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onnées\1.UPRT\0-UPRT.fait\1-UPRT.FR-SITE-WEB\ff-fiches-fabrications\ff.fiches.fabrication.2026\ffr-restaurant-2026\"/>
    </mc:Choice>
  </mc:AlternateContent>
  <xr:revisionPtr revIDLastSave="0" documentId="13_ncr:1_{F57956E7-ACA4-4916-BB03-9C00543ABFE3}" xr6:coauthVersionLast="47" xr6:coauthVersionMax="47" xr10:uidLastSave="{00000000-0000-0000-0000-000000000000}"/>
  <bookViews>
    <workbookView xWindow="28680" yWindow="-120" windowWidth="29040" windowHeight="15720" xr2:uid="{00000000-000D-0000-FFFF-FFFF00000000}"/>
  </bookViews>
  <sheets>
    <sheet name="00_ACCUEIL" sheetId="3" r:id="rId1"/>
    <sheet name="06_MODE_EMPLOI" sheetId="16" r:id="rId2"/>
    <sheet name="01_COMPRENDRE" sheetId="4" r:id="rId3"/>
    <sheet name="02_DEGUSTER" sheetId="5" r:id="rId4"/>
    <sheet name="03_EXERCICES" sheetId="6" r:id="rId5"/>
    <sheet name="04_REPERTOIRE.par.famille" sheetId="7" r:id="rId6"/>
    <sheet name="04_REPERTOIRE.Alphabétique" sheetId="10" r:id="rId7"/>
    <sheet name="05_FORMATEUR" sheetId="8" r:id="rId8"/>
    <sheet name="07_SAVEURS_CREOLES" sheetId="17" r:id="rId9"/>
    <sheet name="08_STREET_FOOD" sheetId="15" r:id="rId10"/>
    <sheet name="Document.de.base" sheetId="2" r:id="rId11"/>
    <sheet name="Sources" sheetId="14" r:id="rId12"/>
    <sheet name="09_MAROC_MEDIT" sheetId="18" r:id="rId13"/>
    <sheet name="10_MATRICE_MEDIT" sheetId="19" r:id="rId14"/>
    <sheet name="11_ATELIERS_MEDIT" sheetId="20" r:id="rId15"/>
    <sheet name="12_FORMATEUR_MEDIT" sheetId="21" r:id="rId16"/>
    <sheet name="13_MATRICE_MAROC" sheetId="22" r:id="rId17"/>
    <sheet name="14_CONDIMENTS_MAROC" sheetId="23" r:id="rId18"/>
    <sheet name="15_TAJINE_TECHNO" sheetId="24" r:id="rId19"/>
    <sheet name="16_TP_MAROC" sheetId="25" r:id="rId20"/>
    <sheet name="17_EVALUATION_MAROC" sheetId="26" r:id="rId21"/>
    <sheet name="18_SOURCES_MAROC" sheetId="27"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 i="27" l="1"/>
  <c r="V67" i="26"/>
  <c r="W68" i="25"/>
  <c r="AA62" i="24"/>
  <c r="V59" i="23"/>
  <c r="U48" i="22"/>
  <c r="U99" i="21"/>
  <c r="U37" i="20"/>
  <c r="AA116" i="19"/>
  <c r="AT66" i="18"/>
  <c r="K35" i="3"/>
  <c r="C18" i="27" a="1"/>
  <c r="C18" i="27" s="1"/>
  <c r="C66" i="26" a="1"/>
  <c r="C66" i="26" s="1"/>
  <c r="C49" i="25" a="1"/>
  <c r="C49" i="25" s="1"/>
  <c r="C22" i="24" a="1"/>
  <c r="C22" i="24" s="1"/>
  <c r="C58" i="23" a="1"/>
  <c r="C58" i="23" s="1"/>
  <c r="C42" i="22" a="1"/>
  <c r="C42" i="22" s="1"/>
  <c r="D96" i="21" a="1"/>
  <c r="D96" i="21" s="1"/>
  <c r="D17" i="20" a="1"/>
  <c r="D17" i="20" s="1"/>
  <c r="C72" i="19" a="1"/>
  <c r="C72" i="19" s="1"/>
  <c r="B64" i="18" a="1"/>
  <c r="B64" i="18" s="1"/>
  <c r="L55" i="23"/>
  <c r="K55" i="23"/>
  <c r="J55" i="23"/>
  <c r="I55" i="23"/>
  <c r="H55" i="23"/>
  <c r="G55" i="23"/>
  <c r="F55" i="23"/>
  <c r="E55" i="23"/>
  <c r="D55" i="23"/>
  <c r="C55" i="23"/>
  <c r="B55" i="23"/>
  <c r="K39" i="22"/>
  <c r="J39" i="22"/>
  <c r="I39" i="22"/>
  <c r="H39" i="22"/>
  <c r="G39" i="22"/>
  <c r="F39" i="22"/>
  <c r="E39" i="22"/>
  <c r="D39" i="22"/>
  <c r="C39" i="22"/>
  <c r="B39" i="22"/>
  <c r="L63" i="26"/>
  <c r="K63" i="26"/>
  <c r="J63" i="26"/>
  <c r="I63" i="26"/>
  <c r="H63" i="26"/>
  <c r="G63" i="26"/>
  <c r="F63" i="26"/>
  <c r="E63" i="26"/>
  <c r="D63" i="26"/>
  <c r="C63" i="26"/>
  <c r="B63" i="26"/>
  <c r="D49" i="26"/>
  <c r="F49" i="26" s="1"/>
  <c r="C49" i="26"/>
  <c r="E49" i="26" s="1"/>
  <c r="M46" i="25"/>
  <c r="L46" i="25"/>
  <c r="K46" i="25"/>
  <c r="J46" i="25"/>
  <c r="I46" i="25"/>
  <c r="H46" i="25"/>
  <c r="G46" i="25"/>
  <c r="F46" i="25"/>
  <c r="E46" i="25"/>
  <c r="D46" i="25"/>
  <c r="C46" i="25"/>
  <c r="B46" i="25"/>
  <c r="D18" i="26" l="1"/>
  <c r="F18" i="26" s="1"/>
  <c r="C18" i="26"/>
  <c r="D34" i="18"/>
  <c r="D33" i="18"/>
  <c r="D32" i="18"/>
  <c r="B29" i="18"/>
  <c r="D29" i="18" s="1"/>
  <c r="M22" i="18"/>
  <c r="L22" i="18"/>
  <c r="K22" i="18"/>
  <c r="J22" i="18"/>
  <c r="I22" i="18"/>
  <c r="H22" i="18"/>
  <c r="G22" i="18"/>
  <c r="F22" i="18"/>
  <c r="C22" i="18"/>
  <c r="M21" i="18"/>
  <c r="L21" i="18"/>
  <c r="K21" i="18"/>
  <c r="J21" i="18"/>
  <c r="I21" i="18"/>
  <c r="H21" i="18"/>
  <c r="G21" i="18"/>
  <c r="F21" i="18"/>
  <c r="C21" i="18"/>
  <c r="M20" i="18"/>
  <c r="L20" i="18"/>
  <c r="K20" i="18"/>
  <c r="J20" i="18"/>
  <c r="I20" i="18"/>
  <c r="H20" i="18"/>
  <c r="G20" i="18"/>
  <c r="F20" i="18"/>
  <c r="C20" i="18"/>
  <c r="M19" i="18"/>
  <c r="L19" i="18"/>
  <c r="K19" i="18"/>
  <c r="J19" i="18"/>
  <c r="I19" i="18"/>
  <c r="H19" i="18"/>
  <c r="G19" i="18"/>
  <c r="F19" i="18"/>
  <c r="C19" i="18"/>
  <c r="M18" i="18"/>
  <c r="L18" i="18"/>
  <c r="K18" i="18"/>
  <c r="J18" i="18"/>
  <c r="I18" i="18"/>
  <c r="H18" i="18"/>
  <c r="G18" i="18"/>
  <c r="F18" i="18"/>
  <c r="C18" i="18"/>
  <c r="G10" i="18"/>
  <c r="F10" i="18"/>
  <c r="E10" i="18"/>
  <c r="D10" i="18"/>
  <c r="C10" i="18"/>
  <c r="B10" i="18"/>
  <c r="A10" i="18"/>
  <c r="F164" i="14"/>
  <c r="S1161" i="2"/>
  <c r="L3" i="2" s="1"/>
  <c r="I195" i="2"/>
  <c r="Q194" i="2"/>
  <c r="P57" i="2" s="1"/>
  <c r="F17" i="2"/>
  <c r="F16" i="2"/>
  <c r="F15" i="2"/>
  <c r="C15" i="2"/>
  <c r="F14" i="2"/>
  <c r="C14" i="2"/>
  <c r="F13" i="2"/>
  <c r="C13" i="2"/>
  <c r="F12" i="2"/>
  <c r="C12" i="2"/>
  <c r="F11" i="2"/>
  <c r="C11" i="2"/>
  <c r="P193" i="15"/>
  <c r="CD109" i="17"/>
  <c r="G27" i="17"/>
  <c r="F27" i="17"/>
  <c r="E27" i="17"/>
  <c r="D27" i="17"/>
  <c r="C27" i="17"/>
  <c r="B27" i="17"/>
  <c r="Q22" i="17"/>
  <c r="P22" i="17"/>
  <c r="O22" i="17"/>
  <c r="N22" i="17"/>
  <c r="M22" i="17"/>
  <c r="L22" i="17"/>
  <c r="K22" i="17"/>
  <c r="J22" i="17"/>
  <c r="I22" i="17"/>
  <c r="H22" i="17"/>
  <c r="G22" i="17"/>
  <c r="F22" i="17"/>
  <c r="R22" i="17" s="1"/>
  <c r="D22" i="17"/>
  <c r="Q21" i="17"/>
  <c r="P21" i="17"/>
  <c r="P25" i="17" s="1"/>
  <c r="O21" i="17"/>
  <c r="N21" i="17"/>
  <c r="M21" i="17"/>
  <c r="L21" i="17"/>
  <c r="K21" i="17"/>
  <c r="J21" i="17"/>
  <c r="I21" i="17"/>
  <c r="H21" i="17"/>
  <c r="G21" i="17"/>
  <c r="F21" i="17"/>
  <c r="R21" i="17" s="1"/>
  <c r="D21" i="17"/>
  <c r="Q20" i="17"/>
  <c r="P20" i="17"/>
  <c r="O20" i="17"/>
  <c r="N20" i="17"/>
  <c r="M20" i="17"/>
  <c r="L20" i="17"/>
  <c r="K20" i="17"/>
  <c r="J20" i="17"/>
  <c r="I20" i="17"/>
  <c r="H20" i="17"/>
  <c r="G20" i="17"/>
  <c r="F20" i="17"/>
  <c r="R20" i="17" s="1"/>
  <c r="D20" i="17"/>
  <c r="Q19" i="17"/>
  <c r="P19" i="17"/>
  <c r="O19" i="17"/>
  <c r="N19" i="17"/>
  <c r="M19" i="17"/>
  <c r="L19" i="17"/>
  <c r="K19" i="17"/>
  <c r="K25" i="17" s="1"/>
  <c r="J19" i="17"/>
  <c r="J25" i="17" s="1"/>
  <c r="I19" i="17"/>
  <c r="H19" i="17"/>
  <c r="G19" i="17"/>
  <c r="F19" i="17"/>
  <c r="R19" i="17" s="1"/>
  <c r="D19" i="17"/>
  <c r="I10" i="17"/>
  <c r="H10" i="17"/>
  <c r="G10" i="17"/>
  <c r="F10" i="17"/>
  <c r="E10" i="17"/>
  <c r="D10" i="17"/>
  <c r="C10" i="17"/>
  <c r="B10" i="17"/>
  <c r="CC4" i="17"/>
  <c r="CC3" i="17"/>
  <c r="CC2" i="17"/>
  <c r="AH969" i="8"/>
  <c r="E4" i="8" s="1"/>
  <c r="AG4" i="8"/>
  <c r="AG3" i="8"/>
  <c r="AG2" i="8"/>
  <c r="AR150" i="10"/>
  <c r="J12" i="10"/>
  <c r="E12" i="10"/>
  <c r="E11" i="10"/>
  <c r="E10" i="10"/>
  <c r="B10" i="10"/>
  <c r="E9" i="10"/>
  <c r="B9" i="10"/>
  <c r="E8" i="10"/>
  <c r="B8" i="10"/>
  <c r="E7" i="10"/>
  <c r="B7" i="10"/>
  <c r="E6" i="10"/>
  <c r="B6" i="10"/>
  <c r="F5" i="10"/>
  <c r="AQ4" i="10"/>
  <c r="AQ3" i="10"/>
  <c r="AQ2" i="10"/>
  <c r="AR150" i="7"/>
  <c r="L12" i="7" s="1"/>
  <c r="E12" i="7"/>
  <c r="E11" i="7"/>
  <c r="E10" i="7"/>
  <c r="B10" i="7"/>
  <c r="E9" i="7"/>
  <c r="B9" i="7"/>
  <c r="E8" i="7"/>
  <c r="B8" i="7"/>
  <c r="E7" i="7"/>
  <c r="B7" i="7"/>
  <c r="E6" i="7"/>
  <c r="B6" i="7"/>
  <c r="F5" i="7"/>
  <c r="AQ4" i="7"/>
  <c r="AQ2" i="7"/>
  <c r="T52" i="6"/>
  <c r="I4" i="6" s="1"/>
  <c r="V88" i="5"/>
  <c r="K60" i="4"/>
  <c r="J4" i="4"/>
  <c r="J3" i="4"/>
  <c r="J2" i="4"/>
  <c r="M64" i="16"/>
  <c r="Q25" i="17" l="1"/>
  <c r="M24" i="18"/>
  <c r="S20" i="17"/>
  <c r="S19" i="17"/>
  <c r="L24" i="18"/>
  <c r="O25" i="17"/>
  <c r="E18" i="26"/>
  <c r="C36" i="17"/>
  <c r="E36" i="17" s="1"/>
  <c r="C34" i="17"/>
  <c r="E34" i="17" s="1"/>
  <c r="L25" i="17"/>
  <c r="C35" i="17" s="1"/>
  <c r="E35" i="17" s="1"/>
  <c r="I25" i="17"/>
  <c r="C31" i="17" s="1"/>
  <c r="E31" i="17" s="1"/>
  <c r="H24" i="18"/>
  <c r="B31" i="18" s="1"/>
  <c r="D31" i="18" s="1"/>
  <c r="I24" i="18"/>
  <c r="B30" i="18" s="1"/>
  <c r="D30" i="18" s="1"/>
  <c r="J24" i="18"/>
  <c r="K24" i="18"/>
  <c r="S22" i="17"/>
  <c r="AQ3" i="7"/>
  <c r="H25" i="17"/>
  <c r="B28" i="18"/>
  <c r="D28" i="18" s="1"/>
  <c r="M25" i="17"/>
  <c r="C32" i="17" s="1"/>
  <c r="E32" i="17" s="1"/>
  <c r="N25" i="17"/>
  <c r="S21" i="17"/>
  <c r="C30" i="17"/>
  <c r="C33" i="17" l="1"/>
  <c r="E33" i="17" s="1"/>
  <c r="B35" i="18"/>
  <c r="D35" i="18" s="1"/>
  <c r="E30" i="17"/>
  <c r="C38" i="17" l="1"/>
  <c r="E38" i="1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<sst xmlns="http://schemas.openxmlformats.org/spreadsheetml/2006/main" count="29476" uniqueCount="6426">
  <si>
    <t>PARCOURS SAVEURS — CFA / ADULTES EN RECONVERSION</t>
  </si>
  <si>
    <t>But : apprendre à goûter, nommer ce que l'on perçoit, construire un accord simple et corriger un plat. Vous n'avez pas à mémoriser les tableaux : ils servent de repères professionnels.</t>
  </si>
  <si>
    <t>CLASSEUR</t>
  </si>
  <si>
    <t>02-16-parcours-saveurs.xlsx</t>
  </si>
  <si>
    <t>COMMENT UTILISER LE CLASSEUR — SUIVEZ LES ONGLETS DANS L'ORDRE</t>
  </si>
  <si>
    <t>ÉTAPE</t>
  </si>
  <si>
    <t>ONGLET</t>
  </si>
  <si>
    <t>CE QUE VOUS FAITES</t>
  </si>
  <si>
    <t>OBJECTIF</t>
  </si>
  <si>
    <t>1</t>
  </si>
  <si>
    <t>01_COMPRENDRE</t>
  </si>
  <si>
    <t>Découvrir les mots essentiels : sucré, salé, acide, amer, umami, arômes, sensations et texture.</t>
  </si>
  <si>
    <t>Je sais nommer ce que je perçois.</t>
  </si>
  <si>
    <t>2</t>
  </si>
  <si>
    <t>02_DEGUSTER</t>
  </si>
  <si>
    <t>Goûter un produit ou une préparation, donner une intensité, décrire puis proposer UNE correction.</t>
  </si>
  <si>
    <t>Je sais dire : « je perçois… je corrige… »</t>
  </si>
  <si>
    <t>3</t>
  </si>
  <si>
    <t>03_EXERCICES</t>
  </si>
  <si>
    <t>Faire une proposition d'accord, de contraste et de technique avant toute correction.</t>
  </si>
  <si>
    <t>Je sais justifier un choix simple.</t>
  </si>
  <si>
    <t>4</t>
  </si>
  <si>
    <t>04_REPERTOIRE</t>
  </si>
  <si>
    <t>Chercher un produit, voir ses caractéristiques et des pistes d'accords. C'est une ressource, pas une leçon à apprendre par cœur.</t>
  </si>
  <si>
    <t>Je sais chercher une idée utile.</t>
  </si>
  <si>
    <t>5</t>
  </si>
  <si>
    <t>05_FORMATEUR</t>
  </si>
  <si>
    <t>Réservé au formateur : exemples corrigés, conseils d'accompagnement et banque détaillée d'accords.</t>
  </si>
  <si>
    <t>Le formateur accompagne et valide le raisonnement.</t>
  </si>
  <si>
    <t>Auteur : Joel Leboucher • Rochefort sur Mer | Version actualisée : 13 Septembre 2026 | Document réalisé avec l'aide de ChatGPT</t>
  </si>
  <si>
    <t>À RETENIR AVANT DE COMMENCER</t>
  </si>
  <si>
    <t>Il n'existe pas toujours une seule « bonne » association.</t>
  </si>
  <si>
    <t>Une proposition est recevable si elle est cohérente, dosée, expliquée et vérifiée par dégustation.</t>
  </si>
  <si>
    <t>On modifie un seul élément à la fois.</t>
  </si>
  <si>
    <t>Sinon on ne sait plus ce qui a amélioré ou déséquilibré le plat.</t>
  </si>
  <si>
    <t>« J'aime / je n'aime pas » n'est pas une analyse.</t>
  </si>
  <si>
    <t>On cherche des mots : trop doux, manque d'acidité, aromatique dominant, gras, frais, long en bouche…</t>
  </si>
  <si>
    <t>Toujours regoûter après une correction.</t>
  </si>
  <si>
    <t>Le métier consiste à vérifier l'effet réel de la modification.</t>
  </si>
  <si>
    <t>(Je fournis la base. Vous construisez votre outil)</t>
  </si>
  <si>
    <t>MODULES D’APPROFONDISSEMENT PROFESSIONNEL</t>
  </si>
  <si>
    <t>6</t>
  </si>
  <si>
    <t>07_SAVEURS_CREOLES</t>
  </si>
  <si>
    <t>Construire/corriger un profil créole-caribéen avec marqueurs et contrôle sensoriel.</t>
  </si>
  <si>
    <t>Transférer la méthode à un territoire culinaire.</t>
  </si>
  <si>
    <t>7</t>
  </si>
  <si>
    <t>08_STREET_FOOD</t>
  </si>
  <si>
    <t>Étudier la street-food comme offre professionnelle, technique et économique.</t>
  </si>
  <si>
    <t>Relier identité, production et commercialisation.</t>
  </si>
  <si>
    <t>8</t>
  </si>
  <si>
    <t>09_MAROC_MEDIT</t>
  </si>
  <si>
    <t>Moteur d’ingénierie des saveurs Maroc + Sud méditerranéen : diagnostic, construction, correction.</t>
  </si>
  <si>
    <t>Raisonner comme en production, pas réciter une recette.</t>
  </si>
  <si>
    <t>9</t>
  </si>
  <si>
    <t>10_MATRICE_MEDIT</t>
  </si>
  <si>
    <t>Matrice des marqueurs, techniques, fonctions sensorielles, accords et vigilances.</t>
  </si>
  <si>
    <t>Choisir un ingrédient pour sa fonction et son traitement.</t>
  </si>
  <si>
    <t>10</t>
  </si>
  <si>
    <t>11_ATELIERS_MEDIT</t>
  </si>
  <si>
    <t>12 ateliers progressifs N1–N3 avec contraintes, erreurs et remédiations.</t>
  </si>
  <si>
    <t>Mettre l’apprenant en situation professionnelle.</t>
  </si>
  <si>
    <t>11</t>
  </si>
  <si>
    <t>12_FORMATEUR_MEDIT</t>
  </si>
  <si>
    <t>Progression, grille d’évaluation, remédiation et sources de cadrage.</t>
  </si>
  <si>
    <t>Aider le formateur à observer et faire verbaliser le raisonnement.</t>
  </si>
  <si>
    <t>MODE D’EMPLOI — PARCOURS SAVEURS</t>
  </si>
  <si>
    <t>Ce classeur entraîne à observer, goûter, mettre des mots sur les perceptions, construire un accord cohérent et corriger un plat après dégustation. Il ne demande pas de mémoriser une liste d’accords : il apprend surtout à raisonner et à justifier.</t>
  </si>
  <si>
    <t>1 — À QUOI SERT CE DOCUMENT ?</t>
  </si>
  <si>
    <t>Objectif métier</t>
  </si>
  <si>
    <t>Passer de « je connais une recette » à « je sais goûter, expliquer un équilibre et le corriger ».</t>
  </si>
  <si>
    <t>Compétences travaillées</t>
  </si>
  <si>
    <t>Reconnaître les goûts de base • décrire les arômes et sensations • comprendre l’effet de la texture et de la température • choisir un accord • corriger un déséquilibre • argumenter un choix.</t>
  </si>
  <si>
    <t>Principe pédagogique</t>
  </si>
  <si>
    <t>L’apprenant formule d’abord une hypothèse, goûte, modifie UNE chose, regoûte et explique ce qui a changé.</t>
  </si>
  <si>
    <t>Ce que le document n’est pas</t>
  </si>
  <si>
    <t>Ce n’est ni un livre de recettes à recopier, ni une liste de « bonnes réponses » à apprendre par cœur. Les tableaux donnent des repères à tester.</t>
  </si>
  <si>
    <t>2 — COMMENT LE CLASSEUR FONCTIONNE ?</t>
  </si>
  <si>
    <t>CE QUE L’APPRENANT FAIT</t>
  </si>
  <si>
    <t>RÉSULTAT ATTENDU</t>
  </si>
  <si>
    <t>0</t>
  </si>
  <si>
    <t>00_ACCUEIL</t>
  </si>
  <si>
    <t>Lit le parcours et les quatre règles de base.</t>
  </si>
  <si>
    <t>Comprend l’ordre de travail et la logique générale.</t>
  </si>
  <si>
    <t>Apprend à distinguer sucré, salé, acide, amer, umami, arômes, sensations trigéminales, texture et température.</t>
  </si>
  <si>
    <t>Dispose d’un vocabulaire simple pour décrire ce qu’il perçoit.</t>
  </si>
  <si>
    <t>Choisit un produit ou une préparation réelle, donne une intensité de 0 à 5, décrit son constat, choisit UNE correction puis regoûte.</t>
  </si>
  <si>
    <t>Sait dire : « je perçois… je modifie… après dégustation je constate… »</t>
  </si>
  <si>
    <t>Propose un accord, un contraste/correctif, une technique et une justification avant de consulter un corrigé.</t>
  </si>
  <si>
    <t>Apprend à construire et défendre un choix.</t>
  </si>
  <si>
    <t>04_REPERTOIRE.par.famille</t>
  </si>
  <si>
    <t>Recherche une idée en partant d’une famille de produits ou du produit choisi.</t>
  </si>
  <si>
    <t>Utilise le répertoire comme ressource après avoir réfléchi.</t>
  </si>
  <si>
    <t>4 bis</t>
  </si>
  <si>
    <t>04_REPERTOIRE.Alphabétique</t>
  </si>
  <si>
    <t>Recherche directement un produit par ordre alphabétique et consulte ses 7 pistes d’accords.</t>
  </si>
  <si>
    <t>Compare son hypothèse à plusieurs niveaux d’accords.</t>
  </si>
  <si>
    <t>Onglet réservé à l’accompagnement : corrigés, critères d’acceptation, banque détaillée et pistes de discussion.</t>
  </si>
  <si>
    <t>Le formateur valide le raisonnement, pas seulement le nom d’un ingrédient.</t>
  </si>
  <si>
    <t>Ressource</t>
  </si>
  <si>
    <t>Sources</t>
  </si>
  <si>
    <t>Consulte les références utilisées pour approfondir le goût, les accords et la perception sensorielle.</t>
  </si>
  <si>
    <t>Identifie les références documentaires du parcours.</t>
  </si>
  <si>
    <t>Technique</t>
  </si>
  <si>
    <t>Document.de.base</t>
  </si>
  <si>
    <t>Feuille de base regroupant le moteur et des contenus techniques. Elle n’est pas nécessaire pour démarrer le parcours apprenant.</t>
  </si>
  <si>
    <t>À réserver plutôt à la maintenance ou à l’exploitation avancée du classeur.</t>
  </si>
  <si>
    <t>3 — MODE D’EMPLOI PÉDAGOGIQUE — APPRENANT</t>
  </si>
  <si>
    <t>N°</t>
  </si>
  <si>
    <t>ACTION</t>
  </si>
  <si>
    <t>CONSIGNE PÉDAGOGIQUE</t>
  </si>
  <si>
    <t>Commencer sans le répertoire</t>
  </si>
  <si>
    <t>Choisir un produit simple ou une préparation réelle. Ne pas chercher immédiatement « avec quoi ça va ».</t>
  </si>
  <si>
    <t>Observer avant de juger</t>
  </si>
  <si>
    <t>Regarder, sentir, goûter. Remplacer « j’aime / je n’aime pas » par des mots décrivant réellement la perception.</t>
  </si>
  <si>
    <t>Nommer ce qui domine</t>
  </si>
  <si>
    <t>Identifier le ou les goûts dominants, puis les arômes, la texture, la température et les sensations éventuelles.</t>
  </si>
  <si>
    <t>Noter l’intensité</t>
  </si>
  <si>
    <t>Dans 02_DEGUSTER, utiliser l’échelle 0–5 comme repère sensoriel : 0 = absent ; 3 = présent ; 5 = très fort. Ce n’est pas une note de réussite.</t>
  </si>
  <si>
    <t>Écrire un constat</t>
  </si>
  <si>
    <t>Formuler une phrase courte : « trop doux », « manque d’acidité », « aromatique dominant », « finale trop lourde », etc.</t>
  </si>
  <si>
    <t>Choisir UNE correction</t>
  </si>
  <si>
    <t>Modifier un seul paramètre : dosage, acidité, sel, gras, aromatique, texture, température ou technique.</t>
  </si>
  <si>
    <t>Regoûter</t>
  </si>
  <si>
    <t>Comparer avant/après. Si le résultat n’est pas meilleur, expliquer pourquoi et tester une autre hypothèse.</t>
  </si>
  <si>
    <t>S’exercer sans regarder la réponse</t>
  </si>
  <si>
    <t>Dans 03_EXERCICES, remplir d’abord sa proposition et sa justification. Le raisonnement compte plus que la reproduction d’un corrigé.</t>
  </si>
  <si>
    <t>Consulter le répertoire ensuite</t>
  </si>
  <si>
    <t>Utiliser les deux onglets 04 pour vérifier, élargir ou contester son idée. Les 7 pistes vont du repère lisible jusqu’à l’association de signature à tester prudemment.</t>
  </si>
  <si>
    <t>Argumenter avec le formateur</t>
  </si>
  <si>
    <t>Une réponse différente du corrigé peut être recevable si elle est cohérente, dosée, expliquée et vérifiée par dégustation.</t>
  </si>
  <si>
    <t>4 — RÈGLES ESSENTIELLES</t>
  </si>
  <si>
    <t>UNE modification à la fois</t>
  </si>
  <si>
    <t>Sinon il devient impossible de savoir ce qui a réellement amélioré ou déséquilibré la préparation.</t>
  </si>
  <si>
    <t>Toujours regoûter</t>
  </si>
  <si>
    <t>Une correction théorique n’est validée que par le résultat sensoriel.</t>
  </si>
  <si>
    <t>Distinguer goût et arôme</t>
  </si>
  <si>
    <t>Sucré, salé, acide, amer et umami sont des goûts de base. Vanillé, fumé, floral, herbacé… relèvent surtout de l’aromatique.</t>
  </si>
  <si>
    <t>Ne pas oublier la texture et la température</t>
  </si>
  <si>
    <t>Un accord aromatique intéressant peut échouer si la texture est monotone ou si la température modifie la perception.</t>
  </si>
  <si>
    <t>Créatif ne veut pas dire excessif</t>
  </si>
  <si>
    <t>Les pistes « créatif » et « signature » se testent en petite quantité. Le produit principal doit rester identifiable.</t>
  </si>
  <si>
    <t>5 — CONSEIL DE SÉANCE POUR LE FORMATEUR</t>
  </si>
  <si>
    <t>Phase 1 • 10 min</t>
  </si>
  <si>
    <t>Vocabulaire</t>
  </si>
  <si>
    <t>Faire nommer les 5 goûts de base puis distinguer arôme, trigéminal, texture et température.</t>
  </si>
  <si>
    <t>Phase 2 • 15 min</t>
  </si>
  <si>
    <t>Dégustation</t>
  </si>
  <si>
    <t>Faire goûter un produit témoin. Demander un constat avec les mots de l’apprenant avant tout vocabulaire professionnel.</t>
  </si>
  <si>
    <t>Phase 3 • 15 min</t>
  </si>
  <si>
    <t>Correction</t>
  </si>
  <si>
    <t>Faire choisir UNE action, modifier, puis regoûter. Demander : « qu’est-ce qui a changé ? »</t>
  </si>
  <si>
    <t>Phase 4 • 20 min</t>
  </si>
  <si>
    <t>Construction</t>
  </si>
  <si>
    <t>Faire réaliser un ou deux exercices de 03_EXERCICES sans consulter la partie corrigée.</t>
  </si>
  <si>
    <t>Phase 5 • 10 min</t>
  </si>
  <si>
    <t>Comparaison</t>
  </si>
  <si>
    <t>Ouvrir ensuite le répertoire et comparer la proposition de l’apprenant aux pistes proposées.</t>
  </si>
  <si>
    <t>Évaluation</t>
  </si>
  <si>
    <t>Critère principal</t>
  </si>
  <si>
    <t>Valider la capacité à observer, justifier, doser, tester et corriger — pas la capacité à retrouver mot pour mot la proposition du classeur.</t>
  </si>
  <si>
    <t>6 — POINTS DE VIGILANCE REPÉRÉS DANS CE CLASSEUR</t>
  </si>
  <si>
    <t>La feuille contient la zone apprenant en haut et, plus bas, une section corrigée destinée aux adultes/formateurs. Pour un exercice autonome, éviter de descendre vers le corrigé avant d’avoir répondu.</t>
  </si>
  <si>
    <t>Deux répertoires 04</t>
  </si>
  <si>
    <t>Le classeur propose un classement par famille et un classement alphabétique. Les deux servent le même objectif : trouver rapidement un produit et ses pistes d’accords.</t>
  </si>
  <si>
    <t>Volume de la base</t>
  </si>
  <si>
    <t>Le moteur de base annonce 133 produits et 7 pistes d’accords par produit, soit 931 pistes. Il faut donc apprendre à filtrer et chercher, pas à mémoriser.</t>
  </si>
  <si>
    <t>Onglets techniques</t>
  </si>
  <si>
    <t>05_FORMATEUR, Document.de.base et Sources sont des ressources d’accompagnement. Le parcours apprenant peut fonctionner principalement avec 01, 02, 03 et 04.</t>
  </si>
  <si>
    <t>7 — MODE EXPRESS</t>
  </si>
  <si>
    <t>JE GOÛTE  →  JE NOMME  →  JE FORMULE UNE HYPOTHÈSE  →  JE MODIFIE UNE SEULE CHOSE  →  JE REGOÛTE  →  JE JUSTIFIE</t>
  </si>
  <si>
    <t>Phrase attendue</t>
  </si>
  <si>
    <t>« Je perçois … ; je choisis … parce que … ; je corrige avec … ; après avoir regoûté, je constate … »</t>
  </si>
  <si>
    <t>FIN</t>
  </si>
  <si>
    <t>1 — COMPRENDRE LES SAVEURS AVANT DE LES UTILISER</t>
  </si>
  <si>
    <t>Document de</t>
  </si>
  <si>
    <t>Commencez ici. L'objectif n'est pas d'apprendre des définitions par cœur, mais de disposer de mots simples pour expliquer ce que vous goûtez.</t>
  </si>
  <si>
    <t>Question professionnelle : « Qu'est-ce que je perçois, qu'est-ce qui domine et qu'est-ce que je veux améliorer ? »</t>
  </si>
  <si>
    <t>BASE SENSORIELLE — CE QUE L'APPRENTI DOIT SAVOIR NOMMER</t>
  </si>
  <si>
    <t>DIMENSION</t>
  </si>
  <si>
    <t>DÉFINITION OPÉRATIONNELLE</t>
  </si>
  <si>
    <t>EXEMPLES</t>
  </si>
  <si>
    <t>À QUOI ÇA SERT EN CUISINE</t>
  </si>
  <si>
    <t>SUCRÉ</t>
  </si>
  <si>
    <t>Goût de base associé notamment aux sucres.</t>
  </si>
  <si>
    <t>miel, fruits mûrs, caramel</t>
  </si>
  <si>
    <t>Arrondit l'acidité et l'amertume ; peut vite alourdir.</t>
  </si>
  <si>
    <t>SALÉ</t>
  </si>
  <si>
    <t>Goût de base lié notamment aux ions sodium.</t>
  </si>
  <si>
    <t>sel, fromage affiné, sauce soja</t>
  </si>
  <si>
    <t>Renforce la perception globale ; attention à la concentration.</t>
  </si>
  <si>
    <t>ACIDE</t>
  </si>
  <si>
    <t>Goût de base lié aux acides.</t>
  </si>
  <si>
    <t>citron, vinaigre, yaourt</t>
  </si>
  <si>
    <t>Réveille, allège le gras, donne de la tension.</t>
  </si>
  <si>
    <t>AMER</t>
  </si>
  <si>
    <t>Goût de base présent dans de nombreux végétaux et produits torréfiés.</t>
  </si>
  <si>
    <t>café, cacao, endive, agrumes</t>
  </si>
  <si>
    <t>Apporte complexité ; demande souvent dosage et contrepoint.</t>
  </si>
  <si>
    <t>UMAMI</t>
  </si>
  <si>
    <t>Goût de base savoureux, associé notamment au glutamate et à certains nucléotides.</t>
  </si>
  <si>
    <t>parmesan, tomate, champignon, miso</t>
  </si>
  <si>
    <t>Donne profondeur et longueur ; peut saturer si tout est renforcé.</t>
  </si>
  <si>
    <t>ARÔME</t>
  </si>
  <si>
    <t>Perception largement olfactive ; ce n'est pas un « goût de base ».</t>
  </si>
  <si>
    <t>vanille, basilic, fumé, floral</t>
  </si>
  <si>
    <t>Permet l'affinité aromatique et les ingrédients-ponts.</t>
  </si>
  <si>
    <t>TRIGÉMINAL</t>
  </si>
  <si>
    <t>Sensation de chaleur, fraîcheur, picotement ou irritation.</t>
  </si>
  <si>
    <t>piment, gingembre, menthe, moutarde</t>
  </si>
  <si>
    <t>Crée du relief ; se dose différemment du sel ou de l'acide.</t>
  </si>
  <si>
    <t>TEXTURE / TEMPÉRATURE</t>
  </si>
  <si>
    <t>Onctueux, croquant, juteux, chaud, froid… modifient la perception.</t>
  </si>
  <si>
    <t>crème, croustillant, glace</t>
  </si>
  <si>
    <t>Un accord aromatique peut échouer si la texture est monotone.</t>
  </si>
  <si>
    <t>MÉTHODE DES 7 QUESTIONS — CONSTRUIRE UN PLAT SANS EMPILER LES SAVEURS</t>
  </si>
  <si>
    <t>Quel est le produit principal ?</t>
  </si>
  <si>
    <t>Le nommer sans penser immédiatement à une recette.</t>
  </si>
  <si>
    <t>Quel est son goût dominant ?</t>
  </si>
  <si>
    <t>Doux, acide, amer, salé, umami ; plusieurs peuvent coexister.</t>
  </si>
  <si>
    <t>Quel est son profil aromatique ?</t>
  </si>
  <si>
    <t>Vert, terreux, floral, grillé, marin, fermenté, lacté…</t>
  </si>
  <si>
    <t>Quel accord de repère ?</t>
  </si>
  <si>
    <t>Choisir d'abord une association sûre et lisible.</t>
  </si>
  <si>
    <t>Quel contraste ?</t>
  </si>
  <si>
    <t>Acide contre gras, doux contre amer, frais contre épicé, etc.</t>
  </si>
  <si>
    <t>Quel ingrédient-pont ?</t>
  </si>
  <si>
    <t>Un élément qui partage une caractéristique avec deux composants du plat.</t>
  </si>
  <si>
    <t>Que change la technique ?</t>
  </si>
  <si>
    <t>Rôtir, griller, fermenter, réduire ou fumer transforme l'aromatique.</t>
  </si>
  <si>
    <t>EXERCICE ORAL RAPIDE — choisissez un produit simple (tomate, citron, chocolat, fromage…) et essayez de le décrire avec 3 mots maximum.</t>
  </si>
  <si>
    <r>
      <t xml:space="preserve">palette </t>
    </r>
    <r>
      <rPr>
        <b/>
        <sz val="12"/>
        <color theme="1"/>
        <rFont val="Calibri"/>
        <family val="2"/>
      </rPr>
      <t>pastel mais suffisamment différenciée</t>
    </r>
    <r>
      <rPr>
        <sz val="12"/>
        <color theme="1"/>
        <rFont val="Calibri"/>
        <family val="2"/>
      </rPr>
      <t>, avec texte noir. (utiliser le pinceau pour reproduire )</t>
    </r>
  </si>
  <si>
    <t xml:space="preserve"> L’objectif est que l’apprenant associe visuellement chaque sensation sans transformer la feuille en arc-en-ciel agressif.</t>
  </si>
  <si>
    <t>Catégorie</t>
  </si>
  <si>
    <t>Couleur conseillée</t>
  </si>
  <si>
    <t>HEX Excel</t>
  </si>
  <si>
    <t>Idée visuelle</t>
  </si>
  <si>
    <t>DOUX / SUCRÉ</t>
  </si>
  <si>
    <t>Pêche clair</t>
  </si>
  <si>
    <t>#F4D6C6</t>
  </si>
  <si>
    <t>douceur, rondeur</t>
  </si>
  <si>
    <t>Bleu clair</t>
  </si>
  <si>
    <t>#BDD7EE</t>
  </si>
  <si>
    <t>marin, minéral</t>
  </si>
  <si>
    <t>Jaune citron doux</t>
  </si>
  <si>
    <t>#FFF2A8</t>
  </si>
  <si>
    <t>vivacité, tension</t>
  </si>
  <si>
    <t>Vert olive clair</t>
  </si>
  <si>
    <t>#C6D6A6</t>
  </si>
  <si>
    <t>végétal, austérité</t>
  </si>
  <si>
    <t>Terre cuite rosée</t>
  </si>
  <si>
    <t>#D6B09A</t>
  </si>
  <si>
    <t>profondeur, bouillon, cuisson</t>
  </si>
  <si>
    <t>GRAS</t>
  </si>
  <si>
    <t>Crème / beige</t>
  </si>
  <si>
    <t>#F2E3C6</t>
  </si>
  <si>
    <t>rondeur, onctuosité</t>
  </si>
  <si>
    <t>FRAIS</t>
  </si>
  <si>
    <t>Vert menthe</t>
  </si>
  <si>
    <t>#CDE8D5</t>
  </si>
  <si>
    <t>fraîcheur, herbes</t>
  </si>
  <si>
    <t>TERREUX</t>
  </si>
  <si>
    <t>Taupe clair</t>
  </si>
  <si>
    <t>#D2C3B5</t>
  </si>
  <si>
    <t>racines, sous-bois</t>
  </si>
  <si>
    <t>TORRÉFIÉ / FUMÉ</t>
  </si>
  <si>
    <t>Brun grisé</t>
  </si>
  <si>
    <t>#B9AAA0</t>
  </si>
  <si>
    <t>grillé, café, fumée</t>
  </si>
  <si>
    <t>PIQUANT</t>
  </si>
  <si>
    <t>Orange doux</t>
  </si>
  <si>
    <t>#F5B982</t>
  </si>
  <si>
    <t>chaleur, épices</t>
  </si>
  <si>
    <t>Lavande</t>
  </si>
  <si>
    <t>#D8C8E8</t>
  </si>
  <si>
    <t>olfactif, floral</t>
  </si>
  <si>
    <t>Corail clair</t>
  </si>
  <si>
    <t>#F4B6A6</t>
  </si>
  <si>
    <t>chaleur, froid, picotement</t>
  </si>
  <si>
    <t>Gris-bleu</t>
  </si>
  <si>
    <t>#D8E1E8</t>
  </si>
  <si>
    <t>sensation physique, neutralité</t>
  </si>
  <si>
    <t>COHÉRENCE TERRITORIALE</t>
  </si>
  <si>
    <t>Roucou / terre rouge</t>
  </si>
  <si>
    <t>#C96B50</t>
  </si>
  <si>
    <t>ancrage, territoire, identité</t>
  </si>
  <si>
    <t>DIVERSITÉ AROMATIQUE</t>
  </si>
  <si>
    <t>Mangue dorée</t>
  </si>
  <si>
    <t>#F3C04D</t>
  </si>
  <si>
    <t>richesse, variété, soleil</t>
  </si>
  <si>
    <t>ADAPTATION COLLECTIVE</t>
  </si>
  <si>
    <t>Vert canne / avocat</t>
  </si>
  <si>
    <t>#B7C76B</t>
  </si>
  <si>
    <t>équilibre, faisabilité, collectif</t>
  </si>
  <si>
    <t>Distinction importante</t>
  </si>
  <si>
    <r>
      <t>PIQUANT</t>
    </r>
    <r>
      <rPr>
        <sz val="12"/>
        <color theme="1"/>
        <rFont val="Calibri"/>
        <family val="2"/>
      </rPr>
      <t xml:space="preserve"> et </t>
    </r>
    <r>
      <rPr>
        <b/>
        <sz val="12"/>
        <color theme="1"/>
        <rFont val="Calibri"/>
        <family val="2"/>
      </rPr>
      <t>TRIGÉMINAL</t>
    </r>
    <r>
      <rPr>
        <sz val="12"/>
        <color theme="1"/>
        <rFont val="Calibri"/>
        <family val="2"/>
      </rPr>
      <t xml:space="preserve"> ne sont pas exactement la même chose. Pour un CFA :</t>
    </r>
  </si>
  <si>
    <r>
      <t>PIQUANT</t>
    </r>
    <r>
      <rPr>
        <sz val="12"/>
        <color theme="1"/>
        <rFont val="Calibri"/>
        <family val="2"/>
      </rPr>
      <t xml:space="preserve"> = exemple concret : piment, poivre, gingembre, moutarde.</t>
    </r>
  </si>
  <si>
    <r>
      <t>TRIGÉMINAL</t>
    </r>
    <r>
      <rPr>
        <sz val="12"/>
        <color theme="1"/>
        <rFont val="Calibri"/>
        <family val="2"/>
      </rPr>
      <t xml:space="preserve"> = catégorie sensorielle plus large : </t>
    </r>
    <r>
      <rPr>
        <b/>
        <sz val="12"/>
        <color theme="1"/>
        <rFont val="Calibri"/>
        <family val="2"/>
      </rPr>
      <t>chaud, brûlant, frais, mentholé, pétillant, picotant</t>
    </r>
    <r>
      <rPr>
        <sz val="12"/>
        <color theme="1"/>
        <rFont val="Calibri"/>
        <family val="2"/>
      </rPr>
      <t>.</t>
    </r>
  </si>
  <si>
    <t>Donc conserver les deux couleurs si le document enseigne réellement cette différence.</t>
  </si>
  <si>
    <t>Privilégier surtout ces associations visuelles :</t>
  </si>
  <si>
    <t>DOUX = pêche · SALÉ = bleu · ACIDE = jaune · AMER = vert olive · UMAMI = terre cuite · GRAS = crème · FRAIS = menthe · TERREUX = taupe · TORRÉFIÉ = brun grisé · PIQUANT = orange.</t>
  </si>
  <si>
    <r>
      <t xml:space="preserve">Elles sont suffisamment différentes pour que l'apprenant puisse commencer à créer une </t>
    </r>
    <r>
      <rPr>
        <b/>
        <sz val="12"/>
        <color theme="1"/>
        <rFont val="Calibri"/>
        <family val="2"/>
      </rPr>
      <t>mémoire visuelle des saveurs</t>
    </r>
    <r>
      <rPr>
        <sz val="12"/>
        <color theme="1"/>
        <rFont val="Calibri"/>
        <family val="2"/>
      </rPr>
      <t>, ce qui est précisément intéressant dans l'outil pédagogique.</t>
    </r>
  </si>
  <si>
    <t>2 — DÉGUSTER : OBSERVER, NOMMER, CORRIGER</t>
  </si>
  <si>
    <t>MODE D’EMPLOI PÉDAGOGIQUE CFA — DÉGUSTER : OBSERVER, NOMMER, CORRIGER</t>
  </si>
  <si>
    <t>Travaillez sur UN produit ou UNE préparation réelle. Notez son nom ci-dessous, goûtez, puis remplissez la grille sans chercher la réponse du formateur.</t>
  </si>
  <si>
    <t>Objectif : apprendre à décrire ce que l’on perçoit, agir sur un seul paramètre, regoûter et expliquer si la correction améliore réellement la préparation.</t>
  </si>
  <si>
    <t>Date :</t>
  </si>
  <si>
    <t>PRODUIT / PRÉPARATION À GOÛTER :</t>
  </si>
  <si>
    <t xml:space="preserve"> Carotte rôtie</t>
  </si>
  <si>
    <t>Cette fiche entraîne l’apprenant à déguster un produit ou une préparation réelle avec une méthode simple et reproductible.</t>
  </si>
  <si>
    <t>Elle apprend à distinguer les principales sensations : sucré, salé, acide, amer, umami, intensité aromatique, gras/onctuosité, piquant/fraîcheur et longueur en bouche.</t>
  </si>
  <si>
    <t>Elle aide surtout à passer du constat à l’action : identifier ce qui gêne, modifier UNE seule chose, puis vérifier l’effet par une nouvelle dégustation.</t>
  </si>
  <si>
    <t>Le but n’est pas de trouver « la bonne réponse du formateur », mais de savoir observer, argumenter, tester et corriger avec méthode.</t>
  </si>
  <si>
    <t>1 • GOÛTER 
Sans chercher la bonne réponse.</t>
  </si>
  <si>
    <t>2 • NOTER 
0 absent · 3 présent · 5 très fort.</t>
  </si>
  <si>
    <t>3 • DÉCRIRE 
Avec vos mots.</t>
  </si>
  <si>
    <t>4 • CORRIGER 
UNE action puis regoûter.</t>
  </si>
  <si>
    <t>2 — COMMENT FONCTIONNE LE DOCUMENT ?</t>
  </si>
  <si>
    <t>CRITÈRE</t>
  </si>
  <si>
    <t>INTENSITÉ 0–5</t>
  </si>
  <si>
    <t>CONSTAT — ce que je perçois</t>
  </si>
  <si>
    <t>ACTION — ce que je change</t>
  </si>
  <si>
    <t>LIGNES 1 À 27 — ZONE APPRENANT : saisir le produit ou la préparation, goûter, noter les intensités, décrire avec ses mots et proposer une seule correction.</t>
  </si>
  <si>
    <t>Cliquer sur les listes déroulantes ▼</t>
  </si>
  <si>
    <t>COLONNE C — INTENSITÉ 0 À 5 : 0 = absent ; 3 = bien présent ; 5 = très fort. Ce n’est pas une note de réussite.</t>
  </si>
  <si>
    <t>EXEMPLE — Carotte rôtie</t>
  </si>
  <si>
    <t>Douceur nette, légèrement grillée ; un peu lourde.</t>
  </si>
  <si>
    <t>Ajouter un peu de citron puis regoûter.</t>
  </si>
  <si>
    <t>COLONNE D — CONSTAT : écrire ce que l’on perçoit réellement, sans chercher immédiatement un vocabulaire professionnel compliqué.</t>
  </si>
  <si>
    <t>COLONNE E — ACTION : choisir UNE modification à tester : dosage, acidité, sel, cuisson, matière grasse, épice, herbe, texture, etc.</t>
  </si>
  <si>
    <t>LIGNES 24 À 27 — APRÈS CORRECTION : regoûter, comparer AVANT / APRÈS puis choisir MIEUX / PAREIL / MOINS ÉQUILIBRÉ.</t>
  </si>
  <si>
    <t>LIGNES 30 À 56 — EXEMPLE PROFESSIONNEL : montre comment un professionnel peut formuler un constat et une action corrective.</t>
  </si>
  <si>
    <t>LIGNES 59 À 85 — EXEMPLE CFA : reprend le même raisonnement avec des mots plus simples et accessibles à un apprenant.</t>
  </si>
  <si>
    <t>AROMATIQUE</t>
  </si>
  <si>
    <t>3 — COMMENT UTILISER L’ÉCHELLE D’INTENSITÉ 0 À 5 ?</t>
  </si>
  <si>
    <t>GRAS / ONCTUOSITÉ</t>
  </si>
  <si>
    <t>VALEUR</t>
  </si>
  <si>
    <t>REPÈRE</t>
  </si>
  <si>
    <t>CE QUE CELA SIGNIFIE</t>
  </si>
  <si>
    <t>PIQUANT / FRAÎCHEUR</t>
  </si>
  <si>
    <t>ABSENT</t>
  </si>
  <si>
    <t>Je ne perçois pas cette sensation.</t>
  </si>
  <si>
    <t>LONGUEUR EN BOUCHE</t>
  </si>
  <si>
    <t>TRÈS FAIBLE</t>
  </si>
  <si>
    <t>Je la perçois à peine.</t>
  </si>
  <si>
    <t>FAIBLE</t>
  </si>
  <si>
    <t>Elle est présente mais reste secondaire.</t>
  </si>
  <si>
    <t>APRÈS AVOIR MODIFIÉ LE PLAT : REGOÛTEZ-LE AVANT DE RÉPONDRE</t>
  </si>
  <si>
    <t>PRÉSENT</t>
  </si>
  <si>
    <t>Je la perçois clairement sans qu’elle domine.</t>
  </si>
  <si>
    <t>1 • COMPAREZ</t>
  </si>
  <si>
    <t>Comparez le plat AVANT et APRÈS votre modification : est-il meilleur, pareil, ou moins équilibré ?</t>
  </si>
  <si>
    <t>FORT</t>
  </si>
  <si>
    <t>Elle prend beaucoup de place dans la dégustation.</t>
  </si>
  <si>
    <t>2 • VOTRE RÉSULTAT</t>
  </si>
  <si>
    <t>MIEUX</t>
  </si>
  <si>
    <t>Cliquez dans C26 et choisissez : MIEUX / PAREIL / MOINS ÉQUILIBRÉ.</t>
  </si>
  <si>
    <t>TRÈS FORT</t>
  </si>
  <si>
    <t>Elle domine fortement ; vérifier si elle masque le produit.</t>
  </si>
  <si>
    <t>3 • EXPLIQUEZ</t>
  </si>
  <si>
    <t>Écrivez avec vos mots ce qui a changé. Exemple : « Avant, je trouvais la carotte trop douce. J'ai ajouté du citron. Après avoir regoûté, je la trouve plus fraîche et mieux équilibrée. »</t>
  </si>
  <si>
    <t>À RETENIR : l’intensité décrit CE QUE VOUS PERCEVEZ. Un 4 n’est pas « meilleur » qu’un 2. Deux dégustateurs peuvent noter différemment et devoir expliquer pourquoi.</t>
  </si>
  <si>
    <t>4 — MODE D’EMPLOI CFA — PAS À PAS</t>
  </si>
  <si>
    <t xml:space="preserve">EXEMPLE  vocabulaire professionnel </t>
  </si>
  <si>
    <t>Écrire le nom du produit ou de la préparation à goûter.</t>
  </si>
  <si>
    <t>Observer avant de goûter : aspect, odeur, température et texture apparente.</t>
  </si>
  <si>
    <t>Goûter une première fois sans chercher « la bonne réponse ».</t>
  </si>
  <si>
    <t>Pour chaque critère, choisir une intensité de 0 à 5.</t>
  </si>
  <si>
    <t>Dans CONSTAT, écrire simplement ce que vous ressentez : trop doux, peu acide, très aromatique, un peu gras, finale courte…</t>
  </si>
  <si>
    <t>Choisir UNE action corrective seulement. Exemple : ajouter quelques gouttes de citron, réduire l’huile, diminuer une épice ou cuire moins longtemps.</t>
  </si>
  <si>
    <t>Appliquer la correction en petite quantité. Ne pas modifier plusieurs choses en même temps.</t>
  </si>
  <si>
    <t>REGOÛTER obligatoirement le plat après la modification.</t>
  </si>
  <si>
    <t>Comparer AVANT / APRÈS et sélectionner MIEUX / PAREIL / MOINS ÉQUILIBRÉ.</t>
  </si>
  <si>
    <t>Expliquer avec vos mots ce qui a changé et pourquoi vous gardez, ajustez ou abandonnez la correction.</t>
  </si>
  <si>
    <t>5 — COMMENT REMPLIR LA GRILLE DE DÉGUSTATION ?</t>
  </si>
  <si>
    <t>Douceur nette, légèrement grillée ; l'ensemble paraît un peu lourd.</t>
  </si>
  <si>
    <t>Ajouter quelques gouttes de citron, mélanger puis regoûter.</t>
  </si>
  <si>
    <t>Chercher une sensation douce ou sucrée. Attention : un légume rôti peut paraître plus doux sans qu’on ait ajouté de sucre.</t>
  </si>
  <si>
    <t>La cuisson concentre la douceur naturelle de la carotte.</t>
  </si>
  <si>
    <t>Si la douceur devient dominante : apporter un peu d'acidité ; ne pas ajouter de sucre.</t>
  </si>
  <si>
    <t>Évaluer la présence du sel. Ne pas confondre « manque de goût » et « manque de sel ».</t>
  </si>
  <si>
    <t>Le sel est présent mais reste discret ; il soutient la carotte sans la masquer.</t>
  </si>
  <si>
    <t>Ne rien changer si l'équilibre convient. Si c'est fade, ajouter très peu de sel puis regoûter.</t>
  </si>
  <si>
    <t>Repérer la vivacité apportée par citron, vinaigre, tomate, fermentation, etc. L’acidité peut alléger une sensation grasse ou trop douce.</t>
  </si>
  <si>
    <t>Très peu d'acidité : le plat manque légèrement de vivacité.</t>
  </si>
  <si>
    <t>Ajouter progressivement quelques gouttes de citron ou de vinaigre doux, puis regoûter.</t>
  </si>
  <si>
    <t>Repérer une amertume naturelle, une coloration forte ou une surcuisson. Une légère amertume peut être intéressante.</t>
  </si>
  <si>
    <t>Une légère amertume vient des zones les plus rôties ; elle reste agréable.</t>
  </si>
  <si>
    <t>Aucune correction si elle reste légère. Si elle augmente, réduire la coloration ou la cuisson.</t>
  </si>
  <si>
    <t>Chercher la sensation « savoureuse » ou de profondeur : bouillon, parmesan, champignon, tomate, miso…</t>
  </si>
  <si>
    <t>L'umami est faible : la carotte apporte surtout douceur et notes végétales.</t>
  </si>
  <si>
    <t>Pas de correction obligatoire. Pour plus de profondeur : tester un peu de parmesan ou de miso, sans excès.</t>
  </si>
  <si>
    <t>Observer la puissance des odeurs et arômes : herbes, épices, grillé, fumé, végétal, fruité, floral…</t>
  </si>
  <si>
    <t>Notes végétales, terreuses et légèrement grillées bien perceptibles.</t>
  </si>
  <si>
    <t>Pour apporter du relief : tester cumin, gingembre, persil ou zeste, un seul ajout à la fois.</t>
  </si>
  <si>
    <t>Évaluer la sensation de matière, de rondeur ou de lourdeur apportée par huile, beurre, crème, fromage, coco, etc.</t>
  </si>
  <si>
    <t>L'huile apporte du moelleux sans dominer ; la sensation reste modérée.</t>
  </si>
  <si>
    <t>Si le plat paraît gras : réduire l'huile et renforcer légèrement l'acidité ou la fraîcheur.</t>
  </si>
  <si>
    <t>Repérer chaleur, piment, gingembre, mentholé, herbes fraîches, agrumes ou sensation de fraîcheur.</t>
  </si>
  <si>
    <t>Très peu de piquant et peu de fraîcheur : le profil reste doux et chaud.</t>
  </si>
  <si>
    <t>Selon l'objectif : gingembre pour du relief ou herbe fraîche / citron pour davantage de fraîcheur.</t>
  </si>
  <si>
    <t>Après avoir avalé, observer combien de temps les sensations restent présentes et si la finale est agréable ou lourde.</t>
  </si>
  <si>
    <t>La douceur rôtie reste quelques secondes après avoir avalé, sans finale agressive.</t>
  </si>
  <si>
    <t>Si la finale paraît lourde : ajouter fraîcheur ou acidité. Si elle est trop courte : ajouter une note aromatique légère.</t>
  </si>
  <si>
    <t>6 — COMMENT UTILISER LES DEUX EXEMPLES ?</t>
  </si>
  <si>
    <t>Commencer par remplir la zone apprenant SANS regarder les exemples.</t>
  </si>
  <si>
    <t>Ensuite, lire l’exemple CFA pour comparer votre raisonnement avec une formulation simple.</t>
  </si>
  <si>
    <t>Cliquez dans C55 et choisissez : MIEUX / PAREIL / MOINS ÉQUILIBRÉ.</t>
  </si>
  <si>
    <t>Lire enfin l’exemple professionnel pour découvrir un vocabulaire plus précis.</t>
  </si>
  <si>
    <t>Ne pas recopier mot à mot : deux préparations identiques peuvent donner des intensités différentes selon la cuisson, le dosage et la dégustation.</t>
  </si>
  <si>
    <t>Le formateur peut accepter une autre réponse si elle est cohérente, expliquée et vérifiée par une nouvelle dégustation.</t>
  </si>
  <si>
    <t>EXEMPLE  vocabulaire CFA</t>
  </si>
  <si>
    <t>7 — QUESTIONS À SE POSER AVANT DE CORRIGER</t>
  </si>
  <si>
    <t>« Qu’est-ce que je perçois le plus ? »</t>
  </si>
  <si>
    <t>« Qu’est-ce qui manque réellement ? »</t>
  </si>
  <si>
    <t>« Est-ce un problème de goût, de dosage, de cuisson, de texture ou de température ? »</t>
  </si>
  <si>
    <t>« Quelle est la PLUS PETITE modification que je peux tester ? »</t>
  </si>
  <si>
    <t>« Après correction, le produit principal est-il encore identifiable ? »</t>
  </si>
  <si>
    <t>« Le résultat est-il vraiment meilleur après avoir regoûté ? »</t>
  </si>
  <si>
    <t>MÉTHODE EXPRESS À RETENIR</t>
  </si>
  <si>
    <t>GOÛTER  →  NOTER 0–5  →  DÉCRIRE AVEC SES MOTS  →  CHOISIR UNE SEULE CORRECTION  →  MODIFIER EN PETITE QUANTITÉ  →  REGOÛTER  →  COMPARER AVANT / APRÈS  →  EXPLIQUER.</t>
  </si>
  <si>
    <t>Je trouve la carotte assez douce, un peu grillée. Elle me paraît un peu lourde en bouche.</t>
  </si>
  <si>
    <t>J'ajoute quelques gouttes de citron, je mélange et je regoûte.</t>
  </si>
  <si>
    <t>Je sens surtout le goût doux de la carotte, encore plus après la cuisson.</t>
  </si>
  <si>
    <t>Si je la trouve trop douce, j'ajoute un peu de citron ou de vinaigre doux. Je n'ajoute pas de sucre.</t>
  </si>
  <si>
    <t>Je sens un peu le sel, mais pas trop.</t>
  </si>
  <si>
    <t>Si le goût me convient, je ne change rien. Si c'est fade, j'ajoute une petite pincée de sel et je regoûte.</t>
  </si>
  <si>
    <t>Je sens très peu d'acidité. Le goût manque un peu de fraîcheur.</t>
  </si>
  <si>
    <t>J'ajoute quelques gouttes de citron ou de vinaigre doux, petit à petit, puis je regoûte.</t>
  </si>
  <si>
    <t>Je sens un peu d'amertume sur les morceaux les plus grillés, mais cela reste agréable.</t>
  </si>
  <si>
    <t>Si l'amertume devient trop forte, je cuis moins longtemps ou je fais moins colorer.</t>
  </si>
  <si>
    <t>Je ne sens pas beaucoup le goût « savoureux » (umami). La carotte reste surtout douce.</t>
  </si>
  <si>
    <t>Je peux essayer un peu de parmesan ou de miso pour donner plus de goût, puis je regoûte.</t>
  </si>
  <si>
    <t>Je sens l'odeur et le goût de la carotte rôtie : un peu végétal, terreux et grillé.</t>
  </si>
  <si>
    <t>Je peux essayer un peu de cumin, gingembre, persil ou zeste. Je n'en ajoute qu'un à la fois.</t>
  </si>
  <si>
    <t>Je sens un peu l'huile. La carotte reste moelleuse sans être trop grasse.</t>
  </si>
  <si>
    <t>Si je trouve le plat trop gras, je mets moins d'huile ou j'ajoute un peu de citron ou une herbe fraîche.</t>
  </si>
  <si>
    <t>Je sens peu de piquant et peu de fraîcheur. Le goût reste doux et chaud.</t>
  </si>
  <si>
    <t>Si je veux plus de caractère, j'essaie un peu de gingembre. Si je veux plus de fraîcheur, j'ajoute du citron ou une herbe fraîche.</t>
  </si>
  <si>
    <t>Je sens encore le goût de la carotte quelques secondes après avoir avalé.</t>
  </si>
  <si>
    <t>Si le goût reste trop lourd, j'ajoute un peu de citron ou de fraîcheur. S'il disparaît trop vite, j'ajoute une petite touche d'herbe ou d'épice.</t>
  </si>
  <si>
    <t>Cliquez dans C84 et choisissez : MIEUX / PAREIL / MOINS ÉQUILIBRÉ.</t>
  </si>
  <si>
    <t>3 — S'EXERCER : PROPOSER AVANT DE REGARDER LE CORRIGÉ</t>
  </si>
  <si>
    <t>MODE D’EMPLOI PÉDAGOGIQUE CFA — EXERCICES D’ACCORDS ET D’ÉQUILIBRE DES SAVEURS</t>
  </si>
  <si>
    <t>Méthode : lisez le produit et la mission → proposez un accord → ajoutez un contraste/correction → choisissez une technique → justifiez votre choix.</t>
  </si>
  <si>
    <t>Une réponse différente peut être bonne si elle est cohérente et argumentée. Le corrigé détaillé se trouve uniquement dans l'onglet 05_FORMATEUR.</t>
  </si>
  <si>
    <t>À QUOI SERT CE DOCUMENT ?</t>
  </si>
  <si>
    <t>Fin du document cellule</t>
  </si>
  <si>
    <t>Ce document apprend à construire une proposition culinaire et à l’expliquer. L’apprenant part d’un PRODUIT et d’une MISSION, choisit un ACCORD, ajoute si nécessaire un CONTRASTE / UNE CORRECTION, propose une TECHNIQUE, puis JUSTIFIE son choix. L’objectif n’est pas de retrouver une réponse unique : une proposition différente peut être juste si elle est cohérente, dosée, argumentée et validée par la dégustation.</t>
  </si>
  <si>
    <t>EX.</t>
  </si>
  <si>
    <t>PRODUIT</t>
  </si>
  <si>
    <t>MISSION</t>
  </si>
  <si>
    <t>MON ACCORD</t>
  </si>
  <si>
    <t>CONTRASTE / CORRECTION</t>
  </si>
  <si>
    <t>TECHNIQUE</t>
  </si>
  <si>
    <t>MA JUSTIFICATION</t>
  </si>
  <si>
    <t>À REVOIR AVEC LE FORMATEUR</t>
  </si>
  <si>
    <t>1 • EXEMPLE</t>
  </si>
  <si>
    <t>Carotte</t>
  </si>
  <si>
    <t>Construire un accompagnement rôti avec 1 épice + 1 correction.</t>
  </si>
  <si>
    <t>Cumin</t>
  </si>
  <si>
    <t>Citron</t>
  </si>
  <si>
    <t>Rôtir au four</t>
  </si>
  <si>
    <t>Le cumin accompagne la douceur ; le citron apporte de la vivacité.</t>
  </si>
  <si>
    <t>Comparer ensuite avec le formateur.</t>
  </si>
  <si>
    <t>Saumon</t>
  </si>
  <si>
    <t>Construire une assiette froide avec fraîcheur et acidité.</t>
  </si>
  <si>
    <t>Lentille</t>
  </si>
  <si>
    <t>Alléger une préparation trop terreuse et trop grasse.</t>
  </si>
  <si>
    <t>Chou-fleur</t>
  </si>
  <si>
    <t>Créer une version rôtie plus complexe sans masquer le légume.</t>
  </si>
  <si>
    <t>COMMENT FONCTIONNE LE DOCUMENT ?</t>
  </si>
  <si>
    <t>Poulet</t>
  </si>
  <si>
    <t>Créer un jus aromatique avec un repère et un élément de signature.</t>
  </si>
  <si>
    <t>1 — Lire le PRODUIT : identifier son goût dominant, sa texture et ce qu’il faut préserver.</t>
  </si>
  <si>
    <t>Poire</t>
  </si>
  <si>
    <t>Passer du dessert à une entrée salée.</t>
  </si>
  <si>
    <t>2 — Lire la MISSION : elle indique le résultat recherché, par exemple apporter de la fraîcheur, alléger, donner du relief ou créer une version rôtie.</t>
  </si>
  <si>
    <t>Betterave</t>
  </si>
  <si>
    <t>Réduire l'impression terreuse.</t>
  </si>
  <si>
    <t>3 — Saisir MON ACCORD : choisir un ingrédient ou un aromate qui accompagne le produit.</t>
  </si>
  <si>
    <t>Cabillaud</t>
  </si>
  <si>
    <t>Donner du relief sans perdre la délicatesse.</t>
  </si>
  <si>
    <t>4 — Saisir CONTRASTE / CORRECTION : ajouter ce qui équilibre le plat : acidité, fraîcheur, amertume, douceur, croquant, etc.</t>
  </si>
  <si>
    <t>Chocolat noir</t>
  </si>
  <si>
    <t>Construire un dessert moins sucré et plus long.</t>
  </si>
  <si>
    <t>5 — Saisir la TECHNIQUE : expliquer comment le produit et les éléments choisis seront travaillés.</t>
  </si>
  <si>
    <t>Aubergine</t>
  </si>
  <si>
    <t>Créer une assiette végétale riche en umami.</t>
  </si>
  <si>
    <t>6 — Écrire MA JUSTIFICATION : dire simplement ce que chaque choix apporte et ce qu’il permet d’éviter ou de corriger.</t>
  </si>
  <si>
    <t>7 — Comparer ensuite avec le formateur et les corrigés. Le corrigé sert de REPÈRE, pas de réponse obligatoire.</t>
  </si>
  <si>
    <t>POUR JUSTIFIER VOTRE CHOIX</t>
  </si>
  <si>
    <t>Utilisez une phrase simple :</t>
  </si>
  <si>
    <t>« Je choisis … parce que cela apporte … ; je corrige avec … pour éviter … »</t>
  </si>
  <si>
    <t>MODE D’EMPLOI CFA — PAS À PAS</t>
  </si>
  <si>
    <t>Puis goûtez si possible : une idée n'est validée qu'après vérification sensorielle.</t>
  </si>
  <si>
    <t>Commence par les lignes 7 à 15. Ne regarde pas les corrigés avant d’avoir proposé ta propre réponse.</t>
  </si>
  <si>
    <t>Lis d’abord les colonnes PRODUIT et MISSION. Reformule la mission avec tes propres mots si nécessaire.</t>
  </si>
  <si>
    <t xml:space="preserve">ADULTES EN RECONVERSION - CORRIGÉ FORMATEUR — EXERCICES  — PROPOSITIONS À EXPLIQUER ET À DISCUTER    vocabulaire professionnel </t>
  </si>
  <si>
    <t>Dans MON ACCORD, choisis un élément qui va bien avec le produit. Demande-toi : « Qu’est-ce que cet élément apporte ? »</t>
  </si>
  <si>
    <t>ACCORD POSSIBLE</t>
  </si>
  <si>
    <t>TECHNIQUE POSSIBLE</t>
  </si>
  <si>
    <t>JUSTIFICATION ATTENDUE</t>
  </si>
  <si>
    <t>CONSEIL FORMATEUR</t>
  </si>
  <si>
    <t>Dans CONTRASTE / CORRECTION, choisis un élément qui évite que le plat soit trop lourd, trop doux, trop terreux, trop gras ou trop uniforme.</t>
  </si>
  <si>
    <t>Le cumin accompagne la douceur et les notes terreuses ; le citron apporte de la vivacité et évite un résultat trop doux.</t>
  </si>
  <si>
    <t>Faire goûter avant/après le citron. Demander : « Qu'est-ce qui change ? » Une autre épice est recevable si elle est dosée et justifiée.</t>
  </si>
  <si>
    <t>Dans TECHNIQUE, indique une action de cuisine précise : rôtir, griller, pocher, refroidir, laquer, assaisonner encore tiède, etc.</t>
  </si>
  <si>
    <t>Aneth</t>
  </si>
  <si>
    <t>Citron + concombre</t>
  </si>
  <si>
    <t>Cuisson douce puis refroidissement</t>
  </si>
  <si>
    <t>L'aneth apporte une note herbacée, le citron l'acidité et le concombre une sensation fraîche qui allège le gras du saumon.</t>
  </si>
  <si>
    <t>Faire distinguer le rôle de chaque élément. Comparer éventuellement citron et vinaigre : même fonction acide, profil aromatique différent.</t>
  </si>
  <si>
    <t>Dans MA JUSTIFICATION, utilise une phrase courte : « Je choisis … parce que cela apporte … ; je corrige avec … pour éviter … »</t>
  </si>
  <si>
    <t>Moutarde</t>
  </si>
  <si>
    <t>Vinaigre + herbe fraîche</t>
  </si>
  <si>
    <t>Cuire puis assaisonner encore tiède</t>
  </si>
  <si>
    <t>L'acidité du vinaigre et la fraîcheur de l'herbe réduisent la sensation lourde ; la moutarde apporte relief et aromatique.</t>
  </si>
  <si>
    <t>L'objectif n'est pas d'imposer la moutarde : valider toute réponse qui apporte réellement acidité ou fraîcheur sans masquer la lentille.</t>
  </si>
  <si>
    <t>Dans À REVOIR AVEC LE FORMATEUR, note une question, un doute ou un point à goûter / comparer.</t>
  </si>
  <si>
    <t>Noisette</t>
  </si>
  <si>
    <t>Citron ou yaourt</t>
  </si>
  <si>
    <t>Rôtir sans brûler</t>
  </si>
  <si>
    <t>Le rôtissage apporte déjà des notes grillées ; la noisette prolonge ce registre tandis que citron ou yaourt apportent le contrepoint nécessaire.</t>
  </si>
  <si>
    <t>Vérifier que l'apprenant ne cumule pas uniquement du grillé, du gras et du torréfié. Le chou-fleur doit rester identifiable.</t>
  </si>
  <si>
    <t>Après ta réponse, consulte le corrigé CFA puis le corrigé professionnel. Compare les raisonnements, pas seulement les ingrédients.</t>
  </si>
  <si>
    <t>Thym</t>
  </si>
  <si>
    <t>Citron puis petite touche de miel</t>
  </si>
  <si>
    <t>Rôtir et réaliser un jus court</t>
  </si>
  <si>
    <t>Le thym constitue un repère classique ; le citron équilibre le jus. Le miel peut devenir une signature seulement s'il reste discret.</t>
  </si>
  <si>
    <t>Demander d'abord un socle simple et lisible. La touche originale vient ensuite : elle ne doit jamais dominer le produit principal.</t>
  </si>
  <si>
    <t>Bleu</t>
  </si>
  <si>
    <t>Noix + acidité légère</t>
  </si>
  <si>
    <t>Crue ou légèrement poêlée</t>
  </si>
  <si>
    <t>Le bleu apporte sel, gras et umami ; la noix renforce le registre végétal/torréfié. Une petite acidité évite une entrée trop lourde.</t>
  </si>
  <si>
    <t>Faire verbaliser le passage du fruit doux vers le salé. Accepter chèvre, jambon cru ou autre piste si l'équilibre reste cohérent.</t>
  </si>
  <si>
    <t>RÈGLE IMPORTANTE : une bonne réponse doit être COHÉRENTE, EXPLIQUÉE et VÉRIFIÉE PAR LA DÉGUSTATION.</t>
  </si>
  <si>
    <t>Chèvre</t>
  </si>
  <si>
    <t>Orange ou moutarde</t>
  </si>
  <si>
    <t>Rôtir puis servir tiède</t>
  </si>
  <si>
    <t>Le chèvre apporte acidité et gras ; orange ou moutarde donnent un contraste qui détourne l'impression terreuse sans masquer la betterave.</t>
  </si>
  <si>
    <t>Demander : « Quelle sensation veux-tu réduire ? » Comparer correction par acidité fruitée, moutardée ou lactée.</t>
  </si>
  <si>
    <t>COMMENT UTILISER LES DEUX CORRIGÉS ?</t>
  </si>
  <si>
    <t>Persil</t>
  </si>
  <si>
    <t>Cuisson douce + beurre noisette léger</t>
  </si>
  <si>
    <t>Persil et citron donnent du relief et de la fraîcheur. Le beurre noisette apporte longueur et gourmandise mais doit rester léger.</t>
  </si>
  <si>
    <t>Le critère principal : le cabillaud doit rester au centre. Refuser les dosages ou techniques qui couvrent sa délicatesse.</t>
  </si>
  <si>
    <t>CORRIGÉ CFA : vocabulaire plus simple. À utiliser en premier pour comprendre le raisonnement.</t>
  </si>
  <si>
    <t>Café</t>
  </si>
  <si>
    <t>Orange ou framboise</t>
  </si>
  <si>
    <t>Ganache ou mousse peu sucrée</t>
  </si>
  <si>
    <t>Le café prolonge l'amertume du chocolat ; l'orange ou la framboise apporte une acidité qui réduit l'impression sucrée et allonge la finale.</t>
  </si>
  <si>
    <t>Faire distinguer « moins de sucre » et « impression moins sucrée ». Une acidité bien dosée peut modifier la perception sans supprimer tout le sucre.</t>
  </si>
  <si>
    <t>CORRIGÉ ADULTES EN RECONVERSION : vocabulaire professionnel. À utiliser ensuite pour enrichir le vocabulaire métier.</t>
  </si>
  <si>
    <t>Miso</t>
  </si>
  <si>
    <t>Griller ou rôtir puis laquer légèrement</t>
  </si>
  <si>
    <t>Le miso renforce l'umami et la profondeur ; le citron apporte la tension nécessaire pour éviter un profil trop lourd ou trop salé.</t>
  </si>
  <si>
    <t>Surveiller le cumul miso + sauce soja + sel. Faire corriger par dosage avant d'ajouter un nouvel ingrédient.</t>
  </si>
  <si>
    <t>Ne cherche pas à recopier mot pour mot. Compare : l’accord choisi, la correction proposée, la technique et surtout la justification.</t>
  </si>
  <si>
    <t>Si ta réponse est différente, demande : « Est-elle cohérente ? Qu’apporte-t-elle ? Que risque-t-elle de déséquilibrer ? »</t>
  </si>
  <si>
    <t>IMPORTANT — Ce corrigé donne des repères, pas des réponses uniques. Une autre proposition peut être correcte si elle est cohérente, dosée, argumentée et vérifiée par dégustation.</t>
  </si>
  <si>
    <t>COMMENT SAVOIR SI MA RÉPONSE EST BONNE ?</t>
  </si>
  <si>
    <t>CFA  EXERCICES -   CORRIGÉ FORMATEUR  — PROPOSITIONS À EXPLIQUER ET À DISCUTER   vocabulaire pédagogique</t>
  </si>
  <si>
    <t>ACCORD</t>
  </si>
  <si>
    <t>Est-ce que mon choix accompagne le produit sans le masquer ?</t>
  </si>
  <si>
    <t>JUSTIFICATION CFA ATTENDUE</t>
  </si>
  <si>
    <t>ÉQUILIBRE</t>
  </si>
  <si>
    <t>Ai-je corrigé ce qui pourrait rendre le plat lourd, plat, trop gras, trop doux ou trop puissant ?</t>
  </si>
  <si>
    <t>Le cumin va bien avec la carotte. Le citron apporte de la fraîcheur et évite que le plat paraisse trop doux.</t>
  </si>
  <si>
    <t>Faire goûter la carotte avant puis après le citron. Demander simplement : « Qu'est-ce qui a changé ? » Accepter une autre épice si l'apprenant explique son choix.</t>
  </si>
  <si>
    <t>La technique choisie correspond-elle au résultat recherché ?</t>
  </si>
  <si>
    <t>L'aneth donne du parfum. Le citron apporte de l'acidité. Le concombre apporte de la fraîcheur et rend le saumon moins lourd en bouche.</t>
  </si>
  <si>
    <t>Demander à l'apprenant ce qu'apporte chaque ingrédient : parfum, acidité ou fraîcheur. On peut aussi lui faire comparer citron et vinaigre.</t>
  </si>
  <si>
    <t>JUSTIFICATION</t>
  </si>
  <si>
    <t>Suis-je capable d’expliquer le rôle de chaque élément avec des mots simples ?</t>
  </si>
  <si>
    <t>Le vinaigre apporte de l'acidité et l'herbe apporte de la fraîcheur. Cela aide à rendre les lentilles moins lourdes. La moutarde donne plus de caractère.</t>
  </si>
  <si>
    <t>Ne pas chercher une seule bonne réponse. Demander : « Qu'est-ce que tu ajouterais pour rendre le plat plus léger ? » Puis faire goûter.</t>
  </si>
  <si>
    <t>DÉGUSTATION</t>
  </si>
  <si>
    <t>Après dégustation, est-ce que le résultat correspond réellement à ce que j’avais prévu ?</t>
  </si>
  <si>
    <t>La noisette va bien avec le goût rôti du chou-fleur. Le citron ou le yaourt apporte une note plus fraîche pour éviter un plat trop lourd.</t>
  </si>
  <si>
    <t>Faire remarquer que le chou-fleur est déjà rôti. Demander : « Que peux-tu ajouter pour ne pas avoir uniquement des goûts grillés et lourds ? »</t>
  </si>
  <si>
    <t>Le thym est un accord simple avec le poulet. Le citron équilibre le jus. Une petite touche de miel peut apporter une idée personnelle, mais elle doit rester légère.</t>
  </si>
  <si>
    <t>Commencer par une association simple. Ensuite demander : « Qu'aimerais-tu ajouter pour personnaliser le plat sans cacher le goût du poulet ? »</t>
  </si>
  <si>
    <t>MÉTHODE EXPRESS — À RETENIR</t>
  </si>
  <si>
    <t>Le fromage bleu apporte un goût salé et puissant. La noix va bien avec la poire. Un peu de citron ou de vinaigre évite que l'ensemble soit trop lourd.</t>
  </si>
  <si>
    <t>Faire comprendre qu'un fruit peut aussi être utilisé dans une entrée salée. Demander à l'apprenant d'expliquer ce qui transforme la poire en entrée.</t>
  </si>
  <si>
    <t>① PRODUIT → Quelles sont ses caractéristiques ?</t>
  </si>
  <si>
    <t>Le chèvre adoucit le côté terreux de la betterave. L'orange ou la moutarde apporte un contraste et donne plus de fraîcheur au plat.</t>
  </si>
  <si>
    <t>Demander : « Qu'est-ce qui te gêne dans la betterave ? » puis « Qu'ajouterais-tu pour changer cette sensation ? » Faire expliquer le choix avec des mots simples.</t>
  </si>
  <si>
    <t>② MISSION → Quel résultat dois-je obtenir ?</t>
  </si>
  <si>
    <t>Le persil et le citron donnent du goût et de la fraîcheur sans cacher le cabillaud. Le beurre noisette peut apporter un goût plus gourmand s'il reste léger.</t>
  </si>
  <si>
    <t>Rappeler que le cabillaud a un goût délicat. Demander : « Est-ce que ton ajout aide le poisson ou est-ce qu'il prend toute la place ? »</t>
  </si>
  <si>
    <t>③ ACCORD → Qu’est-ce qui accompagne le produit ?</t>
  </si>
  <si>
    <t>Le café renforce le goût du chocolat noir. L'orange ou la framboise apporte de l'acidité et peut donner l'impression que le dessert est moins sucré.</t>
  </si>
  <si>
    <t>Faire distinguer deux idées : mettre moins de sucre et avoir une sensation moins sucrée. Demander ensuite quel ingrédient peut apporter de l'acidité.</t>
  </si>
  <si>
    <t>④ CORRECTION → Qu’est-ce qui apporte l’équilibre ?</t>
  </si>
  <si>
    <t>Le miso donne un goût plus savoureux à l'aubergine. Le citron apporte de la fraîcheur et évite que le plat soit trop lourd ou trop salé.</t>
  </si>
  <si>
    <t>Faire goûter avant d'ajouter du sel ou de la sauce soja. Demander : « Est-ce déjà assez salé ? » puis corriger petit à petit.</t>
  </si>
  <si>
    <t>⑤ TECHNIQUE → Comment vais-je le réaliser ?</t>
  </si>
  <si>
    <t>⑥ JUSTIFICATION → Pourquoi ai-je fait ces choix ?</t>
  </si>
  <si>
    <t>⑦ DÉGUSTATION → Le résultat confirme-t-il mon idée ?</t>
  </si>
  <si>
    <t>⑧ FORMATEUR → Je compare, j’explique et je corrige si nécessaire.</t>
  </si>
  <si>
    <t>4 — RÉPERTOIRE : CHERCHER UNE IDÉE, PAS APPRENDRE 133 PRODUITS PAR CŒUR</t>
  </si>
  <si>
    <t>MODE D’EMPLOI PÉDAGOGIQUE CFA — RÉPERTOIRE DES ACCORDS AROMATIQUES</t>
  </si>
  <si>
    <t>Choisissez un produit dans B5. Le moteur résume ses caractéristiques et affiche 7 pistes d'accords. Ensuite seulement, consultez le tableau complet si nécessaire.</t>
  </si>
  <si>
    <t>Objectif : utiliser le répertoire pour chercher, comparer et tester des idées d’accords — sans apprendre les 133 produits par cœur.</t>
  </si>
  <si>
    <t>Repères : accords  |   1–2 = faciles à lire   |  3 = fiable   |    4 = équilibre   |    5 = pont   |    6 = créatif   |    7 = signature à tester en petite quantité.</t>
  </si>
  <si>
    <t>MOTEUR SIMPLE</t>
  </si>
  <si>
    <t>B 5 ▼ utiliser la liste déroulante</t>
  </si>
  <si>
    <t>PRODUIT À ÉTUDIER</t>
  </si>
  <si>
    <r>
      <t xml:space="preserve">Classement lignes 15–43 : légumes → </t>
    </r>
    <r>
      <rPr>
        <b/>
        <sz val="12"/>
        <color theme="1"/>
        <rFont val="Calibri"/>
        <family val="2"/>
      </rPr>
      <t>Ail… Tomate</t>
    </r>
  </si>
  <si>
    <t>Ce document aide à construire ou corriger une association de saveurs à partir d’un produit principal.</t>
  </si>
  <si>
    <t>FAMILLE</t>
  </si>
  <si>
    <r>
      <t xml:space="preserve">puis fruits 44 - 67 → </t>
    </r>
    <r>
      <rPr>
        <b/>
        <sz val="12"/>
        <color theme="1"/>
        <rFont val="Calibri"/>
        <family val="2"/>
      </rPr>
      <t>Abricot… Raisin</t>
    </r>
  </si>
  <si>
    <t>Il donne pour chaque produit : sa famille, son goût dominant, son profil aromatique, des techniques adaptées, un point de vigilance et 7 pistes d’accords.</t>
  </si>
  <si>
    <t>GOÛT DOMINANT</t>
  </si>
  <si>
    <r>
      <t xml:space="preserve">puis viandes/charcuteries 68 - 79 → </t>
    </r>
    <r>
      <rPr>
        <b/>
        <sz val="12"/>
        <color theme="1"/>
        <rFont val="Calibri"/>
        <family val="2"/>
      </rPr>
      <t>Agneau… Veau</t>
    </r>
  </si>
  <si>
    <t>Il sert surtout à apprendre à RAISONNER : observer le produit, choisir une technique, prévoir un équilibre, proposer un accord puis vérifier par la dégustation.</t>
  </si>
  <si>
    <t>PROFIL AROMATIQUE</t>
  </si>
  <si>
    <r>
      <t xml:space="preserve">puis poissons/fruits de mer 80 - 93 → </t>
    </r>
    <r>
      <rPr>
        <b/>
        <sz val="12"/>
        <color theme="1"/>
        <rFont val="Calibri"/>
        <family val="2"/>
      </rPr>
      <t>Bar… Truite</t>
    </r>
  </si>
  <si>
    <t>Les accords proposés sont des pistes de travail. Ils ne remplacent ni le cours du formateur, ni l’essai en cuisine, ni la dégustation.</t>
  </si>
  <si>
    <t>TECHNIQUES</t>
  </si>
  <si>
    <t>puis produits laitiers/fromages</t>
  </si>
  <si>
    <t>POINT DE VIGILANCE</t>
  </si>
  <si>
    <t>puis féculents/légumineuses/graines</t>
  </si>
  <si>
    <t>puis herbes/épices</t>
  </si>
  <si>
    <t>MOTEUR SIMPLE : choisir un produit dans B5 avec la liste déroulante. Les caractéristiques du produit et les 7 accords s’affichent automatiquement.</t>
  </si>
  <si>
    <t>puis condiments.</t>
  </si>
  <si>
    <t>LIRE LE PRODUIT : commencer par FAMILLE, GOÛT DOMINANT, PROFIL AROMATIQUE et TECHNIQUES. Ne pas regarder immédiatement les 7 accords.</t>
  </si>
  <si>
    <t>RÉPERTOIRE COMPLET — utilisez   DONNÉES  &gt;  FILTRER    sur PRODUIT  -  FAMILLE  -  GOÛT ou  PROFIL AROMATIQUE.</t>
  </si>
  <si>
    <t>4 — RÉPERTOIRE : classement   |  par Lignes   |   par Produit  |   par Famille</t>
  </si>
  <si>
    <t>POINT DE VIGILANCE : repérer ce qui pourrait déséquilibrer le produit : trop doux, trop amer, trop lourd, trop salé, manque d’acidité, saturation aromatique, etc.</t>
  </si>
  <si>
    <t>ACCORD 1</t>
  </si>
  <si>
    <t>ACCORD 2</t>
  </si>
  <si>
    <t>ACCORD 3</t>
  </si>
  <si>
    <t>ACCORD 4</t>
  </si>
  <si>
    <t>ACCORD 5</t>
  </si>
  <si>
    <t>ACCORD 6</t>
  </si>
  <si>
    <t>ACCORD 7</t>
  </si>
  <si>
    <t>USAGE CFA</t>
  </si>
  <si>
    <t>LIGNES</t>
  </si>
  <si>
    <t>ACCORDS 1 À 7 : ils proposent une progression, du plus facile à comprendre vers une piste plus personnelle ou plus risquée.</t>
  </si>
  <si>
    <t>Ail</t>
  </si>
  <si>
    <t>Légume / aromate</t>
  </si>
  <si>
    <t>UMAMI / PIQUANT</t>
  </si>
  <si>
    <t>Soufré, alliacé, chaud</t>
  </si>
  <si>
    <t>cru dosé, confit, rôti, sauté</t>
  </si>
  <si>
    <t>Renforcer avec mesure puis apporter fraîcheur ou acidité pour éviter la saturation.</t>
  </si>
  <si>
    <t>Tomate</t>
  </si>
  <si>
    <t>Champignon</t>
  </si>
  <si>
    <t>Agneau</t>
  </si>
  <si>
    <t>Miel</t>
  </si>
  <si>
    <t>Exercice CFA — Ail : en cru dosé / confit, faire comparer Persil et Tomate comme accords de repère. Puis tester Citron comme piste d’équilibre et Miel seulement à petite dose. Objectif : repérer la profondeur umami sans augmenter inutilement le sel et travailler surtout le dosage et la lisibilité aromatique.</t>
  </si>
  <si>
    <t>Boisson / aromate</t>
  </si>
  <si>
    <t>Abricot</t>
  </si>
  <si>
    <t>Fruit</t>
  </si>
  <si>
    <t>RÉPERTOIRE COMPLET lignes 15 à 147 : utiliser DONNÉES &gt; FILTRER pour rechercher par PRODUIT, FAMILLE, GOÛT DOMINANT ou PROFIL AROMATIQUE.</t>
  </si>
  <si>
    <t>Artichaut</t>
  </si>
  <si>
    <t>Légume</t>
  </si>
  <si>
    <t>AMER / DOUX</t>
  </si>
  <si>
    <t>Végétal, noisette, terreux</t>
  </si>
  <si>
    <t>vapeur, poché, braisé, rôti</t>
  </si>
  <si>
    <t>Civiliser l'amertume par douceur, gras, sel ou acidité ; surveiller la surcuisson.</t>
  </si>
  <si>
    <t>Parmesan</t>
  </si>
  <si>
    <t>Menthe</t>
  </si>
  <si>
    <t>Jambon cru</t>
  </si>
  <si>
    <t>Anchois</t>
  </si>
  <si>
    <t>Exercice CFA — Artichaut : en vapeur / poché, faire comparer Citron et Parmesan comme accords de repère. Puis tester Noisette comme piste d’équilibre et Anchois seulement à petite dose. Objectif : distinguer une amertume intéressante d’une amertume de surcuisson et garder le légume identifiable malgré les accords.</t>
  </si>
  <si>
    <t>Boudin noir</t>
  </si>
  <si>
    <t>Charcuterie</t>
  </si>
  <si>
    <t>Viande</t>
  </si>
  <si>
    <t>USAGE CFA : chaque ligne propose un petit exercice. Il indique quoi comparer, quoi tester avec prudence et ce que l’apprenant doit observer.</t>
  </si>
  <si>
    <t>Asperge</t>
  </si>
  <si>
    <t>Vert, herbacé, soufré délicat</t>
  </si>
  <si>
    <t>vapeur, rôtie, grillée, poêlée</t>
  </si>
  <si>
    <t>Oeuf</t>
  </si>
  <si>
    <t>Estragon</t>
  </si>
  <si>
    <t>Orange</t>
  </si>
  <si>
    <t>Exercice CFA — Asperge : en vapeur / rôtie, faire comparer Oeuf et Citron comme accords de repère. Puis tester Jambon cru comme piste d’équilibre et Orange seulement à petite dose. Objectif : distinguer une amertume intéressante d’une amertume de surcuisson et garder le légume identifiable malgré les accords.</t>
  </si>
  <si>
    <t>CLASSEMENTS à droite : ils permettent de retrouver plus vite un produit par numéro de ligne, par ordre alphabétique ou par famille.</t>
  </si>
  <si>
    <t>DOUX / UMAMI</t>
  </si>
  <si>
    <t>Végétal, fumé, terreux</t>
  </si>
  <si>
    <t>grillée, rôtie, frite, confite</t>
  </si>
  <si>
    <t>Apporter acidité, amertume, sel ou épice pour éviter un profil plat ou lourd.</t>
  </si>
  <si>
    <t>Yaourt</t>
  </si>
  <si>
    <t>Sésame</t>
  </si>
  <si>
    <t>Exercice CFA — Aubergine : en grillée / rôtie, faire comparer Tomate et Ail comme accords de repère. Puis tester Miso comme piste d’équilibre et Miel seulement à petite dose. Objectif : repérer la profondeur umami sans augmenter inutilement le sel et garder le légume identifiable malgré les accords.</t>
  </si>
  <si>
    <t>Lard fumé</t>
  </si>
  <si>
    <t>Amande</t>
  </si>
  <si>
    <t>Graine / fruit sec</t>
  </si>
  <si>
    <t>DOUX / TERREUX</t>
  </si>
  <si>
    <t>Terreux, minéral, sucré</t>
  </si>
  <si>
    <t>rôtie, cuite, crue, marinée</t>
  </si>
  <si>
    <t>Noix</t>
  </si>
  <si>
    <t>Framboise</t>
  </si>
  <si>
    <t>Exercice CFA — Betterave : en rôtie / cuite, faire comparer Chèvre et Noix comme accords de repère. Puis tester Moutarde comme piste d’équilibre et Café seulement à petite dose. Objectif : vérifier que la douceur reste lisible sans devenir plate ou écœurante et garder le légume identifiable malgré les accords.</t>
  </si>
  <si>
    <t>Câpre</t>
  </si>
  <si>
    <t>Condiment</t>
  </si>
  <si>
    <t>Ananas</t>
  </si>
  <si>
    <t>3 — COMMENT LIRE LES 7 ACCORDS ?</t>
  </si>
  <si>
    <t>Brocoli</t>
  </si>
  <si>
    <t>Vert, soufré, végétal</t>
  </si>
  <si>
    <t>vapeur, rôti, sauté, grillé</t>
  </si>
  <si>
    <t>Piment</t>
  </si>
  <si>
    <t>Exercice CFA — Brocoli : en vapeur / rôti, faire comparer Citron et Parmesan comme accords de repère. Puis tester Moutarde comme piste d’équilibre et Miso seulement à petite dose. Objectif : distinguer une amertume intéressante d’une amertume de surcuisson et garder le légume identifiable malgré les accords.</t>
  </si>
  <si>
    <t>Herbe</t>
  </si>
  <si>
    <t>NIVEAU</t>
  </si>
  <si>
    <t>CE QUE LE CFA DOIT COMPRENDRE</t>
  </si>
  <si>
    <t>DOUX</t>
  </si>
  <si>
    <t>Végétal, terreux, légèrement floral</t>
  </si>
  <si>
    <t>rôtie, glacée, vapeur, crue</t>
  </si>
  <si>
    <t>Gingembre</t>
  </si>
  <si>
    <t>Exercice CFA — Carotte : en rôtie / glacée, faire comparer Orange et Cumin comme accords de repère. Puis tester Citron comme piste d’équilibre et Café seulement à petite dose. Objectif : vérifier que la douceur reste lisible sans devenir plate ou écœurante et garder le légume identifiable malgré les accords.</t>
  </si>
  <si>
    <t>Vinaigre balsamique</t>
  </si>
  <si>
    <t>FACILE À LIRE</t>
  </si>
  <si>
    <t>Association évidente ou familière. Elle permet de reconnaître facilement le produit principal.</t>
  </si>
  <si>
    <t>Céleri branche</t>
  </si>
  <si>
    <t>AMER / SALÉ</t>
  </si>
  <si>
    <t>Vert, herbacé, anisé</t>
  </si>
  <si>
    <t>cru, braisé, bouillon, sauté</t>
  </si>
  <si>
    <t>Pomme</t>
  </si>
  <si>
    <t>Raisin</t>
  </si>
  <si>
    <t>Exercice CFA — Céleri branche : en cru / braisé, faire comparer Pomme et Noix comme accords de repère. Puis tester Tomate comme piste d’équilibre et Raisin seulement à petite dose. Objectif : distinguer une amertume intéressante d’une amertume de surcuisson et garder le légume identifiable malgré les accords.</t>
  </si>
  <si>
    <t>Olive</t>
  </si>
  <si>
    <t>Condiment / fruit</t>
  </si>
  <si>
    <t>Deuxième repère accessible. Comparer avec l’accord 1 pour commencer à argumenter.</t>
  </si>
  <si>
    <t>Céleri-rave</t>
  </si>
  <si>
    <t>DOUX / AMER</t>
  </si>
  <si>
    <t>Terreux, végétal, noisette</t>
  </si>
  <si>
    <t>rôti, purée, rémoulade, braisé</t>
  </si>
  <si>
    <t>Crème</t>
  </si>
  <si>
    <t>Truffe</t>
  </si>
  <si>
    <t>Exercice CFA — Céleri-rave : en rôti / purée, faire comparer Pomme et Noisette comme accords de repère. Puis tester Truffe comme piste d’équilibre et Café seulement à petite dose. Objectif : distinguer une amertume intéressante d’une amertume de surcuisson et garder le légume identifiable malgré les accords.</t>
  </si>
  <si>
    <t>Condiment fermenté</t>
  </si>
  <si>
    <t>FIABLE</t>
  </si>
  <si>
    <t>Accord généralement robuste. Il peut servir de base pour construire une recette.</t>
  </si>
  <si>
    <t>Terreux, boisé, sous-bois</t>
  </si>
  <si>
    <t>poêlé, rôti, grillé, cru selon variété</t>
  </si>
  <si>
    <t>Exercice CFA — Champignon : en poêlé / rôti, faire comparer Ail et Persil comme accords de repère. Puis tester Parmesan comme piste d’équilibre et Café seulement à petite dose. Objectif : repérer la profondeur umami sans augmenter inutilement le sel et garder le légume identifiable malgré les accords.</t>
  </si>
  <si>
    <t>Sauce soja</t>
  </si>
  <si>
    <t>Banane</t>
  </si>
  <si>
    <t>Accord utile pour corriger ou équilibrer le profil : acidité, gras, douceur, amertume, fraîcheur, etc.</t>
  </si>
  <si>
    <t>Soufré, noisette après rôtissage</t>
  </si>
  <si>
    <t>vapeur, rôti, grillé, purée</t>
  </si>
  <si>
    <t>Curry</t>
  </si>
  <si>
    <t>Cacao</t>
  </si>
  <si>
    <t>Exercice CFA — Chou-fleur : en vapeur / rôti, faire comparer Noisette et Cumin comme accords de repère. Puis tester Curry comme piste d’équilibre et Cacao seulement à petite dose. Objectif : distinguer une amertume intéressante d’une amertume de surcuisson et garder le légume identifiable malgré les accords.</t>
  </si>
  <si>
    <t>Cannelle</t>
  </si>
  <si>
    <t>Épice</t>
  </si>
  <si>
    <t>Bar</t>
  </si>
  <si>
    <t>Poisson</t>
  </si>
  <si>
    <t>PONT</t>
  </si>
  <si>
    <t>Ingrédient qui crée un lien entre plusieurs saveurs ou plusieurs éléments d’un plat.</t>
  </si>
  <si>
    <t>Chou vert</t>
  </si>
  <si>
    <t>braisé, blanchi, sauté, fermenté</t>
  </si>
  <si>
    <t>Vinaigre de cidre</t>
  </si>
  <si>
    <t>Exercice CFA — Chou vert : en braisé / blanchi, faire comparer Lard fumé et Pomme comme accords de repère. Puis tester Vinaigre de cidre comme piste d’équilibre et Gingembre seulement à petite dose. Objectif : distinguer une amertume intéressante d’une amertume de surcuisson et garder le légume identifiable malgré les accords.</t>
  </si>
  <si>
    <t>Basilic</t>
  </si>
  <si>
    <t>CRÉATIF</t>
  </si>
  <si>
    <t>Piste moins attendue. Elle demande un dosage maîtrisé et une dégustation comparative.</t>
  </si>
  <si>
    <t>Concombre</t>
  </si>
  <si>
    <t>DOUX / FRAIS</t>
  </si>
  <si>
    <t>Vert, aqueux, frais</t>
  </si>
  <si>
    <t>cru, mariné, gaspacho</t>
  </si>
  <si>
    <t>Feta</t>
  </si>
  <si>
    <t>Pastèque</t>
  </si>
  <si>
    <t>Exercice CFA — Concombre : en cru / mariné, faire comparer Yaourt et Menthe comme accords de repère. Puis tester Feta comme piste d’équilibre et Pastèque seulement à petite dose. Objectif : vérifier que la douceur reste lisible sans devenir plate ou écœurante et garder le légume identifiable malgré les accords.</t>
  </si>
  <si>
    <t>SIGNATURE À TESTER</t>
  </si>
  <si>
    <t>Association plus personnelle ou plus risquée. Toujours tester en petite quantité avant de la retenir.</t>
  </si>
  <si>
    <t>Courgette</t>
  </si>
  <si>
    <t>DOUX / NEUTRE</t>
  </si>
  <si>
    <t>Vert, frais, délicat</t>
  </si>
  <si>
    <t>poêlée, grillée, rôtie, crue</t>
  </si>
  <si>
    <t>Exercice CFA — Courgette : en poêlée / grillée, faire comparer Basilic et Parmesan comme accords de repère. Puis tester Chèvre comme piste d’équilibre et Curry seulement à petite dose. Objectif : vérifier que la douceur reste lisible sans devenir plate ou écœurante et garder le légume identifiable malgré les accords.</t>
  </si>
  <si>
    <t>Vanille</t>
  </si>
  <si>
    <t>Beurre</t>
  </si>
  <si>
    <t>Produit laitier</t>
  </si>
  <si>
    <t>Échalote</t>
  </si>
  <si>
    <t>DOUX / PIQUANT</t>
  </si>
  <si>
    <t>Alliacé, doux, soufré</t>
  </si>
  <si>
    <t>crue, confite, suée, rôtie</t>
  </si>
  <si>
    <t>Boeuf</t>
  </si>
  <si>
    <t>Exercice CFA — Échalote : en crue / confite, faire comparer Vinaigre balsamique et Beurre comme accords de repère. Puis tester Champignon comme piste d’équilibre et Orange seulement à petite dose. Objectif : vérifier que la douceur reste lisible sans devenir plate ou écœurante et travailler surtout le dosage et la lisibilité aromatique.</t>
  </si>
  <si>
    <t>Noix de muscade</t>
  </si>
  <si>
    <t>Fromage</t>
  </si>
  <si>
    <t>Épinard</t>
  </si>
  <si>
    <t>Vert, minéral, végétal</t>
  </si>
  <si>
    <t>tombé, vapeur, cru, gratiné</t>
  </si>
  <si>
    <t>Muscade</t>
  </si>
  <si>
    <t>Exercice CFA — Épinard : en tombé / vapeur, faire comparer Oeuf et Crème comme accords de repère. Puis tester Feta comme piste d’équilibre et Raisin seulement à petite dose. Objectif : distinguer une amertume intéressante d’une amertume de surcuisson et garder le légume identifiable malgré les accords.</t>
  </si>
  <si>
    <t>Paprika</t>
  </si>
  <si>
    <t>Choisir dans B5 le produit que vous voulez étudier.</t>
  </si>
  <si>
    <t>Fenouil</t>
  </si>
  <si>
    <t>Anisé, frais, végétal</t>
  </si>
  <si>
    <t>cru, braisé, rôti, grillé</t>
  </si>
  <si>
    <t>Poisson blanc</t>
  </si>
  <si>
    <t>Exercice CFA — Fenouil : en cru / braisé, faire comparer Orange et Citron comme accords de repère. Puis tester Olive comme piste d’équilibre et Chocolat noir seulement à petite dose. Objectif : distinguer une amertume intéressante d’une amertume de surcuisson et garder le légume identifiable malgré les accords.</t>
  </si>
  <si>
    <t>Safran</t>
  </si>
  <si>
    <t>Lire son goût dominant et son profil aromatique. Reformuler avec vos mots : doux, amer, frais, terreux, fumé, fruité, etc.</t>
  </si>
  <si>
    <t>Haricot vert</t>
  </si>
  <si>
    <t>DOUX / VERT</t>
  </si>
  <si>
    <t>Vert, végétal, noisette</t>
  </si>
  <si>
    <t>vapeur, sauté, salade</t>
  </si>
  <si>
    <t>Exercice CFA — Haricot vert : en vapeur / sauté, faire comparer Amande et Ail comme accords de repère. Puis tester Tomate comme piste d’équilibre et Sésame seulement à petite dose. Objectif : vérifier que la douceur reste lisible sans devenir plate ou écœurante et garder le légume identifiable malgré les accords.</t>
  </si>
  <si>
    <t>Turmeric / Curcuma</t>
  </si>
  <si>
    <t>Choisir une technique de cuisson ou de préparation. Demander : cette technique renforce-t-elle ou atténue-t-elle les caractéristiques du produit ?</t>
  </si>
  <si>
    <t>Maïs</t>
  </si>
  <si>
    <t>Légume / céréale</t>
  </si>
  <si>
    <t>Sucré, végétal, toasté</t>
  </si>
  <si>
    <t>grillé, rôti, vapeur, polenta</t>
  </si>
  <si>
    <t>Citron vert</t>
  </si>
  <si>
    <t>Coriandre</t>
  </si>
  <si>
    <t>Exercice CFA — Maïs : en grillé / rôti, faire comparer Beurre et Piment comme accords de repère. Puis tester Coriandre comme piste d’équilibre et Café seulement à petite dose. Objectif : vérifier que la douceur reste lisible sans devenir plate ou écœurante et garder le légume identifiable malgré les accords.</t>
  </si>
  <si>
    <t>Épice / rhizome</t>
  </si>
  <si>
    <t>Lire le point de vigilance. Identifier le risque principal avant de choisir un accord.</t>
  </si>
  <si>
    <t>Navet</t>
  </si>
  <si>
    <t>Terreux, soufré, poivré</t>
  </si>
  <si>
    <t>glacé, rôti, braisé, vapeur</t>
  </si>
  <si>
    <t>Exercice CFA — Navet : en glacé / rôti, faire comparer Miel et Thym comme accords de repère. Puis tester Pomme comme piste d’équilibre et Orange seulement à petite dose. Objectif : distinguer une amertume intéressante d’une amertume de surcuisson et garder le légume identifiable malgré les accords.</t>
  </si>
  <si>
    <t>Pomme de terre</t>
  </si>
  <si>
    <t>Féculent</t>
  </si>
  <si>
    <t>Avant de regarder les accords, proposer vous-même 1 ou 2 ingrédients qui pourraient fonctionner. Écrire ou expliquer pourquoi.</t>
  </si>
  <si>
    <t>Oignon</t>
  </si>
  <si>
    <t>Alliacé, soufré, caramélisé</t>
  </si>
  <si>
    <t>sué, rôti, confit, grillé</t>
  </si>
  <si>
    <t>Fromage bleu</t>
  </si>
  <si>
    <t>Exercice CFA — Oignon : en sué / rôti, faire comparer Thym et Boeuf comme accords de repère. Puis tester Pomme comme piste d’équilibre et Café seulement à petite dose. Objectif : repérer la profondeur umami sans augmenter inutilement le sel et travailler surtout le dosage et la lisibilité aromatique.</t>
  </si>
  <si>
    <t>Pain</t>
  </si>
  <si>
    <t>Canard</t>
  </si>
  <si>
    <t>Comparer votre proposition avec les accords 1, 2 et 3. Chercher les ressemblances et les différences.</t>
  </si>
  <si>
    <t>Patate douce</t>
  </si>
  <si>
    <t>Légume / féculent</t>
  </si>
  <si>
    <t>Sucré, terreux, caramel</t>
  </si>
  <si>
    <t>rôtie, purée, vapeur, frite</t>
  </si>
  <si>
    <t>Exercice CFA — Patate douce : en rôtie / purée, faire comparer Citron vert et Cumin comme accords de repère. Puis tester Miel comme piste d’équilibre et Café seulement à petite dose. Objectif : vérifier que la douceur reste lisible sans devenir plate ou écœurante et éviter la lourdeur et construire du relief.</t>
  </si>
  <si>
    <t>Pâtes</t>
  </si>
  <si>
    <t>Choisir ensuite un accord 4 ou 5 pour travailler l’équilibre du plat.</t>
  </si>
  <si>
    <t>Petit pois</t>
  </si>
  <si>
    <t>Vert, frais, végétal</t>
  </si>
  <si>
    <t>vapeur, étuvé, purée, cru très frais</t>
  </si>
  <si>
    <t>Laitue</t>
  </si>
  <si>
    <t>Exercice CFA — Petit pois : en vapeur / étuvé, faire comparer Menthe et Jambon cru comme accords de repère. Puis tester Laitue comme piste d’équilibre et Vanille seulement à petite dose. Objectif : vérifier que la douceur reste lisible sans devenir plate ou écœurante et garder le légume identifiable malgré les accords.</t>
  </si>
  <si>
    <t>Polenta</t>
  </si>
  <si>
    <t>Si le formateur l’autorise, tester un accord 6 ou 7 en petite quantité. Ne changer qu’un paramètre à la fois.</t>
  </si>
  <si>
    <t>Poireau</t>
  </si>
  <si>
    <t>Alliacé doux, végétal</t>
  </si>
  <si>
    <t>étuvé, braisé, grillé, fondue</t>
  </si>
  <si>
    <t>Exercice CFA — Poireau : en étuvé / braisé, faire comparer Beurre et Moutarde comme accords de repère. Puis tester Citron comme piste d’équilibre et Café seulement à petite dose. Objectif : repérer la profondeur umami sans augmenter inutilement le sel et garder le légume identifiable malgré les accords.</t>
  </si>
  <si>
    <t>Riz</t>
  </si>
  <si>
    <t>Déguster et décrire le résultat : produit encore identifiable ? accord trop fort ? plat plus frais ? plus lourd ? plus équilibré ?</t>
  </si>
  <si>
    <t>Poivron</t>
  </si>
  <si>
    <t>Vert ou fruité, grillé</t>
  </si>
  <si>
    <t>rôti, grillé, confit, cru</t>
  </si>
  <si>
    <t>Exercice CFA — Poivron : en rôti / grillé, faire comparer Tomate et Ail comme accords de repère. Puis tester Basilic comme piste d’équilibre et Framboise seulement à petite dose. Objectif : distinguer une amertume intéressante d’une amertume de surcuisson et garder le légume identifiable malgré les accords.</t>
  </si>
  <si>
    <t>Semoule</t>
  </si>
  <si>
    <t>Cassis</t>
  </si>
  <si>
    <t>Conclure : JE GARDE / J’AJUSTE / J’ABANDONNE, puis justifier la décision avec un vocabulaire simple et précis.</t>
  </si>
  <si>
    <t>Terreux, beurré, toasté</t>
  </si>
  <si>
    <t>vapeur, rôtie, purée, frite</t>
  </si>
  <si>
    <t>Saumon fumé</t>
  </si>
  <si>
    <t>Exercice CFA — Pomme de terre : en vapeur / rôtie, faire comparer Beurre et Ail comme accords de repère. Puis tester Moutarde comme piste d’équilibre et Vanille seulement à petite dose. Objectif : vérifier que la douceur reste lisible sans devenir plate ou écœurante et éviter la lourdeur et construire du relief.</t>
  </si>
  <si>
    <t>Châtaigne</t>
  </si>
  <si>
    <t>Féculent / fruit sec</t>
  </si>
  <si>
    <t>Potimarron</t>
  </si>
  <si>
    <t>Châtaigne, noisette, sucré</t>
  </si>
  <si>
    <t>rôti, soupe, purée, braisé</t>
  </si>
  <si>
    <t>Sauge</t>
  </si>
  <si>
    <t>Exercice CFA — Potimarron : en rôti / soupe, faire comparer Noisette et Sauge comme accords de repère. Puis tester Orange comme piste d’équilibre et Café seulement à petite dose. Objectif : vérifier que la douceur reste lisible sans devenir plate ou écœurante et garder le légume identifiable malgré les accords.</t>
  </si>
  <si>
    <t>5 — EXEMPLE GUIDÉ : CAROTTE</t>
  </si>
  <si>
    <t>Radis</t>
  </si>
  <si>
    <t>AMER / PIQUANT</t>
  </si>
  <si>
    <t>Poivré, vert, aqueux</t>
  </si>
  <si>
    <t>cru, mariné, rôti</t>
  </si>
  <si>
    <t>Sel</t>
  </si>
  <si>
    <t>Exercice CFA — Radis : en cru / mariné, faire comparer Beurre et Sel comme accords de repère. Puis tester Chèvre comme piste d’équilibre et Sésame seulement à petite dose. Objectif : distinguer une amertume intéressante d’une amertume de surcuisson et garder le légume identifiable malgré les accords.</t>
  </si>
  <si>
    <t>Cerise</t>
  </si>
  <si>
    <t>OBSERVATION</t>
  </si>
  <si>
    <t>Carotte : goût dominant DOUX ; profil végétal, terreux, légèrement floral.</t>
  </si>
  <si>
    <t>Légume / fruit</t>
  </si>
  <si>
    <t>ACIDE / UMAMI</t>
  </si>
  <si>
    <t>Fruitée, verte, umami</t>
  </si>
  <si>
    <t>crue, rôtie, confite, sauce</t>
  </si>
  <si>
    <t>Chercher un appui doux, gras, salé ou umami ; l'acidité doit relever sans agresser.</t>
  </si>
  <si>
    <t>Mozzarella</t>
  </si>
  <si>
    <t>Fraise</t>
  </si>
  <si>
    <t>Exercice CFA — Tomate : en crue / rôtie, faire comparer Basilic et Ail comme accords de repère. Puis tester Fraise comme piste d’équilibre et Café seulement à petite dose. Objectif : repérer la profondeur umami sans augmenter inutilement le sel et observer l’équilibre sucre–acidité–aromatique.</t>
  </si>
  <si>
    <t>Comté</t>
  </si>
  <si>
    <t>Choisir par exemple une carotte rôtie ou glacée. La cuisson peut renforcer la douceur.</t>
  </si>
  <si>
    <t>DOUX / ACIDE</t>
  </si>
  <si>
    <t>Fruit à noyau, floral, miellé</t>
  </si>
  <si>
    <t>cru, rôti, compoté, poché</t>
  </si>
  <si>
    <t>Romarin</t>
  </si>
  <si>
    <t>Exercice CFA — Abricot : en cru / rôti, faire comparer Amande et Romarin comme accords de repère. Puis tester Vanille comme piste d’équilibre et Cumin seulement à petite dose. Objectif : distinguer une acidité fraîche d’une acidité agressive et observer l’équilibre sucre–acidité–aromatique.</t>
  </si>
  <si>
    <t>VIGILANCE</t>
  </si>
  <si>
    <t>Éviter un résultat trop doux, plat ou lourd : rechercher acidité, amertume, sel ou épice avec mesure.</t>
  </si>
  <si>
    <t>ACIDE / DOUX</t>
  </si>
  <si>
    <t>Tropical, floral, caramélisé</t>
  </si>
  <si>
    <t>cru, rôti, grillé, compoté</t>
  </si>
  <si>
    <t>Coco</t>
  </si>
  <si>
    <t>Porc</t>
  </si>
  <si>
    <t>Exercice CFA — Ananas : en cru / rôti, faire comparer Vanille et Citron vert comme accords de repère. Puis tester Porc comme piste d’équilibre et Basilic seulement à petite dose. Objectif : distinguer une acidité fraîche d’une acidité agressive et observer l’équilibre sucre–acidité–aromatique.</t>
  </si>
  <si>
    <t>COMPARER</t>
  </si>
  <si>
    <t>Orange et Cumin = accords faciles à lire. Expliquer ce que chacun apporte.</t>
  </si>
  <si>
    <t>Tropical, crémeux, caramel</t>
  </si>
  <si>
    <t>crue, rôtie, flambée, mixée</t>
  </si>
  <si>
    <t>Caramel</t>
  </si>
  <si>
    <t>Bacon</t>
  </si>
  <si>
    <t>Exercice CFA — Banane : en crue / rôtie, faire comparer Chocolat noir et Café comme accords de repère. Puis tester Caramel comme piste d’équilibre et Bacon seulement à petite dose. Objectif : vérifier que la douceur reste lisible sans devenir plate ou écœurante et observer l’équilibre sucre–acidité–aromatique.</t>
  </si>
  <si>
    <t>Produit sucré / cacao</t>
  </si>
  <si>
    <t>ÉQUILIBRER</t>
  </si>
  <si>
    <t>Citron = piste d’équilibre : tester si l’acidité rend la carotte plus lisible.</t>
  </si>
  <si>
    <t>ACIDE / AMER</t>
  </si>
  <si>
    <t>Fruit noir, végétal, puissant</t>
  </si>
  <si>
    <t>cru, coulis, gelée, sauce</t>
  </si>
  <si>
    <t>Poivre noir</t>
  </si>
  <si>
    <t>Exercice CFA — Cassis : en cru / coulis, faire comparer Poire et Chocolat noir comme accords de repère. Puis tester Menthe comme piste d’équilibre et Poivre noir seulement à petite dose. Objectif : distinguer une amertume intéressante d’une amertume de surcuisson et observer l’équilibre sucre–acidité–aromatique.</t>
  </si>
  <si>
    <t>OSER</t>
  </si>
  <si>
    <t>Café = piste signature : tester seulement une très petite quantité et comparer avec une version sans café.</t>
  </si>
  <si>
    <t>Fruit rouge, amande, floral</t>
  </si>
  <si>
    <t>crue, compotée, rôtie, sauce</t>
  </si>
  <si>
    <t>Balsamique</t>
  </si>
  <si>
    <t>Poivre</t>
  </si>
  <si>
    <t>Exercice CFA — Cerise : en crue / compotée, faire comparer Amande et Chocolat noir comme accords de repère. Puis tester Thym comme piste d’équilibre et Poivre seulement à petite dose. Objectif : distinguer une acidité fraîche d’une acidité agressive et observer l’équilibre sucre–acidité–aromatique.</t>
  </si>
  <si>
    <t>CONCLURE</t>
  </si>
  <si>
    <t>Décrire ce qui change, puis décider si l’accord améliore réellement le plat.</t>
  </si>
  <si>
    <t>Fruit / agrume</t>
  </si>
  <si>
    <t>Agrume, floral, zesté</t>
  </si>
  <si>
    <t>jus, zeste, confit, rôti</t>
  </si>
  <si>
    <t>Exercice CFA — Citron : en jus / zeste, faire comparer Poisson et Poulet comme accords de repère. Puis tester Framboise comme piste d’équilibre et Café seulement à petite dose. Objectif : distinguer une acidité fraîche d’une acidité agressive et observer l’équilibre sucre–acidité–aromatique.</t>
  </si>
  <si>
    <t>Agrume vert, floral, vif</t>
  </si>
  <si>
    <t>jus, zeste, marinade</t>
  </si>
  <si>
    <t>Avocat</t>
  </si>
  <si>
    <t>Mangue</t>
  </si>
  <si>
    <t>Crevette</t>
  </si>
  <si>
    <t>Exercice CFA — Citron vert : en jus / zeste, faire comparer Coriandre et Coco comme accords de repère. Puis tester Mangue comme piste d’équilibre et Chocolat noir seulement à petite dose. Objectif : distinguer une acidité fraîche d’une acidité agressive et observer l’équilibre sucre–acidité–aromatique.</t>
  </si>
  <si>
    <t>6 — VOCABULAIRE À CONNAÎTRE</t>
  </si>
  <si>
    <t>Coing</t>
  </si>
  <si>
    <t>ACIDE / ASTRINGENT</t>
  </si>
  <si>
    <t>Floral, miellé, pomme-poire</t>
  </si>
  <si>
    <t>poché, confit, gelée, pâte</t>
  </si>
  <si>
    <t>Exercice CFA — Coing : en poché / confit, faire comparer Porc et Fromage comme accords de repère. Puis tester Miel comme piste d’équilibre et Noix seulement à petite dose. Objectif : distinguer une acidité fraîche d’une acidité agressive et observer l’équilibre sucre–acidité–aromatique.</t>
  </si>
  <si>
    <t>La sensation gustative principale : doux, amer, acide, salé, umami…</t>
  </si>
  <si>
    <t>Figue</t>
  </si>
  <si>
    <t>Miellé, floral, vert</t>
  </si>
  <si>
    <t>crue, rôtie, confite</t>
  </si>
  <si>
    <t>Exercice CFA — Figue : en crue / rôtie, faire comparer Chèvre et Jambon cru comme accords de repère. Puis tester Balsamique comme piste d’équilibre et Café seulement à petite dose. Objectif : vérifier que la douceur reste lisible sans devenir plate ou écœurante et observer l’équilibre sucre–acidité–aromatique.</t>
  </si>
  <si>
    <t>Les familles d’odeurs et de sensations qui décrivent le produit : végétal, floral, terreux, fumé, fruité, herbacé…</t>
  </si>
  <si>
    <t>Fruit rouge, floral, vert</t>
  </si>
  <si>
    <t>crue, compotée, rôtie</t>
  </si>
  <si>
    <t>Exercice CFA — Fraise : en crue / compotée, faire comparer Crème et Basilic comme accords de repère. Puis tester Poivre comme piste d’équilibre et Olive seulement à petite dose. Objectif : distinguer une acidité fraîche d’une acidité agressive et observer l’équilibre sucre–acidité–aromatique.</t>
  </si>
  <si>
    <t>La manière de préparer ou cuire le produit. Elle modifie sa texture, sa concentration et ses arômes.</t>
  </si>
  <si>
    <t>Fruit rouge, floral</t>
  </si>
  <si>
    <t>crue, coulis, compotée, gelée</t>
  </si>
  <si>
    <t>Rose</t>
  </si>
  <si>
    <t>Exercice CFA — Framboise : en crue / coulis, faire comparer Chocolat noir et Vanille comme accords de repère. Puis tester Poivre comme piste d’équilibre et Moutarde seulement à petite dose. Objectif : distinguer une acidité fraîche d’une acidité agressive et observer l’équilibre sucre–acidité–aromatique.</t>
  </si>
  <si>
    <t>Herbe / épice</t>
  </si>
  <si>
    <t>Le risque à surveiller pour éviter qu’une préparation devienne déséquilibrée ou que le produit disparaisse.</t>
  </si>
  <si>
    <t>Grenade</t>
  </si>
  <si>
    <t>Fruit rouge, tannique, floral</t>
  </si>
  <si>
    <t>crue, jus, réduction</t>
  </si>
  <si>
    <t>Pistache</t>
  </si>
  <si>
    <t>Exercice CFA — Grenade : en crue / jus, faire comparer Agneau et Menthe comme accords de repère. Puis tester Pistache comme piste d’équilibre et Chocolat noir seulement à petite dose. Objectif : distinguer une acidité fraîche d’une acidité agressive et observer l’équilibre sucre–acidité–aromatique.</t>
  </si>
  <si>
    <t>Association entre deux produits ou saveurs qui se complètent, se renforcent ou s’équilibrent.</t>
  </si>
  <si>
    <t>Tropical, résineux, floral</t>
  </si>
  <si>
    <t>crue, grillée, chutney, purée</t>
  </si>
  <si>
    <t>Exercice CFA — Mangue : en crue / grillée, faire comparer Citron vert et Piment comme accords de repère. Puis tester Gingembre comme piste d’équilibre et Poivre seulement à petite dose. Objectif : distinguer une acidité fraîche d’une acidité agressive et observer l’équilibre sucre–acidité–aromatique.</t>
  </si>
  <si>
    <t>Crabe</t>
  </si>
  <si>
    <t>Fruit de mer</t>
  </si>
  <si>
    <t>Melon</t>
  </si>
  <si>
    <t>Meloné, floral, aqueux</t>
  </si>
  <si>
    <t>cru, grillé, soupe froide</t>
  </si>
  <si>
    <t>Anis</t>
  </si>
  <si>
    <t>Exercice CFA — Melon : en cru / grillé, faire comparer Jambon cru et Menthe comme accords de repère. Puis tester Concombre comme piste d’équilibre et Anis seulement à petite dose. Objectif : vérifier que la douceur reste lisible sans devenir plate ou écœurante et observer l’équilibre sucre–acidité–aromatique.</t>
  </si>
  <si>
    <t>7 — CE QUE LE FORMATEUR PEUT ÉVALUER</t>
  </si>
  <si>
    <t>Mûre</t>
  </si>
  <si>
    <t>Fruit noir, floral, sauvage</t>
  </si>
  <si>
    <t>crue, coulis, compotée</t>
  </si>
  <si>
    <t>Gibier</t>
  </si>
  <si>
    <t>Exercice CFA — Mûre : en crue / coulis, faire comparer Pomme et Vanille comme accords de repère. Puis tester Thym comme piste d’équilibre et Poivre seulement à petite dose. Objectif : distinguer une acidité fraîche d’une acidité agressive et observer l’équilibre sucre–acidité–aromatique.</t>
  </si>
  <si>
    <t>L’apprenant sait décrire le produit avant de choisir un accord.</t>
  </si>
  <si>
    <t>Myrtille</t>
  </si>
  <si>
    <t>Fruit bleu, floral, légèrement boisé</t>
  </si>
  <si>
    <t>crue, compotée, sauce</t>
  </si>
  <si>
    <t>Exercice CFA — Myrtille : en crue / compotée, faire comparer Citron et Vanille comme accords de repère. Puis tester Romarin comme piste d’équilibre et Champignon seulement à petite dose. Objectif : distinguer une acidité fraîche d’une acidité agressive et observer l’équilibre sucre–acidité–aromatique.</t>
  </si>
  <si>
    <t>Il sait expliquer l’effet de la technique de cuisson ou de préparation.</t>
  </si>
  <si>
    <t>jus, zeste, rôti, confit</t>
  </si>
  <si>
    <t>Exercice CFA — Orange : en jus / zeste, faire comparer Canard et Carotte comme accords de repère. Puis tester Cannelle comme piste d’équilibre et Olive seulement à petite dose. Objectif : distinguer une acidité fraîche d’une acidité agressive et observer l’équilibre sucre–acidité–aromatique.</t>
  </si>
  <si>
    <t>Mélange d'épices</t>
  </si>
  <si>
    <t>Il sait identifier un risque de déséquilibre et proposer une correction.</t>
  </si>
  <si>
    <t>Pamplemousse</t>
  </si>
  <si>
    <t>Agrume, amer, floral</t>
  </si>
  <si>
    <t>cru, jus, suprêmes</t>
  </si>
  <si>
    <t>Exercice CFA — Pamplemousse : en cru / jus, faire comparer Avocat et Crevette comme accords de repère. Puis tester Fenouil comme piste d’équilibre et Coriandre seulement à petite dose. Objectif : distinguer une amertume intéressante d’une amertume de surcuisson et observer l’équilibre sucre–acidité–aromatique.</t>
  </si>
  <si>
    <t>Dinde</t>
  </si>
  <si>
    <t>Il compare plusieurs accords au lieu de chercher une seule « bonne réponse ».</t>
  </si>
  <si>
    <t>Aqueux, frais, végétal</t>
  </si>
  <si>
    <t>crue, grillée, jus</t>
  </si>
  <si>
    <t>Huître</t>
  </si>
  <si>
    <t>Exercice CFA — Pastèque : en crue / grillée, faire comparer Feta et Menthe comme accords de repère. Puis tester Piment comme piste d’équilibre et Huître seulement à petite dose. Objectif : vérifier que la douceur reste lisible sans devenir plate ou écœurante et observer l’équilibre sucre–acidité–aromatique.</t>
  </si>
  <si>
    <t>Pêche</t>
  </si>
  <si>
    <t>Dorade</t>
  </si>
  <si>
    <t>Il teste avec méthode : petite quantité, un changement à la fois, dégustation comparative.</t>
  </si>
  <si>
    <t>Fruit à noyau, floral</t>
  </si>
  <si>
    <t>crue, grillée, pochée, rôtie</t>
  </si>
  <si>
    <t>Exercice CFA — Pêche : en crue / grillée, faire comparer Vanille et Framboise comme accords de repère. Puis tester Jambon cru comme piste d’équilibre et Poivre seulement à petite dose. Objectif : distinguer une acidité fraîche d’une acidité agressive et observer l’équilibre sucre–acidité–aromatique.</t>
  </si>
  <si>
    <t>Il sait justifier : « je garde / j’ajuste / j’abandonne » avec des mots sensoriels simples.</t>
  </si>
  <si>
    <t>Floral, miellé, vert</t>
  </si>
  <si>
    <t>crue, pochée, rôtie, compotée</t>
  </si>
  <si>
    <t>Céleri</t>
  </si>
  <si>
    <t>Exercice CFA — Poire : en crue / pochée, faire comparer Bleu et Noix comme accords de repère. Puis tester Gingembre comme piste d’équilibre et Café seulement à petite dose. Objectif : vérifier que la douceur reste lisible sans devenir plate ou écœurante et observer l’équilibre sucre–acidité–aromatique.</t>
  </si>
  <si>
    <t>Fruitée, verte, florale</t>
  </si>
  <si>
    <t>crue, rôtie, compotée, poêlée</t>
  </si>
  <si>
    <t>Exercice CFA — Pomme : en crue / rôtie, faire comparer Cannelle et Porc comme accords de repère. Puis tester Boudin noir comme piste d’équilibre et Moutarde seulement à petite dose. Objectif : distinguer une acidité fraîche d’une acidité agressive et observer l’équilibre sucre–acidité–aromatique.</t>
  </si>
  <si>
    <t>Prune</t>
  </si>
  <si>
    <t>Fruit à noyau, floral, vineux</t>
  </si>
  <si>
    <t>crue, rôtie, compotée</t>
  </si>
  <si>
    <t>Exercice CFA — Prune : en crue / rôtie, faire comparer Cannelle et Amande comme accords de repère. Puis tester Vanille comme piste d’équilibre et Thym seulement à petite dose. Objectif : distinguer une acidité fraîche d’une acidité agressive et observer l’équilibre sucre–acidité–aromatique.</t>
  </si>
  <si>
    <t>1. OBSERVER LE PRODUIT  →  2. CHOISIR UNE TECHNIQUE  →  3. REPÉRER LE RISQUE  →  4. PROPOSER UN ACCORD  →  5. COMPARER  →  6. TESTER EN PETITE QUANTITÉ  →  7. DÉGUSTER  →  8. JUSTIFIER.</t>
  </si>
  <si>
    <t>Fruitée, vineuse, florale</t>
  </si>
  <si>
    <t>cru, rôti, réduit</t>
  </si>
  <si>
    <t>Volaille</t>
  </si>
  <si>
    <t>Exercice CFA — Raisin : en cru / rôti, faire comparer Fromage et Noix comme accords de repère. Puis tester Poivre comme piste d’équilibre et Olive seulement à petite dose. Objectif : distinguer une acidité fraîche d’une acidité agressive et observer l’équilibre sucre–acidité–aromatique.</t>
  </si>
  <si>
    <t>UMAMI / GRAS</t>
  </si>
  <si>
    <t>Animal, grillé, herbacé</t>
  </si>
  <si>
    <t>rôti, grillé, braisé, confit</t>
  </si>
  <si>
    <t>Exercice CFA — Agneau : en rôti / grillé, faire comparer Romarin et Ail comme accords de repère. Puis tester Abricot comme piste d’équilibre et Café seulement à petite dose. Objectif : repérer la profondeur umami sans augmenter inutilement le sel et équilibrer puissance, gras et longueur en bouche.</t>
  </si>
  <si>
    <t>Animal, grillé, rôti</t>
  </si>
  <si>
    <t>grillé, rôti, braisé, poêlé</t>
  </si>
  <si>
    <t>Vin rouge</t>
  </si>
  <si>
    <t>Exercice CFA — Boeuf : en grillé / rôti, faire comparer Poivre et Moutarde comme accords de repère. Puis tester Vin rouge comme piste d’équilibre et Chocolat noir seulement à petite dose. Objectif : repérer la profondeur umami sans augmenter inutilement le sel et équilibrer puissance, gras et longueur en bouche.</t>
  </si>
  <si>
    <t>SALÉ / UMAMI</t>
  </si>
  <si>
    <t>Épicé, animal, ferreux</t>
  </si>
  <si>
    <t>poêlé, rôti</t>
  </si>
  <si>
    <t>Exercice CFA — Boudin noir : en poêlé / rôti, faire comparer Pomme et Oignon comme accords de repère. Puis tester Cannelle comme piste d’équilibre et Orange seulement à petite dose. Objectif : repérer la profondeur umami sans augmenter inutilement le sel et équilibrer puissance, gras et longueur en bouche.</t>
  </si>
  <si>
    <t>Animal, rôti, fruité</t>
  </si>
  <si>
    <t>rôti, poêlé, confit, braisé</t>
  </si>
  <si>
    <t>Exercice CFA — Canard : en rôti / poêlé, faire comparer Orange et Cerise comme accords de repère. Puis tester Cassis comme piste d’équilibre et Café seulement à petite dose. Objectif : repérer la profondeur umami sans augmenter inutilement le sel et équilibrer puissance, gras et longueur en bouche.</t>
  </si>
  <si>
    <t>UMAMI / DOUX</t>
  </si>
  <si>
    <t>Animal délicat, rôti</t>
  </si>
  <si>
    <t>rôtie, grillée, braisée</t>
  </si>
  <si>
    <t>Cranberry</t>
  </si>
  <si>
    <t>Exercice CFA — Dinde : en rôtie / grillée, faire comparer Citron et Sauge comme accords de repère. Puis tester Champignon comme piste d’équilibre et Miel seulement à petite dose. Objectif : repérer la profondeur umami sans augmenter inutilement le sel et équilibrer puissance, gras et longueur en bouche.</t>
  </si>
  <si>
    <t>UMAMI / PUISSANT</t>
  </si>
  <si>
    <t>Animal, sauvage, boisé</t>
  </si>
  <si>
    <t>rôti, braisé, civet</t>
  </si>
  <si>
    <t>Genévrier</t>
  </si>
  <si>
    <t>Exercice CFA — Gibier : en rôti / braisé, faire comparer Genévrier et Mûre comme accords de repère. Puis tester Chocolat noir comme piste d’équilibre et Café seulement à petite dose. Objectif : repérer la profondeur umami sans augmenter inutilement le sel et équilibrer puissance, gras et longueur en bouche.</t>
  </si>
  <si>
    <t>Affiné, noisette, animal</t>
  </si>
  <si>
    <t>cru, tiédi, croustillant</t>
  </si>
  <si>
    <t>Exercice CFA — Jambon cru : en cru / tiédi, faire comparer Melon et Figue comme accords de repère. Puis tester Parmesan comme piste d’équilibre et Pêche seulement à petite dose. Objectif : repérer la profondeur umami sans augmenter inutilement le sel et équilibrer puissance, gras et longueur en bouche.</t>
  </si>
  <si>
    <t>Moule</t>
  </si>
  <si>
    <t>Haricot blanc</t>
  </si>
  <si>
    <t>Légumineuse</t>
  </si>
  <si>
    <t>Fumé, gras, rôti</t>
  </si>
  <si>
    <t>poêlé, grillé, braisé</t>
  </si>
  <si>
    <t>Chou</t>
  </si>
  <si>
    <t>Érable</t>
  </si>
  <si>
    <t>Exercice CFA — Lard fumé : en poêlé / grillé, faire comparer Chou et Pomme comme accords de repère. Puis tester Érable comme piste d’équilibre et Chocolat noir seulement à petite dose. Objectif : repérer la profondeur umami sans augmenter inutilement le sel et équilibrer puissance, gras et longueur en bouche.</t>
  </si>
  <si>
    <t>Saint-Jacques</t>
  </si>
  <si>
    <t>Lapin</t>
  </si>
  <si>
    <t>Animal délicat, herbacé</t>
  </si>
  <si>
    <t>rôti, sauté, braisé</t>
  </si>
  <si>
    <t>Exercice CFA — Lapin : en rôti / sauté, faire comparer Moutarde et Thym comme accords de repère. Puis tester Estragon comme piste d’équilibre et Miel seulement à petite dose. Objectif : repérer la profondeur umami sans augmenter inutilement le sel et équilibrer puissance, gras et longueur en bouche.</t>
  </si>
  <si>
    <t>Graine</t>
  </si>
  <si>
    <t>Animal, gras, légèrement doux</t>
  </si>
  <si>
    <t>Exercice CFA — Porc : en rôti / grillé, faire comparer Pomme et Moutarde comme accords de repère. Puis tester Fenouil comme piste d’équilibre et Café seulement à petite dose. Objectif : repérer la profondeur umami sans augmenter inutilement le sel et équilibrer puissance, gras et longueur en bouche.</t>
  </si>
  <si>
    <t>Quinoa</t>
  </si>
  <si>
    <t>Graine / féculent</t>
  </si>
  <si>
    <t>rôti, grillé, poché, braisé</t>
  </si>
  <si>
    <t>Exercice CFA — Poulet : en rôti / grillé, faire comparer Citron et Estragon comme accords de repère. Puis tester Champignon comme piste d’équilibre et Vanille seulement à petite dose. Objectif : repérer la profondeur umami sans augmenter inutilement le sel et équilibrer puissance, gras et longueur en bouche.</t>
  </si>
  <si>
    <t>Sarrasin</t>
  </si>
  <si>
    <t>Veau</t>
  </si>
  <si>
    <t>Animal délicat, lacté</t>
  </si>
  <si>
    <t>poêlé, rôti, braisé</t>
  </si>
  <si>
    <t>Thon</t>
  </si>
  <si>
    <t>Exercice CFA — Veau : en poêlé / rôti, faire comparer Champignon et Citron comme accords de repère. Puis tester Câpre comme piste d’équilibre et Café seulement à petite dose. Objectif : repérer la profondeur umami sans augmenter inutilement le sel et équilibrer puissance, gras et longueur en bouche.</t>
  </si>
  <si>
    <t>UMAMI / SALIN</t>
  </si>
  <si>
    <t>Marin, délicat, iodé</t>
  </si>
  <si>
    <t>vapeur, rôti, poêlé, cru</t>
  </si>
  <si>
    <t>Exercice CFA — Bar : en vapeur / rôti, faire comparer Citron et Fenouil comme accords de repère. Puis tester Olive comme piste d’équilibre et Fraise seulement à petite dose. Objectif : repérer la profondeur umami sans augmenter inutilement le sel et préserver la finesse du produit.</t>
  </si>
  <si>
    <t>Marin, délicat, lacté</t>
  </si>
  <si>
    <t>vapeur, rôti, poêlé, confit</t>
  </si>
  <si>
    <t>Chorizo</t>
  </si>
  <si>
    <t>Exercice CFA — Cabillaud : en vapeur / rôti, faire comparer Citron et Beurre comme accords de repère. Puis tester Moutarde comme piste d’équilibre et Vanille seulement à petite dose. Objectif : repérer la profondeur umami sans augmenter inutilement le sel et préserver la finesse du produit.</t>
  </si>
  <si>
    <t>Marin, iodé, légèrement sucré</t>
  </si>
  <si>
    <t>vapeur, salade, gratiné</t>
  </si>
  <si>
    <t>Exercice CFA — Crabe : en vapeur / salade, faire comparer Citron et Avocat comme accords de repère. Puis tester Piment comme piste d’équilibre et Vanille seulement à petite dose. Objectif : repérer la profondeur umami sans augmenter inutilement le sel et préserver la finesse du produit.</t>
  </si>
  <si>
    <t>Marin, iodé, sucré</t>
  </si>
  <si>
    <t>sautée, grillée, pochée</t>
  </si>
  <si>
    <t>Exercice CFA — Crevette : en sautée / grillée, faire comparer Ail et Citron vert comme accords de repère. Puis tester Mangue comme piste d’équilibre et Vanille seulement à petite dose. Objectif : repérer la profondeur umami sans augmenter inutilement le sel et préserver la finesse du produit.</t>
  </si>
  <si>
    <t>Maquereau</t>
  </si>
  <si>
    <t>Marin, délicat</t>
  </si>
  <si>
    <t>rôtie, grillée, vapeur, crue</t>
  </si>
  <si>
    <t>Exercice CFA — Dorade : en rôtie / grillée, faire comparer Citron et Fenouil comme accords de repère. Puis tester Romarin comme piste d’équilibre et Vanille seulement à petite dose. Objectif : repérer la profondeur umami sans augmenter inutilement le sel et préserver la finesse du produit.</t>
  </si>
  <si>
    <t>Iodé, minéral, marin</t>
  </si>
  <si>
    <t>crue, pochée, gratinée</t>
  </si>
  <si>
    <t>Champagne</t>
  </si>
  <si>
    <t>Exercice CFA — Huître : en crue / pochée, faire comparer Citron et Échalote comme accords de repère. Puis tester Champagne comme piste d’équilibre et Vanille seulement à petite dose. Objectif : repérer la profondeur umami sans augmenter inutilement le sel et préserver la finesse du produit.</t>
  </si>
  <si>
    <t>Marin, gras, puissant</t>
  </si>
  <si>
    <t>grillé, mariné, fumé</t>
  </si>
  <si>
    <t>Raifort</t>
  </si>
  <si>
    <t>Groseille</t>
  </si>
  <si>
    <t>Exercice CFA — Maquereau : en grillé / mariné, faire comparer Moutarde et Citron comme accords de repère. Puis tester Raifort comme piste d’équilibre et Café seulement à petite dose. Objectif : repérer la profondeur umami sans augmenter inutilement le sel et préserver la finesse du produit.</t>
  </si>
  <si>
    <t>Produit sucré</t>
  </si>
  <si>
    <t>Iodé, marin, légèrement sucré</t>
  </si>
  <si>
    <t>marinière, vapeur, gratinée</t>
  </si>
  <si>
    <t>Exercice CFA — Moule : en marinière / vapeur, faire comparer Persil et Ail comme accords de repère. Puis tester Fenouil comme piste d’équilibre et Safran seulement à petite dose. Objectif : repérer la profondeur umami sans augmenter inutilement le sel et préserver la finesse du produit.</t>
  </si>
  <si>
    <t>Iodé, sucré, noisette</t>
  </si>
  <si>
    <t>poêlée, crue, rôtie</t>
  </si>
  <si>
    <t>Exercice CFA — Saint-Jacques : en poêlée / crue, faire comparer Beurre et Citron comme accords de repère. Puis tester Noisette comme piste d’équilibre et Chou-fleur seulement à petite dose. Objectif : repérer la profondeur umami sans augmenter inutilement le sel et préserver la finesse du produit.</t>
  </si>
  <si>
    <t>Sardine</t>
  </si>
  <si>
    <t>grillée, marinée, rôtie</t>
  </si>
  <si>
    <t>Exercice CFA — Sardine : en grillée / marinée, faire comparer Citron et Tomate comme accords de repère. Puis tester Fenouil comme piste d’équilibre et Cacao seulement à petite dose. Objectif : repérer la profondeur umami sans augmenter inutilement le sel et préserver la finesse du produit.</t>
  </si>
  <si>
    <t>Marin, gras, doux</t>
  </si>
  <si>
    <t>cru, vapeur, rôti, fumé</t>
  </si>
  <si>
    <t>Exercice CFA — Saumon : en cru / vapeur, faire comparer Aneth et Citron comme accords de repère. Puis tester Betterave comme piste d’équilibre et Café seulement à petite dose. Objectif : repérer la profondeur umami sans augmenter inutilement le sel et préserver la finesse du produit.</t>
  </si>
  <si>
    <t>Sole</t>
  </si>
  <si>
    <t>Marin, très délicat</t>
  </si>
  <si>
    <t>poêlée, vapeur, meunière</t>
  </si>
  <si>
    <t>Exercice CFA — Sole : en poêlée / vapeur, faire comparer Beurre et Citron comme accords de repère. Puis tester Amande comme piste d’équilibre et Vanille seulement à petite dose. Objectif : repérer la profondeur umami sans augmenter inutilement le sel et préserver la finesse du produit.</t>
  </si>
  <si>
    <t>Marin, charnu, légèrement métallique</t>
  </si>
  <si>
    <t>cru, snacké, grillé</t>
  </si>
  <si>
    <t>Exercice CFA — Thon : en cru / snacké, faire comparer Sésame et Sauce soja comme accords de repère. Puis tester Tomate comme piste d’équilibre et Cacao seulement à petite dose. Objectif : repérer la profondeur umami sans augmenter inutilement le sel et préserver la finesse du produit.</t>
  </si>
  <si>
    <t>Truite</t>
  </si>
  <si>
    <t>Marin, rivière, délicat</t>
  </si>
  <si>
    <t>poêlée, fumée, rôtie</t>
  </si>
  <si>
    <t>Exercice CFA — Truite : en poêlée / fumée, faire comparer Amande et Citron comme accords de repère. Puis tester Raifort comme piste d’équilibre et Vanille seulement à petite dose. Objectif : repérer la profondeur umami sans augmenter inutilement le sel et préserver la finesse du produit.</t>
  </si>
  <si>
    <t>DOUX / GRAS</t>
  </si>
  <si>
    <t>Lacté, noisette si beurre noisette</t>
  </si>
  <si>
    <t>fondu, monté, noisette, clarifié</t>
  </si>
  <si>
    <t>Exercice CFA — Beurre : en fondu / monté, faire comparer Citron et Sauge comme accords de repère. Puis tester Ail comme piste d’équilibre et Café seulement à petite dose. Objectif : vérifier que la douceur reste lisible sans devenir plate ou écœurante et faire distinguer gras, sel, acidité lactique et longueur.</t>
  </si>
  <si>
    <t>Lacté, fermenté, piquant</t>
  </si>
  <si>
    <t>cru, sauce, gratiné</t>
  </si>
  <si>
    <t>Exercice CFA — Bleu : en cru / sauce, faire comparer Poire et Noix comme accords de repère. Puis tester Figue comme piste d’équilibre et Café seulement à petite dose. Objectif : repérer la profondeur umami sans augmenter inutilement le sel et faire distinguer gras, sel, acidité lactique et longueur.</t>
  </si>
  <si>
    <t>ACIDE / SALÉ</t>
  </si>
  <si>
    <t>Lacté, caprin, frais ou affiné</t>
  </si>
  <si>
    <t>cru, chaud, gratiné</t>
  </si>
  <si>
    <t>Exercice CFA — Chèvre : en cru / chaud, faire comparer Betterave et Miel comme accords de repère. Puis tester Figue comme piste d’équilibre et Café seulement à petite dose. Objectif : distinguer une acidité fraîche d’une acidité agressive et faire distinguer gras, sel, acidité lactique et longueur.</t>
  </si>
  <si>
    <t>Noisette, lacté, affiné</t>
  </si>
  <si>
    <t>cru, fondu, gratiné</t>
  </si>
  <si>
    <t>Vin jaune</t>
  </si>
  <si>
    <t>Exercice CFA — Comté : en cru / fondu, faire comparer Noix et Pomme comme accords de repère. Puis tester Vin jaune comme piste d’équilibre et Café seulement à petite dose. Objectif : repérer la profondeur umami sans augmenter inutilement le sel et faire distinguer gras, sel, acidité lactique et longueur.</t>
  </si>
  <si>
    <t>Lacté, doux, onctueux</t>
  </si>
  <si>
    <t>montée, réduite, sauce, dessert</t>
  </si>
  <si>
    <t>Exercice CFA — Crème : en montée / réduite, faire comparer Vanille et Champignon comme accords de repère. Puis tester Moutarde comme piste d’équilibre et Framboise seulement à petite dose. Objectif : vérifier que la douceur reste lisible sans devenir plate ou écœurante et faire distinguer gras, sel, acidité lactique et longueur.</t>
  </si>
  <si>
    <t>SALÉ / ACIDE</t>
  </si>
  <si>
    <t>Lacté, salin, frais</t>
  </si>
  <si>
    <t>crue, rôtie, émiettée</t>
  </si>
  <si>
    <t>Exercice CFA — Feta : en crue / rôtie, faire comparer Pastèque et Tomate comme accords de repère. Puis tester Poivron comme piste d’équilibre et Fraise seulement à petite dose. Objectif : distinguer une acidité fraîche d’une acidité agressive et faire distinguer gras, sel, acidité lactique et longueur.</t>
  </si>
  <si>
    <t>DOUX / LACTÉ</t>
  </si>
  <si>
    <t>Lacté, frais, délicat</t>
  </si>
  <si>
    <t>crue, fondue, gratinée</t>
  </si>
  <si>
    <t>Huile d'olive</t>
  </si>
  <si>
    <t>Exercice CFA — Mozzarella : en crue / fondue, faire comparer Tomate et Basilic comme accords de repère. Puis tester Pêche comme piste d’équilibre et Café seulement à petite dose. Objectif : vérifier que la douceur reste lisible sans devenir plate ou écœurante et faire distinguer gras, sel, acidité lactique et longueur.</t>
  </si>
  <si>
    <t>Soufré, lacté, riche</t>
  </si>
  <si>
    <t>mollet, poché, brouillé, dur</t>
  </si>
  <si>
    <t>Ciboulette</t>
  </si>
  <si>
    <t>Exercice CFA — Oeuf : en mollet / poché, faire comparer Asperge et Truffe comme accords de repère. Puis tester Parmesan comme piste d’équilibre et Vanille seulement à petite dose. Objectif : repérer la profondeur umami sans augmenter inutilement le sel et garder le produit principal identifiable.</t>
  </si>
  <si>
    <t>Affiné, noisette, lacté</t>
  </si>
  <si>
    <t>râpé, tuile, fondu, bouillon</t>
  </si>
  <si>
    <t>Exercice CFA — Parmesan : en râpé / tuile, faire comparer Tomate et Champignon comme accords de repère. Puis tester Balsamique comme piste d’équilibre et Café seulement à petite dose. Objectif : repérer la profondeur umami sans augmenter inutilement le sel et faire distinguer gras, sel, acidité lactique et longueur.</t>
  </si>
  <si>
    <t>Lacté, fermenté, frais</t>
  </si>
  <si>
    <t>cru, sauce, marinade, dessert</t>
  </si>
  <si>
    <t>Exercice CFA — Yaourt : en cru / sauce, faire comparer Concombre et Menthe comme accords de repère. Puis tester Cumin comme piste d’équilibre et Café seulement à petite dose. Objectif : distinguer une acidité fraîche d’une acidité agressive et faire distinguer gras, sel, acidité lactique et longueur.</t>
  </si>
  <si>
    <t>Noisette, floral, grillé</t>
  </si>
  <si>
    <t>crue, grillée, purée, poudre</t>
  </si>
  <si>
    <t>Chocolat</t>
  </si>
  <si>
    <t>Exercice CFA — Amande : en crue / grillée, faire comparer Abricot et Cerise comme accords de repère. Puis tester Citron comme piste d’équilibre et Ail seulement à petite dose. Objectif : vérifier que la douceur reste lisible sans devenir plate ou écœurante et observer l’équilibre sucre–acidité–aromatique.</t>
  </si>
  <si>
    <t>Noisette, farineux, boisé</t>
  </si>
  <si>
    <t>rôtie, purée, soupe, dessert</t>
  </si>
  <si>
    <t>Exercice CFA — Châtaigne : en rôtie / purée, faire comparer Potimarron et Champignon comme accords de repère. Puis tester Porc comme piste d’équilibre et Céleri seulement à petite dose. Objectif : vérifier que la douceur reste lisible sans devenir plate ou écœurante et observer l’équilibre sucre–acidité–aromatique.</t>
  </si>
  <si>
    <t>Terreux, crémeux</t>
  </si>
  <si>
    <t>mijoté, purée, salade</t>
  </si>
  <si>
    <t>Exercice CFA — Haricot blanc : en mijoté / purée, faire comparer Tomate et Sauge comme accords de repère. Puis tester Citron comme piste d’équilibre et Thon seulement à petite dose. Objectif : repérer la profondeur umami sans augmenter inutilement le sel et éviter la lourdeur et construire du relief.</t>
  </si>
  <si>
    <t>UMAMI / TERREUX</t>
  </si>
  <si>
    <t>Terreux, noisette, végétal</t>
  </si>
  <si>
    <t>mijotée, salade, purée</t>
  </si>
  <si>
    <t>Vinaigre</t>
  </si>
  <si>
    <t>Exercice CFA — Lentille : en mijotée / salade, faire comparer Lard fumé et Carotte comme accords de repère. Puis tester Saumon comme piste d’équilibre et Chocolat noir seulement à petite dose. Objectif : repérer la profondeur umami sans augmenter inutilement le sel et éviter la lourdeur et construire du relief.</t>
  </si>
  <si>
    <t>Noisette, grillé, boisé</t>
  </si>
  <si>
    <t>grillée, praliné, poudre</t>
  </si>
  <si>
    <t>Exercice CFA — Noisette : en grillée / praliné, faire comparer Chocolat noir et Poire comme accords de repère. Puis tester Betterave comme piste d’équilibre et Miso seulement à petite dose. Objectif : vérifier que la douceur reste lisible sans devenir plate ou écœurante et observer l’équilibre sucre–acidité–aromatique.</t>
  </si>
  <si>
    <t>AMER / GRAS</t>
  </si>
  <si>
    <t>Boisé, tannique, grillé</t>
  </si>
  <si>
    <t>crue, grillée, huile</t>
  </si>
  <si>
    <t>Exercice CFA — Noix : en crue / grillée, faire comparer Bleu et Poire comme accords de repère. Puis tester Miel comme piste d’équilibre et Champignon seulement à petite dose. Objectif : distinguer une amertume intéressante d’une amertume de surcuisson et observer l’équilibre sucre–acidité–aromatique.</t>
  </si>
  <si>
    <t>Céréale, levain, grillé</t>
  </si>
  <si>
    <t>frais, toasté, grillé</t>
  </si>
  <si>
    <t>Exercice CFA — Pain : en frais / toasté, faire comparer Beurre et Fromage comme accords de repère. Puis tester Chocolat comme piste d’équilibre et Miso seulement à petite dose. Objectif : repérer la profondeur umami sans augmenter inutilement le sel et éviter la lourdeur et construire du relief.</t>
  </si>
  <si>
    <t>Céréale, oeuf selon recette</t>
  </si>
  <si>
    <t>bouillies, gratinées, sautées</t>
  </si>
  <si>
    <t>Exercice CFA — Pâtes : en bouillies / gratinées, faire comparer Parmesan et Tomate comme accords de repère. Puis tester Ail comme piste d’équilibre et Cacao seulement à petite dose. Objectif : vérifier que la douceur reste lisible sans devenir plate ou écœurante et éviter la lourdeur et construire du relief.</t>
  </si>
  <si>
    <t>Vert, noisette, résineux</t>
  </si>
  <si>
    <t>crue, grillée, pâte</t>
  </si>
  <si>
    <t>Exercice CFA — Pistache : en crue / grillée, faire comparer Framboise et Abricot comme accords de repère. Puis tester Agneau comme piste d’équilibre et Feta seulement à petite dose. Objectif : vérifier que la douceur reste lisible sans devenir plate ou écœurante et observer l’équilibre sucre–acidité–aromatique.</t>
  </si>
  <si>
    <t>Pois chiche</t>
  </si>
  <si>
    <t>Terreux, noisette</t>
  </si>
  <si>
    <t>mijoté, purée, rôti, farine</t>
  </si>
  <si>
    <t>Exercice CFA — Pois chiche : en mijoté / purée, faire comparer Cumin et Citron comme accords de repère. Puis tester Tomate comme piste d’équilibre et Chocolat noir seulement à petite dose. Objectif : repérer la profondeur umami sans augmenter inutilement le sel et éviter la lourdeur et construire du relief.</t>
  </si>
  <si>
    <t>Maïs, crémeux, grillé</t>
  </si>
  <si>
    <t>crémeuse, grillée, gratinée</t>
  </si>
  <si>
    <t>Gorgonzola</t>
  </si>
  <si>
    <t>Exercice CFA — Polenta : en crémeuse / grillée, faire comparer Parmesan et Champignon comme accords de repère. Puis tester Gorgonzola comme piste d’équilibre et Café seulement à petite dose. Objectif : vérifier que la douceur reste lisible sans devenir plate ou écœurante et éviter la lourdeur et construire du relief.</t>
  </si>
  <si>
    <t>Végétal, noisette</t>
  </si>
  <si>
    <t>bouilli, salade, galette</t>
  </si>
  <si>
    <t>Herbes</t>
  </si>
  <si>
    <t>Exercice CFA — Quinoa : en bouilli / salade, faire comparer Citron et Herbes comme accords de repère. Puis tester Amande comme piste d’équilibre et Orange seulement à petite dose. Objectif : distinguer une amertume intéressante d’une amertume de surcuisson et éviter la lourdeur et construire du relief.</t>
  </si>
  <si>
    <t>Céréale, floral selon variété</t>
  </si>
  <si>
    <t>vapeur, pilaf, risotto, sauté</t>
  </si>
  <si>
    <t>Exercice CFA — Riz : en vapeur / pilaf, faire comparer Safran et Parmesan comme accords de repère. Puis tester Champignon comme piste d’équilibre et Vanille seulement à petite dose. Objectif : vérifier que la douceur reste lisible sans devenir plate ou écœurante et éviter la lourdeur et construire du relief.</t>
  </si>
  <si>
    <t>AMER / TERREUX</t>
  </si>
  <si>
    <t>Noisette, grillé, terreux</t>
  </si>
  <si>
    <t>galette, bouilli, farine</t>
  </si>
  <si>
    <t>Exercice CFA — Sarrasin : en galette / bouilli, faire comparer Beurre et Champignon comme accords de repère. Puis tester Pomme comme piste d’équilibre et Chocolat seulement à petite dose. Objectif : distinguer une amertume intéressante d’une amertume de surcuisson et éviter la lourdeur et construire du relief.</t>
  </si>
  <si>
    <t>Céréale, toasté</t>
  </si>
  <si>
    <t>vapeur, couscous, dessert</t>
  </si>
  <si>
    <t>Exercice CFA — Semoule : en vapeur / couscous, faire comparer Cumin et Raisin comme accords de repère. Puis tester Menthe comme piste d’équilibre et Orange seulement à petite dose. Objectif : vérifier que la douceur reste lisible sans devenir plate ou écœurante et éviter la lourdeur et construire du relief.</t>
  </si>
  <si>
    <t>Grillé, noisette, puissant</t>
  </si>
  <si>
    <t>grillé, pâte, huile</t>
  </si>
  <si>
    <t>Exercice CFA — Sésame : en grillé / pâte, faire comparer Thon et Aubergine comme accords de repère. Puis tester Chocolat comme piste d’équilibre et Café seulement à petite dose. Objectif : distinguer une amertume intéressante d’une amertume de surcuisson et garder le produit principal identifiable.</t>
  </si>
  <si>
    <t>NEUTRE (AROMATIQUE)</t>
  </si>
  <si>
    <t>Herbacé, anisé, frais</t>
  </si>
  <si>
    <t>cru, infusion, sauce</t>
  </si>
  <si>
    <t>Le produit sert de support : construire par aromatique, texture et contraste.</t>
  </si>
  <si>
    <t>Exercice CFA — Aneth : en cru / infusion, faire comparer Saumon et Concombre comme accords de repère. Puis tester Pomme de terre comme piste d’équilibre et Fraise seulement à petite dose. Objectif : montrer comment un produit discret prend du relief sans être masqué et travailler surtout le dosage et la lisibilité aromatique.</t>
  </si>
  <si>
    <t>Vert, floral, poivré</t>
  </si>
  <si>
    <t>cru, infusion, pesto</t>
  </si>
  <si>
    <t>Exercice CFA — Basilic : en cru / infusion, faire comparer Tomate et Fraise comme accords de repère. Puis tester Mozzarella comme piste d’équilibre et Ananas seulement à petite dose. Objectif : montrer comment un produit discret prend du relief sans être masqué et travailler surtout le dosage et la lisibilité aromatique.</t>
  </si>
  <si>
    <t>DOUX (AROMATIQUE)</t>
  </si>
  <si>
    <t>Boisé, chaud, sucré</t>
  </si>
  <si>
    <t>infusion, poudre, torréfaction douce</t>
  </si>
  <si>
    <t>Exercice CFA — Cannelle : en infusion / poudre, faire comparer Pomme et Poire comme accords de repère. Puis tester Carotte comme piste d’équilibre et Tomate seulement à petite dose. Objectif : vérifier que la douceur reste lisible sans devenir plate ou écœurante et travailler surtout le dosage et la lisibilité aromatique.</t>
  </si>
  <si>
    <t>Agrume, vert, épicé</t>
  </si>
  <si>
    <t>crue, graine torréfiée, infusion</t>
  </si>
  <si>
    <t>Exercice CFA — Coriandre : en crue / graine torréfiée, faire comparer Citron vert et Carotte comme accords de repère. Puis tester Crevette comme piste d’équilibre et Chocolat seulement à petite dose. Objectif : montrer comment un produit discret prend du relief sans être masqué et travailler surtout le dosage et la lisibilité aromatique.</t>
  </si>
  <si>
    <t>AMER / CHAUD</t>
  </si>
  <si>
    <t>Terreux, chaud, fumé</t>
  </si>
  <si>
    <t>torréfié, moulu, infusion</t>
  </si>
  <si>
    <t>Exercice CFA — Cumin : en torréfié / moulu, faire comparer Carotte et Agneau comme accords de repère. Puis tester Yaourt comme piste d’équilibre et Chocolat noir seulement à petite dose. Objectif : distinguer une amertume intéressante d’une amertume de surcuisson et travailler surtout le dosage et la lisibilité aromatique.</t>
  </si>
  <si>
    <t>Anisé, herbacé, poivré</t>
  </si>
  <si>
    <t>Exercice CFA — Estragon : en cru / infusion, faire comparer Poulet et Oeuf comme accords de repère. Puis tester Asperge comme piste d’équilibre et Pêche seulement à petite dose. Objectif : montrer comment un produit discret prend du relief sans être masqué et travailler surtout le dosage et la lisibilité aromatique.</t>
  </si>
  <si>
    <t>Citronné, chaud, frais</t>
  </si>
  <si>
    <t>cru, infusé, confit, sauté</t>
  </si>
  <si>
    <t>Le piquant est une sensation trigéminale : doser puis créer fraîcheur, gras ou douceur.</t>
  </si>
  <si>
    <t>Exercice CFA — Gingembre : en cru / infusé, faire comparer Citron vert et Carotte comme accords de repère. Puis tester Mangue comme piste d’équilibre et Tomate seulement à petite dose. Objectif : séparer chaleur/piquant, arôme et véritable sensation gustative et travailler surtout le dosage et la lisibilité aromatique.</t>
  </si>
  <si>
    <t>NEUTRE (FRAÎCHEUR)</t>
  </si>
  <si>
    <t>Frais, mentholé, vert</t>
  </si>
  <si>
    <t>crue, infusion, sauce</t>
  </si>
  <si>
    <t>Exercice CFA — Menthe : en crue / infusion, faire comparer Petit pois et Agneau comme accords de repère. Puis tester Fraise comme piste d’équilibre et Tomate seulement à petite dose. Objectif : montrer comment un produit discret prend du relief sans être masqué et travailler surtout le dosage et la lisibilité aromatique.</t>
  </si>
  <si>
    <t>Fruité, chaud, fumé selon variété</t>
  </si>
  <si>
    <t>cru, infusé, grillé, poudre</t>
  </si>
  <si>
    <t>Exercice CFA — Piment : en cru / infusé, faire comparer Chocolat noir et Mangue comme accords de repère. Puis tester Miel comme piste d’équilibre et Pastèque seulement à petite dose. Objectif : séparer chaleur/piquant, arôme et véritable sensation gustative et travailler surtout le dosage et la lisibilité aromatique.</t>
  </si>
  <si>
    <t>Vert, herbacé, frais</t>
  </si>
  <si>
    <t>cru, haché, sauce, infusion</t>
  </si>
  <si>
    <t>Exercice CFA — Persil : en cru / haché, faire comparer Ail et Champignon comme accords de repère. Puis tester Beurre comme piste d’équilibre et Noisette seulement à petite dose. Objectif : montrer comment un produit discret prend du relief sans être masqué et travailler surtout le dosage et la lisibilité aromatique.</t>
  </si>
  <si>
    <t>AMER (AROMATIQUE)</t>
  </si>
  <si>
    <t>Résineux, boisé, camphré</t>
  </si>
  <si>
    <t>infusion, rôti, huile aromatique</t>
  </si>
  <si>
    <t>Exercice CFA — Romarin : en infusion / rôti, faire comparer Agneau et Abricot comme accords de repère. Puis tester Miel comme piste d’équilibre et Chocolat seulement à petite dose. Objectif : distinguer une amertume intéressante d’une amertume de surcuisson et travailler surtout le dosage et la lisibilité aromatique.</t>
  </si>
  <si>
    <t>Herbacé, floral, résineux</t>
  </si>
  <si>
    <t>infusion, rôtissage, braisage</t>
  </si>
  <si>
    <t>Exercice CFA — Thym : en infusion / rôtissage, faire comparer Poulet et Tomate comme accords de repère. Puis tester Abricot comme piste d’équilibre et Chocolat noir seulement à petite dose. Objectif : distinguer une amertume intéressante d’une amertume de surcuisson et travailler surtout le dosage et la lisibilité aromatique.</t>
  </si>
  <si>
    <t>Floral, boisé, crémeux</t>
  </si>
  <si>
    <t>infusion, crème, sirop, marinade dosée</t>
  </si>
  <si>
    <t>Exercice CFA — Vanille : en infusion / crème, faire comparer Chocolat et Poire comme accords de repère. Puis tester Poulet comme piste d’équilibre et Poisson blanc seulement à petite dose. Objectif : vérifier que la douceur reste lisible sans devenir plate ou écœurante et travailler surtout le dosage et la lisibilité aromatique.</t>
  </si>
  <si>
    <t>Torréfié, cacao, caramel</t>
  </si>
  <si>
    <t>infusion, réduction, poudre très dosée</t>
  </si>
  <si>
    <t>Exercice CFA — Café : en infusion / réduction, faire comparer Chocolat noir et Noisette comme accords de repère. Puis tester Boeuf comme piste d’équilibre et Champignon seulement à petite dose. Objectif : distinguer une amertume intéressante d’une amertume de surcuisson et travailler surtout le dosage et la lisibilité aromatique.</t>
  </si>
  <si>
    <t>Végétal, vinaigré, piquant</t>
  </si>
  <si>
    <t>crue, frite, sauce</t>
  </si>
  <si>
    <t>Exercice CFA — Câpre : en crue / frite, faire comparer Veau et Poisson comme accords de repère. Puis tester Citron comme piste d’équilibre et Oeuf seulement à petite dose. Objectif : distinguer une acidité fraîche d’une acidité agressive et garder le produit principal identifiable.</t>
  </si>
  <si>
    <t>Cacao, torréfié, fruité</t>
  </si>
  <si>
    <t>fondu, ganache, sauce, râpé</t>
  </si>
  <si>
    <t>Exercice CFA — Chocolat noir : en fondu / ganache, faire comparer Café et Framboise comme accords de repère. Puis tester Noisette comme piste d’équilibre et Olive seulement à petite dose. Objectif : distinguer une amertume intéressante d’une amertume de surcuisson et garder le produit principal identifiable.</t>
  </si>
  <si>
    <t>Floral, caramel, végétal selon origine</t>
  </si>
  <si>
    <t>cru, glaçage, marinade, réduction</t>
  </si>
  <si>
    <t>Exercice CFA — Miel : en cru / glaçage, faire comparer Chèvre et Moutarde comme accords de repère. Puis tester Carotte comme piste d’équilibre et Miso seulement à petite dose. Objectif : vérifier que la douceur reste lisible sans devenir plate ou écœurante et garder le produit principal identifiable.</t>
  </si>
  <si>
    <t>Fermenté, céréale, soja, profond</t>
  </si>
  <si>
    <t>dilué, marinade, beurre composé, soupe</t>
  </si>
  <si>
    <t>Exercice CFA — Miso : en dilué / marinade, faire comparer Aubergine et Beurre comme accords de repère. Puis tester Miel comme piste d’équilibre et Chocolat noir seulement à petite dose. Objectif : repérer la profondeur umami sans augmenter inutilement le sel et garder le produit principal identifiable.</t>
  </si>
  <si>
    <t>ACIDE / PIQUANT</t>
  </si>
  <si>
    <t>Piquant, vinaigré, soufré</t>
  </si>
  <si>
    <t>crue, sauce, marinade, croûte</t>
  </si>
  <si>
    <t>Exercice CFA — Moutarde : en crue / sauce, faire comparer Porc et Lapin comme accords de repère. Puis tester Lentille comme piste d’équilibre et Fraise seulement à petite dose. Objectif : distinguer une acidité fraîche d’une acidité agressive et garder le produit principal identifiable.</t>
  </si>
  <si>
    <t>Fruité, végétal, fermenté</t>
  </si>
  <si>
    <t>crue, tapenade, sauce</t>
  </si>
  <si>
    <t>Exercice CFA — Olive : en crue / tapenade, faire comparer Tomate et Orange comme accords de repère. Puis tester Chocolat noir comme piste d’équilibre et Poulet seulement à petite dose. Objectif : distinguer une amertume intéressante d’une amertume de surcuisson et observer l’équilibre sucre–acidité–aromatique.</t>
  </si>
  <si>
    <t>Fermenté, grillé, profond</t>
  </si>
  <si>
    <t>assaisonnement, marinade, laquage</t>
  </si>
  <si>
    <t>Exercice CFA — Sauce soja : en assaisonnement / marinade, faire comparer Gingembre et Sésame comme accords de repère. Puis tester Miel comme piste d’équilibre et Chocolat noir seulement à petite dose. Objectif : repérer la profondeur umami sans augmenter inutilement le sel et garder le produit principal identifiable.</t>
  </si>
  <si>
    <t>Vineux, caramel, boisé</t>
  </si>
  <si>
    <t>assaisonnement, réduction, déglaçage</t>
  </si>
  <si>
    <t>Exercice CFA — Vinaigre balsamique : en assaisonnement / réduction, faire comparer Fraise et Parmesan comme accords de repère. Puis tester Boeuf comme piste d’équilibre et Chocolat noir seulement à petite dose. Objectif : distinguer une acidité fraîche d’une acidité agressive et garder le produit principal identifiable.</t>
  </si>
  <si>
    <t>Épicé, chaud, variable</t>
  </si>
  <si>
    <t>torréfaction douce, sauce, infusion</t>
  </si>
  <si>
    <t>Exercice CFA — Curry : en torréfaction douce / sauce, faire comparer Coco et Poulet comme accords de repère. Puis tester Crevette comme piste d’équilibre et Chocolat noir seulement à petite dose. Objectif : distinguer une amertume intéressante d’une amertume de surcuisson et travailler surtout le dosage et la lisibilité aromatique.</t>
  </si>
  <si>
    <t>Boisé, chaud, camphré</t>
  </si>
  <si>
    <t>râpée en faible dose, infusion</t>
  </si>
  <si>
    <t>Exercice CFA — Noix de muscade : en râpée en faible dose / infusion, faire comparer Épinard et Pomme de terre comme accords de repère. Puis tester Chou-fleur comme piste d’équilibre et Chocolat seulement à petite dose. Objectif : distinguer une amertume intéressante d’une amertume de surcuisson et travailler surtout le dosage et la lisibilité aromatique.</t>
  </si>
  <si>
    <t>Poivron, fumé ou fruité</t>
  </si>
  <si>
    <t>poudre, huile, cuisson douce</t>
  </si>
  <si>
    <t>Exercice CFA — Paprika : en poudre / huile, faire comparer Poulet et Tomate comme accords de repère. Puis tester Ail comme piste d’équilibre et Chocolat seulement à petite dose. Objectif : distinguer une amertume intéressante d’une amertume de surcuisson et travailler surtout le dosage et la lisibilité aromatique.</t>
  </si>
  <si>
    <t>Floral, miellé, métallique</t>
  </si>
  <si>
    <t>infusion courte, riz, sauce</t>
  </si>
  <si>
    <t>Chocolat blanc</t>
  </si>
  <si>
    <t>Exercice CFA — Safran : en infusion courte / riz, faire comparer Riz et Poisson comme accords de repère. Puis tester Tomate comme piste d’équilibre et Chocolat blanc seulement à petite dose. Objectif : distinguer une amertume intéressante d’une amertume de surcuisson et travailler surtout le dosage et la lisibilité aromatique.</t>
  </si>
  <si>
    <t>Camphré, résineux, chaud</t>
  </si>
  <si>
    <t>beurre, rôtissage, infusion</t>
  </si>
  <si>
    <t>Exercice CFA — Sauge : en beurre / rôtissage, faire comparer Porc et Potimarron comme accords de repère. Puis tester Pomme comme piste d’équilibre et Poire seulement à petite dose. Objectif : distinguer une amertume intéressante d’une amertume de surcuisson et travailler surtout le dosage et la lisibilité aromatique.</t>
  </si>
  <si>
    <t>Terreux, chaud, poivré</t>
  </si>
  <si>
    <t>torréfaction douce, infusion, sauce</t>
  </si>
  <si>
    <t>Exercice CFA — Turmeric / Curcuma : en torréfaction douce / infusion, faire comparer Gingembre et Coco comme accords de repère. Puis tester Citron comme piste d’équilibre et Poivre seulement à petite dose. Objectif : distinguer une amertume intéressante d’une amertume de surcuisson et travailler surtout le dosage et la lisibilité aromatique.</t>
  </si>
  <si>
    <t>MODE D’EMPLOI PÉDAGOGIQUE CFA — RÉPERTOIRE ALPHABÉTIQUE DES ACCORDS</t>
  </si>
  <si>
    <t>But : apprendre à observer un produit, choisir une technique, comparer des accords et justifier un choix — sans apprendre 133 produits par cœur.</t>
  </si>
  <si>
    <t>Ce document est un répertoire d’aide à la réflexion sur les associations de saveurs. Il ne donne pas une recette toute faite.</t>
  </si>
  <si>
    <t>Pour chaque produit, il indique : famille, goût dominant, profil aromatique, techniques possibles, point de vigilance et 7 pistes d’accords.</t>
  </si>
  <si>
    <t>L’objectif CFA est de comprendre POURQUOI un accord peut fonctionner : complément, contraste, équilibre, fraîcheur, acidité, gras, douceur, amertume ou umami.</t>
  </si>
  <si>
    <t>Les accords sont des pistes à tester. La dégustation, le dosage et la justification restent indispensables.</t>
  </si>
  <si>
    <t>Classement Alphabétique des lignes 15–147</t>
  </si>
  <si>
    <t>MOTEUR SIMPLE : choisir un produit dans B5 avec la liste déroulante. Les informations du produit et ses 7 accords s’affichent en haut de la feuille.</t>
  </si>
  <si>
    <t>LIRE AVANT DE CHOISIR : commencer par FAMILLE, GOÛT DOMINANT, PROFIL AROMATIQUE, TECHNIQUES et POINT DE VIGILANCE.</t>
  </si>
  <si>
    <t>ACCORDS 1 À 7 : ils forment une progression. Les premiers sont plus faciles à comprendre ; les derniers demandent davantage de maîtrise et de dosage.</t>
  </si>
  <si>
    <t>RÉPERTOIRE COMPLET : lignes 15 à 147. Les produits sont classés par ordre alphabétique pour être retrouvés rapidement.</t>
  </si>
  <si>
    <t>FILTRES : dans le tableau complet, utiliser DONNÉES &gt; FILTRER pour rechercher un PRODUIT, une FAMILLE, un GOÛT DOMINANT ou un PROFIL AROMATIQUE.</t>
  </si>
  <si>
    <t>USAGE CFA : la dernière colonne propose un exercice guidé. Elle précise quoi comparer, quoi tester avec prudence et ce qu’il faut observer.</t>
  </si>
  <si>
    <t>TABLEAUX DE CLASSEMENT À DROITE : ils permettent de retrouver un produit par ligne, par ordre alphabétique ou par famille.</t>
  </si>
  <si>
    <t>REPÈRE FACILE</t>
  </si>
  <si>
    <t>Association simple à comprendre. Le produit principal doit rester clairement identifiable.</t>
  </si>
  <si>
    <t>Deuxième accord de comparaison. Il aide à commencer à argumenter : qu’apporte-t-il de différent ?</t>
  </si>
  <si>
    <t>Accord généralement robuste qui peut servir de base à une recette.</t>
  </si>
  <si>
    <t>Piste utile pour corriger ou équilibrer le profil : acidité, douceur, gras, amertume, fraîcheur, salinité…</t>
  </si>
  <si>
    <t>Ingrédient qui crée un lien entre plusieurs éléments d’un plat.</t>
  </si>
  <si>
    <t>Accord moins attendu. Il demande un dosage maîtrisé et une dégustation comparative.</t>
  </si>
  <si>
    <t>Choisir un produit dans B5.</t>
  </si>
  <si>
    <t>Lire son goût dominant et son profil aromatique. Les reformuler avec vos propres mots.</t>
  </si>
  <si>
    <t>Choisir une technique de préparation ou de cuisson. Se demander ce qu’elle va renforcer ou atténuer.</t>
  </si>
  <si>
    <t>Lire le point de vigilance : quel est le risque principal de déséquilibre ?</t>
  </si>
  <si>
    <t>Avant de lire les 7 accords, proposer vous-même 1 ou 2 ingrédients qui pourraient convenir.</t>
  </si>
  <si>
    <t>Comparer votre proposition avec les accords 1, 2 et 3. Expliquer les ressemblances et les différences.</t>
  </si>
  <si>
    <t>Choisir un accord 4 ou 5 pour travailler l’équilibre du plat.</t>
  </si>
  <si>
    <t>Avec l’accord du formateur, tester un accord 6 ou 7 en petite quantité. Ne modifier qu’un paramètre à la fois.</t>
  </si>
  <si>
    <t>Déguster : le produit principal reste-t-il identifiable ? L’accord est-il trop fort, trop doux, trop amer, trop gras ou plus équilibré ?</t>
  </si>
  <si>
    <t>Conclure : JE GARDE / J’AJUSTE / J’ABANDONNE, puis justifier la décision.</t>
  </si>
  <si>
    <t>Rôtie ou glacée : la cuisson peut renforcer la douceur et les notes caramélisées.</t>
  </si>
  <si>
    <t>Éviter un résultat trop doux ou lourd : chercher de l’acidité, une épice ou une légère amertume.</t>
  </si>
  <si>
    <t>Orange et Cumin = accords de repère. Expliquer ce que chacun apporte.</t>
  </si>
  <si>
    <t>Citron = piste d’équilibre. Tester si l’acidité rend la carotte plus lisible.</t>
  </si>
  <si>
    <t>CRÉER</t>
  </si>
  <si>
    <t>Noisette = piste plus créative. Vérifier si elle enrichit le plat sans l’alourdir.</t>
  </si>
  <si>
    <t>Café = accord signature. Tester une très petite quantité et comparer avec une version sans café.</t>
  </si>
  <si>
    <t>Décrire ce qui change puis décider : garder, ajuster ou abandonner l’accord.</t>
  </si>
  <si>
    <t>6 — COMMENT UTILISER LE TABLEAU COMPLET ET LES CLASSEMENTS ?</t>
  </si>
  <si>
    <t>Pour retrouver directement un produit : utilisez l’ordre alphabétique des lignes 15 à 147 ou le filtre de la colonne PRODUIT.</t>
  </si>
  <si>
    <t>Pour comparer plusieurs produits similaires : filtrez la colonne FAMILLE, par exemple Fruit, Viande, Poisson, Herbe ou Épice.</t>
  </si>
  <si>
    <t>Pour travailler une sensation : filtrez GOÛT DOMINANT, par exemple DOUX, AMER, UMAMI, ACIDE, SALÉ.</t>
  </si>
  <si>
    <t>Pour travailler le vocabulaire sensoriel : filtrez PROFIL AROMATIQUE, puis comparez les termes employés.</t>
  </si>
  <si>
    <t>Les trois petits tableaux à droite servent de repères : par ligne, par produit et par famille. Ils ne remplacent pas le tableau principal.</t>
  </si>
  <si>
    <t>7 — VOCABULAIRE ESSENTIEL</t>
  </si>
  <si>
    <t>Sensation gustative principale : doux, amer, acide, salé, umami…</t>
  </si>
  <si>
    <t>Mots qui décrivent les arômes et sensations : végétal, floral, terreux, fumé, fruité, herbacé…</t>
  </si>
  <si>
    <t>Façon de préparer ou cuire le produit. Elle modifie texture, concentration et arômes.</t>
  </si>
  <si>
    <t>Risque à surveiller pour éviter un déséquilibre ou la disparition du produit principal.</t>
  </si>
  <si>
    <t>Association de produits ou de saveurs qui se complètent, se renforcent ou s’équilibrent.</t>
  </si>
  <si>
    <t>8 — CE QUE LE FORMATEUR PEUT ÉVALUER</t>
  </si>
  <si>
    <t>Décrire le produit avant de consulter les accords.</t>
  </si>
  <si>
    <t>Expliquer l’effet d’une technique de cuisson ou de préparation.</t>
  </si>
  <si>
    <t>Identifier un risque de déséquilibre et proposer une correction.</t>
  </si>
  <si>
    <t>Comparer plusieurs accords au lieu de chercher une seule « bonne réponse ».</t>
  </si>
  <si>
    <t>Tester avec méthode : petite quantité, un changement à la fois, dégustation comparative.</t>
  </si>
  <si>
    <t>Justifier une décision avec un vocabulaire sensoriel simple et précis.</t>
  </si>
  <si>
    <t>5 — ESPACE FORMATEUR   |    ACCOMPAGNER  |   CORRIGER  |   CONSEILLER</t>
  </si>
  <si>
    <t>MODE D’EMPLOI PÉDAGOGIQUE CFA — ESPACE FORMATEUR</t>
  </si>
  <si>
    <t>Les propositions ci-dessous sont des REPÈRES, pas des réponses uniques. Acceptez une autre réponse si elle est cohérente, dosée, argumentée et vérifiée par dégustation.</t>
  </si>
  <si>
    <t>Cette feuille est un outil d’accompagnement : elle aide le formateur à faire observer, verbaliser, comparer, corriger et argumenter — pas à imposer une réponse unique.</t>
  </si>
  <si>
    <t>Rôle du formateur : faire verbaliser avant de donner la réponse, faire modifier un seul paramètre à la fois et demander une nouvelle dégustation.</t>
  </si>
  <si>
    <t>CORRIGÉ FORMATEUR   |   GRILLE DE DÉGUSTATION   |    EXEMPLE COMPLET : CAROTTE RÔTIE AU CUMIN</t>
  </si>
  <si>
    <t>Il fournit au formateur des repères pour conduire des exercices sur les goûts, les profils aromatiques, les accords, les contrastes, les techniques et la dégustation.</t>
  </si>
  <si>
    <t>1 • OBSERVER L’EXEMPLE</t>
  </si>
  <si>
    <t>2 • NOTER</t>
  </si>
  <si>
    <t>3 • FAIRE DÉCRIRE</t>
  </si>
  <si>
    <t>4 • CORRIGER ET REGOÛTER</t>
  </si>
  <si>
    <t>Il permet de corriger avec méthode : faire décrire ce que l’apprenant perçoit, identifier un déséquilibre, proposer UNE modification, puis faire regoûter.</t>
  </si>
  <si>
    <t>Le cas ci-dessous est une carotte rôtie au cumin. Il montre comment remplir la grille et raisonner avec l’apprenant.</t>
  </si>
  <si>
    <t>Les intensités 0 à 5 sont des repères sensoriels, pas des notes de réussite. Elles peuvent varier selon la recette et le dégustateur.</t>
  </si>
  <si>
    <t>Demander d’abord ce que l’apprenant perçoit avec ses mots, puis l’aider à employer un vocabulaire plus précis.</t>
  </si>
  <si>
    <t>Proposer UNE modification à la fois. Une autre correction est recevable si elle est cohérente, dosée et vérifiée par une nouvelle dégustation.</t>
  </si>
  <si>
    <t>PROGRESSION CFA</t>
  </si>
  <si>
    <t>ERREURS FRÉQUENTES</t>
  </si>
  <si>
    <t>Les réponses proposées sont des REPÈRES. Une autre réponse peut être acceptée si elle est cohérente, dosée, expliquée et vérifiée par dégustation.</t>
  </si>
  <si>
    <t xml:space="preserve">INTENSITÉ 0–5 
(0 absent • 5 très fort) </t>
  </si>
  <si>
    <t>CONSTAT  
Ce que je perçois</t>
  </si>
  <si>
    <t>ACTION CORRECTIVE  
Ce que je change</t>
  </si>
  <si>
    <t>NIVEAU 1</t>
  </si>
  <si>
    <t>RECONNAÎTRE</t>
  </si>
  <si>
    <t>Nommer 5 goûts, familles aromatiques et sensations.</t>
  </si>
  <si>
    <t>Confondre « accord possible » et « bon dosage ».</t>
  </si>
  <si>
    <t>L’objectif pédagogique n’est pas que le CFA mémorise des associations, mais qu’il apprenne à raisonner et à justifier ses choix culinaires.</t>
  </si>
  <si>
    <t>VUE D’ENSEMBLE — Carotte rôtie au cumin</t>
  </si>
  <si>
    <t>Plat doux, chaud et aromatique. Le rôtissage renforce la douceur ; le cumin apporte une note chaude. L’ensemble peut sembler un peu lourd.</t>
  </si>
  <si>
    <t>Ajouter quelques gouttes de jus de citron, mélanger, puis regoûter. Vérifier si le plat paraît plus vif sans devenir acide.</t>
  </si>
  <si>
    <t>NIVEAU 2</t>
  </si>
  <si>
    <t>EXPLIQUER</t>
  </si>
  <si>
    <t>Justifier pourquoi un accord classique fonctionne.</t>
  </si>
  <si>
    <t>Ajouter plusieurs herbes/épices sans hiérarchie.</t>
  </si>
  <si>
    <t>Sucré</t>
  </si>
  <si>
    <t>La carotte paraît naturellement douce et le rôtissage concentre cette sensation.</t>
  </si>
  <si>
    <t>Si la douceur domine trop : ajouter un peu d’acidité (citron) ou une épice plus sèche ; ne pas ajouter de sucre.</t>
  </si>
  <si>
    <t>NIVEAU 3</t>
  </si>
  <si>
    <t>CONSTRUIRE</t>
  </si>
  <si>
    <t>Créer un trio : produit + accord + contraste.</t>
  </si>
  <si>
    <t>Oublier l'acidité ou le sel comme leviers de correction.</t>
  </si>
  <si>
    <t>2 — COMMENT FONCTIONNE LA FEUILLE ?</t>
  </si>
  <si>
    <t>Salé</t>
  </si>
  <si>
    <t>Le sel est perceptible mais reste en retrait ; il soutient la carotte sans dominer.</t>
  </si>
  <si>
    <t>Si le plat paraît fade : ajouter une très petite quantité de sel, mélanger et regoûter avant d’en remettre.</t>
  </si>
  <si>
    <t>NIVEAU 4</t>
  </si>
  <si>
    <t>CORRIGER</t>
  </si>
  <si>
    <t>Déguster un plat et décider quoi augmenter, réduire ou ajouter.</t>
  </si>
  <si>
    <t>Négliger le changement aromatique créé par le rôtissage ou la réduction.</t>
  </si>
  <si>
    <t>LIGNES 5 À 18 — EXEMPLE COMPLET : carotte rôtie au cumin. Le formateur dispose d’une grille de dégustation, d’intensités 0–5, de constats et d’actions correctives.</t>
  </si>
  <si>
    <t>Acide</t>
  </si>
  <si>
    <t>Très peu d’acidité naturelle après cuisson ; le plat manque légèrement de vivacité.</t>
  </si>
  <si>
    <t>Ajouter progressivement du citron ou un vinaigre doux. Regoûter : l’acidité doit réveiller, pas masquer la carotte.</t>
  </si>
  <si>
    <t>NIVEAU 5</t>
  </si>
  <si>
    <t>Proposer une association personnelle et défendre le dosage, la cuisson et la texture.</t>
  </si>
  <si>
    <t>Chercher l'originalité avant de maîtriser les accords de repère.</t>
  </si>
  <si>
    <t>COLONNES F À H — PROGRESSION CFA : reconnaître, expliquer, construire, corriger puis créer. Ces niveaux donnent une progression de compétences, pas une note automatique.</t>
  </si>
  <si>
    <t>Amer</t>
  </si>
  <si>
    <t>Une légère amertume peut apparaître sur les parties très colorées ou trop rôties.</t>
  </si>
  <si>
    <t>Si l’amertume devient gênante : réduire la coloration/cuisson ou équilibrer avec un peu de gras et d’acidité.</t>
  </si>
  <si>
    <t>CONSEIL</t>
  </si>
  <si>
    <t>QUESTIONNER</t>
  </si>
  <si>
    <t>Demander : « Qu’est-ce qui te fait choisir 3 plutôt que 2 ou 4 ? » Faire décrire avant de corriger.</t>
  </si>
  <si>
    <t>Évaluer seulement le goût sans texture, température ni longueur.</t>
  </si>
  <si>
    <t>COLONNES J À K — ERREURS FRÉQUENTES : points de vigilance pour éviter de corriger trop vite, de multiplier les modifications ou de confondre préférence et intensité.</t>
  </si>
  <si>
    <t>Umami</t>
  </si>
  <si>
    <t>L’umami est faible : la carotte seule apporte surtout douceur et notes végétales.</t>
  </si>
  <si>
    <t>Aucune correction obligatoire. Pour une version plus savoureuse : petite quantité de parmesan, miso ou bouillon, selon la recette.</t>
  </si>
  <si>
    <t>Faire goûter avant/après une seule modification pour que l’apprenant identifie son effet.</t>
  </si>
  <si>
    <t>Noter une intensité sans réellement goûter ou sentir le produit.</t>
  </si>
  <si>
    <t>LIGNES 20 À 31 — EXERCICES CFA : pour chaque produit, une mission, un accord possible, un contraste/correction, une technique et un point à débattre.</t>
  </si>
  <si>
    <t>Aromatique</t>
  </si>
  <si>
    <t>Cumin et notes rôties bien présents ; l’odeur est nette avant même la dégustation.</t>
  </si>
  <si>
    <t>Si le cumin masque la carotte : réduire son dosage. Si l’ensemble manque de fraîcheur : ajouter persil, coriandre ou zeste.</t>
  </si>
  <si>
    <t>UNE ACTION</t>
  </si>
  <si>
    <t>Éviter plusieurs corrections en même temps : sinon l’apprenant ne sait pas ce qui a amélioré le plat.</t>
  </si>
  <si>
    <t>Confondre intensité et préférence : « je n’aime pas » ne signifie pas « trop fort ».</t>
  </si>
  <si>
    <t>COLONNES J À L des exercices — REPÈRE FORMATEUR : indique ce que l’on cherche à faire comprendre et dans quelles conditions une autre réponse peut être acceptée.</t>
  </si>
  <si>
    <t>Gras / onctuosité</t>
  </si>
  <si>
    <t>L’huile apporte du moelleux sans être dominante, mais elle peut alourdir si elle est trop dosée.</t>
  </si>
  <si>
    <t>Si sensation grasse : réduire l’huile et renforcer l’acidité ou une herbe fraîche.</t>
  </si>
  <si>
    <t>ARGUMENTER</t>
  </si>
  <si>
    <t>Accepter une autre réponse si elle est cohérente, dosée et expliquée avec le vocabulaire sensoriel.</t>
  </si>
  <si>
    <t>Chercher immédiatement la réponse du formateur au lieu de formuler une hypothèse.</t>
  </si>
  <si>
    <t>LIGNES 33 À 969 — BANQUE D’ACCORDS DÉTAILLÉE : ressource avancée à filtrer par PRODUIT, ACCORD ou NIVEAU pour préparer un exercice ou argumenter une correction.</t>
  </si>
  <si>
    <t>Sensations : piquant / fraîcheur</t>
  </si>
  <si>
    <t>Le cumin donne une chaleur douce ; le citron apporte de la fraîcheur mais pas de véritable piquant.</t>
  </si>
  <si>
    <t>Selon l’objectif : gingembre/piment pour plus de chaleur, ou herbe/zeste/citron pour davantage de fraîcheur.</t>
  </si>
  <si>
    <t>FAIRE VERBALISER</t>
  </si>
  <si>
    <t>Transformer « j’aime / je n’aime pas » en constat : trop doux, manque d’acidité, aromatique dominant…</t>
  </si>
  <si>
    <t>Modifier plusieurs éléments en même temps puis ne plus savoir lequel a produit l’effet.</t>
  </si>
  <si>
    <t>COLONNES N À P — RÉFÉRENCES : ouvrages et ressources permettant d’aller plus loin sur les accords, la perception sensorielle et la créativité culinaire.</t>
  </si>
  <si>
    <t>Longueur en bouche</t>
  </si>
  <si>
    <t>La douceur rôtie et le cumin restent quelques secondes après avoir avalé.</t>
  </si>
  <si>
    <t>Si la finale est trop courte : zeste, herbe ou épice. Si elle est trop lourde : acidité et fraîcheur.</t>
  </si>
  <si>
    <t>TRACE ÉCRITE</t>
  </si>
  <si>
    <t>Faire noter la modification retenue et le résultat après nouvelle dégustation : mieux, identique ou moins équilibré.</t>
  </si>
  <si>
    <t>Corriger le plat sans regoûter : la correction doit toujours être vérifiée sensoriellement.</t>
  </si>
  <si>
    <t>CORRIGÉ FORMATEUR   |   EXERCICES CFA   |    PROPOSITIONS DE RÉPONSES À DISCUTER AVEC L’APPRENANT</t>
  </si>
  <si>
    <t>LECTURE PÉDAGOGIQUE</t>
  </si>
  <si>
    <t>PROPOSITION FORMATEUR 
Accord possible</t>
  </si>
  <si>
    <t>CONTRASTE / CORRECTION
possible</t>
  </si>
  <si>
    <t>TECHNIQUE 
possible</t>
  </si>
  <si>
    <t>CORRIGÉ / REPÈRE
À expliquer</t>
  </si>
  <si>
    <t>POINT À DÉBATTRE 
Ce que le formateur fait verbaliser</t>
  </si>
  <si>
    <t>REPÈRE FORMATEUR</t>
  </si>
  <si>
    <t>ACCEPTER UNE AUTRE RÉPONSE ?</t>
  </si>
  <si>
    <t>CONDITION</t>
  </si>
  <si>
    <t>RÉFÉRENCES POUR ALLER PLUS LOIN</t>
  </si>
  <si>
    <t>La sensation n’est pas perçue.</t>
  </si>
  <si>
    <t>Cumin + citron</t>
  </si>
  <si>
    <t>Attendu : comprendre que le cumin accompagne la douceur et que le citron évite un profil trop doux. Une autre épice est recevable si elle est justifiée.</t>
  </si>
  <si>
    <t>Accord + contraste + technique</t>
  </si>
  <si>
    <t>OUI</t>
  </si>
  <si>
    <t>Si le choix est cohérent, dosé et justifié.</t>
  </si>
  <si>
    <t>Niki Segnit — Le Répertoire des saveurs</t>
  </si>
  <si>
    <t>Méthode des associations de saveurs ; référence fournie par l'utilisateur.</t>
  </si>
  <si>
    <t>https://www.amazon.fr/Le-r%C3%A9pertoire-saveurs-Niki-Segnit/dp/2501075056</t>
  </si>
  <si>
    <t>Présente seulement en arrière-plan.</t>
  </si>
  <si>
    <t>Cuisson douce puis refroidissement / service froid</t>
  </si>
  <si>
    <t>Aneth + citron + concombre</t>
  </si>
  <si>
    <t>Faire identifier deux fonctions : aneth = aromatique ; citron = acidité ; concombre = fraîcheur/texture.</t>
  </si>
  <si>
    <t>Fraîcheur + acidité</t>
  </si>
  <si>
    <t>Si le saumon reste identifiable et l’assiette équilibrée.</t>
  </si>
  <si>
    <t>Niki Segnit — The Flavour Thesaurus</t>
  </si>
  <si>
    <t>Présentation officielle : 99 ingrédients, 16 thèmes et accords par paires.</t>
  </si>
  <si>
    <t>https://www.nikisegnit.com/the-flavour-thesaurus</t>
  </si>
  <si>
    <t>Perceptible mais secondaire.</t>
  </si>
  <si>
    <t>Moutarde ou vinaigre + herbe fraîche</t>
  </si>
  <si>
    <t>L’objectif n’est pas « la moutarde obligatoire » mais l’apport d’acidité et de fraîcheur pour alléger le gras et le terreux.</t>
  </si>
  <si>
    <t>Alléger gras / terreux</t>
  </si>
  <si>
    <t>Si l’acidité ou la fraîcheur joue réellement son rôle.</t>
  </si>
  <si>
    <t>Niki Segnit — More Flavours</t>
  </si>
  <si>
    <t>Prolongement centré sur 92 saveurs majoritairement végétales.</t>
  </si>
  <si>
    <t>https://www.nikisegnit.com/the-flavour-thesaurus-more-flavours</t>
  </si>
  <si>
    <t>MOYEN</t>
  </si>
  <si>
    <t>Clairement perceptible sans dominer.</t>
  </si>
  <si>
    <t>Rôtir fortement sans brûler</t>
  </si>
  <si>
    <t>Noisette + citron, ou cumin + yaourt</t>
  </si>
  <si>
    <t>Le rôtissage apporte déjà du grillé. Vérifier que l’apprenant ne cumule pas uniquement des notes lourdes ou torréfiées.</t>
  </si>
  <si>
    <t>Complexifier sans masquer</t>
  </si>
  <si>
    <t>Si la cuisson et les ajouts ne dominent pas le chou-fleur.</t>
  </si>
  <si>
    <t>Niki Segnit — Lateral Cooking</t>
  </si>
  <si>
    <t>Approche utile pour passer d'une recette à une autre et développer l'improvisation.</t>
  </si>
  <si>
    <t>https://www.nikisegnit.com/lateral-cooking</t>
  </si>
  <si>
    <t>Sensation dominante ou très présente.</t>
  </si>
  <si>
    <t>Rôtir / réaliser un jus court</t>
  </si>
  <si>
    <t>Thym/citron puis miel ou vanille très dosée</t>
  </si>
  <si>
    <t>Demander d’abord un socle lisible. La touche personnelle vient ensuite et doit rester dosée.</t>
  </si>
  <si>
    <t>Socle + signature</t>
  </si>
  <si>
    <t>Si la signature est secondaire et précisément dosée.</t>
  </si>
  <si>
    <t>Karen Page &amp; Andrew Dornenburg — The Flavor Bible</t>
  </si>
  <si>
    <t>Référence sur affinités, créativité et équilibre des saveurs.</t>
  </si>
  <si>
    <t>https://www.hachettebookgroup.com/titles/andrew-dornenburg/the-flavor-bible/9780316118408/</t>
  </si>
  <si>
    <t>Sensation très dominante ; vérifier si elle masque le produit.</t>
  </si>
  <si>
    <t>Noix + vinaigre ou citron</t>
  </si>
  <si>
    <t>Poire crue ou juste poêlée selon la texture recherchée</t>
  </si>
  <si>
    <t>Bleu + noix + acidité légère</t>
  </si>
  <si>
    <t>Faire observer comment sel, gras et umami transforment la perception d’un fruit doux. L’acidité évite la lourdeur.</t>
  </si>
  <si>
    <t>Passage sucré → salé</t>
  </si>
  <si>
    <t>Si le sel/gras/umami est compensé par fraîcheur ou acidité.</t>
  </si>
  <si>
    <t>Nik Sharma — L'Équation des saveurs</t>
  </si>
  <si>
    <t>Approche scientifique des arômes, textures et perception.</t>
  </si>
  <si>
    <t>https://www.hachette.fr/livre/lequation-des-saveurs-9782017168430</t>
  </si>
  <si>
    <t>IMPORTANT : 0–5 mesure une INTENSITÉ sensorielle, pas la qualité de l’apprenant. Un « 4 » n’est pas meilleur qu’un « 2 ».</t>
  </si>
  <si>
    <t>Chèvre + orange ou moutarde</t>
  </si>
  <si>
    <t>Deux voies possibles : contraste acide/agrumes ou accord lacté. Faire expliquer ce qui réduit la sensation terreuse.</t>
  </si>
  <si>
    <t>Réduire le terreux</t>
  </si>
  <si>
    <t>Si l’apprenant explique le mécanisme recherché.</t>
  </si>
  <si>
    <t>Barb Stuckey — Taste</t>
  </si>
  <si>
    <t>Travail sur la perception multisensorielle et l'entraînement du palais.</t>
  </si>
  <si>
    <t>https://www.simonandschuster.com/books/Taste/Barb-Stuckey/9781439190746</t>
  </si>
  <si>
    <t>Cuisson douce / vapeur puis beurre noisette léger</t>
  </si>
  <si>
    <t>Beurre + citron + persil</t>
  </si>
  <si>
    <t>Le cabillaud est délicat : rechercher du relief sans couvrir le produit. Contrôler le dosage de moutarde, épices ou vanille.</t>
  </si>
  <si>
    <t>Relief délicat</t>
  </si>
  <si>
    <t>Si le produit principal reste au centre.</t>
  </si>
  <si>
    <t>NCBI — fonctionnement du goût</t>
  </si>
  <si>
    <t>Rappel scientifique : goût + odorat + texture + température ; cinq goûts de base.</t>
  </si>
  <si>
    <t>https://www.ncbi.nlm.nih.gov/books/NBK279408/</t>
  </si>
  <si>
    <t>4 — MODE D’EMPLOI PÉDAGOGIQUE CFA — SÉANCE TYPE</t>
  </si>
  <si>
    <t>Café + agrume ou framboise</t>
  </si>
  <si>
    <t>Le but est de réduire l’impression sucrée et d’allonger la finale. L’acidité doit soutenir l’amertume, pas l’agresser.</t>
  </si>
  <si>
    <t>Moins sucré / plus long</t>
  </si>
  <si>
    <t>Si l’équilibre amer-acide-gras est maîtrisé.</t>
  </si>
  <si>
    <t>PRÉSENTER LA MISSION sans donner l’accord proposé dans le corrigé.</t>
  </si>
  <si>
    <t>Miso + sésame + citron</t>
  </si>
  <si>
    <t>Faire surveiller le cumul salé/umami. Le citron sert de contrepoint et le dosage du miso doit rester progressif.</t>
  </si>
  <si>
    <t>Umami végétal</t>
  </si>
  <si>
    <t>Si le cumul sel + miso + soja est maîtrisé.</t>
  </si>
  <si>
    <t>FAIRE OBSERVER le produit : goût dominant, odeur, texture, température, longueur en bouche.</t>
  </si>
  <si>
    <t>FAIRE VERBALISER avec les mots de l’apprenant, puis l’aider à préciser le vocabulaire : doux, amer, acide, salé, umami, frais, terreux, fumé, gras, piquant…</t>
  </si>
  <si>
    <t>BANQUE D'ACCORDS DÉTAILLÉE — RESSOURCE AVANCÉE FORMATEUR</t>
  </si>
  <si>
    <t>FAIRE NOTER les intensités 0–5. Demander : « Qu’est-ce qui te fait choisir 3 plutôt que 2 ou 4 ? »</t>
  </si>
  <si>
    <t>Utilisation : filtrez PRODUIT, ACCORD ou NIVEAU. Cette banque sert à préparer un exercice, proposer une variante ou argumenter une correction.</t>
  </si>
  <si>
    <t>FAIRE FORMULER UNE HYPOTHÈSE : que faut-il renforcer, réduire ou ajouter ?</t>
  </si>
  <si>
    <t>LOGIQUE</t>
  </si>
  <si>
    <t>GOÛT DU PRODUIT</t>
  </si>
  <si>
    <t>IDÉE DE TRAVAIL</t>
  </si>
  <si>
    <t>NOTE CFA</t>
  </si>
  <si>
    <t>CHOISIR UNE SEULE MODIFICATION : acidité, sel, gras, herbe, épice, cuisson, texture ou dosage.</t>
  </si>
  <si>
    <t>Repère classique ou immédiatement lisible</t>
  </si>
  <si>
    <t>Préparer Ail en cru dosé, puis comparer une bouchée témoin à une bouchée avec Persil. Faire nommer ce que Persil apporte au profil soufré, alliacé, chaud.</t>
  </si>
  <si>
    <t>Pour Ail — Repère fort : Persil apporte surtout fraîcheur aromatique. Attendu : l’apprenant décrit l’effet sur umami / piquant et propose un dosage sans masquer Ail. Vigilance : renforcer avec mesure puis apporter fraîcheur ou acidité pour éviter la saturation.</t>
  </si>
  <si>
    <t>FAIRE REGOÛTER la version modifiée et comparer avec la version initiale.</t>
  </si>
  <si>
    <t>Affinité aromatique très fiable</t>
  </si>
  <si>
    <t>Comparer Tomate à Persil sur le même Ail. Demander quelle association paraît la plus lisible et laquelle respecte le mieux le profil soufré, alliacé, chaud.</t>
  </si>
  <si>
    <t>Pour Ail — Association fiable : faire justifier le choix entre Tomate et Persil. Valider si l’apprenant relie son choix à acidité / vivacité, au dosage et à la technique. Vigilance : renforcer avec mesure puis apporter fraîcheur ou acidité pour éviter la saturation.</t>
  </si>
  <si>
    <t>FAIRE JUSTIFIER : qu’est-ce qui a changé ? Le produit principal reste-t-il identifiable ? L’équilibre est-il meilleur ?</t>
  </si>
  <si>
    <t>Renforcement / profondeur</t>
  </si>
  <si>
    <t>Ajouter Champignon à Ail en quantité modérée, puis goûter avant/après. Vérifier si l’accord renforce la profondeur sans alourdir le profil soufré, alliacé, chaud.</t>
  </si>
  <si>
    <t>Pour Ail — Point de contrôle : Champignon doit enrichir Ail, pas le dominer. Faire préciser ce qui augmente : profondeur / umami, longueur ou intensité aromatique. Vigilance : renforcer avec mesure puis apporter fraîcheur ou acidité pour éviter la saturation.</t>
  </si>
  <si>
    <t>COMPARER ensuite avec le repère formateur. Ne pas présenter le corrigé comme l’unique bonne réponse.</t>
  </si>
  <si>
    <t>Contraste ou correction du goût dominant</t>
  </si>
  <si>
    <t>Partir du goût umami / piquant de Ail et utiliser Agneau comme contrepoint. Tester deux dosages et choisir celui qui corrige le déséquilibre sans effacer le produit.</t>
  </si>
  <si>
    <t>Pour Ail — Correction attendue : expliquer comment Agneau agit par contrepoint aromatique. Une autre réponse est recevable si elle corrige réellement le goût dominant après dégustation. Vigilance : renforcer avec mesure puis apporter fraîcheur ou acidité pour éviter la saturation.</t>
  </si>
  <si>
    <t>GARDER UNE TRACE : modification retenue + résultat = mieux / identique / moins équilibré.</t>
  </si>
  <si>
    <t>Ingrédient-pont entre deux familles</t>
  </si>
  <si>
    <t>Construire un trio : Ail + Persil + Citron. Demander à l’apprenant quelle note commune ou complémentaire permet à Citron de faire le lien.</t>
  </si>
  <si>
    <t>Pour Ail — Travail de liaison : Citron doit relier les éléments sans ajouter une troisième direction confuse. Faire citer le lien aromatique et vérifier le dosage. Vigilance : renforcer avec mesure puis apporter fraîcheur ou acidité pour éviter la saturation.</t>
  </si>
  <si>
    <t>Créatif contrôlé : tester le dosage</t>
  </si>
  <si>
    <t>Tester Thym avec Ail en trois intensités : trace, modérée, marquée. Faire choisir le seuil où l’association reste intéressante tout en gardant Ail identifiable.</t>
  </si>
  <si>
    <t>Pour Ail — Créatif mais contrôlé : Thym apporte contrepoint aromatique. Le bon résultat est celui où l’apprenant sait dire pourquoi il s’arrête à ce dosage. Vigilance : renforcer avec mesure puis apporter fraîcheur ou acidité pour éviter la saturation.</t>
  </si>
  <si>
    <t>5 — UTILISER LA BANQUE D’ACCORDS DÉTAILLÉE</t>
  </si>
  <si>
    <t>SIGNATURE</t>
  </si>
  <si>
    <t>Association de signature : essai en petite quantité</t>
  </si>
  <si>
    <t>Faire un essai « signature » de Ail avec une micro-quantité de Miel. Comparer au témoin et décider si l’effet mérite d’être conservé ou supprimé.</t>
  </si>
  <si>
    <t>Pour Ail — Signature = option, jamais obligation. Miel n’est validé que s’il apporte un bénéfice sensoriel clair (douceur / rondeur) sans brouiller le profil soufré, alliacé, chaud. Vigilance : renforcer avec mesure puis apporter fraîcheur ou acidité pour éviter la saturation.</t>
  </si>
  <si>
    <t>Filtrer la colonne A pour retrouver toutes les propositions liées à un produit.</t>
  </si>
  <si>
    <t>Préparer Artichaut en vapeur, puis comparer une bouchée témoin à une bouchée avec Citron. Faire nommer ce que Citron apporte au profil végétal, noisette, terreux.</t>
  </si>
  <si>
    <t>Pour Artichaut — Repère fort : Citron apporte surtout acidité / vivacité. Attendu : l’apprenant décrit l’effet sur amer / doux et propose un dosage sans masquer Artichaut. Vigilance : civiliser l'amertume par douceur, gras, sel ou acidité ; surveiller la surcuisson.</t>
  </si>
  <si>
    <t>Filtrer la colonne B pour rechercher dans quels produits un même accord est proposé.</t>
  </si>
  <si>
    <t>Comparer Parmesan à Citron sur le même Artichaut. Demander quelle association paraît la plus lisible et laquelle respecte le mieux le profil végétal, noisette, terreux.</t>
  </si>
  <si>
    <t>Pour Artichaut — Association fiable : faire justifier le choix entre Parmesan et Citron. Valider si l’apprenant relie son choix à profondeur / umami, au dosage et à la technique. Vigilance : civiliser l'amertume par douceur, gras, sel ou acidité ; surveiller la surcuisson.</t>
  </si>
  <si>
    <t>Filtrer REPÈRE / FIABLE / ÉQUILIBRE / PONT / CRÉATIF / SIGNATURE selon le niveau pédagogique recherché.</t>
  </si>
  <si>
    <t>Ajouter Menthe à Artichaut en quantité modérée, puis goûter avant/après. Vérifier si l’accord renforce la profondeur sans alourdir le profil végétal, noisette, terreux.</t>
  </si>
  <si>
    <t>Pour Artichaut — Point de contrôle : Menthe doit enrichir Artichaut, pas le dominer. Faire préciser ce qui augmente : fraîcheur aromatique, longueur ou intensité aromatique. Vigilance : civiliser l'amertume par douceur, gras, sel ou acidité ; surveiller la surcuisson.</t>
  </si>
  <si>
    <t>Lire pourquoi l’accord est proposé : repère, profondeur, correction, liaison, créativité ou signature.</t>
  </si>
  <si>
    <t>Partir du goût amer / doux de Artichaut et utiliser Ail comme contrepoint. Tester deux dosages et choisir celui qui corrige le déséquilibre sans effacer le produit.</t>
  </si>
  <si>
    <t>Pour Artichaut — Correction attendue : expliquer comment Ail agit par chaleur / relief aromatique. Une autre réponse est recevable si elle corrige réellement le goût dominant après dégustation. Vigilance : civiliser l'amertume par douceur, gras, sel ou acidité ; surveiller la surcuisson.</t>
  </si>
  <si>
    <t>Utiliser la colonne G comme consigne pratique de séance.</t>
  </si>
  <si>
    <t>Construire un trio : Artichaut + Citron + Noisette. Demander à l’apprenant quelle note commune ou complémentaire permet à Noisette de faire le lien.</t>
  </si>
  <si>
    <t>Pour Artichaut — Travail de liaison : Noisette doit relier les éléments sans ajouter une troisième direction confuse. Faire citer le lien aromatique et vérifier le dosage. Vigilance : civiliser l'amertume par douceur, gras, sel ou acidité ; surveiller la surcuisson.</t>
  </si>
  <si>
    <t>Utiliser la colonne H comme support de débriefing et d’argumentation avec l’apprenant.</t>
  </si>
  <si>
    <t>Tester Jambon cru avec Artichaut en trois intensités : trace, modérée, marquée. Faire choisir le seuil où l’association reste intéressante tout en gardant Artichaut identifiable.</t>
  </si>
  <si>
    <t>Pour Artichaut — Créatif mais contrôlé : Jambon cru apporte profondeur / umami. Le bon résultat est celui où l’apprenant sait dire pourquoi il s’arrête à ce dosage. Vigilance : civiliser l'amertume par douceur, gras, sel ou acidité ; surveiller la surcuisson.</t>
  </si>
  <si>
    <t>Faire un essai « signature » de Artichaut avec une micro-quantité de Anchois. Comparer au témoin et décider si l’effet mérite d’être conservé ou supprimé.</t>
  </si>
  <si>
    <t>Pour Artichaut — Signature = option, jamais obligation. Anchois n’est validé que s’il apporte un bénéfice sensoriel clair (profondeur / umami) sans brouiller le profil végétal, noisette, terreux. Vigilance : civiliser l'amertume par douceur, gras, sel ou acidité ; surveiller la surcuisson.</t>
  </si>
  <si>
    <t>6 — QUAND ACCEPTER UNE AUTRE RÉPONSE ?</t>
  </si>
  <si>
    <t>Préparer Asperge en vapeur, puis comparer une bouchée témoin à une bouchée avec Oeuf. Faire nommer ce que Oeuf apporte au profil vert, herbacé, soufré délicat.</t>
  </si>
  <si>
    <t>Pour Asperge — Repère fort : Oeuf apporte surtout contrepoint aromatique. Attendu : l’apprenant décrit l’effet sur amer / doux et propose un dosage sans masquer Asperge. Vigilance : civiliser l'amertume par douceur, gras, sel ou acidité ; surveiller la surcuisson.</t>
  </si>
  <si>
    <t>✓ Le produit principal reste identifiable.</t>
  </si>
  <si>
    <t>Comparer Citron à Oeuf sur le même Asperge. Demander quelle association paraît la plus lisible et laquelle respecte le mieux le profil vert, herbacé, soufré délicat.</t>
  </si>
  <si>
    <t>Pour Asperge — Association fiable : faire justifier le choix entre Citron et Oeuf. Valider si l’apprenant relie son choix à acidité / vivacité, au dosage et à la technique. Vigilance : civiliser l'amertume par douceur, gras, sel ou acidité ; surveiller la surcuisson.</t>
  </si>
  <si>
    <t>✓ L’accord ou la correction a une fonction compréhensible : renforcer, équilibrer, contraster, apporter fraîcheur, acidité, profondeur ou texture.</t>
  </si>
  <si>
    <t>Ajouter Parmesan à Asperge en quantité modérée, puis goûter avant/après. Vérifier si l’accord renforce la profondeur sans alourdir le profil vert, herbacé, soufré délicat.</t>
  </si>
  <si>
    <t>Pour Asperge — Point de contrôle : Parmesan doit enrichir Asperge, pas le dominer. Faire préciser ce qui augmente : profondeur / umami, longueur ou intensité aromatique. Vigilance : civiliser l'amertume par douceur, gras, sel ou acidité ; surveiller la surcuisson.</t>
  </si>
  <si>
    <t>✓ Le dosage est maîtrisé : l’idée ne domine pas inutilement le plat.</t>
  </si>
  <si>
    <t>Partir du goût amer / doux de Asperge et utiliser Noisette comme contrepoint. Tester deux dosages et choisir celui qui corrige le déséquilibre sans effacer le produit.</t>
  </si>
  <si>
    <t>Pour Asperge — Correction attendue : expliquer comment Noisette agit par rondeur / gras / texture. Une autre réponse est recevable si elle corrige réellement le goût dominant après dégustation. Vigilance : civiliser l'amertume par douceur, gras, sel ou acidité ; surveiller la surcuisson.</t>
  </si>
  <si>
    <t>✓ La technique choisie est cohérente avec le résultat recherché.</t>
  </si>
  <si>
    <t>Construire un trio : Asperge + Oeuf + Jambon cru. Demander à l’apprenant quelle note commune ou complémentaire permet à Jambon cru de faire le lien.</t>
  </si>
  <si>
    <t>Pour Asperge — Travail de liaison : Jambon cru doit relier les éléments sans ajouter une troisième direction confuse. Faire citer le lien aromatique et vérifier le dosage. Vigilance : civiliser l'amertume par douceur, gras, sel ou acidité ; surveiller la surcuisson.</t>
  </si>
  <si>
    <t>✓ L’apprenant sait expliquer son choix avec un vocabulaire sensoriel.</t>
  </si>
  <si>
    <t>Tester Estragon avec Asperge en trois intensités : trace, modérée, marquée. Faire choisir le seuil où l’association reste intéressante tout en gardant Asperge identifiable.</t>
  </si>
  <si>
    <t>Pour Asperge — Créatif mais contrôlé : Estragon apporte fraîcheur aromatique. Le bon résultat est celui où l’apprenant sait dire pourquoi il s’arrête à ce dosage. Vigilance : civiliser l'amertume par douceur, gras, sel ou acidité ; surveiller la surcuisson.</t>
  </si>
  <si>
    <t>✓ La proposition est testée et validée par une nouvelle dégustation.</t>
  </si>
  <si>
    <t>Faire un essai « signature » de Asperge avec une micro-quantité de Orange. Comparer au témoin et décider si l’effet mérite d’être conservé ou supprimé.</t>
  </si>
  <si>
    <t>Pour Asperge — Signature = option, jamais obligation. Orange n’est validé que s’il apporte un bénéfice sensoriel clair (acidité / vivacité) sans brouiller le profil vert, herbacé, soufré délicat. Vigilance : civiliser l'amertume par douceur, gras, sel ou acidité ; surveiller la surcuisson.</t>
  </si>
  <si>
    <t>Préparer Aubergine en grillée, puis comparer une bouchée témoin à une bouchée avec Tomate. Faire nommer ce que Tomate apporte au profil végétal, fumé, terreux.</t>
  </si>
  <si>
    <t>Pour Aubergine — Repère fort : Tomate apporte surtout acidité / vivacité. Attendu : l’apprenant décrit l’effet sur doux / umami et propose un dosage sans masquer Aubergine. Vigilance : apporter acidité, amertume, sel ou épice pour éviter un profil plat ou lourd.</t>
  </si>
  <si>
    <t>7 — QUESTIONS SIMPLES À POSER AU CFA</t>
  </si>
  <si>
    <t>Comparer Ail à Tomate sur le même Aubergine. Demander quelle association paraît la plus lisible et laquelle respecte le mieux le profil végétal, fumé, terreux.</t>
  </si>
  <si>
    <t>Pour Aubergine — Association fiable : faire justifier le choix entre Ail et Tomate. Valider si l’apprenant relie son choix à chaleur / relief aromatique, au dosage et à la technique. Vigilance : apporter acidité, amertume, sel ou épice pour éviter un profil plat ou lourd.</t>
  </si>
  <si>
    <t>« Qu’est-ce que tu perçois en premier ? »</t>
  </si>
  <si>
    <t>Ajouter Cumin à Aubergine en quantité modérée, puis goûter avant/après. Vérifier si l’accord renforce la profondeur sans alourdir le profil végétal, fumé, terreux.</t>
  </si>
  <si>
    <t>Pour Aubergine — Point de contrôle : Cumin doit enrichir Aubergine, pas le dominer. Faire préciser ce qui augmente : chaleur / relief aromatique, longueur ou intensité aromatique. Vigilance : apporter acidité, amertume, sel ou épice pour éviter un profil plat ou lourd.</t>
  </si>
  <si>
    <t>« Qu’est-ce qui est trop fort, trop faible ou absent ? »</t>
  </si>
  <si>
    <t>Partir du goût doux / umami de Aubergine et utiliser Yaourt comme contrepoint. Tester deux dosages et choisir celui qui corrige le déséquilibre sans effacer le produit.</t>
  </si>
  <si>
    <t>Pour Aubergine — Correction attendue : expliquer comment Yaourt agit par rondeur / gras / texture. Une autre réponse est recevable si elle corrige réellement le goût dominant après dégustation. Vigilance : apporter acidité, amertume, sel ou épice pour éviter un profil plat ou lourd.</t>
  </si>
  <si>
    <t>« Quel effet veux-tu obtenir avec cet ingrédient ? »</t>
  </si>
  <si>
    <t>Construire un trio : Aubergine + Tomate + Miso. Demander à l’apprenant quelle note commune ou complémentaire permet à Miso de faire le lien.</t>
  </si>
  <si>
    <t>Pour Aubergine — Travail de liaison : Miso doit relier les éléments sans ajouter une troisième direction confuse. Faire citer le lien aromatique et vérifier le dosage. Vigilance : apporter acidité, amertume, sel ou épice pour éviter un profil plat ou lourd.</t>
  </si>
  <si>
    <t>« Si tu ne pouvais changer qu’une seule chose, laquelle ? »</t>
  </si>
  <si>
    <t>Tester Sésame avec Aubergine en trois intensités : trace, modérée, marquée. Faire choisir le seuil où l’association reste intéressante tout en gardant Aubergine identifiable.</t>
  </si>
  <si>
    <t>Pour Aubergine — Créatif mais contrôlé : Sésame apporte rondeur / gras / texture. Le bon résultat est celui où l’apprenant sait dire pourquoi il s’arrête à ce dosage. Vigilance : apporter acidité, amertume, sel ou épice pour éviter un profil plat ou lourd.</t>
  </si>
  <si>
    <t>« Qu’est-ce qui a changé après la correction ? »</t>
  </si>
  <si>
    <t>Faire un essai « signature » de Aubergine avec une micro-quantité de Miel. Comparer au témoin et décider si l’effet mérite d’être conservé ou supprimé.</t>
  </si>
  <si>
    <t>Pour Aubergine — Signature = option, jamais obligation. Miel n’est validé que s’il apporte un bénéfice sensoriel clair (douceur / rondeur) sans brouiller le profil végétal, fumé, terreux. Vigilance : apporter acidité, amertume, sel ou épice pour éviter un profil plat ou lourd.</t>
  </si>
  <si>
    <t>« Le produit principal est-il toujours identifiable ? »</t>
  </si>
  <si>
    <t>Préparer Betterave en rôtie, puis comparer une bouchée témoin à une bouchée avec Chèvre. Faire nommer ce que Chèvre apporte au profil terreux, minéral, sucré.</t>
  </si>
  <si>
    <t>Pour Betterave — Repère fort : Chèvre apporte surtout rondeur / gras / texture. Attendu : l’apprenant décrit l’effet sur doux / terreux et propose un dosage sans masquer Betterave. Vigilance : apporter acidité, amertume, sel ou épice pour éviter un profil plat ou lourd.</t>
  </si>
  <si>
    <t>« Pourquoi gardes-tu, ajustes-tu ou abandonnes-tu cette proposition ? »</t>
  </si>
  <si>
    <t>Comparer Noix à Chèvre sur le même Betterave. Demander quelle association paraît la plus lisible et laquelle respecte le mieux le profil terreux, minéral, sucré.</t>
  </si>
  <si>
    <t>Pour Betterave — Association fiable : faire justifier le choix entre Noix et Chèvre. Valider si l’apprenant relie son choix à rondeur / gras / texture, au dosage et à la technique. Vigilance : apporter acidité, amertume, sel ou épice pour éviter un profil plat ou lourd.</t>
  </si>
  <si>
    <t>Ajouter Orange à Betterave en quantité modérée, puis goûter avant/après. Vérifier si l’accord renforce la profondeur sans alourdir le profil terreux, minéral, sucré.</t>
  </si>
  <si>
    <t>Pour Betterave — Point de contrôle : Orange doit enrichir Betterave, pas le dominer. Faire préciser ce qui augmente : acidité / vivacité, longueur ou intensité aromatique. Vigilance : apporter acidité, amertume, sel ou épice pour éviter un profil plat ou lourd.</t>
  </si>
  <si>
    <t>MÉTHODE EXPRESS FORMATEUR</t>
  </si>
  <si>
    <t>Partir du goût doux / terreux de Betterave et utiliser Aneth comme contrepoint. Tester deux dosages et choisir celui qui corrige le déséquilibre sans effacer le produit.</t>
  </si>
  <si>
    <t>Pour Betterave — Correction attendue : expliquer comment Aneth agit par fraîcheur aromatique. Une autre réponse est recevable si elle corrige réellement le goût dominant après dégustation. Vigilance : apporter acidité, amertume, sel ou épice pour éviter un profil plat ou lourd.</t>
  </si>
  <si>
    <t>FAIRE GOÛTER  →  FAIRE DÉCRIRE  →  FAIRE NOTER L’INTENSITÉ  →  FAIRE FORMULER UNE HYPOTHÈSE  →  MODIFIER UN SEUL PARAMÈTRE  →  REGOÛTER  →  COMPARER  →  FAIRE JUSTIFIER  →  GARDER UNE TRACE.</t>
  </si>
  <si>
    <t>Construire un trio : Betterave + Chèvre + Moutarde. Demander à l’apprenant quelle note commune ou complémentaire permet à Moutarde de faire le lien.</t>
  </si>
  <si>
    <t>Pour Betterave — Travail de liaison : Moutarde doit relier les éléments sans ajouter une troisième direction confuse. Faire citer le lien aromatique et vérifier le dosage. Vigilance : apporter acidité, amertume, sel ou épice pour éviter un profil plat ou lourd.</t>
  </si>
  <si>
    <t>Tester Framboise avec Betterave en trois intensités : trace, modérée, marquée. Faire choisir le seuil où l’association reste intéressante tout en gardant Betterave identifiable.</t>
  </si>
  <si>
    <t>Pour Betterave — Créatif mais contrôlé : Framboise apporte acidité / vivacité. Le bon résultat est celui où l’apprenant sait dire pourquoi il s’arrête à ce dosage. Vigilance : apporter acidité, amertume, sel ou épice pour éviter un profil plat ou lourd.</t>
  </si>
  <si>
    <t>Faire un essai « signature » de Betterave avec une micro-quantité de Café. Comparer au témoin et décider si l’effet mérite d’être conservé ou supprimé.</t>
  </si>
  <si>
    <t>Pour Betterave — Signature = option, jamais obligation. Café n’est validé que s’il apporte un bénéfice sensoriel clair (contrepoint aromatique) sans brouiller le profil terreux, minéral, sucré. Vigilance : apporter acidité, amertume, sel ou épice pour éviter un profil plat ou lourd.</t>
  </si>
  <si>
    <t>Préparer Brocoli en vapeur, puis comparer une bouchée témoin à une bouchée avec Citron. Faire nommer ce que Citron apporte au profil vert, soufré, végétal.</t>
  </si>
  <si>
    <t>Pour Brocoli — Repère fort : Citron apporte surtout acidité / vivacité. Attendu : l’apprenant décrit l’effet sur amer / doux et propose un dosage sans masquer Brocoli. Vigilance : civiliser l'amertume par douceur, gras, sel ou acidité ; surveiller la surcuisson.</t>
  </si>
  <si>
    <t>Comparer Parmesan à Citron sur le même Brocoli. Demander quelle association paraît la plus lisible et laquelle respecte le mieux le profil vert, soufré, végétal.</t>
  </si>
  <si>
    <t>Pour Brocoli — Association fiable : faire justifier le choix entre Parmesan et Citron. Valider si l’apprenant relie son choix à profondeur / umami, au dosage et à la technique. Vigilance : civiliser l'amertume par douceur, gras, sel ou acidité ; surveiller la surcuisson.</t>
  </si>
  <si>
    <t>Ajouter Ail à Brocoli en quantité modérée, puis goûter avant/après. Vérifier si l’accord renforce la profondeur sans alourdir le profil vert, soufré, végétal.</t>
  </si>
  <si>
    <t>Pour Brocoli — Point de contrôle : Ail doit enrichir Brocoli, pas le dominer. Faire préciser ce qui augmente : chaleur / relief aromatique, longueur ou intensité aromatique. Vigilance : civiliser l'amertume par douceur, gras, sel ou acidité ; surveiller la surcuisson.</t>
  </si>
  <si>
    <t>Partir du goût amer / doux de Brocoli et utiliser Amande comme contrepoint. Tester deux dosages et choisir celui qui corrige le déséquilibre sans effacer le produit.</t>
  </si>
  <si>
    <t>Pour Brocoli — Correction attendue : expliquer comment Amande agit par rondeur / gras / texture. Une autre réponse est recevable si elle corrige réellement le goût dominant après dégustation. Vigilance : civiliser l'amertume par douceur, gras, sel ou acidité ; surveiller la surcuisson.</t>
  </si>
  <si>
    <t>Construire un trio : Brocoli + Citron + Moutarde. Demander à l’apprenant quelle note commune ou complémentaire permet à Moutarde de faire le lien.</t>
  </si>
  <si>
    <t>Pour Brocoli — Travail de liaison : Moutarde doit relier les éléments sans ajouter une troisième direction confuse. Faire citer le lien aromatique et vérifier le dosage. Vigilance : civiliser l'amertume par douceur, gras, sel ou acidité ; surveiller la surcuisson.</t>
  </si>
  <si>
    <t>Tester Piment avec Brocoli en trois intensités : trace, modérée, marquée. Faire choisir le seuil où l’association reste intéressante tout en gardant Brocoli identifiable.</t>
  </si>
  <si>
    <t>Pour Brocoli — Créatif mais contrôlé : Piment apporte chaleur / relief aromatique. Le bon résultat est celui où l’apprenant sait dire pourquoi il s’arrête à ce dosage. Vigilance : civiliser l'amertume par douceur, gras, sel ou acidité ; surveiller la surcuisson.</t>
  </si>
  <si>
    <t>Faire un essai « signature » de Brocoli avec une micro-quantité de Miso. Comparer au témoin et décider si l’effet mérite d’être conservé ou supprimé.</t>
  </si>
  <si>
    <t>Pour Brocoli — Signature = option, jamais obligation. Miso n’est validé que s’il apporte un bénéfice sensoriel clair (profondeur / umami) sans brouiller le profil vert, soufré, végétal. Vigilance : civiliser l'amertume par douceur, gras, sel ou acidité ; surveiller la surcuisson.</t>
  </si>
  <si>
    <t>Préparer Carotte en rôtie, puis comparer une bouchée témoin à une bouchée avec Orange. Faire nommer ce que Orange apporte au profil végétal, terreux, légèrement floral.</t>
  </si>
  <si>
    <t>Pour Carotte — Repère fort : Orange apporte surtout acidité / vivacité. Attendu : l’apprenant décrit l’effet sur doux et propose un dosage sans masquer Carotte. Vigilance : apporter acidité, amertume, sel ou épice pour éviter un profil plat ou lourd.</t>
  </si>
  <si>
    <t>Comparer Cumin à Orange sur le même Carotte. Demander quelle association paraît la plus lisible et laquelle respecte le mieux le profil végétal, terreux, légèrement floral.</t>
  </si>
  <si>
    <t>Pour Carotte — Association fiable : faire justifier le choix entre Cumin et Orange. Valider si l’apprenant relie son choix à chaleur / relief aromatique, au dosage et à la technique. Vigilance : apporter acidité, amertume, sel ou épice pour éviter un profil plat ou lourd.</t>
  </si>
  <si>
    <t>Ajouter Gingembre à Carotte en quantité modérée, puis goûter avant/après. Vérifier si l’accord renforce la profondeur sans alourdir le profil végétal, terreux, légèrement floral.</t>
  </si>
  <si>
    <t>Pour Carotte — Point de contrôle : Gingembre doit enrichir Carotte, pas le dominer. Faire préciser ce qui augmente : chaleur / relief aromatique, longueur ou intensité aromatique. Vigilance : apporter acidité, amertume, sel ou épice pour éviter un profil plat ou lourd.</t>
  </si>
  <si>
    <t>Partir du goût doux de Carotte et utiliser Miel comme contrepoint. Tester deux dosages et choisir celui qui corrige le déséquilibre sans effacer le produit.</t>
  </si>
  <si>
    <t>Pour Carotte — Correction attendue : expliquer comment Miel agit par douceur / rondeur. Une autre réponse est recevable si elle corrige réellement le goût dominant après dégustation. Vigilance : apporter acidité, amertume, sel ou épice pour éviter un profil plat ou lourd.</t>
  </si>
  <si>
    <t>Construire un trio : Carotte + Orange + Citron. Demander à l’apprenant quelle note commune ou complémentaire permet à Citron de faire le lien.</t>
  </si>
  <si>
    <t>Pour Carotte — Travail de liaison : Citron doit relier les éléments sans ajouter une troisième direction confuse. Faire citer le lien aromatique et vérifier le dosage. Vigilance : apporter acidité, amertume, sel ou épice pour éviter un profil plat ou lourd.</t>
  </si>
  <si>
    <t>Tester Noisette avec Carotte en trois intensités : trace, modérée, marquée. Faire choisir le seuil où l’association reste intéressante tout en gardant Carotte identifiable.</t>
  </si>
  <si>
    <t>Pour Carotte — Créatif mais contrôlé : Noisette apporte rondeur / gras / texture. Le bon résultat est celui où l’apprenant sait dire pourquoi il s’arrête à ce dosage. Vigilance : apporter acidité, amertume, sel ou épice pour éviter un profil plat ou lourd.</t>
  </si>
  <si>
    <t>Faire un essai « signature » de Carotte avec une micro-quantité de Café. Comparer au témoin et décider si l’effet mérite d’être conservé ou supprimé.</t>
  </si>
  <si>
    <t>Pour Carotte — Signature = option, jamais obligation. Café n’est validé que s’il apporte un bénéfice sensoriel clair (contrepoint aromatique) sans brouiller le profil végétal, terreux, légèrement floral. Vigilance : apporter acidité, amertume, sel ou épice pour éviter un profil plat ou lourd.</t>
  </si>
  <si>
    <t>Préparer Céleri branche en cru, puis comparer une bouchée témoin à une bouchée avec Pomme. Faire nommer ce que Pomme apporte au profil vert, herbacé, anisé.</t>
  </si>
  <si>
    <t>Pour Céleri branche — Repère fort : Pomme apporte surtout douceur / rondeur. Attendu : l’apprenant décrit l’effet sur amer / salé et propose un dosage sans masquer Céleri branche. Vigilance : civiliser l'amertume par douceur, gras, sel ou acidité ; surveiller la surcuisson.</t>
  </si>
  <si>
    <t>Comparer Noix à Pomme sur le même Céleri branche. Demander quelle association paraît la plus lisible et laquelle respecte le mieux le profil vert, herbacé, anisé.</t>
  </si>
  <si>
    <t>Pour Céleri branche — Association fiable : faire justifier le choix entre Noix et Pomme. Valider si l’apprenant relie son choix à rondeur / gras / texture, au dosage et à la technique. Vigilance : civiliser l'amertume par douceur, gras, sel ou acidité ; surveiller la surcuisson.</t>
  </si>
  <si>
    <t>Ajouter Citron à Céleri branche en quantité modérée, puis goûter avant/après. Vérifier si l’accord renforce la profondeur sans alourdir le profil vert, herbacé, anisé.</t>
  </si>
  <si>
    <t>Pour Céleri branche — Point de contrôle : Citron doit enrichir Céleri branche, pas le dominer. Faire préciser ce qui augmente : acidité / vivacité, longueur ou intensité aromatique. Vigilance : civiliser l'amertume par douceur, gras, sel ou acidité ; surveiller la surcuisson.</t>
  </si>
  <si>
    <t>Partir du goût amer / salé de Céleri branche et utiliser Bleu comme contrepoint. Tester deux dosages et choisir celui qui corrige le déséquilibre sans effacer le produit.</t>
  </si>
  <si>
    <t>Pour Céleri branche — Correction attendue : expliquer comment Bleu agit par rondeur / gras / texture. Une autre réponse est recevable si elle corrige réellement le goût dominant après dégustation. Vigilance : civiliser l'amertume par douceur, gras, sel ou acidité ; surveiller la surcuisson.</t>
  </si>
  <si>
    <t>Construire un trio : Céleri branche + Pomme + Tomate. Demander à l’apprenant quelle note commune ou complémentaire permet à Tomate de faire le lien.</t>
  </si>
  <si>
    <t>Pour Céleri branche — Travail de liaison : Tomate doit relier les éléments sans ajouter une troisième direction confuse. Faire citer le lien aromatique et vérifier le dosage. Vigilance : civiliser l'amertume par douceur, gras, sel ou acidité ; surveiller la surcuisson.</t>
  </si>
  <si>
    <t>Tester Moutarde avec Céleri branche en trois intensités : trace, modérée, marquée. Faire choisir le seuil où l’association reste intéressante tout en gardant Céleri branche identifiable.</t>
  </si>
  <si>
    <t>Pour Céleri branche — Créatif mais contrôlé : Moutarde apporte chaleur / relief aromatique. Le bon résultat est celui où l’apprenant sait dire pourquoi il s’arrête à ce dosage. Vigilance : civiliser l'amertume par douceur, gras, sel ou acidité ; surveiller la surcuisson.</t>
  </si>
  <si>
    <t>Faire un essai « signature » de Céleri branche avec une micro-quantité de Raisin. Comparer au témoin et décider si l’effet mérite d’être conservé ou supprimé.</t>
  </si>
  <si>
    <t>Pour Céleri branche — Signature = option, jamais obligation. Raisin n’est validé que s’il apporte un bénéfice sensoriel clair (douceur / rondeur) sans brouiller le profil vert, herbacé, anisé. Vigilance : civiliser l'amertume par douceur, gras, sel ou acidité ; surveiller la surcuisson.</t>
  </si>
  <si>
    <t>Préparer Céleri-rave en rôti, puis comparer une bouchée témoin à une bouchée avec Pomme. Faire nommer ce que Pomme apporte au profil terreux, végétal, noisette.</t>
  </si>
  <si>
    <t>Pour Céleri-rave — Repère fort : Pomme apporte surtout douceur / rondeur. Attendu : l’apprenant décrit l’effet sur doux / amer et propose un dosage sans masquer Céleri-rave. Vigilance : civiliser l'amertume par douceur, gras, sel ou acidité ; surveiller la surcuisson.</t>
  </si>
  <si>
    <t>Comparer Noisette à Pomme sur le même Céleri-rave. Demander quelle association paraît la plus lisible et laquelle respecte le mieux le profil terreux, végétal, noisette.</t>
  </si>
  <si>
    <t>Pour Céleri-rave — Association fiable : faire justifier le choix entre Noisette et Pomme. Valider si l’apprenant relie son choix à rondeur / gras / texture, au dosage et à la technique. Vigilance : civiliser l'amertume par douceur, gras, sel ou acidité ; surveiller la surcuisson.</t>
  </si>
  <si>
    <t>Ajouter Moutarde à Céleri-rave en quantité modérée, puis goûter avant/après. Vérifier si l’accord renforce la profondeur sans alourdir le profil terreux, végétal, noisette.</t>
  </si>
  <si>
    <t>Pour Céleri-rave — Point de contrôle : Moutarde doit enrichir Céleri-rave, pas le dominer. Faire préciser ce qui augmente : chaleur / relief aromatique, longueur ou intensité aromatique. Vigilance : civiliser l'amertume par douceur, gras, sel ou acidité ; surveiller la surcuisson.</t>
  </si>
  <si>
    <t>Partir du goût doux / amer de Céleri-rave et utiliser Crème comme contrepoint. Tester deux dosages et choisir celui qui corrige le déséquilibre sans effacer le produit.</t>
  </si>
  <si>
    <t>Pour Céleri-rave — Correction attendue : expliquer comment Crème agit par rondeur / gras / texture. Une autre réponse est recevable si elle corrige réellement le goût dominant après dégustation. Vigilance : civiliser l'amertume par douceur, gras, sel ou acidité ; surveiller la surcuisson.</t>
  </si>
  <si>
    <t>Construire un trio : Céleri-rave + Pomme + Truffe. Demander à l’apprenant quelle note commune ou complémentaire permet à Truffe de faire le lien.</t>
  </si>
  <si>
    <t>Pour Céleri-rave — Travail de liaison : Truffe doit relier les éléments sans ajouter une troisième direction confuse. Faire citer le lien aromatique et vérifier le dosage. Vigilance : civiliser l'amertume par douceur, gras, sel ou acidité ; surveiller la surcuisson.</t>
  </si>
  <si>
    <t>Tester Citron avec Céleri-rave en trois intensités : trace, modérée, marquée. Faire choisir le seuil où l’association reste intéressante tout en gardant Céleri-rave identifiable.</t>
  </si>
  <si>
    <t>Pour Céleri-rave — Créatif mais contrôlé : Citron apporte acidité / vivacité. Le bon résultat est celui où l’apprenant sait dire pourquoi il s’arrête à ce dosage. Vigilance : civiliser l'amertume par douceur, gras, sel ou acidité ; surveiller la surcuisson.</t>
  </si>
  <si>
    <t>Faire un essai « signature » de Céleri-rave avec une micro-quantité de Café. Comparer au témoin et décider si l’effet mérite d’être conservé ou supprimé.</t>
  </si>
  <si>
    <t>Pour Céleri-rave — Signature = option, jamais obligation. Café n’est validé que s’il apporte un bénéfice sensoriel clair (contrepoint aromatique) sans brouiller le profil terreux, végétal, noisette. Vigilance : civiliser l'amertume par douceur, gras, sel ou acidité ; surveiller la surcuisson.</t>
  </si>
  <si>
    <t>Préparer Champignon en poêlé, puis comparer une bouchée témoin à une bouchée avec Ail. Faire nommer ce que Ail apporte au profil terreux, boisé, sous-bois.</t>
  </si>
  <si>
    <t>Pour Champignon — Repère fort : Ail apporte surtout chaleur / relief aromatique. Attendu : l’apprenant décrit l’effet sur umami et propose un dosage sans masquer Champignon. Vigilance : renforcer avec mesure puis apporter fraîcheur ou acidité pour éviter la saturation.</t>
  </si>
  <si>
    <t>Comparer Persil à Ail sur le même Champignon. Demander quelle association paraît la plus lisible et laquelle respecte le mieux le profil terreux, boisé, sous-bois.</t>
  </si>
  <si>
    <t>Pour Champignon — Association fiable : faire justifier le choix entre Persil et Ail. Valider si l’apprenant relie son choix à fraîcheur aromatique, au dosage et à la technique. Vigilance : renforcer avec mesure puis apporter fraîcheur ou acidité pour éviter la saturation.</t>
  </si>
  <si>
    <t>Ajouter Crème à Champignon en quantité modérée, puis goûter avant/après. Vérifier si l’accord renforce la profondeur sans alourdir le profil terreux, boisé, sous-bois.</t>
  </si>
  <si>
    <t>Pour Champignon — Point de contrôle : Crème doit enrichir Champignon, pas le dominer. Faire préciser ce qui augmente : rondeur / gras / texture, longueur ou intensité aromatique. Vigilance : renforcer avec mesure puis apporter fraîcheur ou acidité pour éviter la saturation.</t>
  </si>
  <si>
    <t>Partir du goût umami de Champignon et utiliser Thym comme contrepoint. Tester deux dosages et choisir celui qui corrige le déséquilibre sans effacer le produit.</t>
  </si>
  <si>
    <t>Pour Champignon — Correction attendue : expliquer comment Thym agit par contrepoint aromatique. Une autre réponse est recevable si elle corrige réellement le goût dominant après dégustation. Vigilance : renforcer avec mesure puis apporter fraîcheur ou acidité pour éviter la saturation.</t>
  </si>
  <si>
    <t>Construire un trio : Champignon + Ail + Parmesan. Demander à l’apprenant quelle note commune ou complémentaire permet à Parmesan de faire le lien.</t>
  </si>
  <si>
    <t>Pour Champignon — Travail de liaison : Parmesan doit relier les éléments sans ajouter une troisième direction confuse. Faire citer le lien aromatique et vérifier le dosage. Vigilance : renforcer avec mesure puis apporter fraîcheur ou acidité pour éviter la saturation.</t>
  </si>
  <si>
    <t>Tester Citron avec Champignon en trois intensités : trace, modérée, marquée. Faire choisir le seuil où l’association reste intéressante tout en gardant Champignon identifiable.</t>
  </si>
  <si>
    <t>Pour Champignon — Créatif mais contrôlé : Citron apporte acidité / vivacité. Le bon résultat est celui où l’apprenant sait dire pourquoi il s’arrête à ce dosage. Vigilance : renforcer avec mesure puis apporter fraîcheur ou acidité pour éviter la saturation.</t>
  </si>
  <si>
    <t>Faire un essai « signature » de Champignon avec une micro-quantité de Café. Comparer au témoin et décider si l’effet mérite d’être conservé ou supprimé.</t>
  </si>
  <si>
    <t>Pour Champignon — Signature = option, jamais obligation. Café n’est validé que s’il apporte un bénéfice sensoriel clair (contrepoint aromatique) sans brouiller le profil terreux, boisé, sous-bois. Vigilance : renforcer avec mesure puis apporter fraîcheur ou acidité pour éviter la saturation.</t>
  </si>
  <si>
    <t>Préparer Chou-fleur en vapeur, puis comparer une bouchée témoin à une bouchée avec Noisette. Faire nommer ce que Noisette apporte au profil soufré, noisette après rôtissage.</t>
  </si>
  <si>
    <t>Pour Chou-fleur — Repère fort : Noisette apporte surtout rondeur / gras / texture. Attendu : l’apprenant décrit l’effet sur doux / amer et propose un dosage sans masquer Chou-fleur. Vigilance : civiliser l'amertume par douceur, gras, sel ou acidité ; surveiller la surcuisson.</t>
  </si>
  <si>
    <t>Comparer Cumin à Noisette sur le même Chou-fleur. Demander quelle association paraît la plus lisible et laquelle respecte le mieux le profil soufré, noisette après rôtissage.</t>
  </si>
  <si>
    <t>Pour Chou-fleur — Association fiable : faire justifier le choix entre Cumin et Noisette. Valider si l’apprenant relie son choix à chaleur / relief aromatique, au dosage et à la technique. Vigilance : civiliser l'amertume par douceur, gras, sel ou acidité ; surveiller la surcuisson.</t>
  </si>
  <si>
    <t>Ajouter Citron à Chou-fleur en quantité modérée, puis goûter avant/après. Vérifier si l’accord renforce la profondeur sans alourdir le profil soufré, noisette après rôtissage.</t>
  </si>
  <si>
    <t>Pour Chou-fleur — Point de contrôle : Citron doit enrichir Chou-fleur, pas le dominer. Faire préciser ce qui augmente : acidité / vivacité, longueur ou intensité aromatique. Vigilance : civiliser l'amertume par douceur, gras, sel ou acidité ; surveiller la surcuisson.</t>
  </si>
  <si>
    <t>Partir du goût doux / amer de Chou-fleur et utiliser Parmesan comme contrepoint. Tester deux dosages et choisir celui qui corrige le déséquilibre sans effacer le produit.</t>
  </si>
  <si>
    <t>Pour Chou-fleur — Correction attendue : expliquer comment Parmesan agit par profondeur / umami. Une autre réponse est recevable si elle corrige réellement le goût dominant après dégustation. Vigilance : civiliser l'amertume par douceur, gras, sel ou acidité ; surveiller la surcuisson.</t>
  </si>
  <si>
    <t>Construire un trio : Chou-fleur + Noisette + Curry. Demander à l’apprenant quelle note commune ou complémentaire permet à Curry de faire le lien.</t>
  </si>
  <si>
    <t>Pour Chou-fleur — Travail de liaison : Curry doit relier les éléments sans ajouter une troisième direction confuse. Faire citer le lien aromatique et vérifier le dosage. Vigilance : civiliser l'amertume par douceur, gras, sel ou acidité ; surveiller la surcuisson.</t>
  </si>
  <si>
    <t>Tester Miso avec Chou-fleur en trois intensités : trace, modérée, marquée. Faire choisir le seuil où l’association reste intéressante tout en gardant Chou-fleur identifiable.</t>
  </si>
  <si>
    <t>Pour Chou-fleur — Créatif mais contrôlé : Miso apporte profondeur / umami. Le bon résultat est celui où l’apprenant sait dire pourquoi il s’arrête à ce dosage. Vigilance : civiliser l'amertume par douceur, gras, sel ou acidité ; surveiller la surcuisson.</t>
  </si>
  <si>
    <t>Faire un essai « signature » de Chou-fleur avec une micro-quantité de Cacao. Comparer au témoin et décider si l’effet mérite d’être conservé ou supprimé.</t>
  </si>
  <si>
    <t>Pour Chou-fleur — Signature = option, jamais obligation. Cacao n’est validé que s’il apporte un bénéfice sensoriel clair (douceur / rondeur) sans brouiller le profil soufré, noisette après rôtissage. Vigilance : civiliser l'amertume par douceur, gras, sel ou acidité ; surveiller la surcuisson.</t>
  </si>
  <si>
    <t>Préparer Chou vert en braisé, puis comparer une bouchée témoin à une bouchée avec Lard fumé. Faire nommer ce que Lard fumé apporte au profil vert, soufré, végétal.</t>
  </si>
  <si>
    <t>Pour Chou vert — Repère fort : Lard fumé apporte surtout profondeur / umami. Attendu : l’apprenant décrit l’effet sur amer / doux et propose un dosage sans masquer Chou vert. Vigilance : civiliser l'amertume par douceur, gras, sel ou acidité ; surveiller la surcuisson.</t>
  </si>
  <si>
    <t>Comparer Pomme à Lard fumé sur le même Chou vert. Demander quelle association paraît la plus lisible et laquelle respecte le mieux le profil vert, soufré, végétal.</t>
  </si>
  <si>
    <t>Pour Chou vert — Association fiable : faire justifier le choix entre Pomme et Lard fumé. Valider si l’apprenant relie son choix à douceur / rondeur, au dosage et à la technique. Vigilance : civiliser l'amertume par douceur, gras, sel ou acidité ; surveiller la surcuisson.</t>
  </si>
  <si>
    <t>Ajouter Moutarde à Chou vert en quantité modérée, puis goûter avant/après. Vérifier si l’accord renforce la profondeur sans alourdir le profil vert, soufré, végétal.</t>
  </si>
  <si>
    <t>Pour Chou vert — Point de contrôle : Moutarde doit enrichir Chou vert, pas le dominer. Faire préciser ce qui augmente : chaleur / relief aromatique, longueur ou intensité aromatique. Vigilance : civiliser l'amertume par douceur, gras, sel ou acidité ; surveiller la surcuisson.</t>
  </si>
  <si>
    <t>Partir du goût amer / doux de Chou vert et utiliser Cumin comme contrepoint. Tester deux dosages et choisir celui qui corrige le déséquilibre sans effacer le produit.</t>
  </si>
  <si>
    <t>Pour Chou vert — Correction attendue : expliquer comment Cumin agit par chaleur / relief aromatique. Une autre réponse est recevable si elle corrige réellement le goût dominant après dégustation. Vigilance : civiliser l'amertume par douceur, gras, sel ou acidité ; surveiller la surcuisson.</t>
  </si>
  <si>
    <t>Construire un trio : Chou vert + Lard fumé + Vinaigre de cidre. Demander à l’apprenant quelle note commune ou complémentaire permet à Vinaigre de cidre de faire le lien.</t>
  </si>
  <si>
    <t>Pour Chou vert — Travail de liaison : Vinaigre de cidre doit relier les éléments sans ajouter une troisième direction confuse. Faire citer le lien aromatique et vérifier le dosage. Vigilance : civiliser l'amertume par douceur, gras, sel ou acidité ; surveiller la surcuisson.</t>
  </si>
  <si>
    <t>Tester Noisette avec Chou vert en trois intensités : trace, modérée, marquée. Faire choisir le seuil où l’association reste intéressante tout en gardant Chou vert identifiable.</t>
  </si>
  <si>
    <t>Pour Chou vert — Créatif mais contrôlé : Noisette apporte rondeur / gras / texture. Le bon résultat est celui où l’apprenant sait dire pourquoi il s’arrête à ce dosage. Vigilance : civiliser l'amertume par douceur, gras, sel ou acidité ; surveiller la surcuisson.</t>
  </si>
  <si>
    <t>Faire un essai « signature » de Chou vert avec une micro-quantité de Gingembre. Comparer au témoin et décider si l’effet mérite d’être conservé ou supprimé.</t>
  </si>
  <si>
    <t>Pour Chou vert — Signature = option, jamais obligation. Gingembre n’est validé que s’il apporte un bénéfice sensoriel clair (chaleur / relief aromatique) sans brouiller le profil vert, soufré, végétal. Vigilance : civiliser l'amertume par douceur, gras, sel ou acidité ; surveiller la surcuisson.</t>
  </si>
  <si>
    <t>Préparer Concombre en cru, puis comparer une bouchée témoin à une bouchée avec Yaourt. Faire nommer ce que Yaourt apporte au profil vert, aqueux, frais.</t>
  </si>
  <si>
    <t>Pour Concombre — Repère fort : Yaourt apporte surtout rondeur / gras / texture. Attendu : l’apprenant décrit l’effet sur doux / frais et propose un dosage sans masquer Concombre. Vigilance : apporter acidité, amertume, sel ou épice pour éviter un profil plat ou lourd.</t>
  </si>
  <si>
    <t>Comparer Menthe à Yaourt sur le même Concombre. Demander quelle association paraît la plus lisible et laquelle respecte le mieux le profil vert, aqueux, frais.</t>
  </si>
  <si>
    <t>Pour Concombre — Association fiable : faire justifier le choix entre Menthe et Yaourt. Valider si l’apprenant relie son choix à fraîcheur aromatique, au dosage et à la technique. Vigilance : apporter acidité, amertume, sel ou épice pour éviter un profil plat ou lourd.</t>
  </si>
  <si>
    <t>Ajouter Aneth à Concombre en quantité modérée, puis goûter avant/après. Vérifier si l’accord renforce la profondeur sans alourdir le profil vert, aqueux, frais.</t>
  </si>
  <si>
    <t>Pour Concombre — Point de contrôle : Aneth doit enrichir Concombre, pas le dominer. Faire préciser ce qui augmente : fraîcheur aromatique, longueur ou intensité aromatique. Vigilance : apporter acidité, amertume, sel ou épice pour éviter un profil plat ou lourd.</t>
  </si>
  <si>
    <t>Partir du goût doux / frais de Concombre et utiliser Citron comme contrepoint. Tester deux dosages et choisir celui qui corrige le déséquilibre sans effacer le produit.</t>
  </si>
  <si>
    <t>Pour Concombre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</si>
  <si>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Concombre + Yaourt + Feta. Demander à l’apprenant quelle note commune ou complémentaire permet à Feta de faire le lien.</t>
  </si>
  <si>
    <t>Pour Concombre — Travail de liaison : Feta doit relier les éléments sans ajouter une troisième direction confuse. Faire citer le lien aromatique et vérifier le dosage. Vigilance : apporter acidité, amertume, sel ou épice pour éviter un profil plat ou lourd.</t>
  </si>
  <si>
    <t>Tester Piment avec Concombre en trois intensités : trace, modérée, marquée. Faire choisir le seuil où l’association reste intéressante tout en gardant Concombre identifiable.</t>
  </si>
  <si>
    <t>Pour Concombre — Créatif mais contrôlé : Piment apporte chaleur / relief aromatique. Le bon résultat est celui où l’apprenant sait dire pourquoi il s’arrête à ce dosage. Vigilance : apporter acidité, amertume, sel ou épice pour éviter un profil plat ou lourd.</t>
  </si>
  <si>
    <t>Faire un essai « signature » de Concombre avec une micro-quantité de Pastèque. Comparer au témoin et décider si l’effet mérite d’être conservé ou supprimé.</t>
  </si>
  <si>
    <t>Pour Concombre — Signature = option, jamais obligation. Pastèque n’est validé que s’il apporte un bénéfice sensoriel clair (contrepoint aromatique) sans brouiller le profil vert, aqueux, frais. Vigilance : apporter acidité, amertume, sel ou épice pour éviter un profil plat ou lourd.</t>
  </si>
  <si>
    <t>Préparer Courgette en poêlée, puis comparer une bouchée témoin à une bouchée avec Basilic. Faire nommer ce que Basilic apporte au profil vert, frais, délicat.</t>
  </si>
  <si>
    <t>Pour Courgette — Repère fort : Basilic apporte surtout fraîcheur aromatique. Attendu : l’apprenant décrit l’effet sur doux / neutre et propose un dosage sans masquer Courgette. Vigilance : apporter acidité, amertume, sel ou épice pour éviter un profil plat ou lourd.</t>
  </si>
  <si>
    <t>Comparer Parmesan à Basilic sur le même Courgette. Demander quelle association paraît la plus lisible et laquelle respecte le mieux le profil vert, frais, délicat.</t>
  </si>
  <si>
    <t>Pour Courgette — Association fiable : faire justifier le choix entre Parmesan et Basilic. Valider si l’apprenant relie son choix à profondeur / umami, au dosage et à la technique. Vigilance : apporter acidité, amertume, sel ou épice pour éviter un profil plat ou lourd.</t>
  </si>
  <si>
    <t>Ajouter Citron à Courgette en quantité modérée, puis goûter avant/après. Vérifier si l’accord renforce la profondeur sans alourdir le profil vert, frais, délicat.</t>
  </si>
  <si>
    <t>Pour Courgette — Point de contrôle : Citron doit enrichir Courgette, pas le dominer. Faire préciser ce qui augmente : acidité / vivacité, longueur ou intensité aromatique. Vigilance : apporter acidité, amertume, sel ou épice pour éviter un profil plat ou lourd.</t>
  </si>
  <si>
    <t>Partir du goût doux / neutre de Courgette et utiliser Menthe comme contrepoint. Tester deux dosages et choisir celui qui corrige le déséquilibre sans effacer le produit.</t>
  </si>
  <si>
    <t>Pour Courgette — Correction attendue : expliquer comment Menthe agit par fraîcheur aromatique. Une autre réponse est recevable si elle corrige réellement le goût dominant après dégustation. Vigilance : apporter acidité, amertume, sel ou épice pour éviter un profil plat ou lourd.</t>
  </si>
  <si>
    <t>Construire un trio : Courgette + Basilic + Chèvre. Demander à l’apprenant quelle note commune ou complémentaire permet à Chèvre de faire le lien.</t>
  </si>
  <si>
    <t>Pour Courgette — Travail de liaison : Chèvre doit relier les éléments sans ajouter une troisième direction confuse. Faire citer le lien aromatique et vérifier le dosage. Vigilance : apporter acidité, amertume, sel ou épice pour éviter un profil plat ou lourd.</t>
  </si>
  <si>
    <t>Tester Noisette avec Courgette en trois intensités : trace, modérée, marquée. Faire choisir le seuil où l’association reste intéressante tout en gardant Courgette identifiable.</t>
  </si>
  <si>
    <t>Pour Courgette — Créatif mais contrôlé : Noisette apporte rondeur / gras / texture. Le bon résultat est celui où l’apprenant sait dire pourquoi il s’arrête à ce dosage. Vigilance : apporter acidité, amertume, sel ou épice pour éviter un profil plat ou lourd.</t>
  </si>
  <si>
    <t>Faire un essai « signature » de Courgette avec une micro-quantité de Curry. Comparer au témoin et décider si l’effet mérite d’être conservé ou supprimé.</t>
  </si>
  <si>
    <t>Pour Courgette — Signature = option, jamais obligation. Curry n’est validé que s’il apporte un bénéfice sensoriel clair (chaleur / relief aromatique) sans brouiller le profil vert, frais, délicat. Vigilance : apporter acidité, amertume, sel ou épice pour éviter un profil plat ou lourd.</t>
  </si>
  <si>
    <t>Préparer Échalote en crue, puis comparer une bouchée témoin à une bouchée avec Vinaigre balsamique. Faire nommer ce que Vinaigre balsamique apporte au profil alliacé, doux, soufré.</t>
  </si>
  <si>
    <t>Pour Échalote — Repère fort : Vinaigre balsamique apporte surtout acidité / vivacité. Attendu : l’apprenant décrit l’effet sur doux / piquant et propose un dosage sans masquer Échalote. Vigilance : apporter acidité, amertume, sel ou épice pour éviter un profil plat ou lourd.</t>
  </si>
  <si>
    <t>Comparer Beurre à Vinaigre balsamique sur le même Échalote. Demander quelle association paraît la plus lisible et laquelle respecte le mieux le profil alliacé, doux, soufré.</t>
  </si>
  <si>
    <t>Pour Échalote — Association fiable : faire justifier le choix entre Beurre et Vinaigre balsamique. Valider si l’apprenant relie son choix à rondeur / gras / texture, au dosage et à la technique. Vigilance : apporter acidité, amertume, sel ou épice pour éviter un profil plat ou lourd.</t>
  </si>
  <si>
    <t>Ajouter Thym à Échalote en quantité modérée, puis goûter avant/après. Vérifier si l’accord renforce la profondeur sans alourdir le profil alliacé, doux, soufré.</t>
  </si>
  <si>
    <t>Pour Échalote — Point de contrôle : Thym doit enrichir Échalote, pas le dominer. Faire préciser ce qui augmente : contrepoint aromatique, longueur ou intensité aromatique. Vigilance : apporter acidité, amertume, sel ou épice pour éviter un profil plat ou lourd.</t>
  </si>
  <si>
    <t>Partir du goût doux / piquant de Échalote et utiliser Boeuf comme contrepoint. Tester deux dosages et choisir celui qui corrige le déséquilibre sans effacer le produit.</t>
  </si>
  <si>
    <t>Pour Échalote — Correction attendue : expliquer comment Boeuf agit par contrepoint aromatique. Une autre réponse est recevable si elle corrige réellement le goût dominant après dégustation. Vigilance : apporter acidité, amertume, sel ou épice pour éviter un profil plat ou lourd.</t>
  </si>
  <si>
    <t>Construire un trio : Échalote + Vinaigre balsamique + Champignon. Demander à l’apprenant quelle note commune ou complémentaire permet à Champignon de faire le lien.</t>
  </si>
  <si>
    <t>Pour Échalote — Travail de liaison : Champignon doit relier les éléments sans ajouter une troisième direction confuse. Faire citer le lien aromatique et vérifier le dosage. Vigilance : apporter acidité, amertume, sel ou épice pour éviter un profil plat ou lourd.</t>
  </si>
  <si>
    <t>Tester Framboise avec Échalote en trois intensités : trace, modérée, marquée. Faire choisir le seuil où l’association reste intéressante tout en gardant Échalote identifiable.</t>
  </si>
  <si>
    <t>Pour Échalote — Créatif mais contrôlé : Framboise apporte acidité / vivacité. Le bon résultat est celui où l’apprenant sait dire pourquoi il s’arrête à ce dosage. Vigilance : apporter acidité, amertume, sel ou épice pour éviter un profil plat ou lourd.</t>
  </si>
  <si>
    <t>Faire un essai « signature » de Échalote avec une micro-quantité de Orange. Comparer au témoin et décider si l’effet mérite d’être conservé ou supprimé.</t>
  </si>
  <si>
    <t>Pour Échalote — Signature = option, jamais obligation. Orange n’est validé que s’il apporte un bénéfice sensoriel clair (acidité / vivacité) sans brouiller le profil alliacé, doux, soufré. Vigilance : apporter acidité, amertume, sel ou épice pour éviter un profil plat ou lourd.</t>
  </si>
  <si>
    <t>Préparer Épinard en tombé, puis comparer une bouchée témoin à une bouchée avec Oeuf. Faire nommer ce que Oeuf apporte au profil vert, minéral, végétal.</t>
  </si>
  <si>
    <t>Pour Épinard — Repère fort : Oeuf apporte surtout contrepoint aromatique. Attendu : l’apprenant décrit l’effet sur amer / doux et propose un dosage sans masquer Épinard. Vigilance : civiliser l'amertume par douceur, gras, sel ou acidité ; surveiller la surcuisson.</t>
  </si>
  <si>
    <t>Comparer Crème à Oeuf sur le même Épinard. Demander quelle association paraît la plus lisible et laquelle respecte le mieux le profil vert, minéral, végétal.</t>
  </si>
  <si>
    <t>Pour Épinard — Association fiable : faire justifier le choix entre Crème et Oeuf. Valider si l’apprenant relie son choix à rondeur / gras / texture, au dosage et à la technique. Vigilance : civiliser l'amertume par douceur, gras, sel ou acidité ; surveiller la surcuisson.</t>
  </si>
  <si>
    <t>Ajouter Muscade à Épinard en quantité modérée, puis goûter avant/après. Vérifier si l’accord renforce la profondeur sans alourdir le profil vert, minéral, végétal.</t>
  </si>
  <si>
    <t>Pour Épinard — Point de contrôle : Muscade doit enrichir Épinard, pas le dominer. Faire préciser ce qui augmente : contrepoint aromatique, longueur ou intensité aromatique. Vigilance : civiliser l'amertume par douceur, gras, sel ou acidité ; surveiller la surcuisson.</t>
  </si>
  <si>
    <t>Partir du goût amer / doux de Épinard et utiliser Ail comme contrepoint. Tester deux dosages et choisir celui qui corrige le déséquilibre sans effacer le produit.</t>
  </si>
  <si>
    <t>Pour Épinard — Correction attendue : expliquer comment Ail agit par chaleur / relief aromatique. Une autre réponse est recevable si elle corrige réellement le goût dominant après dégustation. Vigilance : civiliser l'amertume par douceur, gras, sel ou acidité ; surveiller la surcuisson.</t>
  </si>
  <si>
    <t>Construire un trio : Épinard + Oeuf + Feta. Demander à l’apprenant quelle note commune ou complémentaire permet à Feta de faire le lien.</t>
  </si>
  <si>
    <t>Pour Épinard — Travail de liaison : Feta doit relier les éléments sans ajouter une troisième direction confuse. Faire citer le lien aromatique et vérifier le dosage. Vigilance : civiliser l'amertume par douceur, gras, sel ou acidité ; surveiller la surcuisson.</t>
  </si>
  <si>
    <t>Tester Citron avec Épinard en trois intensités : trace, modérée, marquée. Faire choisir le seuil où l’association reste intéressante tout en gardant Épinard identifiable.</t>
  </si>
  <si>
    <t>Pour Épinard — Créatif mais contrôlé : Citron apporte acidité / vivacité. Le bon résultat est celui où l’apprenant sait dire pourquoi il s’arrête à ce dosage. Vigilance : civiliser l'amertume par douceur, gras, sel ou acidité ; surveiller la surcuisson.</t>
  </si>
  <si>
    <t>Faire un essai « signature » de Épinard avec une micro-quantité de Raisin. Comparer au témoin et décider si l’effet mérite d’être conservé ou supprimé.</t>
  </si>
  <si>
    <t>Pour Épinard — Signature = option, jamais obligation. Raisin n’est validé que s’il apporte un bénéfice sensoriel clair (douceur / rondeur) sans brouiller le profil vert, minéral, végétal. Vigilance : civiliser l'amertume par douceur, gras, sel ou acidité ; surveiller la surcuisson.</t>
  </si>
  <si>
    <t>Préparer Fenouil en cru, puis comparer une bouchée témoin à une bouchée avec Orange. Faire nommer ce que Orange apporte au profil anisé, frais, végétal.</t>
  </si>
  <si>
    <t>Pour Fenouil — Repère fort : Orange apporte surtout acidité / vivacité. Attendu : l’apprenant décrit l’effet sur doux / amer et propose un dosage sans masquer Fenouil. Vigilance : civiliser l'amertume par douceur, gras, sel ou acidité ; surveiller la surcuisson.</t>
  </si>
  <si>
    <t>Comparer Citron à Orange sur le même Fenouil. Demander quelle association paraît la plus lisible et laquelle respecte le mieux le profil anisé, frais, végétal.</t>
  </si>
  <si>
    <t>Pour Fenouil — Association fiable : faire justifier le choix entre Citron et Orange. Valider si l’apprenant relie son choix à acidité / vivacité, au dosage et à la technique. Vigilance : civiliser l'amertume par douceur, gras, sel ou acidité ; surveiller la surcuisson.</t>
  </si>
  <si>
    <t>Ajouter Poisson blanc à Fenouil en quantité modérée, puis goûter avant/après. Vérifier si l’accord renforce la profondeur sans alourdir le profil anisé, frais, végétal.</t>
  </si>
  <si>
    <t>Pour Fenouil — Point de contrôle : Poisson blanc doit enrichir Fenouil, pas le dominer. Faire préciser ce qui augmente : contrepoint aromatique, longueur ou intensité aromatique. Vigilance : civiliser l'amertume par douceur, gras, sel ou acidité ; surveiller la surcuisson.</t>
  </si>
  <si>
    <t>Partir du goût doux / amer de Fenouil et utiliser Parmesan comme contrepoint. Tester deux dosages et choisir celui qui corrige le déséquilibre sans effacer le produit.</t>
  </si>
  <si>
    <t>Pour Fenouil — Correction attendue : expliquer comment Parmesan agit par profondeur / umami. Une autre réponse est recevable si elle corrige réellement le goût dominant après dégustation. Vigilance : civiliser l'amertume par douceur, gras, sel ou acidité ; surveiller la surcuisson.</t>
  </si>
  <si>
    <t>Construire un trio : Fenouil + Orange + Olive. Demander à l’apprenant quelle note commune ou complémentaire permet à Olive de faire le lien.</t>
  </si>
  <si>
    <t>Pour Fenouil — Travail de liaison : Olive doit relier les éléments sans ajouter une troisième direction confuse. Faire citer le lien aromatique et vérifier le dosage. Vigilance : civiliser l'amertume par douceur, gras, sel ou acidité ; surveiller la surcuisson.</t>
  </si>
  <si>
    <t>Tester Pomme avec Fenouil en trois intensités : trace, modérée, marquée. Faire choisir le seuil où l’association reste intéressante tout en gardant Fenouil identifiable.</t>
  </si>
  <si>
    <t>Pour Fenouil — Créatif mais contrôlé : Pomme apporte douceur / rondeur. Le bon résultat est celui où l’apprenant sait dire pourquoi il s’arrête à ce dosage. Vigilance : civiliser l'amertume par douceur, gras, sel ou acidité ; surveiller la surcuisson.</t>
  </si>
  <si>
    <t>Faire un essai « signature » de Fenouil avec une micro-quantité de Chocolat noir. Comparer au témoin et décider si l’effet mérite d’être conservé ou supprimé.</t>
  </si>
  <si>
    <t>Pour Fenouil — Signature = option, jamais obligation. Chocolat noir n’est validé que s’il apporte un bénéfice sensoriel clair (douceur / rondeur) sans brouiller le profil anisé, frais, végétal. Vigilance : civiliser l'amertume par douceur, gras, sel ou acidité ; surveiller la surcuisson.</t>
  </si>
  <si>
    <t>Préparer Haricot vert en vapeur, puis comparer une bouchée témoin à une bouchée avec Amande. Faire nommer ce que Amande apporte au profil vert, végétal, noisette.</t>
  </si>
  <si>
    <t>Pour Haricot vert — Repère fort : Amande apporte surtout rondeur / gras / texture. Attendu : l’apprenant décrit l’effet sur doux / vert et propose un dosage sans masquer Haricot vert. Vigilance : apporter acidité, amertume, sel ou épice pour éviter un profil plat ou lourd.</t>
  </si>
  <si>
    <t>Comparer Ail à Amande sur le même Haricot vert. Demander quelle association paraît la plus lisible et laquelle respecte le mieux le profil vert, végétal, noisette.</t>
  </si>
  <si>
    <t>Pour Haricot vert — Association fiable : faire justifier le choix entre Ail et Amande. Valider si l’apprenant relie son choix à chaleur / relief aromatique, au dosage et à la technique. Vigilance : apporter acidité, amertume, sel ou épice pour éviter un profil plat ou lourd.</t>
  </si>
  <si>
    <t>Ajouter Citron à Haricot vert en quantité modérée, puis goûter avant/après. Vérifier si l’accord renforce la profondeur sans alourdir le profil vert, végétal, noisette.</t>
  </si>
  <si>
    <t>Pour Haricot vert — Point de contrôle : Citron doit enrichir Haricot vert, pas le dominer. Faire préciser ce qui augmente : acidité / vivacité, longueur ou intensité aromatique. Vigilance : apporter acidité, amertume, sel ou épice pour éviter un profil plat ou lourd.</t>
  </si>
  <si>
    <t>Partir du goût doux / vert de Haricot vert et utiliser Moutarde comme contrepoint. Tester deux dosages et choisir celui qui corrige le déséquilibre sans effacer le produit.</t>
  </si>
  <si>
    <t>Pour Haricot vert — Correction attendue : expliquer comment Moutarde agit par chaleur / relief aromatique. Une autre réponse est recevable si elle corrige réellement le goût dominant après dégustation. Vigilance : apporter acidité, amertume, sel ou épice pour éviter un profil plat ou lourd.</t>
  </si>
  <si>
    <t>Construire un trio : Haricot vert + Amande + Tomate. Demander à l’apprenant quelle note commune ou complémentaire permet à Tomate de faire le lien.</t>
  </si>
  <si>
    <t>Pour Haricot vert — Travail de liaison : Tomate doit relier les éléments sans ajouter une troisième direction confuse. Faire citer le lien aromatique et vérifier le dosage. Vigilance : apporter acidité, amertume, sel ou épice pour éviter un profil plat ou lourd.</t>
  </si>
  <si>
    <t>Tester Estragon avec Haricot vert en trois intensités : trace, modérée, marquée. Faire choisir le seuil où l’association reste intéressante tout en gardant Haricot vert identifiable.</t>
  </si>
  <si>
    <t>Pour Haricot vert — Créatif mais contrôlé : Estragon apporte fraîcheur aromatique. Le bon résultat est celui où l’apprenant sait dire pourquoi il s’arrête à ce dosage. Vigilance : apporter acidité, amertume, sel ou épice pour éviter un profil plat ou lourd.</t>
  </si>
  <si>
    <t>Faire un essai « signature » de Haricot vert avec une micro-quantité de Sésame. Comparer au témoin et décider si l’effet mérite d’être conservé ou supprimé.</t>
  </si>
  <si>
    <t>Pour Haricot vert — Signature = option, jamais obligation. Sésame n’est validé que s’il apporte un bénéfice sensoriel clair (rondeur / gras / texture) sans brouiller le profil vert, végétal, noisette. Vigilance : apporter acidité, amertume, sel ou épice pour éviter un profil plat ou lourd.</t>
  </si>
  <si>
    <t>Préparer Maïs en grillé, puis comparer une bouchée témoin à une bouchée avec Beurre. Faire nommer ce que Beurre apporte au profil sucré, végétal, toasté.</t>
  </si>
  <si>
    <t>Pour Maïs — Repère fort : Beurre apporte surtout rondeur / gras / texture. Attendu : l’apprenant décrit l’effet sur doux et propose un dosage sans masquer Maïs. Vigilance : apporter acidité, amertume, sel ou épice pour éviter un profil plat ou lourd.</t>
  </si>
  <si>
    <t>Comparer Piment à Beurre sur le même Maïs. Demander quelle association paraît la plus lisible et laquelle respecte le mieux le profil sucré, végétal, toasté.</t>
  </si>
  <si>
    <t>Pour Maïs — Association fiable : faire justifier le choix entre Piment et Beurre. Valider si l’apprenant relie son choix à chaleur / relief aromatique, au dosage et à la technique. Vigilance : apporter acidité, amertume, sel ou épice pour éviter un profil plat ou lourd.</t>
  </si>
  <si>
    <t>Ajouter Citron vert à Maïs en quantité modérée, puis goûter avant/après. Vérifier si l’accord renforce la profondeur sans alourdir le profil sucré, végétal, toasté.</t>
  </si>
  <si>
    <t>Pour Maïs — Point de contrôle : Citron vert doit enrichir Maïs, pas le dominer. Faire préciser ce qui augmente : acidité / vivacité, longueur ou intensité aromatique. Vigilance : apporter acidité, amertume, sel ou épice pour éviter un profil plat ou lourd.</t>
  </si>
  <si>
    <t>Partir du goût doux de Maïs et utiliser Parmesan comme contrepoint. Tester deux dosages et choisir celui qui corrige le déséquilibre sans effacer le produit.</t>
  </si>
  <si>
    <t>Pour Maïs — Correction attendue : expliquer comment Parmesan agit par profondeur / umami. Une autre réponse est recevable si elle corrige réellement le goût dominant après dégustation. Vigilance : apporter acidité, amertume, sel ou épice pour éviter un profil plat ou lourd.</t>
  </si>
  <si>
    <t>Construire un trio : Maïs + Beurre + Coriandre. Demander à l’apprenant quelle note commune ou complémentaire permet à Coriandre de faire le lien.</t>
  </si>
  <si>
    <t>Pour Maïs — Travail de liaison : Coriandre doit relier les éléments sans ajouter une troisième direction confuse. Faire citer le lien aromatique et vérifier le dosage. Vigilance : apporter acidité, amertume, sel ou épice pour éviter un profil plat ou lourd.</t>
  </si>
  <si>
    <t>Tester Miso avec Maïs en trois intensités : trace, modérée, marquée. Faire choisir le seuil où l’association reste intéressante tout en gardant Maïs identifiable.</t>
  </si>
  <si>
    <t>Pour Maïs — Créatif mais contrôlé : Miso apporte profondeur / umami. Le bon résultat est celui où l’apprenant sait dire pourquoi il s’arrête à ce dosage. Vigilance : apporter acidité, amertume, sel ou épice pour éviter un profil plat ou lourd.</t>
  </si>
  <si>
    <t>Faire un essai « signature » de Maïs avec une micro-quantité de Café. Comparer au témoin et décider si l’effet mérite d’être conservé ou supprimé.</t>
  </si>
  <si>
    <t>Pour Maïs — Signature = option, jamais obligation. Café n’est validé que s’il apporte un bénéfice sensoriel clair (contrepoint aromatique) sans brouiller le profil sucré, végétal, toasté. Vigilance : apporter acidité, amertume, sel ou épice pour éviter un profil plat ou lourd.</t>
  </si>
  <si>
    <t>Préparer Navet en glacé, puis comparer une bouchée témoin à une bouchée avec Miel. Faire nommer ce que Miel apporte au profil terreux, soufré, poivré.</t>
  </si>
  <si>
    <t>Pour Navet — Repère fort : Miel apporte surtout douceur / rondeur. Attendu : l’apprenant décrit l’effet sur amer / doux et propose un dosage sans masquer Navet. Vigilance : civiliser l'amertume par douceur, gras, sel ou acidité ; surveiller la surcuisson.</t>
  </si>
  <si>
    <t>Comparer Thym à Miel sur le même Navet. Demander quelle association paraît la plus lisible et laquelle respecte le mieux le profil terreux, soufré, poivré.</t>
  </si>
  <si>
    <t>Pour Navet — Association fiable : faire justifier le choix entre Thym et Miel. Valider si l’apprenant relie son choix à contrepoint aromatique, au dosage et à la technique. Vigilance : civiliser l'amertume par douceur, gras, sel ou acidité ; surveiller la surcuisson.</t>
  </si>
  <si>
    <t>Ajouter Beurre à Navet en quantité modérée, puis goûter avant/après. Vérifier si l’accord renforce la profondeur sans alourdir le profil terreux, soufré, poivré.</t>
  </si>
  <si>
    <t>Pour Navet — Point de contrôle : Beurre doit enrichir Navet, pas le dominer. Faire préciser ce qui augmente : rondeur / gras / texture, longueur ou intensité aromatique. Vigilance : civiliser l'amertume par douceur, gras, sel ou acidité ; surveiller la surcuisson.</t>
  </si>
  <si>
    <t>Partir du goût amer / doux de Navet et utiliser Moutarde comme contrepoint. Tester deux dosages et choisir celui qui corrige le déséquilibre sans effacer le produit.</t>
  </si>
  <si>
    <t>Pour Navet — Correction attendue : expliquer comment Moutarde agit par chaleur / relief aromatique. Une autre réponse est recevable si elle corrige réellement le goût dominant après dégustation. Vigilance : civiliser l'amertume par douceur, gras, sel ou acidité ; surveiller la surcuisson.</t>
  </si>
  <si>
    <t>Construire un trio : Navet + Miel + Pomme. Demander à l’apprenant quelle note commune ou complémentaire permet à Pomme de faire le lien.</t>
  </si>
  <si>
    <t>Pour Navet — Travail de liaison : Pomme doit relier les éléments sans ajouter une troisième direction confuse. Faire citer le lien aromatique et vérifier le dosage. Vigilance : civiliser l'amertume par douceur, gras, sel ou acidité ; surveiller la surcuisson.</t>
  </si>
  <si>
    <t>Tester Cumin avec Navet en trois intensités : trace, modérée, marquée. Faire choisir le seuil où l’association reste intéressante tout en gardant Navet identifiable.</t>
  </si>
  <si>
    <t>Pour Navet — Créatif mais contrôlé : Cumin apporte chaleur / relief aromatique. Le bon résultat est celui où l’apprenant sait dire pourquoi il s’arrête à ce dosage. Vigilance : civiliser l'amertume par douceur, gras, sel ou acidité ; surveiller la surcuisson.</t>
  </si>
  <si>
    <t>Faire un essai « signature » de Navet avec une micro-quantité de Orange. Comparer au témoin et décider si l’effet mérite d’être conservé ou supprimé.</t>
  </si>
  <si>
    <t>Pour Navet — Signature = option, jamais obligation. Orange n’est validé que s’il apporte un bénéfice sensoriel clair (acidité / vivacité) sans brouiller le profil terreux, soufré, poivré. Vigilance : civiliser l'amertume par douceur, gras, sel ou acidité ; surveiller la surcuisson.</t>
  </si>
  <si>
    <t>Préparer Oignon en sué, puis comparer une bouchée témoin à une bouchée avec Thym. Faire nommer ce que Thym apporte au profil alliacé, soufré, caramélisé.</t>
  </si>
  <si>
    <t>Pour Oignon — Repère fort : Thym apporte surtout contrepoint aromatique. Attendu : l’apprenant décrit l’effet sur doux / umami et propose un dosage sans masquer Oignon. Vigilance : apporter acidité, amertume, sel ou épice pour éviter un profil plat ou lourd.</t>
  </si>
  <si>
    <t>Comparer Boeuf à Thym sur le même Oignon. Demander quelle association paraît la plus lisible et laquelle respecte le mieux le profil alliacé, soufré, caramélisé.</t>
  </si>
  <si>
    <t>Pour Oignon — Association fiable : faire justifier le choix entre Boeuf et Thym. Valider si l’apprenant relie son choix à contrepoint aromatique, au dosage et à la technique. Vigilance : apporter acidité, amertume, sel ou épice pour éviter un profil plat ou lourd.</t>
  </si>
  <si>
    <t>Ajouter Fromage bleu à Oignon en quantité modérée, puis goûter avant/après. Vérifier si l’accord renforce la profondeur sans alourdir le profil alliacé, soufré, caramélisé.</t>
  </si>
  <si>
    <t>Pour Oignon — Point de contrôle : Fromage bleu doit enrichir Oignon, pas le dominer. Faire préciser ce qui augmente : rondeur / gras / texture, longueur ou intensité aromatique. Vigilance : apporter acidité, amertume, sel ou épice pour éviter un profil plat ou lourd.</t>
  </si>
  <si>
    <t>Partir du goût doux / umami de Oignon et utiliser Moutarde comme contrepoint. Tester deux dosages et choisir celui qui corrige le déséquilibre sans effacer le produit.</t>
  </si>
  <si>
    <t>Pour Oignon — Correction attendue : expliquer comment Moutarde agit par chaleur / relief aromatique. Une autre réponse est recevable si elle corrige réellement le goût dominant après dégustation. Vigilance : apporter acidité, amertume, sel ou épice pour éviter un profil plat ou lourd.</t>
  </si>
  <si>
    <t>Construire un trio : Oignon + Thym + Pomme. Demander à l’apprenant quelle note commune ou complémentaire permet à Pomme de faire le lien.</t>
  </si>
  <si>
    <t>Pour Oignon — Travail de liaison : Pomme doit relier les éléments sans ajouter une troisième direction confuse. Faire citer le lien aromatique et vérifier le dosage. Vigilance : apporter acidité, amertume, sel ou épice pour éviter un profil plat ou lourd.</t>
  </si>
  <si>
    <t>Tester Cumin avec Oignon en trois intensités : trace, modérée, marquée. Faire choisir le seuil où l’association reste intéressante tout en gardant Oignon identifiable.</t>
  </si>
  <si>
    <t>Pour Oignon — Créatif mais contrôlé : Cumin apporte chaleur / relief aromatique. Le bon résultat est celui où l’apprenant sait dire pourquoi il s’arrête à ce dosage. Vigilance : apporter acidité, amertume, sel ou épice pour éviter un profil plat ou lourd.</t>
  </si>
  <si>
    <t>Faire un essai « signature » de Oignon avec une micro-quantité de Café. Comparer au témoin et décider si l’effet mérite d’être conservé ou supprimé.</t>
  </si>
  <si>
    <t>Pour Oignon — Signature = option, jamais obligation. Café n’est validé que s’il apporte un bénéfice sensoriel clair (contrepoint aromatique) sans brouiller le profil alliacé, soufré, caramélisé. Vigilance : apporter acidité, amertume, sel ou épice pour éviter un profil plat ou lourd.</t>
  </si>
  <si>
    <t>Préparer Patate douce en rôtie, puis comparer une bouchée témoin à une bouchée avec Citron vert. Faire nommer ce que Citron vert apporte au profil sucré, terreux, caramel.</t>
  </si>
  <si>
    <t>Pour Patate douce — Repère fort : Citron vert apporte surtout acidité / vivacité. Attendu : l’apprenant décrit l’effet sur doux et propose un dosage sans masquer Patate douce. Vigilance : apporter acidité, amertume, sel ou épice pour éviter un profil plat ou lourd.</t>
  </si>
  <si>
    <t>Comparer Cumin à Citron vert sur le même Patate douce. Demander quelle association paraît la plus lisible et laquelle respecte le mieux le profil sucré, terreux, caramel.</t>
  </si>
  <si>
    <t>Pour Patate douce — Association fiable : faire justifier le choix entre Cumin et Citron vert. Valider si l’apprenant relie son choix à chaleur / relief aromatique, au dosage et à la technique. Vigilance : apporter acidité, amertume, sel ou épice pour éviter un profil plat ou lourd.</t>
  </si>
  <si>
    <t>Ajouter Yaourt à Patate douce en quantité modérée, puis goûter avant/après. Vérifier si l’accord renforce la profondeur sans alourdir le profil sucré, terreux, caramel.</t>
  </si>
  <si>
    <t>Pour Patate douce — Point de contrôle : Yaourt doit enrichir Patate douce, pas le dominer. Faire préciser ce qui augmente : rondeur / gras / texture, longueur ou intensité aromatique. Vigilance : apporter acidité, amertume, sel ou épice pour éviter un profil plat ou lourd.</t>
  </si>
  <si>
    <t>Partir du goût doux de Patate douce et utiliser Piment comme contrepoint. Tester deux dosages et choisir celui qui corrige le déséquilibre sans effacer le produit.</t>
  </si>
  <si>
    <t>Pour Patate douce — Correction attendue : expliquer comment Piment agit par chaleur / relief aromatique. Une autre réponse est recevable si elle corrige réellement le goût dominant après dégustation. Vigilance : apporter acidité, amertume, sel ou épice pour éviter un profil plat ou lourd.</t>
  </si>
  <si>
    <t>Construire un trio : Patate douce + Citron vert + Miel. Demander à l’apprenant quelle note commune ou complémentaire permet à Miel de faire le lien.</t>
  </si>
  <si>
    <t>Pour Patate douce — Travail de liaison : Miel doit relier les éléments sans ajouter une troisième direction confuse. Faire citer le lien aromatique et vérifier le dosage. Vigilance : apporter acidité, amertume, sel ou épice pour éviter un profil plat ou lourd.</t>
  </si>
  <si>
    <t>Tester Sésame avec Patate douce en trois intensités : trace, modérée, marquée. Faire choisir le seuil où l’association reste intéressante tout en gardant Patate douce identifiable.</t>
  </si>
  <si>
    <t>Pour Patate douce — Créatif mais contrôlé : Sésame apporte rondeur / gras / texture. Le bon résultat est celui où l’apprenant sait dire pourquoi il s’arrête à ce dosage. Vigilance : apporter acidité, amertume, sel ou épice pour éviter un profil plat ou lourd.</t>
  </si>
  <si>
    <t>Faire un essai « signature » de Patate douce avec une micro-quantité de Café. Comparer au témoin et décider si l’effet mérite d’être conservé ou supprimé.</t>
  </si>
  <si>
    <t>Pour Patate douce — Signature = option, jamais obligation. Café n’est validé que s’il apporte un bénéfice sensoriel clair (contrepoint aromatique) sans brouiller le profil sucré, terreux, caramel. Vigilance : apporter acidité, amertume, sel ou épice pour éviter un profil plat ou lourd.</t>
  </si>
  <si>
    <t>Préparer Petit pois en vapeur, puis comparer une bouchée témoin à une bouchée avec Menthe. Faire nommer ce que Menthe apporte au profil vert, frais, végétal.</t>
  </si>
  <si>
    <t>Pour Petit pois — Repère fort : Menthe apporte surtout fraîcheur aromatique. Attendu : l’apprenant décrit l’effet sur doux et propose un dosage sans masquer Petit pois. Vigilance : apporter acidité, amertume, sel ou épice pour éviter un profil plat ou lourd.</t>
  </si>
  <si>
    <t>Comparer Jambon cru à Menthe sur le même Petit pois. Demander quelle association paraît la plus lisible et laquelle respecte le mieux le profil vert, frais, végétal.</t>
  </si>
  <si>
    <t>Pour Petit pois — Association fiable : faire justifier le choix entre Jambon cru et Menthe. Valider si l’apprenant relie son choix à profondeur / umami, au dosage et à la technique. Vigilance : apporter acidité, amertume, sel ou épice pour éviter un profil plat ou lourd.</t>
  </si>
  <si>
    <t>Ajouter Beurre à Petit pois en quantité modérée, puis goûter avant/après. Vérifier si l’accord renforce la profondeur sans alourdir le profil vert, frais, végétal.</t>
  </si>
  <si>
    <t>Pour Petit pois — Point de contrôle : Beurre doit enrichir Petit pois, pas le dominer. Faire préciser ce qui augmente : rondeur / gras / texture, longueur ou intensité aromatique. Vigilance : apporter acidité, amertume, sel ou épice pour éviter un profil plat ou lourd.</t>
  </si>
  <si>
    <t>Partir du goût doux de Petit pois et utiliser Citron comme contrepoint. Tester deux dosages et choisir celui qui corrige le déséquilibre sans effacer le produit.</t>
  </si>
  <si>
    <t>Pour Petit pois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</si>
  <si>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Petit pois + Menthe + Laitue. Demander à l’apprenant quelle note commune ou complémentaire permet à Laitue de faire le lien.</t>
  </si>
  <si>
    <t>Pour Petit pois — Travail de liaison : Laitue doit relier les éléments sans ajouter une troisième direction confuse. Faire citer le lien aromatique et vérifier le dosage. Vigilance : apporter acidité, amertume, sel ou épice pour éviter un profil plat ou lourd.</t>
  </si>
  <si>
    <t>Tester Parmesan avec Petit pois en trois intensités : trace, modérée, marquée. Faire choisir le seuil où l’association reste intéressante tout en gardant Petit pois identifiable.</t>
  </si>
  <si>
    <t>Pour Petit pois — Créatif mais contrôlé : Parmesan apporte profondeur / umami. Le bon résultat est celui où l’apprenant sait dire pourquoi il s’arrête à ce dosage. Vigilance : apporter acidité, amertume, sel ou épice pour éviter un profil plat ou lourd.</t>
  </si>
  <si>
    <t>Faire un essai « signature » de Petit pois avec une micro-quantité de Vanille. Comparer au témoin et décider si l’effet mérite d’être conservé ou supprimé.</t>
  </si>
  <si>
    <t>Pour Petit pois — Signature = option, jamais obligation. Vanille n’est validé que s’il apporte un bénéfice sensoriel clair (douceur / rondeur) sans brouiller le profil vert, frais, végétal. Vigilance : apporter acidité, amertume, sel ou épice pour éviter un profil plat ou lourd.</t>
  </si>
  <si>
    <t>Préparer Poireau en étuvé, puis comparer une bouchée témoin à une bouchée avec Beurre. Faire nommer ce que Beurre apporte au profil alliacé doux, végétal.</t>
  </si>
  <si>
    <t>Pour Poireau — Repère fort : Beurre apporte surtout rondeur / gras / texture. Attendu : l’apprenant décrit l’effet sur doux / umami et propose un dosage sans masquer Poireau. Vigilance : apporter acidité, amertume, sel ou épice pour éviter un profil plat ou lourd.</t>
  </si>
  <si>
    <t>Comparer Moutarde à Beurre sur le même Poireau. Demander quelle association paraît la plus lisible et laquelle respecte le mieux le profil alliacé doux, végétal.</t>
  </si>
  <si>
    <t>Pour Poireau — Association fiable : faire justifier le choix entre Moutarde et Beurre. Valider si l’apprenant relie son choix à chaleur / relief aromatique, au dosage et à la technique. Vigilance : apporter acidité, amertume, sel ou épice pour éviter un profil plat ou lourd.</t>
  </si>
  <si>
    <t>Ajouter Noisette à Poireau en quantité modérée, puis goûter avant/après. Vérifier si l’accord renforce la profondeur sans alourdir le profil alliacé doux, végétal.</t>
  </si>
  <si>
    <t>Pour Poireau — Point de contrôle : Noisette doit enrichir Poireau, pas le dominer. Faire préciser ce qui augmente : rondeur / gras / texture, longueur ou intensité aromatique. Vigilance : apporter acidité, amertume, sel ou épice pour éviter un profil plat ou lourd.</t>
  </si>
  <si>
    <t>Partir du goût doux / umami de Poireau et utiliser Crème comme contrepoint. Tester deux dosages et choisir celui qui corrige le déséquilibre sans effacer le produit.</t>
  </si>
  <si>
    <t>Pour Poireau — Correction attendue : expliquer comment Crème agit par rondeur / gras / texture. Une autre réponse est recevable si elle corrige réellement le goût dominant après dégustation. Vigilance : apporter acidité, amertume, sel ou épice pour éviter un profil plat ou lourd.</t>
  </si>
  <si>
    <t>Construire un trio : Poireau + Beurre + Citron. Demander à l’apprenant quelle note commune ou complémentaire permet à Citron de faire le lien.</t>
  </si>
  <si>
    <t>Pour Poireau — Travail de liaison : Citron doit relier les éléments sans ajouter une troisième direction confuse. Faire citer le lien aromatique et vérifier le dosage. Vigilance : apporter acidité, amertume, sel ou épice pour éviter un profil plat ou lourd.</t>
  </si>
  <si>
    <t>Tester Oeuf avec Poireau en trois intensités : trace, modérée, marquée. Faire choisir le seuil où l’association reste intéressante tout en gardant Poireau identifiable.</t>
  </si>
  <si>
    <t>Pour Poireau — Créatif mais contrôlé : Oeuf apporte contrepoint aromatique. Le bon résultat est celui où l’apprenant sait dire pourquoi il s’arrête à ce dosage. Vigilance : apporter acidité, amertume, sel ou épice pour éviter un profil plat ou lourd.</t>
  </si>
  <si>
    <t>Faire un essai « signature » de Poireau avec une micro-quantité de Café. Comparer au témoin et décider si l’effet mérite d’être conservé ou supprimé.</t>
  </si>
  <si>
    <t>Pour Poireau — Signature = option, jamais obligation. Café n’est validé que s’il apporte un bénéfice sensoriel clair (contrepoint aromatique) sans brouiller le profil alliacé doux, végétal. Vigilance : apporter acidité, amertume, sel ou épice pour éviter un profil plat ou lourd.</t>
  </si>
  <si>
    <t>Préparer Poivron en rôti, puis comparer une bouchée témoin à une bouchée avec Tomate. Faire nommer ce que Tomate apporte au profil vert ou fruité, grillé.</t>
  </si>
  <si>
    <t>Pour Poivron — Repère fort : Tomate apporte surtout acidité / vivacité. Attendu : l’apprenant décrit l’effet sur doux / amer et propose un dosage sans masquer Poivron. Vigilance : civiliser l'amertume par douceur, gras, sel ou acidité ; surveiller la surcuisson.</t>
  </si>
  <si>
    <t>Comparer Ail à Tomate sur le même Poivron. Demander quelle association paraît la plus lisible et laquelle respecte le mieux le profil vert ou fruité, grillé.</t>
  </si>
  <si>
    <t>Pour Poivron — Association fiable : faire justifier le choix entre Ail et Tomate. Valider si l’apprenant relie son choix à chaleur / relief aromatique, au dosage et à la technique. Vigilance : civiliser l'amertume par douceur, gras, sel ou acidité ; surveiller la surcuisson.</t>
  </si>
  <si>
    <t>Ajouter Feta à Poivron en quantité modérée, puis goûter avant/après. Vérifier si l’accord renforce la profondeur sans alourdir le profil vert ou fruité, grillé.</t>
  </si>
  <si>
    <t>Pour Poivron — Point de contrôle : Feta doit enrichir Poivron, pas le dominer. Faire préciser ce qui augmente : rondeur / gras / texture, longueur ou intensité aromatique. Vigilance : civiliser l'amertume par douceur, gras, sel ou acidité ; surveiller la surcuisson.</t>
  </si>
  <si>
    <t>Partir du goût doux / amer de Poivron et utiliser Cumin comme contrepoint. Tester deux dosages et choisir celui qui corrige le déséquilibre sans effacer le produit.</t>
  </si>
  <si>
    <t>Pour Poivron — Correction attendue : expliquer comment Cumin agit par chaleur / relief aromatique. Une autre réponse est recevable si elle corrige réellement le goût dominant après dégustation. Vigilance : civiliser l'amertume par douceur, gras, sel ou acidité ; surveiller la surcuisson.</t>
  </si>
  <si>
    <t>Construire un trio : Poivron + Tomate + Basilic. Demander à l’apprenant quelle note commune ou complémentaire permet à Basilic de faire le lien.</t>
  </si>
  <si>
    <t>Pour Poivron — Travail de liaison : Basilic doit relier les éléments sans ajouter une troisième direction confuse. Faire citer le lien aromatique et vérifier le dosage. Vigilance : civiliser l'amertume par douceur, gras, sel ou acidité ; surveiller la surcuisson.</t>
  </si>
  <si>
    <t>Tester Anchois avec Poivron en trois intensités : trace, modérée, marquée. Faire choisir le seuil où l’association reste intéressante tout en gardant Poivron identifiable.</t>
  </si>
  <si>
    <t>Pour Poivron — Créatif mais contrôlé : Anchois apporte profondeur / umami. Le bon résultat est celui où l’apprenant sait dire pourquoi il s’arrête à ce dosage. Vigilance : civiliser l'amertume par douceur, gras, sel ou acidité ; surveiller la surcuisson.</t>
  </si>
  <si>
    <t>Faire un essai « signature » de Poivron avec une micro-quantité de Framboise. Comparer au témoin et décider si l’effet mérite d’être conservé ou supprimé.</t>
  </si>
  <si>
    <t>Pour Poivron — Signature = option, jamais obligation. Framboise n’est validé que s’il apporte un bénéfice sensoriel clair (acidité / vivacité) sans brouiller le profil vert ou fruité, grillé. Vigilance : civiliser l'amertume par douceur, gras, sel ou acidité ; surveiller la surcuisson.</t>
  </si>
  <si>
    <t>Préparer Pomme de terre en vapeur, puis comparer une bouchée témoin à une bouchée avec Beurre. Faire nommer ce que Beurre apporte au profil terreux, beurré, toasté.</t>
  </si>
  <si>
    <t>Pour Pomme de terre — Repère fort : Beurre apporte surtout rondeur / gras / texture. Attendu : l’apprenant décrit l’effet sur doux / neutre et propose un dosage sans masquer Pomme de terre. Vigilance : apporter acidité, amertume, sel ou épice pour éviter un profil plat ou lourd.</t>
  </si>
  <si>
    <t>Comparer Ail à Beurre sur le même Pomme de terre. Demander quelle association paraît la plus lisible et laquelle respecte le mieux le profil terreux, beurré, toasté.</t>
  </si>
  <si>
    <t>Pour Pomme de terre — Association fiable : faire justifier le choix entre Ail et Beurre. Valider si l’apprenant relie son choix à chaleur / relief aromatique, au dosage et à la technique. Vigilance : apporter acidité, amertume, sel ou épice pour éviter un profil plat ou lourd.</t>
  </si>
  <si>
    <t>Ajouter Thym à Pomme de terre en quantité modérée, puis goûter avant/après. Vérifier si l’accord renforce la profondeur sans alourdir le profil terreux, beurré, toasté.</t>
  </si>
  <si>
    <t>Pour Pomme de terre — Point de contrôle : Thym doit enrichir Pomme de terre, pas le dominer. Faire préciser ce qui augmente : contrepoint aromatique, longueur ou intensité aromatique. Vigilance : apporter acidité, amertume, sel ou épice pour éviter un profil plat ou lourd.</t>
  </si>
  <si>
    <t>Partir du goût doux / neutre de Pomme de terre et utiliser Fromage comme contrepoint. Tester deux dosages et choisir celui qui corrige le déséquilibre sans effacer le produit.</t>
  </si>
  <si>
    <t>Pour Pomme de terre — Correction attendue : expliquer comment Fromage agit par contrepoint aromatique. Une autre réponse est recevable si elle corrige réellement le goût dominant après dégustation. Vigilance : apporter acidité, amertume, sel ou épice pour éviter un profil plat ou lourd.</t>
  </si>
  <si>
    <t>Construire un trio : Pomme de terre + Beurre + Moutarde. Demander à l’apprenant quelle note commune ou complémentaire permet à Moutarde de faire le lien.</t>
  </si>
  <si>
    <t>Pour Pomme de terre — Travail de liaison : Moutarde doit relier les éléments sans ajouter une troisième direction confuse. Faire citer le lien aromatique et vérifier le dosage. Vigilance : apporter acidité, amertume, sel ou épice pour éviter un profil plat ou lourd.</t>
  </si>
  <si>
    <t>Tester Saumon fumé avec Pomme de terre en trois intensités : trace, modérée, marquée. Faire choisir le seuil où l’association reste intéressante tout en gardant Pomme de terre identifiable.</t>
  </si>
  <si>
    <t>Pour Pomme de terre — Créatif mais contrôlé : Saumon fumé apporte contrepoint aromatique. Le bon résultat est celui où l’apprenant sait dire pourquoi il s’arrête à ce dosage. Vigilance : apporter acidité, amertume, sel ou épice pour éviter un profil plat ou lourd.</t>
  </si>
  <si>
    <t>Faire un essai « signature » de Pomme de terre avec une micro-quantité de Vanille. Comparer au témoin et décider si l’effet mérite d’être conservé ou supprimé.</t>
  </si>
  <si>
    <t>Pour Pomme de terre — Signature = option, jamais obligation. Vanille n’est validé que s’il apporte un bénéfice sensoriel clair (douceur / rondeur) sans brouiller le profil terreux, beurré, toasté. Vigilance : apporter acidité, amertume, sel ou épice pour éviter un profil plat ou lourd.</t>
  </si>
  <si>
    <t>Préparer Potimarron en rôti, puis comparer une bouchée témoin à une bouchée avec Noisette. Faire nommer ce que Noisette apporte au profil châtaigne, noisette, sucré.</t>
  </si>
  <si>
    <t>Pour Potimarron — Repère fort : Noisette apporte surtout rondeur / gras / texture. Attendu : l’apprenant décrit l’effet sur doux et propose un dosage sans masquer Potimarron. Vigilance : apporter acidité, amertume, sel ou épice pour éviter un profil plat ou lourd.</t>
  </si>
  <si>
    <t>Comparer Sauge à Noisette sur le même Potimarron. Demander quelle association paraît la plus lisible et laquelle respecte le mieux le profil châtaigne, noisette, sucré.</t>
  </si>
  <si>
    <t>Pour Potimarron — Association fiable : faire justifier le choix entre Sauge et Noisette. Valider si l’apprenant relie son choix à contrepoint aromatique, au dosage et à la technique. Vigilance : apporter acidité, amertume, sel ou épice pour éviter un profil plat ou lourd.</t>
  </si>
  <si>
    <t>Ajouter Crème à Potimarron en quantité modérée, puis goûter avant/après. Vérifier si l’accord renforce la profondeur sans alourdir le profil châtaigne, noisette, sucré.</t>
  </si>
  <si>
    <t>Pour Potimarron — Point de contrôle : Crème doit enrichir Potimarron, pas le dominer. Faire préciser ce qui augmente : rondeur / gras / texture, longueur ou intensité aromatique. Vigilance : apporter acidité, amertume, sel ou épice pour éviter un profil plat ou lourd.</t>
  </si>
  <si>
    <t>Partir du goût doux de Potimarron et utiliser Cumin comme contrepoint. Tester deux dosages et choisir celui qui corrige le déséquilibre sans effacer le produit.</t>
  </si>
  <si>
    <t>Pour Potimarron — Correction attendue : expliquer comment Cumin agit par chaleur / relief aromatique. Une autre réponse est recevable si elle corrige réellement le goût dominant après dégustation. Vigilance : apporter acidité, amertume, sel ou épice pour éviter un profil plat ou lourd.</t>
  </si>
  <si>
    <t>Construire un trio : Potimarron + Noisette + Orange. Demander à l’apprenant quelle note commune ou complémentaire permet à Orange de faire le lien.</t>
  </si>
  <si>
    <t>Pour Potimarron — Travail de liaison : Orange doit relier les éléments sans ajouter une troisième direction confuse. Faire citer le lien aromatique et vérifier le dosage. Vigilance : apporter acidité, amertume, sel ou épice pour éviter un profil plat ou lourd.</t>
  </si>
  <si>
    <t>Tester Miso avec Potimarron en trois intensités : trace, modérée, marquée. Faire choisir le seuil où l’association reste intéressante tout en gardant Potimarron identifiable.</t>
  </si>
  <si>
    <t>Pour Potimarron — Créatif mais contrôlé : Miso apporte profondeur / umami. Le bon résultat est celui où l’apprenant sait dire pourquoi il s’arrête à ce dosage. Vigilance : apporter acidité, amertume, sel ou épice pour éviter un profil plat ou lourd.</t>
  </si>
  <si>
    <t>Faire un essai « signature » de Potimarron avec une micro-quantité de Café. Comparer au témoin et décider si l’effet mérite d’être conservé ou supprimé.</t>
  </si>
  <si>
    <t>Pour Potimarron — Signature = option, jamais obligation. Café n’est validé que s’il apporte un bénéfice sensoriel clair (contrepoint aromatique) sans brouiller le profil châtaigne, noisette, sucré. Vigilance : apporter acidité, amertume, sel ou épice pour éviter un profil plat ou lourd.</t>
  </si>
  <si>
    <t>Préparer Radis en cru, puis comparer une bouchée témoin à une bouchée avec Beurre. Faire nommer ce que Beurre apporte au profil poivré, vert, aqueux.</t>
  </si>
  <si>
    <t>Pour Radis — Repère fort : Beurre apporte surtout rondeur / gras / texture. Attendu : l’apprenant décrit l’effet sur amer / piquant et propose un dosage sans masquer Radis. Vigilance : civiliser l'amertume par douceur, gras, sel ou acidité ; surveiller la surcuisson.</t>
  </si>
  <si>
    <t>Comparer Sel à Beurre sur le même Radis. Demander quelle association paraît la plus lisible et laquelle respecte le mieux le profil poivré, vert, aqueux.</t>
  </si>
  <si>
    <t>Pour Radis — Association fiable : faire justifier le choix entre Sel et Beurre. Valider si l’apprenant relie son choix à contrepoint aromatique, au dosage et à la technique. Vigilance : civiliser l'amertume par douceur, gras, sel ou acidité ; surveiller la surcuisson.</t>
  </si>
  <si>
    <t>Ajouter Citron à Radis en quantité modérée, puis goûter avant/après. Vérifier si l’accord renforce la profondeur sans alourdir le profil poivré, vert, aqueux.</t>
  </si>
  <si>
    <t>Pour Radis — Point de contrôle : Citron doit enrichir Radis, pas le dominer. Faire préciser ce qui augmente : acidité / vivacité, longueur ou intensité aromatique. Vigilance : civiliser l'amertume par douceur, gras, sel ou acidité ; surveiller la surcuisson.</t>
  </si>
  <si>
    <t>Partir du goût amer / piquant de Radis et utiliser Concombre comme contrepoint. Tester deux dosages et choisir celui qui corrige le déséquilibre sans effacer le produit.</t>
  </si>
  <si>
    <t>Pour Radis — Correction attendue : expliquer comment Concombre agit par fraîcheur aromatique. Une autre réponse est recevable si elle corrige réellement le goût dominant après dégustation. Vigilance : civiliser l'amertume par douceur, gras, sel ou acidité ; surveiller la surcuisson.</t>
  </si>
  <si>
    <t>Construire un trio : Radis + Beurre + Chèvre. Demander à l’apprenant quelle note commune ou complémentaire permet à Chèvre de faire le lien.</t>
  </si>
  <si>
    <t>Pour Radis — Travail de liaison : Chèvre doit relier les éléments sans ajouter une troisième direction confuse. Faire citer le lien aromatique et vérifier le dosage. Vigilance : civiliser l'amertume par douceur, gras, sel ou acidité ; surveiller la surcuisson.</t>
  </si>
  <si>
    <t>Tester Miel avec Radis en trois intensités : trace, modérée, marquée. Faire choisir le seuil où l’association reste intéressante tout en gardant Radis identifiable.</t>
  </si>
  <si>
    <t>Pour Radis — Créatif mais contrôlé : Miel apporte douceur / rondeur. Le bon résultat est celui où l’apprenant sait dire pourquoi il s’arrête à ce dosage. Vigilance : civiliser l'amertume par douceur, gras, sel ou acidité ; surveiller la surcuisson.</t>
  </si>
  <si>
    <t>Faire un essai « signature » de Radis avec une micro-quantité de Sésame. Comparer au témoin et décider si l’effet mérite d’être conservé ou supprimé.</t>
  </si>
  <si>
    <t>Pour Radis — Signature = option, jamais obligation. Sésame n’est validé que s’il apporte un bénéfice sensoriel clair (rondeur / gras / texture) sans brouiller le profil poivré, vert, aqueux. Vigilance : civiliser l'amertume par douceur, gras, sel ou acidité ; surveiller la surcuisson.</t>
  </si>
  <si>
    <t>Préparer Tomate en crue, puis comparer une bouchée témoin à une bouchée avec Basilic. Faire nommer ce que Basilic apporte au profil fruitée, verte, umami.</t>
  </si>
  <si>
    <t>Pour Tomate — Repère fort : Basilic apporte surtout fraîcheur aromatique. Attendu : l’apprenant décrit l’effet sur acide / umami et propose un dosage sans masquer Tomate. Vigilance : chercher un appui doux, gras, salé ou umami ; l'acidité doit relever sans agresser.</t>
  </si>
  <si>
    <t>Comparer Ail à Basilic sur le même Tomate. Demander quelle association paraît la plus lisible et laquelle respecte le mieux le profil fruitée, verte, umami.</t>
  </si>
  <si>
    <t>Pour Tomate — Association fiable : faire justifier le choix entre Ail et Basilic. Valider si l’apprenant relie son choix à chaleur / relief aromatique, au dosage et à la technique. Vigilance : chercher un appui doux, gras, salé ou umami ; l'acidité doit relever sans agresser.</t>
  </si>
  <si>
    <t>Ajouter Mozzarella à Tomate en quantité modérée, puis goûter avant/après. Vérifier si l’accord renforce la profondeur sans alourdir le profil fruitée, verte, umami.</t>
  </si>
  <si>
    <t>Pour Tomate — Point de contrôle : Mozzarella doit enrichir Tomate, pas le dominer. Faire préciser ce qui augmente : contrepoint aromatique, longueur ou intensité aromatique. Vigilance : chercher un appui doux, gras, salé ou umami ; l'acidité doit relever sans agresser.</t>
  </si>
  <si>
    <t>Partir du goût acide / umami de Tomate et utiliser Olive comme contrepoint. Tester deux dosages et choisir celui qui corrige le déséquilibre sans effacer le produit.</t>
  </si>
  <si>
    <t>Pour Tomate — Correction attendue : expliquer comment Olive agit par contrepoint aromatique. Une autre réponse est recevable si elle corrige réellement le goût dominant après dégustation. Vigilance : chercher un appui doux, gras, salé ou umami ; l'acidité doit relever sans agresser.</t>
  </si>
  <si>
    <t>Construire un trio : Tomate + Basilic + Fraise. Demander à l’apprenant quelle note commune ou complémentaire permet à Fraise de faire le lien.</t>
  </si>
  <si>
    <t>Pour Tomate — Travail de liaison : Fraise doit relier les éléments sans ajouter une troisième direction confuse. Faire citer le lien aromatique et vérifier le dosage. Vigilance : chercher un appui doux, gras, salé ou umami ; l'acidité doit relever sans agresser.</t>
  </si>
  <si>
    <t>Tester Vanille avec Tomate en trois intensités : trace, modérée, marquée. Faire choisir le seuil où l’association reste intéressante tout en gardant Tomate identifiable.</t>
  </si>
  <si>
    <t>Pour Tomate — Créatif mais contrôlé : Vanille apporte douceur / rondeur. Le bon résultat est celui où l’apprenant sait dire pourquoi il s’arrête à ce dosage. Vigilance : chercher un appui doux, gras, salé ou umami ; l'acidité doit relever sans agresser.</t>
  </si>
  <si>
    <t>Faire un essai « signature » de Tomate avec une micro-quantité de Café. Comparer au témoin et décider si l’effet mérite d’être conservé ou supprimé.</t>
  </si>
  <si>
    <t>Pour Tomate — Signature = option, jamais obligation. Café n’est validé que s’il apporte un bénéfice sensoriel clair (contrepoint aromatique) sans brouiller le profil fruitée, verte, umami. Vigilance : chercher un appui doux, gras, salé ou umami ; l'acidité doit relever sans agresser.</t>
  </si>
  <si>
    <t>Préparer Abricot en cru, puis comparer une bouchée témoin à une bouchée avec Amande. Faire nommer ce que Amande apporte au profil fruit à noyau, floral, miellé.</t>
  </si>
  <si>
    <t>Pour Abricot — Repère fort : Amande apporte surtout rondeur / gras / texture. Attendu : l’apprenant décrit l’effet sur doux / acide et propose un dosage sans masquer Abricot. Vigilance : chercher un appui doux, gras, salé ou umami ; l'acidité doit relever sans agresser.</t>
  </si>
  <si>
    <t>Comparer Romarin à Amande sur le même Abricot. Demander quelle association paraît la plus lisible et laquelle respecte le mieux le profil fruit à noyau, floral, miellé.</t>
  </si>
  <si>
    <t>Pour Abricot — Association fiable : faire justifier le choix entre Romarin et Amande. Valider si l’apprenant relie son choix à contrepoint aromatique, au dosage et à la technique. Vigilance : chercher un appui doux, gras, salé ou umami ; l'acidité doit relever sans agresser.</t>
  </si>
  <si>
    <t>Ajouter Miel à Abricot en quantité modérée, puis goûter avant/après. Vérifier si l’accord renforce la profondeur sans alourdir le profil fruit à noyau, floral, miellé.</t>
  </si>
  <si>
    <t>Pour Abricot — Point de contrôle : Miel doit enrichir Abricot, pas le dominer. Faire préciser ce qui augmente : douceur / rondeur, longueur ou intensité aromatique. Vigilance : chercher un appui doux, gras, salé ou umami ; l'acidité doit relever sans agresser.</t>
  </si>
  <si>
    <t>Partir du goût doux / acide de Abricot et utiliser Chèvre comme contrepoint. Tester deux dosages et choisir celui qui corrige le déséquilibre sans effacer le produit.</t>
  </si>
  <si>
    <t>Pour Abricot — Correction attendue : expliquer comment Chèvre agit par rondeur / gras / texture. Une autre réponse est recevable si elle corrige réellement le goût dominant après dégustation. Vigilance : chercher un appui doux, gras, salé ou umami ; l'acidité doit relever sans agresser.</t>
  </si>
  <si>
    <t>Construire un trio : Abricot + Amande + Vanille. Demander à l’apprenant quelle note commune ou complémentaire permet à Vanille de faire le lien.</t>
  </si>
  <si>
    <t>Pour Abricot — Travail de liaison : Vanille doit relier les éléments sans ajouter une troisième direction confuse. Faire citer le lien aromatique et vérifier le dosage. Vigilance : chercher un appui doux, gras, salé ou umami ; l'acidité doit relever sans agresser.</t>
  </si>
  <si>
    <t>Tester Agneau avec Abricot en trois intensités : trace, modérée, marquée. Faire choisir le seuil où l’association reste intéressante tout en gardant Abricot identifiable.</t>
  </si>
  <si>
    <t>Pour Abricot — Créatif mais contrôlé : Agneau apporte contrepoint aromatique. Le bon résultat est celui où l’apprenant sait dire pourquoi il s’arrête à ce dosage. Vigilance : chercher un appui doux, gras, salé ou umami ; l'acidité doit relever sans agresser.</t>
  </si>
  <si>
    <t>Faire un essai « signature » de Abricot avec une micro-quantité de Cumin. Comparer au témoin et décider si l’effet mérite d’être conservé ou supprimé.</t>
  </si>
  <si>
    <t>Pour Abricot — Signature = option, jamais obligation. Cumin n’est validé que s’il apporte un bénéfice sensoriel clair (chaleur / relief aromatique) sans brouiller le profil fruit à noyau, floral, miellé. Vigilance : chercher un appui doux, gras, salé ou umami ; l'acidité doit relever sans agresser.</t>
  </si>
  <si>
    <t>Préparer Ananas en cru, puis comparer une bouchée témoin à une bouchée avec Vanille. Faire nommer ce que Vanille apporte au profil tropical, floral, caramélisé.</t>
  </si>
  <si>
    <t>Pour Ananas — Repère fort : Vanille apporte surtout douceur / rondeur. Attendu : l’apprenant décrit l’effet sur acide / doux et propose un dosage sans masquer Ananas. Vigilance : chercher un appui doux, gras, salé ou umami ; l'acidité doit relever sans agresser.</t>
  </si>
  <si>
    <t>Comparer Citron vert à Vanille sur le même Ananas. Demander quelle association paraît la plus lisible et laquelle respecte le mieux le profil tropical, floral, caramélisé.</t>
  </si>
  <si>
    <t>Pour Ananas — Association fiable : faire justifier le choix entre Citron vert et Vanille. Valider si l’apprenant relie son choix à acidité / vivacité, au dosage et à la technique. Vigilance : chercher un appui doux, gras, salé ou umami ; l'acidité doit relever sans agresser.</t>
  </si>
  <si>
    <t>Ajouter Gingembre à Ananas en quantité modérée, puis goûter avant/après. Vérifier si l’accord renforce la profondeur sans alourdir le profil tropical, floral, caramélisé.</t>
  </si>
  <si>
    <t>Pour Ananas — Point de contrôle : Gingembre doit enrichir Ananas, pas le dominer. Faire préciser ce qui augmente : chaleur / relief aromatique, longueur ou intensité aromatique. Vigilance : chercher un appui doux, gras, salé ou umami ; l'acidité doit relever sans agresser.</t>
  </si>
  <si>
    <t>Partir du goût acide / doux de Ananas et utiliser Coco comme contrepoint. Tester deux dosages et choisir celui qui corrige le déséquilibre sans effacer le produit.</t>
  </si>
  <si>
    <t>Pour Ananas — Correction attendue : expliquer comment Coco agit par rondeur / gras / texture. Une autre réponse est recevable si elle corrige réellement le goût dominant après dégustation. Vigilance : chercher un appui doux, gras, salé ou umami ; l'acidité doit relever sans agresser.</t>
  </si>
  <si>
    <t>Construire un trio : Ananas + Vanille + Porc. Demander à l’apprenant quelle note commune ou complémentaire permet à Porc de faire le lien.</t>
  </si>
  <si>
    <t>Pour Ananas — Travail de liaison : Porc doit relier les éléments sans ajouter une troisième direction confuse. Faire citer le lien aromatique et vérifier le dosage. Vigilance : chercher un appui doux, gras, salé ou umami ; l'acidité doit relever sans agresser.</t>
  </si>
  <si>
    <t>Tester Piment avec Ananas en trois intensités : trace, modérée, marquée. Faire choisir le seuil où l’association reste intéressante tout en gardant Ananas identifiable.</t>
  </si>
  <si>
    <t>Pour Ananas — Créatif mais contrôlé : Piment apporte chaleur / relief aromatique. Le bon résultat est celui où l’apprenant sait dire pourquoi il s’arrête à ce dosage. Vigilance : chercher un appui doux, gras, salé ou umami ; l'acidité doit relever sans agresser.</t>
  </si>
  <si>
    <t>Faire un essai « signature » de Ananas avec une micro-quantité de Basilic. Comparer au témoin et décider si l’effet mérite d’être conservé ou supprimé.</t>
  </si>
  <si>
    <t>Pour Ananas — Signature = option, jamais obligation. Basilic n’est validé que s’il apporte un bénéfice sensoriel clair (fraîcheur aromatique) sans brouiller le profil tropical, floral, caramélisé. Vigilance : chercher un appui doux, gras, salé ou umami ; l'acidité doit relever sans agresser.</t>
  </si>
  <si>
    <t>Préparer Banane en crue, puis comparer une bouchée témoin à une bouchée avec Chocolat noir. Faire nommer ce que Chocolat noir apporte au profil tropical, crémeux, caramel.</t>
  </si>
  <si>
    <t>Pour Banane — Repère fort : Chocolat noir apporte surtout douceur / rondeur. Attendu : l’apprenant décrit l’effet sur doux et propose un dosage sans masquer Banane. Vigilance : apporter acidité, amertume, sel ou épice pour éviter un profil plat ou lourd.</t>
  </si>
  <si>
    <t>Comparer Café à Chocolat noir sur le même Banane. Demander quelle association paraît la plus lisible et laquelle respecte le mieux le profil tropical, crémeux, caramel.</t>
  </si>
  <si>
    <t>Pour Banane — Association fiable : faire justifier le choix entre Café et Chocolat noir. Valider si l’apprenant relie son choix à contrepoint aromatique, au dosage et à la technique. Vigilance : apporter acidité, amertume, sel ou épice pour éviter un profil plat ou lourd.</t>
  </si>
  <si>
    <t>Ajouter Cannelle à Banane en quantité modérée, puis goûter avant/après. Vérifier si l’accord renforce la profondeur sans alourdir le profil tropical, crémeux, caramel.</t>
  </si>
  <si>
    <t>Pour Banane — Point de contrôle : Cannelle doit enrichir Banane, pas le dominer. Faire préciser ce qui augmente : contrepoint aromatique, longueur ou intensité aromatique. Vigilance : apporter acidité, amertume, sel ou épice pour éviter un profil plat ou lourd.</t>
  </si>
  <si>
    <t>Partir du goût doux de Banane et utiliser Citron vert comme contrepoint. Tester deux dosages et choisir celui qui corrige le déséquilibre sans effacer le produit.</t>
  </si>
  <si>
    <t>Pour Banane — Correction attendue : expliquer comment Citron vert agit par acidité / vivacité. Une autre réponse est recevable si elle corrige réellement le goût dominant après dégustation. Vigilance : apporter acidité, amertume, sel ou épice pour éviter un profil plat ou lourd.</t>
  </si>
  <si>
    <t>Construire un trio : Banane + Chocolat noir + Caramel. Demander à l’apprenant quelle note commune ou complémentaire permet à Caramel de faire le lien.</t>
  </si>
  <si>
    <t>Pour Banane — Travail de liaison : Caramel doit relier les éléments sans ajouter une troisième direction confuse. Faire citer le lien aromatique et vérifier le dosage. Vigilance : apporter acidité, amertume, sel ou épice pour éviter un profil plat ou lourd.</t>
  </si>
  <si>
    <t>Tester Sésame avec Banane en trois intensités : trace, modérée, marquée. Faire choisir le seuil où l’association reste intéressante tout en gardant Banane identifiable.</t>
  </si>
  <si>
    <t>Pour Banane — Créatif mais contrôlé : Sésame apporte rondeur / gras / texture. Le bon résultat est celui où l’apprenant sait dire pourquoi il s’arrête à ce dosage. Vigilance : apporter acidité, amertume, sel ou épice pour éviter un profil plat ou lourd.</t>
  </si>
  <si>
    <t>Faire un essai « signature » de Banane avec une micro-quantité de Bacon. Comparer au témoin et décider si l’effet mérite d’être conservé ou supprimé.</t>
  </si>
  <si>
    <t>Pour Banane — Signature = option, jamais obligation. Bacon n’est validé que s’il apporte un bénéfice sensoriel clair (contrepoint aromatique) sans brouiller le profil tropical, crémeux, caramel. Vigilance : apporter acidité, amertume, sel ou épice pour éviter un profil plat ou lourd.</t>
  </si>
  <si>
    <t>Préparer Cassis en cru, puis comparer une bouchée témoin à une bouchée avec Poire. Faire nommer ce que Poire apporte au profil fruit noir, végétal, puissant.</t>
  </si>
  <si>
    <t>Pour Cassis — Repère fort : Poire apporte surtout douceur / rondeur. Attendu : l’apprenant décrit l’effet sur acide / amer et propose un dosage sans masquer Cassis. Vigilance : chercher un appui doux, gras, salé ou umami ; l'acidité doit relever sans agresser.</t>
  </si>
  <si>
    <t>Comparer Chocolat noir à Poire sur le même Cassis. Demander quelle association paraît la plus lisible et laquelle respecte le mieux le profil fruit noir, végétal, puissant.</t>
  </si>
  <si>
    <t>Pour Cassis — Association fiable : faire justifier le choix entre Chocolat noir et Poire. Valider si l’apprenant relie son choix à douceur / rondeur, au dosage et à la technique. Vigilance : chercher un appui doux, gras, salé ou umami ; l'acidité doit relever sans agresser.</t>
  </si>
  <si>
    <t>Ajouter Canard à Cassis en quantité modérée, puis goûter avant/après. Vérifier si l’accord renforce la profondeur sans alourdir le profil fruit noir, végétal, puissant.</t>
  </si>
  <si>
    <t>Pour Cassis — Point de contrôle : Canard doit enrichir Cassis, pas le dominer. Faire préciser ce qui augmente : contrepoint aromatique, longueur ou intensité aromatique. Vigilance : chercher un appui doux, gras, salé ou umami ; l'acidité doit relever sans agresser.</t>
  </si>
  <si>
    <t>Partir du goût acide / amer de Cassis et utiliser Vanille comme contrepoint. Tester deux dosages et choisir celui qui corrige le déséquilibre sans effacer le produit.</t>
  </si>
  <si>
    <t>Pour Cassis — Correction attendue : expliquer comment Vanille agit par douceur / rondeur. Une autre réponse est recevable si elle corrige réellement le goût dominant après dégustation. Vigilance : chercher un appui doux, gras, salé ou umami ; l'acidité doit relever sans agresser.</t>
  </si>
  <si>
    <t>Construire un trio : Cassis + Poire + Menthe. Demander à l’apprenant quelle note commune ou complémentaire permet à Menthe de faire le lien.</t>
  </si>
  <si>
    <t>Pour Cassis — Travail de liaison : Menthe doit relier les éléments sans ajouter une troisième direction confuse. Faire citer le lien aromatique et vérifier le dosage. Vigilance : chercher un appui doux, gras, salé ou umami ; l'acidité doit relever sans agresser.</t>
  </si>
  <si>
    <t>Tester Betterave avec Cassis en trois intensités : trace, modérée, marquée. Faire choisir le seuil où l’association reste intéressante tout en gardant Cassis identifiable.</t>
  </si>
  <si>
    <t>Pour Cassis — Créatif mais contrôlé : Betterave apporte contrepoint aromatique. Le bon résultat est celui où l’apprenant sait dire pourquoi il s’arrête à ce dosage. Vigilance : chercher un appui doux, gras, salé ou umami ; l'acidité doit relever sans agresser.</t>
  </si>
  <si>
    <t>Faire un essai « signature » de Cassis avec une micro-quantité de Poivre noir. Comparer au témoin et décider si l’effet mérite d’être conservé ou supprimé.</t>
  </si>
  <si>
    <t>Pour Cassis — Signature = option, jamais obligation. Poivre noir n’est validé que s’il apporte un bénéfice sensoriel clair (chaleur / relief aromatique) sans brouiller le profil fruit noir, végétal, puissant. Vigilance : chercher un appui doux, gras, salé ou umami ; l'acidité doit relever sans agresser.</t>
  </si>
  <si>
    <t>Préparer Cerise en crue, puis comparer une bouchée témoin à une bouchée avec Amande. Faire nommer ce que Amande apporte au profil fruit rouge, amande, floral.</t>
  </si>
  <si>
    <t>Pour Cerise — Repère fort : Amande apporte surtout rondeur / gras / texture. Attendu : l’apprenant décrit l’effet sur doux / acide et propose un dosage sans masquer Cerise. Vigilance : chercher un appui doux, gras, salé ou umami ; l'acidité doit relever sans agresser.</t>
  </si>
  <si>
    <t>Comparer Chocolat noir à Amande sur le même Cerise. Demander quelle association paraît la plus lisible et laquelle respecte le mieux le profil fruit rouge, amande, floral.</t>
  </si>
  <si>
    <t>Pour Cerise — Association fiable : faire justifier le choix entre Chocolat noir et Amande. Valider si l’apprenant relie son choix à douceur / rondeur, au dosage et à la technique. Vigilance : chercher un appui doux, gras, salé ou umami ; l'acidité doit relever sans agresser.</t>
  </si>
  <si>
    <t>Ajouter Canard à Cerise en quantité modérée, puis goûter avant/après. Vérifier si l’accord renforce la profondeur sans alourdir le profil fruit rouge, amande, floral.</t>
  </si>
  <si>
    <t>Pour Cerise — Point de contrôle : Canard doit enrichir Cerise, pas le dominer. Faire préciser ce qui augmente : contrepoint aromatique, longueur ou intensité aromatique. Vigilance : chercher un appui doux, gras, salé ou umami ; l'acidité doit relever sans agresser.</t>
  </si>
  <si>
    <t>Partir du goût doux / acide de Cerise et utiliser Vanille comme contrepoint. Tester deux dosages et choisir celui qui corrige le déséquilibre sans effacer le produit.</t>
  </si>
  <si>
    <t>Pour Cerise — Correction attendue : expliquer comment Vanille agit par douceur / rondeur. Une autre réponse est recevable si elle corrige réellement le goût dominant après dégustation. Vigilance : chercher un appui doux, gras, salé ou umami ; l'acidité doit relever sans agresser.</t>
  </si>
  <si>
    <t>Construire un trio : Cerise + Amande + Thym. Demander à l’apprenant quelle note commune ou complémentaire permet à Thym de faire le lien.</t>
  </si>
  <si>
    <t>Pour Cerise — Travail de liaison : Thym doit relier les éléments sans ajouter une troisième direction confuse. Faire citer le lien aromatique et vérifier le dosage. Vigilance : chercher un appui doux, gras, salé ou umami ; l'acidité doit relever sans agresser.</t>
  </si>
  <si>
    <t>Tester Balsamique avec Cerise en trois intensités : trace, modérée, marquée. Faire choisir le seuil où l’association reste intéressante tout en gardant Cerise identifiable.</t>
  </si>
  <si>
    <t>Pour Cerise — Créatif mais contrôlé : Balsamique apporte contrepoint aromatique. Le bon résultat est celui où l’apprenant sait dire pourquoi il s’arrête à ce dosage. Vigilance : chercher un appui doux, gras, salé ou umami ; l'acidité doit relever sans agresser.</t>
  </si>
  <si>
    <t>Faire un essai « signature » de Cerise avec une micro-quantité de Poivre. Comparer au témoin et décider si l’effet mérite d’être conservé ou supprimé.</t>
  </si>
  <si>
    <t>Pour Cerise — Signature = option, jamais obligation. Poivre n’est validé que s’il apporte un bénéfice sensoriel clair (chaleur / relief aromatique) sans brouiller le profil fruit rouge, amande, floral. Vigilance : chercher un appui doux, gras, salé ou umami ; l'acidité doit relever sans agresser.</t>
  </si>
  <si>
    <t>Préparer Citron en jus, puis comparer une bouchée témoin à une bouchée avec Poisson. Faire nommer ce que Poisson apporte au profil agrume, floral, zesté.</t>
  </si>
  <si>
    <t>Pour Citron — Repère fort : Poisson apporte surtout contrepoint aromatique. Attendu : l’apprenant décrit l’effet sur acide et propose un dosage sans masquer Citron. Vigilance : chercher un appui doux, gras, salé ou umami ; l'acidité doit relever sans agresser.</t>
  </si>
  <si>
    <t>Comparer Poulet à Poisson sur le même Citron. Demander quelle association paraît la plus lisible et laquelle respecte le mieux le profil agrume, floral, zesté.</t>
  </si>
  <si>
    <t>Pour Citron — Association fiable : faire justifier le choix entre Poulet et Poisson. Valider si l’apprenant relie son choix à contrepoint aromatique, au dosage et à la technique. Vigilance : chercher un appui doux, gras, salé ou umami ; l'acidité doit relever sans agresser.</t>
  </si>
  <si>
    <t>Ajouter Ail à Citron en quantité modérée, puis goûter avant/après. Vérifier si l’accord renforce la profondeur sans alourdir le profil agrume, floral, zesté.</t>
  </si>
  <si>
    <t>Pour Citron — Point de contrôle : Ail doit enrichir Citron, pas le dominer. Faire préciser ce qui augmente : chaleur / relief aromatique, longueur ou intensité aromatique. Vigilance : chercher un appui doux, gras, salé ou umami ; l'acidité doit relever sans agresser.</t>
  </si>
  <si>
    <t>Partir du goût acide de Citron et utiliser Persil comme contrepoint. Tester deux dosages et choisir celui qui corrige le déséquilibre sans effacer le produit.</t>
  </si>
  <si>
    <t>Pour Citron — Correction attendue : expliquer comment Persil agit par fraîcheur aromatique. Une autre réponse est recevable si elle corrige réellement le goût dominant après dégustation. Vigilance : chercher un appui doux, gras, salé ou umami ; l'acidité doit relever sans agresser.</t>
  </si>
  <si>
    <t>Construire un trio : Citron + Poisson + Framboise. Demander à l’apprenant quelle note commune ou complémentaire permet à Framboise de faire le lien.</t>
  </si>
  <si>
    <t>Pour Citron — Travail de liaison : Framboise doit relier les éléments sans ajouter une troisième direction confuse. Faire citer le lien aromatique et vérifier le dosage. Vigilance : chercher un appui doux, gras, salé ou umami ; l'acidité doit relever sans agresser.</t>
  </si>
  <si>
    <t>Tester Chocolat noir avec Citron en trois intensités : trace, modérée, marquée. Faire choisir le seuil où l’association reste intéressante tout en gardant Citron identifiable.</t>
  </si>
  <si>
    <t>Pour Citron — Créatif mais contrôlé : Chocolat noir apporte douceur / rondeur. Le bon résultat est celui où l’apprenant sait dire pourquoi il s’arrête à ce dosage. Vigilance : chercher un appui doux, gras, salé ou umami ; l'acidité doit relever sans agresser.</t>
  </si>
  <si>
    <t>Faire un essai « signature » de Citron avec une micro-quantité de Café. Comparer au témoin et décider si l’effet mérite d’être conservé ou supprimé.</t>
  </si>
  <si>
    <t>Pour Citron — Signature = option, jamais obligation. Café n’est validé que s’il apporte un bénéfice sensoriel clair (contrepoint aromatique) sans brouiller le profil agrume, floral, zesté. Vigilance : chercher un appui doux, gras, salé ou umami ; l'acidité doit relever sans agresser.</t>
  </si>
  <si>
    <t>Préparer Citron vert en jus, puis comparer une bouchée témoin à une bouchée avec Coriandre. Faire nommer ce que Coriandre apporte au profil agrume vert, floral, vif.</t>
  </si>
  <si>
    <t>Pour Citron vert — Repère fort : Coriandre apporte surtout fraîcheur aromatique. Attendu : l’apprenant décrit l’effet sur acide et propose un dosage sans masquer Citron vert. Vigilance : chercher un appui doux, gras, salé ou umami ; l'acidité doit relever sans agresser.</t>
  </si>
  <si>
    <t>Comparer Coco à Coriandre sur le même Citron vert. Demander quelle association paraît la plus lisible et laquelle respecte le mieux le profil agrume vert, floral, vif.</t>
  </si>
  <si>
    <t>Pour Citron vert — Association fiable : faire justifier le choix entre Coco et Coriandre. Valider si l’apprenant relie son choix à rondeur / gras / texture, au dosage et à la technique. Vigilance : chercher un appui doux, gras, salé ou umami ; l'acidité doit relever sans agresser.</t>
  </si>
  <si>
    <t>Ajouter Piment à Citron vert en quantité modérée, puis goûter avant/après. Vérifier si l’accord renforce la profondeur sans alourdir le profil agrume vert, floral, vif.</t>
  </si>
  <si>
    <t>Pour Citron vert — Point de contrôle : Piment doit enrichir Citron vert, pas le dominer. Faire préciser ce qui augmente : chaleur / relief aromatique, longueur ou intensité aromatique. Vigilance : chercher un appui doux, gras, salé ou umami ; l'acidité doit relever sans agresser.</t>
  </si>
  <si>
    <t>Partir du goût acide de Citron vert et utiliser Avocat comme contrepoint. Tester deux dosages et choisir celui qui corrige le déséquilibre sans effacer le produit.</t>
  </si>
  <si>
    <t>Pour Citron vert — Correction attendue : expliquer comment Avocat agit par contrepoint aromatique. Une autre réponse est recevable si elle corrige réellement le goût dominant après dégustation. Vigilance : chercher un appui doux, gras, salé ou umami ; l'acidité doit relever sans agresser.</t>
  </si>
  <si>
    <t>Construire un trio : Citron vert + Coriandre + Mangue. Demander à l’apprenant quelle note commune ou complémentaire permet à Mangue de faire le lien.</t>
  </si>
  <si>
    <t>Pour Citron vert — Travail de liaison : Mangue doit relier les éléments sans ajouter une troisième direction confuse. Faire citer le lien aromatique et vérifier le dosage. Vigilance : chercher un appui doux, gras, salé ou umami ; l'acidité doit relever sans agresser.</t>
  </si>
  <si>
    <t>Tester Crevette avec Citron vert en trois intensités : trace, modérée, marquée. Faire choisir le seuil où l’association reste intéressante tout en gardant Citron vert identifiable.</t>
  </si>
  <si>
    <t>Pour Citron vert — Créatif mais contrôlé : Crevette apporte contrepoint aromatique. Le bon résultat est celui où l’apprenant sait dire pourquoi il s’arrête à ce dosage. Vigilance : chercher un appui doux, gras, salé ou umami ; l'acidité doit relever sans agresser.</t>
  </si>
  <si>
    <t>Faire un essai « signature » de Citron vert avec une micro-quantité de Chocolat noir. Comparer au témoin et décider si l’effet mérite d’être conservé ou supprimé.</t>
  </si>
  <si>
    <t>Pour Citron vert — Signature = option, jamais obligation. Chocolat noir n’est validé que s’il apporte un bénéfice sensoriel clair (douceur / rondeur) sans brouiller le profil agrume vert, floral, vif. Vigilance : chercher un appui doux, gras, salé ou umami ; l'acidité doit relever sans agresser.</t>
  </si>
  <si>
    <t>Préparer Coing en poché, puis comparer une bouchée témoin à une bouchée avec Porc. Faire nommer ce que Porc apporte au profil floral, miellé, pomme-poire.</t>
  </si>
  <si>
    <t>Pour Coing — Repère fort : Porc apporte surtout contrepoint aromatique. Attendu : l’apprenant décrit l’effet sur acide / astringent et propose un dosage sans masquer Coing. Vigilance : chercher un appui doux, gras, salé ou umami ; l'acidité doit relever sans agresser.</t>
  </si>
  <si>
    <t>Comparer Fromage à Porc sur le même Coing. Demander quelle association paraît la plus lisible et laquelle respecte le mieux le profil floral, miellé, pomme-poire.</t>
  </si>
  <si>
    <t>Pour Coing — Association fiable : faire justifier le choix entre Fromage et Porc. Valider si l’apprenant relie son choix à contrepoint aromatique, au dosage et à la technique. Vigilance : chercher un appui doux, gras, salé ou umami ; l'acidité doit relever sans agresser.</t>
  </si>
  <si>
    <t>Ajouter Vanille à Coing en quantité modérée, puis goûter avant/après. Vérifier si l’accord renforce la profondeur sans alourdir le profil floral, miellé, pomme-poire.</t>
  </si>
  <si>
    <t>Pour Coing — Point de contrôle : Vanille doit enrichir Coing, pas le dominer. Faire préciser ce qui augmente : douceur / rondeur, longueur ou intensité aromatique. Vigilance : chercher un appui doux, gras, salé ou umami ; l'acidité doit relever sans agresser.</t>
  </si>
  <si>
    <t>Partir du goût acide / astringent de Coing et utiliser Cannelle comme contrepoint. Tester deux dosages et choisir celui qui corrige le déséquilibre sans effacer le produit.</t>
  </si>
  <si>
    <t>Pour Coing — Correction attendue : expliquer comment Cannelle agit par contrepoint aromatique. Une autre réponse est recevable si elle corrige réellement le goût dominant après dégustation. Vigilance : chercher un appui doux, gras, salé ou umami ; l'acidité doit relever sans agresser.</t>
  </si>
  <si>
    <t>Construire un trio : Coing + Porc + Miel. Demander à l’apprenant quelle note commune ou complémentaire permet à Miel de faire le lien.</t>
  </si>
  <si>
    <t>Pour Coing — Travail de liaison : Miel doit relier les éléments sans ajouter une troisième direction confuse. Faire citer le lien aromatique et vérifier le dosage. Vigilance : chercher un appui doux, gras, salé ou umami ; l'acidité doit relever sans agresser.</t>
  </si>
  <si>
    <t>Tester Agneau avec Coing en trois intensités : trace, modérée, marquée. Faire choisir le seuil où l’association reste intéressante tout en gardant Coing identifiable.</t>
  </si>
  <si>
    <t>Pour Coing — Créatif mais contrôlé : Agneau apporte contrepoint aromatique. Le bon résultat est celui où l’apprenant sait dire pourquoi il s’arrête à ce dosage. Vigilance : chercher un appui doux, gras, salé ou umami ; l'acidité doit relever sans agresser.</t>
  </si>
  <si>
    <t>Faire un essai « signature » de Coing avec une micro-quantité de Noix. Comparer au témoin et décider si l’effet mérite d’être conservé ou supprimé.</t>
  </si>
  <si>
    <t>Pour Coing — Signature = option, jamais obligation. Noix n’est validé que s’il apporte un bénéfice sensoriel clair (rondeur / gras / texture) sans brouiller le profil floral, miellé, pomme-poire. Vigilance : chercher un appui doux, gras, salé ou umami ; l'acidité doit relever sans agresser.</t>
  </si>
  <si>
    <t>Préparer Figue en crue, puis comparer une bouchée témoin à une bouchée avec Chèvre. Faire nommer ce que Chèvre apporte au profil miellé, floral, vert.</t>
  </si>
  <si>
    <t>Pour Figue — Repère fort : Chèvre apporte surtout rondeur / gras / texture. Attendu : l’apprenant décrit l’effet sur doux et propose un dosage sans masquer Figue. Vigilance : apporter acidité, amertume, sel ou épice pour éviter un profil plat ou lourd.</t>
  </si>
  <si>
    <t>Comparer Jambon cru à Chèvre sur le même Figue. Demander quelle association paraît la plus lisible et laquelle respecte le mieux le profil miellé, floral, vert.</t>
  </si>
  <si>
    <t>Pour Figue — Association fiable : faire justifier le choix entre Jambon cru et Chèvre. Valider si l’apprenant relie son choix à profondeur / umami, au dosage et à la technique. Vigilance : apporter acidité, amertume, sel ou épice pour éviter un profil plat ou lourd.</t>
  </si>
  <si>
    <t>Ajouter Noix à Figue en quantité modérée, puis goûter avant/après. Vérifier si l’accord renforce la profondeur sans alourdir le profil miellé, floral, vert.</t>
  </si>
  <si>
    <t>Pour Figue — Point de contrôle : Noix doit enrichir Figue, pas le dominer. Faire préciser ce qui augmente : rondeur / gras / texture, longueur ou intensité aromatique. Vigilance : apporter acidité, amertume, sel ou épice pour éviter un profil plat ou lourd.</t>
  </si>
  <si>
    <t>Partir du goût doux de Figue et utiliser Miel comme contrepoint. Tester deux dosages et choisir celui qui corrige le déséquilibre sans effacer le produit.</t>
  </si>
  <si>
    <t>Pour Figue — Correction attendue : expliquer comment Miel agit par douceur / rondeur. Une autre réponse est recevable si elle corrige réellement le goût dominant après dégustation. Vigilance : apporter acidité, amertume, sel ou épice pour éviter un profil plat ou lourd.</t>
  </si>
  <si>
    <t>Construire un trio : Figue + Chèvre + Balsamique. Demander à l’apprenant quelle note commune ou complémentaire permet à Balsamique de faire le lien.</t>
  </si>
  <si>
    <t>Pour Figue — Travail de liaison : Balsamique doit relier les éléments sans ajouter une troisième direction confuse. Faire citer le lien aromatique et vérifier le dosage. Vigilance : apporter acidité, amertume, sel ou épice pour éviter un profil plat ou lourd.</t>
  </si>
  <si>
    <t>Tester Canard avec Figue en trois intensités : trace, modérée, marquée. Faire choisir le seuil où l’association reste intéressante tout en gardant Figue identifiable.</t>
  </si>
  <si>
    <t>Pour Figue — Créatif mais contrôlé : Canard apporte contrepoint aromatique. Le bon résultat est celui où l’apprenant sait dire pourquoi il s’arrête à ce dosage. Vigilance : apporter acidité, amertume, sel ou épice pour éviter un profil plat ou lourd.</t>
  </si>
  <si>
    <t>Faire un essai « signature » de Figue avec une micro-quantité de Café. Comparer au témoin et décider si l’effet mérite d’être conservé ou supprimé.</t>
  </si>
  <si>
    <t>Pour Figue — Signature = option, jamais obligation. Café n’est validé que s’il apporte un bénéfice sensoriel clair (contrepoint aromatique) sans brouiller le profil miellé, floral, vert. Vigilance : apporter acidité, amertume, sel ou épice pour éviter un profil plat ou lourd.</t>
  </si>
  <si>
    <t>Préparer Fraise en crue, puis comparer une bouchée témoin à une bouchée avec Crème. Faire nommer ce que Crème apporte au profil fruit rouge, floral, vert.</t>
  </si>
  <si>
    <t>Pour Fraise — Repère fort : Crème apporte surtout rondeur / gras / texture. Attendu : l’apprenant décrit l’effet sur doux / acide et propose un dosage sans masquer Fraise. Vigilance : chercher un appui doux, gras, salé ou umami ; l'acidité doit relever sans agresser.</t>
  </si>
  <si>
    <t>Comparer Basilic à Crème sur le même Fraise. Demander quelle association paraît la plus lisible et laquelle respecte le mieux le profil fruit rouge, floral, vert.</t>
  </si>
  <si>
    <t>Pour Fraise — Association fiable : faire justifier le choix entre Basilic et Crème. Valider si l’apprenant relie son choix à fraîcheur aromatique, au dosage et à la technique. Vigilance : chercher un appui doux, gras, salé ou umami ; l'acidité doit relever sans agresser.</t>
  </si>
  <si>
    <t>Ajouter Citron à Fraise en quantité modérée, puis goûter avant/après. Vérifier si l’accord renforce la profondeur sans alourdir le profil fruit rouge, floral, vert.</t>
  </si>
  <si>
    <t>Pour Fraise — Point de contrôle : Citron doit enrichir Fraise, pas le dominer. Faire préciser ce qui augmente : acidité / vivacité, longueur ou intensité aromatique. Vigilance : chercher un appui doux, gras, salé ou umami ; l'acidité doit relever sans agresser.</t>
  </si>
  <si>
    <t>Partir du goût doux / acide de Fraise et utiliser Balsamique comme contrepoint. Tester deux dosages et choisir celui qui corrige le déséquilibre sans effacer le produit.</t>
  </si>
  <si>
    <t>Pour Fraise — Correction attendue : expliquer comment Balsamique agit par contrepoint aromatique. Une autre réponse est recevable si elle corrige réellement le goût dominant après dégustation. Vigilance : chercher un appui doux, gras, salé ou umami ; l'acidité doit relever sans agresser.</t>
  </si>
  <si>
    <t>Construire un trio : Fraise + Crème + Poivre. Demander à l’apprenant quelle note commune ou complémentaire permet à Poivre de faire le lien.</t>
  </si>
  <si>
    <t>Pour Fraise — Travail de liaison : Poivre doit relier les éléments sans ajouter une troisième direction confuse. Faire citer le lien aromatique et vérifier le dosage. Vigilance : chercher un appui doux, gras, salé ou umami ; l'acidité doit relever sans agresser.</t>
  </si>
  <si>
    <t>Tester Tomate avec Fraise en trois intensités : trace, modérée, marquée. Faire choisir le seuil où l’association reste intéressante tout en gardant Fraise identifiable.</t>
  </si>
  <si>
    <t>Pour Fraise — Créatif mais contrôlé : Tomate apporte acidité / vivacité. Le bon résultat est celui où l’apprenant sait dire pourquoi il s’arrête à ce dosage. Vigilance : chercher un appui doux, gras, salé ou umami ; l'acidité doit relever sans agresser.</t>
  </si>
  <si>
    <t>Faire un essai « signature » de Fraise avec une micro-quantité de Olive. Comparer au témoin et décider si l’effet mérite d’être conservé ou supprimé.</t>
  </si>
  <si>
    <t>Pour Fraise — Signature = option, jamais obligation. Olive n’est validé que s’il apporte un bénéfice sensoriel clair (contrepoint aromatique) sans brouiller le profil fruit rouge, floral, vert. Vigilance : chercher un appui doux, gras, salé ou umami ; l'acidité doit relever sans agresser.</t>
  </si>
  <si>
    <t>Préparer Framboise en crue, puis comparer une bouchée témoin à une bouchée avec Chocolat noir. Faire nommer ce que Chocolat noir apporte au profil fruit rouge, floral.</t>
  </si>
  <si>
    <t>Pour Framboise — Repère fort : Chocolat noir apporte surtout douceur / rondeur. Attendu : l’apprenant décrit l’effet sur acide / doux et propose un dosage sans masquer Framboise. Vigilance : chercher un appui doux, gras, salé ou umami ; l'acidité doit relever sans agresser.</t>
  </si>
  <si>
    <t>Comparer Vanille à Chocolat noir sur le même Framboise. Demander quelle association paraît la plus lisible et laquelle respecte le mieux le profil fruit rouge, floral.</t>
  </si>
  <si>
    <t>Pour Framboise — Association fiable : faire justifier le choix entre Vanille et Chocolat noir. Valider si l’apprenant relie son choix à douceur / rondeur, au dosage et à la technique. Vigilance : chercher un appui doux, gras, salé ou umami ; l'acidité doit relever sans agresser.</t>
  </si>
  <si>
    <t>Ajouter Citron à Framboise en quantité modérée, puis goûter avant/après. Vérifier si l’accord renforce la profondeur sans alourdir le profil fruit rouge, floral.</t>
  </si>
  <si>
    <t>Pour Framboise — Point de contrôle : Citron doit enrichir Framboise, pas le dominer. Faire préciser ce qui augmente : acidité / vivacité, longueur ou intensité aromatique. Vigilance : chercher un appui doux, gras, salé ou umami ; l'acidité doit relever sans agresser.</t>
  </si>
  <si>
    <t>Partir du goût acide / doux de Framboise et utiliser Rose comme contrepoint. Tester deux dosages et choisir celui qui corrige le déséquilibre sans effacer le produit.</t>
  </si>
  <si>
    <t>Pour Framboise — Correction attendue : expliquer comment Rose agit par contrepoint aromatique. Une autre réponse est recevable si elle corrige réellement le goût dominant après dégustation. Vigilance : chercher un appui doux, gras, salé ou umami ; l'acidité doit relever sans agresser.</t>
  </si>
  <si>
    <t>Construire un trio : Framboise + Chocolat noir + Poivre. Demander à l’apprenant quelle note commune ou complémentaire permet à Poivre de faire le lien.</t>
  </si>
  <si>
    <t>Pour Framboise — Travail de liaison : Poivre doit relier les éléments sans ajouter une troisième direction confuse. Faire citer le lien aromatique et vérifier le dosage. Vigilance : chercher un appui doux, gras, salé ou umami ; l'acidité doit relever sans agresser.</t>
  </si>
  <si>
    <t>Tester Betterave avec Framboise en trois intensités : trace, modérée, marquée. Faire choisir le seuil où l’association reste intéressante tout en gardant Framboise identifiable.</t>
  </si>
  <si>
    <t>Pour Framboise — Créatif mais contrôlé : Betterave apporte contrepoint aromatique. Le bon résultat est celui où l’apprenant sait dire pourquoi il s’arrête à ce dosage. Vigilance : chercher un appui doux, gras, salé ou umami ; l'acidité doit relever sans agresser.</t>
  </si>
  <si>
    <t>Faire un essai « signature » de Framboise avec une micro-quantité de Moutarde. Comparer au témoin et décider si l’effet mérite d’être conservé ou supprimé.</t>
  </si>
  <si>
    <t>Pour Framboise — Signature = option, jamais obligation. Moutarde n’est validé que s’il apporte un bénéfice sensoriel clair (chaleur / relief aromatique) sans brouiller le profil fruit rouge, floral. Vigilance : chercher un appui doux, gras, salé ou umami ; l'acidité doit relever sans agresser.</t>
  </si>
  <si>
    <t>Préparer Grenade en crue, puis comparer une bouchée témoin à une bouchée avec Agneau. Faire nommer ce que Agneau apporte au profil fruit rouge, tannique, floral.</t>
  </si>
  <si>
    <t>Pour Grenade — Repère fort : Agneau apporte surtout contrepoint aromatique. Attendu : l’apprenant décrit l’effet sur acide / doux et propose un dosage sans masquer Grenade. Vigilance : chercher un appui doux, gras, salé ou umami ; l'acidité doit relever sans agresser.</t>
  </si>
  <si>
    <t>Comparer Menthe à Agneau sur le même Grenade. Demander quelle association paraît la plus lisible et laquelle respecte le mieux le profil fruit rouge, tannique, floral.</t>
  </si>
  <si>
    <t>Pour Grenade — Association fiable : faire justifier le choix entre Menthe et Agneau. Valider si l’apprenant relie son choix à fraîcheur aromatique, au dosage et à la technique. Vigilance : chercher un appui doux, gras, salé ou umami ; l'acidité doit relever sans agresser.</t>
  </si>
  <si>
    <t>Ajouter Yaourt à Grenade en quantité modérée, puis goûter avant/après. Vérifier si l’accord renforce la profondeur sans alourdir le profil fruit rouge, tannique, floral.</t>
  </si>
  <si>
    <t>Pour Grenade — Point de contrôle : Yaourt doit enrichir Grenade, pas le dominer. Faire préciser ce qui augmente : rondeur / gras / texture, longueur ou intensité aromatique. Vigilance : chercher un appui doux, gras, salé ou umami ; l'acidité doit relever sans agresser.</t>
  </si>
  <si>
    <t>Partir du goût acide / doux de Grenade et utiliser Aubergine comme contrepoint. Tester deux dosages et choisir celui qui corrige le déséquilibre sans effacer le produit.</t>
  </si>
  <si>
    <t>Pour Grenade — Correction attendue : expliquer comment Aubergine agit par contrepoint aromatique. Une autre réponse est recevable si elle corrige réellement le goût dominant après dégustation. Vigilance : chercher un appui doux, gras, salé ou umami ; l'acidité doit relever sans agresser.</t>
  </si>
  <si>
    <t>Construire un trio : Grenade + Agneau + Pistache. Demander à l’apprenant quelle note commune ou complémentaire permet à Pistache de faire le lien.</t>
  </si>
  <si>
    <t>Pour Grenade — Travail de liaison : Pistache doit relier les éléments sans ajouter une troisième direction confuse. Faire citer le lien aromatique et vérifier le dosage. Vigilance : chercher un appui doux, gras, salé ou umami ; l'acidité doit relever sans agresser.</t>
  </si>
  <si>
    <t>Tester Orange avec Grenade en trois intensités : trace, modérée, marquée. Faire choisir le seuil où l’association reste intéressante tout en gardant Grenade identifiable.</t>
  </si>
  <si>
    <t>Pour Grenade — Créatif mais contrôlé : Orange apporte acidité / vivacité. Le bon résultat est celui où l’apprenant sait dire pourquoi il s’arrête à ce dosage. Vigilance : chercher un appui doux, gras, salé ou umami ; l'acidité doit relever sans agresser.</t>
  </si>
  <si>
    <t>Faire un essai « signature » de Grenade avec une micro-quantité de Chocolat noir. Comparer au témoin et décider si l’effet mérite d’être conservé ou supprimé.</t>
  </si>
  <si>
    <t>Pour Grenade — Signature = option, jamais obligation. Chocolat noir n’est validé que s’il apporte un bénéfice sensoriel clair (douceur / rondeur) sans brouiller le profil fruit rouge, tannique, floral. Vigilance : chercher un appui doux, gras, salé ou umami ; l'acidité doit relever sans agresser.</t>
  </si>
  <si>
    <t>Préparer Mangue en crue, puis comparer une bouchée témoin à une bouchée avec Citron vert. Faire nommer ce que Citron vert apporte au profil tropical, résineux, floral.</t>
  </si>
  <si>
    <t>Pour Mangue — Repère fort : Citron vert apporte surtout acidité / vivacité. Attendu : l’apprenant décrit l’effet sur doux / acide et propose un dosage sans masquer Mangue. Vigilance : chercher un appui doux, gras, salé ou umami ; l'acidité doit relever sans agresser.</t>
  </si>
  <si>
    <t>Comparer Piment à Citron vert sur le même Mangue. Demander quelle association paraît la plus lisible et laquelle respecte le mieux le profil tropical, résineux, floral.</t>
  </si>
  <si>
    <t>Pour Mangue — Association fiable : faire justifier le choix entre Piment et Citron vert. Valider si l’apprenant relie son choix à chaleur / relief aromatique, au dosage et à la technique. Vigilance : chercher un appui doux, gras, salé ou umami ; l'acidité doit relever sans agresser.</t>
  </si>
  <si>
    <t>Ajouter Coriandre à Mangue en quantité modérée, puis goûter avant/après. Vérifier si l’accord renforce la profondeur sans alourdir le profil tropical, résineux, floral.</t>
  </si>
  <si>
    <t>Pour Mangue — Point de contrôle : Coriandre doit enrichir Mangue, pas le dominer. Faire préciser ce qui augmente : fraîcheur aromatique, longueur ou intensité aromatique. Vigilance : chercher un appui doux, gras, salé ou umami ; l'acidité doit relever sans agresser.</t>
  </si>
  <si>
    <t>Partir du goût doux / acide de Mangue et utiliser Coco comme contrepoint. Tester deux dosages et choisir celui qui corrige le déséquilibre sans effacer le produit.</t>
  </si>
  <si>
    <t>Pour Mangue — Correction attendue : expliquer comment Coco agit par rondeur / gras / texture. Une autre réponse est recevable si elle corrige réellement le goût dominant après dégustation. Vigilance : chercher un appui doux, gras, salé ou umami ; l'acidité doit relever sans agresser.</t>
  </si>
  <si>
    <t>Construire un trio : Mangue + Citron vert + Gingembre. Demander à l’apprenant quelle note commune ou complémentaire permet à Gingembre de faire le lien.</t>
  </si>
  <si>
    <t>Pour Mangue — Travail de liaison : Gingembre doit relier les éléments sans ajouter une troisième direction confuse. Faire citer le lien aromatique et vérifier le dosage. Vigilance : chercher un appui doux, gras, salé ou umami ; l'acidité doit relever sans agresser.</t>
  </si>
  <si>
    <t>Tester Crevette avec Mangue en trois intensités : trace, modérée, marquée. Faire choisir le seuil où l’association reste intéressante tout en gardant Mangue identifiable.</t>
  </si>
  <si>
    <t>Pour Mangue — Créatif mais contrôlé : Crevette apporte contrepoint aromatique. Le bon résultat est celui où l’apprenant sait dire pourquoi il s’arrête à ce dosage. Vigilance : chercher un appui doux, gras, salé ou umami ; l'acidité doit relever sans agresser.</t>
  </si>
  <si>
    <t>Faire un essai « signature » de Mangue avec une micro-quantité de Poivre. Comparer au témoin et décider si l’effet mérite d’être conservé ou supprimé.</t>
  </si>
  <si>
    <t>Pour Mangue — Signature = option, jamais obligation. Poivre n’est validé que s’il apporte un bénéfice sensoriel clair (chaleur / relief aromatique) sans brouiller le profil tropical, résineux, floral. Vigilance : chercher un appui doux, gras, salé ou umami ; l'acidité doit relever sans agresser.</t>
  </si>
  <si>
    <t>Préparer Melon en cru, puis comparer une bouchée témoin à une bouchée avec Jambon cru. Faire nommer ce que Jambon cru apporte au profil meloné, floral, aqueux.</t>
  </si>
  <si>
    <t>Pour Melon — Repère fort : Jambon cru apporte surtout profondeur / umami. Attendu : l’apprenant décrit l’effet sur doux et propose un dosage sans masquer Melon. Vigilance : apporter acidité, amertume, sel ou épice pour éviter un profil plat ou lourd.</t>
  </si>
  <si>
    <t>Comparer Menthe à Jambon cru sur le même Melon. Demander quelle association paraît la plus lisible et laquelle respecte le mieux le profil meloné, floral, aqueux.</t>
  </si>
  <si>
    <t>Pour Melon — Association fiable : faire justifier le choix entre Menthe et Jambon cru. Valider si l’apprenant relie son choix à fraîcheur aromatique, au dosage et à la technique. Vigilance : apporter acidité, amertume, sel ou épice pour éviter un profil plat ou lourd.</t>
  </si>
  <si>
    <t>Ajouter Citron à Melon en quantité modérée, puis goûter avant/après. Vérifier si l’accord renforce la profondeur sans alourdir le profil meloné, floral, aqueux.</t>
  </si>
  <si>
    <t>Pour Melon — Point de contrôle : Citron doit enrichir Melon, pas le dominer. Faire préciser ce qui augmente : acidité / vivacité, longueur ou intensité aromatique. Vigilance : apporter acidité, amertume, sel ou épice pour éviter un profil plat ou lourd.</t>
  </si>
  <si>
    <t>Partir du goût doux de Melon et utiliser Feta comme contrepoint. Tester deux dosages et choisir celui qui corrige le déséquilibre sans effacer le produit.</t>
  </si>
  <si>
    <t>Pour Melon — Correction attendue : expliquer comment Feta agit par rondeur / gras / texture. Une autre réponse est recevable si elle corrige réellement le goût dominant après dégustation. Vigilance : apporter acidité, amertume, sel ou épice pour éviter un profil plat ou lourd.</t>
  </si>
  <si>
    <t>Construire un trio : Melon + Jambon cru + Concombre. Demander à l’apprenant quelle note commune ou complémentaire permet à Concombre de faire le lien.</t>
  </si>
  <si>
    <t>Pour Melon — Travail de liaison : Concombre doit relier les éléments sans ajouter une troisième direction confuse. Faire citer le lien aromatique et vérifier le dosage. Vigilance : apporter acidité, amertume, sel ou épice pour éviter un profil plat ou lourd.</t>
  </si>
  <si>
    <t>Tester Piment avec Melon en trois intensités : trace, modérée, marquée. Faire choisir le seuil où l’association reste intéressante tout en gardant Melon identifiable.</t>
  </si>
  <si>
    <t>Pour Melon — Créatif mais contrôlé : Piment apporte chaleur / relief aromatique. Le bon résultat est celui où l’apprenant sait dire pourquoi il s’arrête à ce dosage. Vigilance : apporter acidité, amertume, sel ou épice pour éviter un profil plat ou lourd.</t>
  </si>
  <si>
    <t>Faire un essai « signature » de Melon avec une micro-quantité de Anis. Comparer au témoin et décider si l’effet mérite d’être conservé ou supprimé.</t>
  </si>
  <si>
    <t>Pour Melon — Signature = option, jamais obligation. Anis n’est validé que s’il apporte un bénéfice sensoriel clair (contrepoint aromatique) sans brouiller le profil meloné, floral, aqueux. Vigilance : apporter acidité, amertume, sel ou épice pour éviter un profil plat ou lourd.</t>
  </si>
  <si>
    <t>Préparer Mûre en crue, puis comparer une bouchée témoin à une bouchée avec Pomme. Faire nommer ce que Pomme apporte au profil fruit noir, floral, sauvage.</t>
  </si>
  <si>
    <t>Pour Mûre — Repère fort : Pomme apporte surtout douceur / rondeur. Attendu : l’apprenant décrit l’effet sur acide / doux et propose un dosage sans masquer Mûre. Vigilance : chercher un appui doux, gras, salé ou umami ; l'acidité doit relever sans agresser.</t>
  </si>
  <si>
    <t>Comparer Vanille à Pomme sur le même Mûre. Demander quelle association paraît la plus lisible et laquelle respecte le mieux le profil fruit noir, floral, sauvage.</t>
  </si>
  <si>
    <t>Pour Mûre — Association fiable : faire justifier le choix entre Vanille et Pomme. Valider si l’apprenant relie son choix à douceur / rondeur, au dosage et à la technique. Vigilance : chercher un appui doux, gras, salé ou umami ; l'acidité doit relever sans agresser.</t>
  </si>
  <si>
    <t>Ajouter Gibier à Mûre en quantité modérée, puis goûter avant/après. Vérifier si l’accord renforce la profondeur sans alourdir le profil fruit noir, floral, sauvage.</t>
  </si>
  <si>
    <t>Pour Mûre — Point de contrôle : Gibier doit enrichir Mûre, pas le dominer. Faire préciser ce qui augmente : contrepoint aromatique, longueur ou intensité aromatique. Vigilance : chercher un appui doux, gras, salé ou umami ; l'acidité doit relever sans agresser.</t>
  </si>
  <si>
    <t>Partir du goût acide / doux de Mûre et utiliser Chèvre comme contrepoint. Tester deux dosages et choisir celui qui corrige le déséquilibre sans effacer le produit.</t>
  </si>
  <si>
    <t>Pour Mûre — Correction attendue : expliquer comment Chèvre agit par rondeur / gras / texture. Une autre réponse est recevable si elle corrige réellement le goût dominant après dégustation. Vigilance : chercher un appui doux, gras, salé ou umami ; l'acidité doit relever sans agresser.</t>
  </si>
  <si>
    <t>Construire un trio : Mûre + Pomme + Thym. Demander à l’apprenant quelle note commune ou complémentaire permet à Thym de faire le lien.</t>
  </si>
  <si>
    <t>Pour Mûre — Travail de liaison : Thym doit relier les éléments sans ajouter une troisième direction confuse. Faire citer le lien aromatique et vérifier le dosage. Vigilance : chercher un appui doux, gras, salé ou umami ; l'acidité doit relever sans agresser.</t>
  </si>
  <si>
    <t>Tester Chocolat noir avec Mûre en trois intensités : trace, modérée, marquée. Faire choisir le seuil où l’association reste intéressante tout en gardant Mûre identifiable.</t>
  </si>
  <si>
    <t>Pour Mûre — Créatif mais contrôlé : Chocolat noir apporte douceur / rondeur. Le bon résultat est celui où l’apprenant sait dire pourquoi il s’arrête à ce dosage. Vigilance : chercher un appui doux, gras, salé ou umami ; l'acidité doit relever sans agresser.</t>
  </si>
  <si>
    <t>Faire un essai « signature » de Mûre avec une micro-quantité de Poivre. Comparer au témoin et décider si l’effet mérite d’être conservé ou supprimé.</t>
  </si>
  <si>
    <t>Pour Mûre — Signature = option, jamais obligation. Poivre n’est validé que s’il apporte un bénéfice sensoriel clair (chaleur / relief aromatique) sans brouiller le profil fruit noir, floral, sauvage. Vigilance : chercher un appui doux, gras, salé ou umami ; l'acidité doit relever sans agresser.</t>
  </si>
  <si>
    <t>Préparer Myrtille en crue, puis comparer une bouchée témoin à une bouchée avec Citron. Faire nommer ce que Citron apporte au profil fruit bleu, floral, légèrement boisé.</t>
  </si>
  <si>
    <t>Pour Myrtille — Repère fort : Citron apporte surtout acidité / vivacité. Attendu : l’apprenant décrit l’effet sur doux / acide et propose un dosage sans masquer Myrtille. Vigilance : chercher un appui doux, gras, salé ou umami ; l'acidité doit relever sans agresser.</t>
  </si>
  <si>
    <t>Comparer Vanille à Citron sur le même Myrtille. Demander quelle association paraît la plus lisible et laquelle respecte le mieux le profil fruit bleu, floral, légèrement boisé.</t>
  </si>
  <si>
    <t>Pour Myrtille — Association fiable : faire justifier le choix entre Vanille et Citron. Valider si l’apprenant relie son choix à douceur / rondeur, au dosage et à la technique. Vigilance : chercher un appui doux, gras, salé ou umami ; l'acidité doit relever sans agresser.</t>
  </si>
  <si>
    <t>Ajouter Yaourt à Myrtille en quantité modérée, puis goûter avant/après. Vérifier si l’accord renforce la profondeur sans alourdir le profil fruit bleu, floral, légèrement boisé.</t>
  </si>
  <si>
    <t>Pour Myrtille — Point de contrôle : Yaourt doit enrichir Myrtille, pas le dominer. Faire préciser ce qui augmente : rondeur / gras / texture, longueur ou intensité aromatique. Vigilance : chercher un appui doux, gras, salé ou umami ; l'acidité doit relever sans agresser.</t>
  </si>
  <si>
    <t>Partir du goût doux / acide de Myrtille et utiliser Canard comme contrepoint. Tester deux dosages et choisir celui qui corrige le déséquilibre sans effacer le produit.</t>
  </si>
  <si>
    <t>Pour Myrtille — Correction attendue : expliquer comment Canard agit par contrepoint aromatique. Une autre réponse est recevable si elle corrige réellement le goût dominant après dégustation. Vigilance : chercher un appui doux, gras, salé ou umami ; l'acidité doit relever sans agresser.</t>
  </si>
  <si>
    <t>Construire un trio : Myrtille + Citron + Romarin. Demander à l’apprenant quelle note commune ou complémentaire permet à Romarin de faire le lien.</t>
  </si>
  <si>
    <t>Pour Myrtille — Travail de liaison : Romarin doit relier les éléments sans ajouter une troisième direction confuse. Faire citer le lien aromatique et vérifier le dosage. Vigilance : chercher un appui doux, gras, salé ou umami ; l'acidité doit relever sans agresser.</t>
  </si>
  <si>
    <t>Tester Chocolat noir avec Myrtille en trois intensités : trace, modérée, marquée. Faire choisir le seuil où l’association reste intéressante tout en gardant Myrtille identifiable.</t>
  </si>
  <si>
    <t>Pour Myrtille — Créatif mais contrôlé : Chocolat noir apporte douceur / rondeur. Le bon résultat est celui où l’apprenant sait dire pourquoi il s’arrête à ce dosage. Vigilance : chercher un appui doux, gras, salé ou umami ; l'acidité doit relever sans agresser.</t>
  </si>
  <si>
    <t>Faire un essai « signature » de Myrtille avec une micro-quantité de Champignon. Comparer au témoin et décider si l’effet mérite d’être conservé ou supprimé.</t>
  </si>
  <si>
    <t>Pour Myrtille — Signature = option, jamais obligation. Champignon n’est validé que s’il apporte un bénéfice sensoriel clair (profondeur / umami) sans brouiller le profil fruit bleu, floral, légèrement boisé. Vigilance : chercher un appui doux, gras, salé ou umami ; l'acidité doit relever sans agresser.</t>
  </si>
  <si>
    <t>Préparer Orange en jus, puis comparer une bouchée témoin à une bouchée avec Canard. Faire nommer ce que Canard apporte au profil agrume, floral, zesté.</t>
  </si>
  <si>
    <t>Pour Orange — Repère fort : Canard apporte surtout contrepoint aromatique. Attendu : l’apprenant décrit l’effet sur acide / doux et propose un dosage sans masquer Orange. Vigilance : chercher un appui doux, gras, salé ou umami ; l'acidité doit relever sans agresser.</t>
  </si>
  <si>
    <t>Comparer Carotte à Canard sur le même Orange. Demander quelle association paraît la plus lisible et laquelle respecte le mieux le profil agrume, floral, zesté.</t>
  </si>
  <si>
    <t>Pour Orange — Association fiable : faire justifier le choix entre Carotte et Canard. Valider si l’apprenant relie son choix à contrepoint aromatique, au dosage et à la technique. Vigilance : chercher un appui doux, gras, salé ou umami ; l'acidité doit relever sans agresser.</t>
  </si>
  <si>
    <t>Ajouter Fenouil à Orange en quantité modérée, puis goûter avant/après. Vérifier si l’accord renforce la profondeur sans alourdir le profil agrume, floral, zesté.</t>
  </si>
  <si>
    <t>Pour Orange — Point de contrôle : Fenouil doit enrichir Orange, pas le dominer. Faire préciser ce qui augmente : contrepoint aromatique, longueur ou intensité aromatique. Vigilance : chercher un appui doux, gras, salé ou umami ; l'acidité doit relever sans agresser.</t>
  </si>
  <si>
    <t>Partir du goût acide / doux de Orange et utiliser Chocolat noir comme contrepoint. Tester deux dosages et choisir celui qui corrige le déséquilibre sans effacer le produit.</t>
  </si>
  <si>
    <t>Pour Orange — Correction attendue : expliquer comment Chocolat noir agit par douceur / rondeur. Une autre réponse est recevable si elle corrige réellement le goût dominant après dégustation. Vigilance : chercher un appui doux, gras, salé ou umami ; l'acidité doit relever sans agresser.</t>
  </si>
  <si>
    <t>Construire un trio : Orange + Canard + Cannelle. Demander à l’apprenant quelle note commune ou complémentaire permet à Cannelle de faire le lien.</t>
  </si>
  <si>
    <t>Pour Orange — Travail de liaison : Cannelle doit relier les éléments sans ajouter une troisième direction confuse. Faire citer le lien aromatique et vérifier le dosage. Vigilance : chercher un appui doux, gras, salé ou umami ; l'acidité doit relever sans agresser.</t>
  </si>
  <si>
    <t>Tester Betterave avec Orange en trois intensités : trace, modérée, marquée. Faire choisir le seuil où l’association reste intéressante tout en gardant Orange identifiable.</t>
  </si>
  <si>
    <t>Pour Orange — Créatif mais contrôlé : Betterave apporte contrepoint aromatique. Le bon résultat est celui où l’apprenant sait dire pourquoi il s’arrête à ce dosage. Vigilance : chercher un appui doux, gras, salé ou umami ; l'acidité doit relever sans agresser.</t>
  </si>
  <si>
    <t>Faire un essai « signature » de Orange avec une micro-quantité de Olive. Comparer au témoin et décider si l’effet mérite d’être conservé ou supprimé.</t>
  </si>
  <si>
    <t>Pour Orange — Signature = option, jamais obligation. Olive n’est validé que s’il apporte un bénéfice sensoriel clair (contrepoint aromatique) sans brouiller le profil agrume, floral, zesté. Vigilance : chercher un appui doux, gras, salé ou umami ; l'acidité doit relever sans agresser.</t>
  </si>
  <si>
    <t>Préparer Pamplemousse en cru, puis comparer une bouchée témoin à une bouchée avec Avocat. Faire nommer ce que Avocat apporte au profil agrume, amer, floral.</t>
  </si>
  <si>
    <t>Pour Pamplemousse — Repère fort : Avocat apporte surtout contrepoint aromatique. Attendu : l’apprenant décrit l’effet sur acide / amer et propose un dosage sans masquer Pamplemousse. Vigilance : chercher un appui doux, gras, salé ou umami ; l'acidité doit relever sans agresser.</t>
  </si>
  <si>
    <t>Comparer Crevette à Avocat sur le même Pamplemousse. Demander quelle association paraît la plus lisible et laquelle respecte le mieux le profil agrume, amer, floral.</t>
  </si>
  <si>
    <t>Pour Pamplemousse — Association fiable : faire justifier le choix entre Crevette et Avocat. Valider si l’apprenant relie son choix à contrepoint aromatique, au dosage et à la technique. Vigilance : chercher un appui doux, gras, salé ou umami ; l'acidité doit relever sans agresser.</t>
  </si>
  <si>
    <t>Ajouter Menthe à Pamplemousse en quantité modérée, puis goûter avant/après. Vérifier si l’accord renforce la profondeur sans alourdir le profil agrume, amer, floral.</t>
  </si>
  <si>
    <t>Pour Pamplemousse — Point de contrôle : Menthe doit enrichir Pamplemousse, pas le dominer. Faire préciser ce qui augmente : fraîcheur aromatique, longueur ou intensité aromatique. Vigilance : chercher un appui doux, gras, salé ou umami ; l'acidité doit relever sans agresser.</t>
  </si>
  <si>
    <t>Partir du goût acide / amer de Pamplemousse et utiliser Miel comme contrepoint. Tester deux dosages et choisir celui qui corrige le déséquilibre sans effacer le produit.</t>
  </si>
  <si>
    <t>Pour Pamplemousse — Correction attendue : expliquer comment Miel agit par douceur / rondeur. Une autre réponse est recevable si elle corrige réellement le goût dominant après dégustation. Vigilance : chercher un appui doux, gras, salé ou umami ; l'acidité doit relever sans agresser.</t>
  </si>
  <si>
    <t>Construire un trio : Pamplemousse + Avocat + Fenouil. Demander à l’apprenant quelle note commune ou complémentaire permet à Fenouil de faire le lien.</t>
  </si>
  <si>
    <t>Pour Pamplemousse — Travail de liaison : Fenouil doit relier les éléments sans ajouter une troisième direction confuse. Faire citer le lien aromatique et vérifier le dosage. Vigilance : chercher un appui doux, gras, salé ou umami ; l'acidité doit relever sans agresser.</t>
  </si>
  <si>
    <t>Tester Vanille avec Pamplemousse en trois intensités : trace, modérée, marquée. Faire choisir le seuil où l’association reste intéressante tout en gardant Pamplemousse identifiable.</t>
  </si>
  <si>
    <t>Pour Pamplemousse — Créatif mais contrôlé : Vanille apporte douceur / rondeur. Le bon résultat est celui où l’apprenant sait dire pourquoi il s’arrête à ce dosage. Vigilance : chercher un appui doux, gras, salé ou umami ; l'acidité doit relever sans agresser.</t>
  </si>
  <si>
    <t>Faire un essai « signature » de Pamplemousse avec une micro-quantité de Coriandre. Comparer au témoin et décider si l’effet mérite d’être conservé ou supprimé.</t>
  </si>
  <si>
    <t>Pour Pamplemousse — Signature = option, jamais obligation. Coriandre n’est validé que s’il apporte un bénéfice sensoriel clair (fraîcheur aromatique) sans brouiller le profil agrume, amer, floral. Vigilance : chercher un appui doux, gras, salé ou umami ; l'acidité doit relever sans agresser.</t>
  </si>
  <si>
    <t>Préparer Pastèque en crue, puis comparer une bouchée témoin à une bouchée avec Feta. Faire nommer ce que Feta apporte au profil aqueux, frais, végétal.</t>
  </si>
  <si>
    <t>Pour Pastèque — Repère fort : Feta apporte surtout rondeur / gras / texture. Attendu : l’apprenant décrit l’effet sur doux et propose un dosage sans masquer Pastèque. Vigilance : apporter acidité, amertume, sel ou épice pour éviter un profil plat ou lourd.</t>
  </si>
  <si>
    <t>Comparer Menthe à Feta sur le même Pastèque. Demander quelle association paraît la plus lisible et laquelle respecte le mieux le profil aqueux, frais, végétal.</t>
  </si>
  <si>
    <t>Pour Pastèque — Association fiable : faire justifier le choix entre Menthe et Feta. Valider si l’apprenant relie son choix à fraîcheur aromatique, au dosage et à la technique. Vigilance : apporter acidité, amertume, sel ou épice pour éviter un profil plat ou lourd.</t>
  </si>
  <si>
    <t>Ajouter Citron vert à Pastèque en quantité modérée, puis goûter avant/après. Vérifier si l’accord renforce la profondeur sans alourdir le profil aqueux, frais, végétal.</t>
  </si>
  <si>
    <t>Pour Pastèque — Point de contrôle : Citron vert doit enrichir Pastèque, pas le dominer. Faire préciser ce qui augmente : acidité / vivacité, longueur ou intensité aromatique. Vigilance : apporter acidité, amertume, sel ou épice pour éviter un profil plat ou lourd.</t>
  </si>
  <si>
    <t>Partir du goût doux de Pastèque et utiliser Concombre comme contrepoint. Tester deux dosages et choisir celui qui corrige le déséquilibre sans effacer le produit.</t>
  </si>
  <si>
    <t>Pour Pastèque — Correction attendue : expliquer comment Concombre agit par fraîcheur aromatique. Une autre réponse est recevable si elle corrige réellement le goût dominant après dégustation. Vigilance : apporter acidité, amertume, sel ou épice pour éviter un profil plat ou lourd.</t>
  </si>
  <si>
    <t>Construire un trio : Pastèque + Feta + Piment. Demander à l’apprenant quelle note commune ou complémentaire permet à Piment de faire le lien.</t>
  </si>
  <si>
    <t>Pour Pastèque — Travail de liaison : Piment doit relier les éléments sans ajouter une troisième direction confuse. Faire citer le lien aromatique et vérifier le dosage. Vigilance : apporter acidité, amertume, sel ou épice pour éviter un profil plat ou lourd.</t>
  </si>
  <si>
    <t>Tester Olive avec Pastèque en trois intensités : trace, modérée, marquée. Faire choisir le seuil où l’association reste intéressante tout en gardant Pastèque identifiable.</t>
  </si>
  <si>
    <t>Pour Pastèque — Créatif mais contrôlé : Olive apporte contrepoint aromatique. Le bon résultat est celui où l’apprenant sait dire pourquoi il s’arrête à ce dosage. Vigilance : apporter acidité, amertume, sel ou épice pour éviter un profil plat ou lourd.</t>
  </si>
  <si>
    <t>Faire un essai « signature » de Pastèque avec une micro-quantité de Huître. Comparer au témoin et décider si l’effet mérite d’être conservé ou supprimé.</t>
  </si>
  <si>
    <t>Pour Pastèque — Signature = option, jamais obligation. Huître n’est validé que s’il apporte un bénéfice sensoriel clair (contrepoint aromatique) sans brouiller le profil aqueux, frais, végétal. Vigilance : apporter acidité, amertume, sel ou épice pour éviter un profil plat ou lourd.</t>
  </si>
  <si>
    <t>Préparer Pêche en crue, puis comparer une bouchée témoin à une bouchée avec Vanille. Faire nommer ce que Vanille apporte au profil fruit à noyau, floral.</t>
  </si>
  <si>
    <t>Pour Pêche — Repère fort : Vanille apporte surtout douceur / rondeur. Attendu : l’apprenant décrit l’effet sur doux / acide et propose un dosage sans masquer Pêche. Vigilance : chercher un appui doux, gras, salé ou umami ; l'acidité doit relever sans agresser.</t>
  </si>
  <si>
    <t>Comparer Framboise à Vanille sur le même Pêche. Demander quelle association paraît la plus lisible et laquelle respecte le mieux le profil fruit à noyau, floral.</t>
  </si>
  <si>
    <t>Pour Pêche — Association fiable : faire justifier le choix entre Framboise et Vanille. Valider si l’apprenant relie son choix à acidité / vivacité, au dosage et à la technique. Vigilance : chercher un appui doux, gras, salé ou umami ; l'acidité doit relever sans agresser.</t>
  </si>
  <si>
    <t>Ajouter Romarin à Pêche en quantité modérée, puis goûter avant/après. Vérifier si l’accord renforce la profondeur sans alourdir le profil fruit à noyau, floral.</t>
  </si>
  <si>
    <t>Pour Pêche — Point de contrôle : Romarin doit enrichir Pêche, pas le dominer. Faire préciser ce qui augmente : contrepoint aromatique, longueur ou intensité aromatique. Vigilance : chercher un appui doux, gras, salé ou umami ; l'acidité doit relever sans agresser.</t>
  </si>
  <si>
    <t>Partir du goût doux / acide de Pêche et utiliser Amande comme contrepoint. Tester deux dosages et choisir celui qui corrige le déséquilibre sans effacer le produit.</t>
  </si>
  <si>
    <t>Pour Pêche — Correction attendue : expliquer comment Amande agit par rondeur / gras / texture. Une autre réponse est recevable si elle corrige réellement le goût dominant après dégustation. Vigilance : chercher un appui doux, gras, salé ou umami ; l'acidité doit relever sans agresser.</t>
  </si>
  <si>
    <t>Construire un trio : Pêche + Vanille + Jambon cru. Demander à l’apprenant quelle note commune ou complémentaire permet à Jambon cru de faire le lien.</t>
  </si>
  <si>
    <t>Pour Pêche — Travail de liaison : Jambon cru doit relier les éléments sans ajouter une troisième direction confuse. Faire citer le lien aromatique et vérifier le dosage. Vigilance : chercher un appui doux, gras, salé ou umami ; l'acidité doit relever sans agresser.</t>
  </si>
  <si>
    <t>Tester Basilic avec Pêche en trois intensités : trace, modérée, marquée. Faire choisir le seuil où l’association reste intéressante tout en gardant Pêche identifiable.</t>
  </si>
  <si>
    <t>Pour Pêche — Créatif mais contrôlé : Basilic apporte fraîcheur aromatique. Le bon résultat est celui où l’apprenant sait dire pourquoi il s’arrête à ce dosage. Vigilance : chercher un appui doux, gras, salé ou umami ; l'acidité doit relever sans agresser.</t>
  </si>
  <si>
    <t>Faire un essai « signature » de Pêche avec une micro-quantité de Poivre. Comparer au témoin et décider si l’effet mérite d’être conservé ou supprimé.</t>
  </si>
  <si>
    <t>Pour Pêche — Signature = option, jamais obligation. Poivre n’est validé que s’il apporte un bénéfice sensoriel clair (chaleur / relief aromatique) sans brouiller le profil fruit à noyau, floral. Vigilance : chercher un appui doux, gras, salé ou umami ; l'acidité doit relever sans agresser.</t>
  </si>
  <si>
    <t>Préparer Poire en crue, puis comparer une bouchée témoin à une bouchée avec Bleu. Faire nommer ce que Bleu apporte au profil floral, miellé, vert.</t>
  </si>
  <si>
    <t>Pour Poire — Repère fort : Bleu apporte surtout rondeur / gras / texture. Attendu : l’apprenant décrit l’effet sur doux et propose un dosage sans masquer Poire. Vigilance : apporter acidité, amertume, sel ou épice pour éviter un profil plat ou lourd.</t>
  </si>
  <si>
    <t>Comparer Noix à Bleu sur le même Poire. Demander quelle association paraît la plus lisible et laquelle respecte le mieux le profil floral, miellé, vert.</t>
  </si>
  <si>
    <t>Pour Poire — Association fiable : faire justifier le choix entre Noix et Bleu. Valider si l’apprenant relie son choix à rondeur / gras / texture, au dosage et à la technique. Vigilance : apporter acidité, amertume, sel ou épice pour éviter un profil plat ou lourd.</t>
  </si>
  <si>
    <t>Ajouter Chocolat noir à Poire en quantité modérée, puis goûter avant/après. Vérifier si l’accord renforce la profondeur sans alourdir le profil floral, miellé, vert.</t>
  </si>
  <si>
    <t>Pour Poire — Point de contrôle : Chocolat noir doit enrichir Poire, pas le dominer. Faire préciser ce qui augmente : douceur / rondeur, longueur ou intensité aromatique. Vigilance : apporter acidité, amertume, sel ou épice pour éviter un profil plat ou lourd.</t>
  </si>
  <si>
    <t>Partir du goût doux de Poire et utiliser Vanille comme contrepoint. Tester deux dosages et choisir celui qui corrige le déséquilibre sans effacer le produit.</t>
  </si>
  <si>
    <t>Pour Poire — Correction attendue : expliquer comment Vanille agit par douceur / rondeur. Une autre réponse est recevable si elle corrige réellement le goût dominant après dégustation. Vigilance : apporter acidité, amertume, sel ou épice pour éviter un profil plat ou lourd.</t>
  </si>
  <si>
    <t>Construire un trio : Poire + Bleu + Gingembre. Demander à l’apprenant quelle note commune ou complémentaire permet à Gingembre de faire le lien.</t>
  </si>
  <si>
    <t>Pour Poire — Travail de liaison : Gingembre doit relier les éléments sans ajouter une troisième direction confuse. Faire citer le lien aromatique et vérifier le dosage. Vigilance : apporter acidité, amertume, sel ou épice pour éviter un profil plat ou lourd.</t>
  </si>
  <si>
    <t>Tester Céleri avec Poire en trois intensités : trace, modérée, marquée. Faire choisir le seuil où l’association reste intéressante tout en gardant Poire identifiable.</t>
  </si>
  <si>
    <t>Pour Poire — Créatif mais contrôlé : Céleri apporte contrepoint aromatique. Le bon résultat est celui où l’apprenant sait dire pourquoi il s’arrête à ce dosage. Vigilance : apporter acidité, amertume, sel ou épice pour éviter un profil plat ou lourd.</t>
  </si>
  <si>
    <t>Faire un essai « signature » de Poire avec une micro-quantité de Café. Comparer au témoin et décider si l’effet mérite d’être conservé ou supprimé.</t>
  </si>
  <si>
    <t>Pour Poire — Signature = option, jamais obligation. Café n’est validé que s’il apporte un bénéfice sensoriel clair (contrepoint aromatique) sans brouiller le profil floral, miellé, vert. Vigilance : apporter acidité, amertume, sel ou épice pour éviter un profil plat ou lourd.</t>
  </si>
  <si>
    <t>Préparer Pomme en crue, puis comparer une bouchée témoin à une bouchée avec Cannelle. Faire nommer ce que Cannelle apporte au profil fruitée, verte, florale.</t>
  </si>
  <si>
    <t>Pour Pomme — Repère fort : Cannelle apporte surtout contrepoint aromatique. Attendu : l’apprenant décrit l’effet sur doux / acide et propose un dosage sans masquer Pomme. Vigilance : chercher un appui doux, gras, salé ou umami ; l'acidité doit relever sans agresser.</t>
  </si>
  <si>
    <t>Comparer Porc à Cannelle sur le même Pomme. Demander quelle association paraît la plus lisible et laquelle respecte le mieux le profil fruitée, verte, florale.</t>
  </si>
  <si>
    <t>Pour Pomme — Association fiable : faire justifier le choix entre Porc et Cannelle. Valider si l’apprenant relie son choix à contrepoint aromatique, au dosage et à la technique. Vigilance : chercher un appui doux, gras, salé ou umami ; l'acidité doit relever sans agresser.</t>
  </si>
  <si>
    <t>Ajouter Céleri à Pomme en quantité modérée, puis goûter avant/après. Vérifier si l’accord renforce la profondeur sans alourdir le profil fruitée, verte, florale.</t>
  </si>
  <si>
    <t>Pour Pomme — Point de contrôle : Céleri doit enrichir Pomme, pas le dominer. Faire préciser ce qui augmente : contrepoint aromatique, longueur ou intensité aromatique. Vigilance : chercher un appui doux, gras, salé ou umami ; l'acidité doit relever sans agresser.</t>
  </si>
  <si>
    <t>Partir du goût doux / acide de Pomme et utiliser Noix comme contrepoint. Tester deux dosages et choisir celui qui corrige le déséquilibre sans effacer le produit.</t>
  </si>
  <si>
    <t>Pour Pomme — Correction attendue : expliquer comment Noix agit par rondeur / gras / texture. Une autre réponse est recevable si elle corrige réellement le goût dominant après dégustation. Vigilance : chercher un appui doux, gras, salé ou umami ; l'acidité doit relever sans agresser.</t>
  </si>
  <si>
    <t>Construire un trio : Pomme + Cannelle + Boudin noir. Demander à l’apprenant quelle note commune ou complémentaire permet à Boudin noir de faire le lien.</t>
  </si>
  <si>
    <t>Pour Pomme — Travail de liaison : Boudin noir doit relier les éléments sans ajouter une troisième direction confuse. Faire citer le lien aromatique et vérifier le dosage. Vigilance : chercher un appui doux, gras, salé ou umami ; l'acidité doit relever sans agresser.</t>
  </si>
  <si>
    <t>Tester Fromage avec Pomme en trois intensités : trace, modérée, marquée. Faire choisir le seuil où l’association reste intéressante tout en gardant Pomme identifiable.</t>
  </si>
  <si>
    <t>Pour Pomme — Créatif mais contrôlé : Fromage apporte contrepoint aromatique. Le bon résultat est celui où l’apprenant sait dire pourquoi il s’arrête à ce dosage. Vigilance : chercher un appui doux, gras, salé ou umami ; l'acidité doit relever sans agresser.</t>
  </si>
  <si>
    <t>Faire un essai « signature » de Pomme avec une micro-quantité de Moutarde. Comparer au témoin et décider si l’effet mérite d’être conservé ou supprimé.</t>
  </si>
  <si>
    <t>Pour Pomme — Signature = option, jamais obligation. Moutarde n’est validé que s’il apporte un bénéfice sensoriel clair (chaleur / relief aromatique) sans brouiller le profil fruitée, verte, florale. Vigilance : chercher un appui doux, gras, salé ou umami ; l'acidité doit relever sans agresser.</t>
  </si>
  <si>
    <t>Préparer Prune en crue, puis comparer une bouchée témoin à une bouchée avec Cannelle. Faire nommer ce que Cannelle apporte au profil fruit à noyau, floral, vineux.</t>
  </si>
  <si>
    <t>Pour Prune — Repère fort : Cannelle apporte surtout contrepoint aromatique. Attendu : l’apprenant décrit l’effet sur doux / acide et propose un dosage sans masquer Prune. Vigilance : chercher un appui doux, gras, salé ou umami ; l'acidité doit relever sans agresser.</t>
  </si>
  <si>
    <t>Comparer Amande à Cannelle sur le même Prune. Demander quelle association paraît la plus lisible et laquelle respecte le mieux le profil fruit à noyau, floral, vineux.</t>
  </si>
  <si>
    <t>Pour Prune — Association fiable : faire justifier le choix entre Amande et Cannelle. Valider si l’apprenant relie son choix à rondeur / gras / texture, au dosage et à la technique. Vigilance : chercher un appui doux, gras, salé ou umami ; l'acidité doit relever sans agresser.</t>
  </si>
  <si>
    <t>Ajouter Porc à Prune en quantité modérée, puis goûter avant/après. Vérifier si l’accord renforce la profondeur sans alourdir le profil fruit à noyau, floral, vineux.</t>
  </si>
  <si>
    <t>Pour Prune — Point de contrôle : Porc doit enrichir Prune, pas le dominer. Faire préciser ce qui augmente : contrepoint aromatique, longueur ou intensité aromatique. Vigilance : chercher un appui doux, gras, salé ou umami ; l'acidité doit relever sans agresser.</t>
  </si>
  <si>
    <t>Partir du goût doux / acide de Prune et utiliser Canard comme contrepoint. Tester deux dosages et choisir celui qui corrige le déséquilibre sans effacer le produit.</t>
  </si>
  <si>
    <t>Pour Prune — Correction attendue : expliquer comment Canard agit par contrepoint aromatique. Une autre réponse est recevable si elle corrige réellement le goût dominant après dégustation. Vigilance : chercher un appui doux, gras, salé ou umami ; l'acidité doit relever sans agresser.</t>
  </si>
  <si>
    <t>Construire un trio : Prune + Cannelle + Vanille. Demander à l’apprenant quelle note commune ou complémentaire permet à Vanille de faire le lien.</t>
  </si>
  <si>
    <t>Pour Prune — Travail de liaison : Vanille doit relier les éléments sans ajouter une troisième direction confuse. Faire citer le lien aromatique et vérifier le dosage. Vigilance : chercher un appui doux, gras, salé ou umami ; l'acidité doit relever sans agresser.</t>
  </si>
  <si>
    <t>Tester Balsamique avec Prune en trois intensités : trace, modérée, marquée. Faire choisir le seuil où l’association reste intéressante tout en gardant Prune identifiable.</t>
  </si>
  <si>
    <t>Pour Prune — Créatif mais contrôlé : Balsamique apporte contrepoint aromatique. Le bon résultat est celui où l’apprenant sait dire pourquoi il s’arrête à ce dosage. Vigilance : chercher un appui doux, gras, salé ou umami ; l'acidité doit relever sans agresser.</t>
  </si>
  <si>
    <t>Faire un essai « signature » de Prune avec une micro-quantité de Thym. Comparer au témoin et décider si l’effet mérite d’être conservé ou supprimé.</t>
  </si>
  <si>
    <t>Pour Prune — Signature = option, jamais obligation. Thym n’est validé que s’il apporte un bénéfice sensoriel clair (contrepoint aromatique) sans brouiller le profil fruit à noyau, floral, vineux. Vigilance : chercher un appui doux, gras, salé ou umami ; l'acidité doit relever sans agresser.</t>
  </si>
  <si>
    <t>Préparer Raisin en cru, puis comparer une bouchée témoin à une bouchée avec Fromage. Faire nommer ce que Fromage apporte au profil fruitée, vineuse, florale.</t>
  </si>
  <si>
    <t>Pour Raisin — Repère fort : Fromage apporte surtout contrepoint aromatique. Attendu : l’apprenant décrit l’effet sur doux / acide et propose un dosage sans masquer Raisin. Vigilance : chercher un appui doux, gras, salé ou umami ; l'acidité doit relever sans agresser.</t>
  </si>
  <si>
    <t>Comparer Noix à Fromage sur le même Raisin. Demander quelle association paraît la plus lisible et laquelle respecte le mieux le profil fruitée, vineuse, florale.</t>
  </si>
  <si>
    <t>Pour Raisin — Association fiable : faire justifier le choix entre Noix et Fromage. Valider si l’apprenant relie son choix à rondeur / gras / texture, au dosage et à la technique. Vigilance : chercher un appui doux, gras, salé ou umami ; l'acidité doit relever sans agresser.</t>
  </si>
  <si>
    <t>Ajouter Volaille à Raisin en quantité modérée, puis goûter avant/après. Vérifier si l’accord renforce la profondeur sans alourdir le profil fruitée, vineuse, florale.</t>
  </si>
  <si>
    <t>Pour Raisin — Point de contrôle : Volaille doit enrichir Raisin, pas le dominer. Faire préciser ce qui augmente : chaleur / relief aromatique, longueur ou intensité aromatique. Vigilance : chercher un appui doux, gras, salé ou umami ; l'acidité doit relever sans agresser.</t>
  </si>
  <si>
    <t>Partir du goût doux / acide de Raisin et utiliser Céleri comme contrepoint. Tester deux dosages et choisir celui qui corrige le déséquilibre sans effacer le produit.</t>
  </si>
  <si>
    <t>Pour Raisin — Correction attendue : expliquer comment Céleri agit par contrepoint aromatique. Une autre réponse est recevable si elle corrige réellement le goût dominant après dégustation. Vigilance : chercher un appui doux, gras, salé ou umami ; l'acidité doit relever sans agresser.</t>
  </si>
  <si>
    <t>Construire un trio : Raisin + Fromage + Poivre. Demander à l’apprenant quelle note commune ou complémentaire permet à Poivre de faire le lien.</t>
  </si>
  <si>
    <t>Pour Raisin — Travail de liaison : Poivre doit relier les éléments sans ajouter une troisième direction confuse. Faire citer le lien aromatique et vérifier le dosage. Vigilance : chercher un appui doux, gras, salé ou umami ; l'acidité doit relever sans agresser.</t>
  </si>
  <si>
    <t>Tester Romarin avec Raisin en trois intensités : trace, modérée, marquée. Faire choisir le seuil où l’association reste intéressante tout en gardant Raisin identifiable.</t>
  </si>
  <si>
    <t>Pour Raisin — Créatif mais contrôlé : Romarin apporte contrepoint aromatique. Le bon résultat est celui où l’apprenant sait dire pourquoi il s’arrête à ce dosage. Vigilance : chercher un appui doux, gras, salé ou umami ; l'acidité doit relever sans agresser.</t>
  </si>
  <si>
    <t>Faire un essai « signature » de Raisin avec une micro-quantité de Olive. Comparer au témoin et décider si l’effet mérite d’être conservé ou supprimé.</t>
  </si>
  <si>
    <t>Pour Raisin — Signature = option, jamais obligation. Olive n’est validé que s’il apporte un bénéfice sensoriel clair (contrepoint aromatique) sans brouiller le profil fruitée, vineuse, florale. Vigilance : chercher un appui doux, gras, salé ou umami ; l'acidité doit relever sans agresser.</t>
  </si>
  <si>
    <t>Préparer Agneau en rôti, puis comparer une bouchée témoin à une bouchée avec Romarin. Faire nommer ce que Romarin apporte au profil animal, grillé, herbacé.</t>
  </si>
  <si>
    <t>Pour Agneau — Repère fort : Romarin apporte surtout contrepoint aromatique. Attendu : l’apprenant décrit l’effet sur umami / gras et propose un dosage sans masquer Agneau. Vigilance : renforcer avec mesure puis apporter fraîcheur ou acidité pour éviter la saturation.</t>
  </si>
  <si>
    <t>Comparer Ail à Romarin sur le même Agneau. Demander quelle association paraît la plus lisible et laquelle respecte le mieux le profil animal, grillé, herbacé.</t>
  </si>
  <si>
    <t>Pour Agneau — Association fiable : faire justifier le choix entre Ail et Romarin. Valider si l’apprenant relie son choix à chaleur / relief aromatique, au dosage et à la technique. Vigilance : renforcer avec mesure puis apporter fraîcheur ou acidité pour éviter la saturation.</t>
  </si>
  <si>
    <t>Ajouter Menthe à Agneau en quantité modérée, puis goûter avant/après. Vérifier si l’accord renforce la profondeur sans alourdir le profil animal, grillé, herbacé.</t>
  </si>
  <si>
    <t>Pour Agneau — Point de contrôle : Menthe doit enrichir Agneau, pas le dominer. Faire préciser ce qui augmente : fraîcheur aromatique, longueur ou intensité aromatique. Vigilance : renforcer avec mesure puis apporter fraîcheur ou acidité pour éviter la saturation.</t>
  </si>
  <si>
    <t>Partir du goût umami / gras de Agneau et utiliser Cumin comme contrepoint. Tester deux dosages et choisir celui qui corrige le déséquilibre sans effacer le produit.</t>
  </si>
  <si>
    <t>Pour Agneau — Correction attendue : expliquer comment Cumin agit par chaleur / relief aromatique. Une autre réponse est recevable si elle corrige réellement le goût dominant après dégustation. Vigilance : renforcer avec mesure puis apporter fraîcheur ou acidité pour éviter la saturation.</t>
  </si>
  <si>
    <t>Construire un trio : Agneau + Romarin + Abricot. Demander à l’apprenant quelle note commune ou complémentaire permet à Abricot de faire le lien.</t>
  </si>
  <si>
    <t>Pour Agneau — Travail de liaison : Abricot doit relier les éléments sans ajouter une troisième direction confuse. Faire citer le lien aromatique et vérifier le dosage. Vigilance : renforcer avec mesure puis apporter fraîcheur ou acidité pour éviter la saturation.</t>
  </si>
  <si>
    <t>Tester Citron avec Agneau en trois intensités : trace, modérée, marquée. Faire choisir le seuil où l’association reste intéressante tout en gardant Agneau identifiable.</t>
  </si>
  <si>
    <t>Pour Agneau — Créatif mais contrôlé : Citron apporte acidité / vivacité. Le bon résultat est celui où l’apprenant sait dire pourquoi il s’arrête à ce dosage. Vigilance : renforcer avec mesure puis apporter fraîcheur ou acidité pour éviter la saturation.</t>
  </si>
  <si>
    <t>Faire un essai « signature » de Agneau avec une micro-quantité de Café. Comparer au témoin et décider si l’effet mérite d’être conservé ou supprimé.</t>
  </si>
  <si>
    <t>Pour Agneau — Signature = option, jamais obligation. Café n’est validé que s’il apporte un bénéfice sensoriel clair (contrepoint aromatique) sans brouiller le profil animal, grillé, herbacé. Vigilance : renforcer avec mesure puis apporter fraîcheur ou acidité pour éviter la saturation.</t>
  </si>
  <si>
    <t>Préparer Boeuf en grillé, puis comparer une bouchée témoin à une bouchée avec Poivre. Faire nommer ce que Poivre apporte au profil animal, grillé, rôti.</t>
  </si>
  <si>
    <t>Pour Boeuf — Repère fort : Poivre apporte surtout chaleur / relief aromatique. Attendu : l’apprenant décrit l’effet sur umami et propose un dosage sans masquer Boeuf. Vigilance : renforcer avec mesure puis apporter fraîcheur ou acidité pour éviter la saturation.</t>
  </si>
  <si>
    <t>Comparer Moutarde à Poivre sur le même Boeuf. Demander quelle association paraît la plus lisible et laquelle respecte le mieux le profil animal, grillé, rôti.</t>
  </si>
  <si>
    <t>Pour Boeuf — Association fiable : faire justifier le choix entre Moutarde et Poivre. Valider si l’apprenant relie son choix à chaleur / relief aromatique, au dosage et à la technique. Vigilance : renforcer avec mesure puis apporter fraîcheur ou acidité pour éviter la saturation.</t>
  </si>
  <si>
    <t>Ajouter Champignon à Boeuf en quantité modérée, puis goûter avant/après. Vérifier si l’accord renforce la profondeur sans alourdir le profil animal, grillé, rôti.</t>
  </si>
  <si>
    <t>Pour Boeuf — Point de contrôle : Champignon doit enrichir Boeuf, pas le dominer. Faire préciser ce qui augmente : profondeur / umami, longueur ou intensité aromatique. Vigilance : renforcer avec mesure puis apporter fraîcheur ou acidité pour éviter la saturation.</t>
  </si>
  <si>
    <t>Partir du goût umami de Boeuf et utiliser Oignon comme contrepoint. Tester deux dosages et choisir celui qui corrige le déséquilibre sans effacer le produit.</t>
  </si>
  <si>
    <t>Pour Boeuf — Correction attendue : expliquer comment Oignon agit par contrepoint aromatique. Une autre réponse est recevable si elle corrige réellement le goût dominant après dégustation. Vigilance : renforcer avec mesure puis apporter fraîcheur ou acidité pour éviter la saturation.</t>
  </si>
  <si>
    <t>Construire un trio : Boeuf + Poivre + Vin rouge. Demander à l’apprenant quelle note commune ou complémentaire permet à Vin rouge de faire le lien.</t>
  </si>
  <si>
    <t>Pour Boeuf — Travail de liaison : Vin rouge doit relier les éléments sans ajouter une troisième direction confuse. Faire citer le lien aromatique et vérifier le dosage. Vigilance : renforcer avec mesure puis apporter fraîcheur ou acidité pour éviter la saturation.</t>
  </si>
  <si>
    <t>Tester Café avec Boeuf en trois intensités : trace, modérée, marquée. Faire choisir le seuil où l’association reste intéressante tout en gardant Boeuf identifiable.</t>
  </si>
  <si>
    <t>Pour Boeuf — Créatif mais contrôlé : Café apporte contrepoint aromatique. Le bon résultat est celui où l’apprenant sait dire pourquoi il s’arrête à ce dosage. Vigilance : renforcer avec mesure puis apporter fraîcheur ou acidité pour éviter la saturation.</t>
  </si>
  <si>
    <t>Faire un essai « signature » de Boeuf avec une micro-quantité de Chocolat noir. Comparer au témoin et décider si l’effet mérite d’être conservé ou supprimé.</t>
  </si>
  <si>
    <t>Pour Boeuf — Signature = option, jamais obligation. Chocolat noir n’est validé que s’il apporte un bénéfice sensoriel clair (douceur / rondeur) sans brouiller le profil animal, grillé, rôti. Vigilance : renforcer avec mesure puis apporter fraîcheur ou acidité pour éviter la saturation.</t>
  </si>
  <si>
    <t>Préparer Boudin noir en poêlé, puis comparer une bouchée témoin à une bouchée avec Pomme. Faire nommer ce que Pomme apporte au profil épicé, animal, ferreux.</t>
  </si>
  <si>
    <t>Pour Boudin noir — Repère fort : Pomme apporte surtout douceur / rondeur. Attendu : l’apprenant décrit l’effet sur salé / umami et propose un dosage sans masquer Boudin noir. Vigilance : renforcer avec mesure puis apporter fraîcheur ou acidité pour éviter la saturation.</t>
  </si>
  <si>
    <t>Comparer Oignon à Pomme sur le même Boudin noir. Demander quelle association paraît la plus lisible et laquelle respecte le mieux le profil épicé, animal, ferreux.</t>
  </si>
  <si>
    <t>Pour Boudin noir — Association fiable : faire justifier le choix entre Oignon et Pomme. Valider si l’apprenant relie son choix à contrepoint aromatique, au dosage et à la technique. Vigilance : renforcer avec mesure puis apporter fraîcheur ou acidité pour éviter la saturation.</t>
  </si>
  <si>
    <t>Ajouter Moutarde à Boudin noir en quantité modérée, puis goûter avant/après. Vérifier si l’accord renforce la profondeur sans alourdir le profil épicé, animal, ferreux.</t>
  </si>
  <si>
    <t>Pour Boudin noir — Point de contrôle : Moutarde doit enrichir Boudin noir, pas le dominer. Faire préciser ce qui augmente : chaleur / relief aromatique, longueur ou intensité aromatique. Vigilance : renforcer avec mesure puis apporter fraîcheur ou acidité pour éviter la saturation.</t>
  </si>
  <si>
    <t>Partir du goût salé / umami de Boudin noir et utiliser Poire comme contrepoint. Tester deux dosages et choisir celui qui corrige le déséquilibre sans effacer le produit.</t>
  </si>
  <si>
    <t>Pour Boudin noir — Correction attendue : expliquer comment Poire agit par douceur / rondeur. Une autre réponse est recevable si elle corrige réellement le goût dominant après dégustation. Vigilance : renforcer avec mesure puis apporter fraîcheur ou acidité pour éviter la saturation.</t>
  </si>
  <si>
    <t>Construire un trio : Boudin noir + Pomme + Cannelle. Demander à l’apprenant quelle note commune ou complémentaire permet à Cannelle de faire le lien.</t>
  </si>
  <si>
    <t>Pour Boudin noir — Travail de liaison : Cannelle doit relier les éléments sans ajouter une troisième direction confuse. Faire citer le lien aromatique et vérifier le dosage. Vigilance : renforcer avec mesure puis apporter fraîcheur ou acidité pour éviter la saturation.</t>
  </si>
  <si>
    <t>Tester Chocolat noir avec Boudin noir en trois intensités : trace, modérée, marquée. Faire choisir le seuil où l’association reste intéressante tout en gardant Boudin noir identifiable.</t>
  </si>
  <si>
    <t>Pour Boudin noir — Créatif mais contrôlé : Chocolat noir apporte douceur / rondeur. Le bon résultat est celui où l’apprenant sait dire pourquoi il s’arrête à ce dosage. Vigilance : renforcer avec mesure puis apporter fraîcheur ou acidité pour éviter la saturation.</t>
  </si>
  <si>
    <t>Faire un essai « signature » de Boudin noir avec une micro-quantité de Orange. Comparer au témoin et décider si l’effet mérite d’être conservé ou supprimé.</t>
  </si>
  <si>
    <t>Pour Boudin noir — Signature = option, jamais obligation. Orange n’est validé que s’il apporte un bénéfice sensoriel clair (acidité / vivacité) sans brouiller le profil épicé, animal, ferreux. Vigilance : renforcer avec mesure puis apporter fraîcheur ou acidité pour éviter la saturation.</t>
  </si>
  <si>
    <t>Préparer Canard en rôti, puis comparer une bouchée témoin à une bouchée avec Orange. Faire nommer ce que Orange apporte au profil animal, rôti, fruité.</t>
  </si>
  <si>
    <t>Pour Canard — Repère fort : Orange apporte surtout acidité / vivacité. Attendu : l’apprenant décrit l’effet sur umami / gras et propose un dosage sans masquer Canard. Vigilance : renforcer avec mesure puis apporter fraîcheur ou acidité pour éviter la saturation.</t>
  </si>
  <si>
    <t>Comparer Cerise à Orange sur le même Canard. Demander quelle association paraît la plus lisible et laquelle respecte le mieux le profil animal, rôti, fruité.</t>
  </si>
  <si>
    <t>Pour Canard — Association fiable : faire justifier le choix entre Cerise et Orange. Valider si l’apprenant relie son choix à contrepoint aromatique, au dosage et à la technique. Vigilance : renforcer avec mesure puis apporter fraîcheur ou acidité pour éviter la saturation.</t>
  </si>
  <si>
    <t>Ajouter Figue à Canard en quantité modérée, puis goûter avant/après. Vérifier si l’accord renforce la profondeur sans alourdir le profil animal, rôti, fruité.</t>
  </si>
  <si>
    <t>Pour Canard — Point de contrôle : Figue doit enrichir Canard, pas le dominer. Faire préciser ce qui augmente : douceur / rondeur, longueur ou intensité aromatique. Vigilance : renforcer avec mesure puis apporter fraîcheur ou acidité pour éviter la saturation.</t>
  </si>
  <si>
    <t>Partir du goût umami / gras de Canard et utiliser Poivre comme contrepoint. Tester deux dosages et choisir celui qui corrige le déséquilibre sans effacer le produit.</t>
  </si>
  <si>
    <t>Pour Canard — Correction attendue : expliquer comment Poivre agit par chaleur / relief aromatique. Une autre réponse est recevable si elle corrige réellement le goût dominant après dégustation. Vigilance : renforcer avec mesure puis apporter fraîcheur ou acidité pour éviter la saturation.</t>
  </si>
  <si>
    <t>Construire un trio : Canard + Orange + Cassis. Demander à l’apprenant quelle note commune ou complémentaire permet à Cassis de faire le lien.</t>
  </si>
  <si>
    <t>Pour Canard — Travail de liaison : Cassis doit relier les éléments sans ajouter une troisième direction confuse. Faire citer le lien aromatique et vérifier le dosage. Vigilance : renforcer avec mesure puis apporter fraîcheur ou acidité pour éviter la saturation.</t>
  </si>
  <si>
    <t>Tester Gingembre avec Canard en trois intensités : trace, modérée, marquée. Faire choisir le seuil où l’association reste intéressante tout en gardant Canard identifiable.</t>
  </si>
  <si>
    <t>Pour Canard — Créatif mais contrôlé : Gingembre apporte chaleur / relief aromatique. Le bon résultat est celui où l’apprenant sait dire pourquoi il s’arrête à ce dosage. Vigilance : renforcer avec mesure puis apporter fraîcheur ou acidité pour éviter la saturation.</t>
  </si>
  <si>
    <t>Faire un essai « signature » de Canard avec une micro-quantité de Café. Comparer au témoin et décider si l’effet mérite d’être conservé ou supprimé.</t>
  </si>
  <si>
    <t>Pour Canard — Signature = option, jamais obligation. Café n’est validé que s’il apporte un bénéfice sensoriel clair (contrepoint aromatique) sans brouiller le profil animal, rôti, fruité. Vigilance : renforcer avec mesure puis apporter fraîcheur ou acidité pour éviter la saturation.</t>
  </si>
  <si>
    <t>Préparer Dinde en rôtie, puis comparer une bouchée témoin à une bouchée avec Citron. Faire nommer ce que Citron apporte au profil animal délicat, rôti.</t>
  </si>
  <si>
    <t>Pour Dinde — Repère fort : Citron apporte surtout acidité / vivacité. Attendu : l’apprenant décrit l’effet sur umami / doux et propose un dosage sans masquer Dinde. Vigilance : apporter acidité, amertume, sel ou épice pour éviter un profil plat ou lourd.</t>
  </si>
  <si>
    <t>Comparer Sauge à Citron sur le même Dinde. Demander quelle association paraît la plus lisible et laquelle respecte le mieux le profil animal délicat, rôti.</t>
  </si>
  <si>
    <t>Pour Dinde — Association fiable : faire justifier le choix entre Sauge et Citron. Valider si l’apprenant relie son choix à contrepoint aromatique, au dosage et à la technique. Vigilance : apporter acidité, amertume, sel ou épice pour éviter un profil plat ou lourd.</t>
  </si>
  <si>
    <t>Ajouter Moutarde à Dinde en quantité modérée, puis goûter avant/après. Vérifier si l’accord renforce la profondeur sans alourdir le profil animal délicat, rôti.</t>
  </si>
  <si>
    <t>Pour Dinde — Point de contrôle : Moutarde doit enrichir Dinde, pas le dominer. Faire préciser ce qui augmente : chaleur / relief aromatique, longueur ou intensité aromatique. Vigilance : apporter acidité, amertume, sel ou épice pour éviter un profil plat ou lourd.</t>
  </si>
  <si>
    <t>Partir du goût umami / doux de Dinde et utiliser Cranberry comme contrepoint. Tester deux dosages et choisir celui qui corrige le déséquilibre sans effacer le produit.</t>
  </si>
  <si>
    <t>Pour Dinde — Correction attendue : expliquer comment Cranberry agit par contrepoint aromatique. Une autre réponse est recevable si elle corrige réellement le goût dominant après dégustation. Vigilance : apporter acidité, amertume, sel ou épice pour éviter un profil plat ou lourd.</t>
  </si>
  <si>
    <t>Construire un trio : Dinde + Citron + Champignon. Demander à l’apprenant quelle note commune ou complémentaire permet à Champignon de faire le lien.</t>
  </si>
  <si>
    <t>Pour Dinde — Travail de liaison : Champignon doit relier les éléments sans ajouter une troisième direction confuse. Faire citer le lien aromatique et vérifier le dosage. Vigilance : apporter acidité, amertume, sel ou épice pour éviter un profil plat ou lourd.</t>
  </si>
  <si>
    <t>Tester Cumin avec Dinde en trois intensités : trace, modérée, marquée. Faire choisir le seuil où l’association reste intéressante tout en gardant Dinde identifiable.</t>
  </si>
  <si>
    <t>Pour Dinde — Créatif mais contrôlé : Cumin apporte chaleur / relief aromatique. Le bon résultat est celui où l’apprenant sait dire pourquoi il s’arrête à ce dosage. Vigilance : apporter acidité, amertume, sel ou épice pour éviter un profil plat ou lourd.</t>
  </si>
  <si>
    <t>Faire un essai « signature » de Dinde avec une micro-quantité de Miel. Comparer au témoin et décider si l’effet mérite d’être conservé ou supprimé.</t>
  </si>
  <si>
    <t>Pour Dinde — Signature = option, jamais obligation. Miel n’est validé que s’il apporte un bénéfice sensoriel clair (douceur / rondeur) sans brouiller le profil animal délicat, rôti. Vigilance : apporter acidité, amertume, sel ou épice pour éviter un profil plat ou lourd.</t>
  </si>
  <si>
    <t>Préparer Gibier en rôti, puis comparer une bouchée témoin à une bouchée avec Genévrier. Faire nommer ce que Genévrier apporte au profil animal, sauvage, boisé.</t>
  </si>
  <si>
    <t>Pour Gibier — Repère fort : Genévrier apporte surtout contrepoint aromatique. Attendu : l’apprenant décrit l’effet sur umami / puissant et propose un dosage sans masquer Gibier. Vigilance : renforcer avec mesure puis apporter fraîcheur ou acidité pour éviter la saturation.</t>
  </si>
  <si>
    <t>Comparer Mûre à Genévrier sur le même Gibier. Demander quelle association paraît la plus lisible et laquelle respecte le mieux le profil animal, sauvage, boisé.</t>
  </si>
  <si>
    <t>Pour Gibier — Association fiable : faire justifier le choix entre Mûre et Genévrier. Valider si l’apprenant relie son choix à contrepoint aromatique, au dosage et à la technique. Vigilance : renforcer avec mesure puis apporter fraîcheur ou acidité pour éviter la saturation.</t>
  </si>
  <si>
    <t>Ajouter Cassis à Gibier en quantité modérée, puis goûter avant/après. Vérifier si l’accord renforce la profondeur sans alourdir le profil animal, sauvage, boisé.</t>
  </si>
  <si>
    <t>Pour Gibier — Point de contrôle : Cassis doit enrichir Gibier, pas le dominer. Faire préciser ce qui augmente : contrepoint aromatique, longueur ou intensité aromatique. Vigilance : renforcer avec mesure puis apporter fraîcheur ou acidité pour éviter la saturation.</t>
  </si>
  <si>
    <t>Partir du goût umami / puissant de Gibier et utiliser Champignon comme contrepoint. Tester deux dosages et choisir celui qui corrige le déséquilibre sans effacer le produit.</t>
  </si>
  <si>
    <t>Pour Gibier — Correction attendue : expliquer comment Champignon agit par profondeur / umami. Une autre réponse est recevable si elle corrige réellement le goût dominant après dégustation. Vigilance : renforcer avec mesure puis apporter fraîcheur ou acidité pour éviter la saturation.</t>
  </si>
  <si>
    <t>Construire un trio : Gibier + Genévrier + Chocolat noir. Demander à l’apprenant quelle note commune ou complémentaire permet à Chocolat noir de faire le lien.</t>
  </si>
  <si>
    <t>Pour Gibier — Travail de liaison : Chocolat noir doit relier les éléments sans ajouter une troisième direction confuse. Faire citer le lien aromatique et vérifier le dosage. Vigilance : renforcer avec mesure puis apporter fraîcheur ou acidité pour éviter la saturation.</t>
  </si>
  <si>
    <t>Tester Poire avec Gibier en trois intensités : trace, modérée, marquée. Faire choisir le seuil où l’association reste intéressante tout en gardant Gibier identifiable.</t>
  </si>
  <si>
    <t>Pour Gibier — Créatif mais contrôlé : Poire apporte douceur / rondeur. Le bon résultat est celui où l’apprenant sait dire pourquoi il s’arrête à ce dosage. Vigilance : renforcer avec mesure puis apporter fraîcheur ou acidité pour éviter la saturation.</t>
  </si>
  <si>
    <t>Faire un essai « signature » de Gibier avec une micro-quantité de Café. Comparer au témoin et décider si l’effet mérite d’être conservé ou supprimé.</t>
  </si>
  <si>
    <t>Pour Gibier — Signature = option, jamais obligation. Café n’est validé que s’il apporte un bénéfice sensoriel clair (contrepoint aromatique) sans brouiller le profil animal, sauvage, boisé. Vigilance : renforcer avec mesure puis apporter fraîcheur ou acidité pour éviter la saturation.</t>
  </si>
  <si>
    <t>Préparer Jambon cru en cru, puis comparer une bouchée témoin à une bouchée avec Melon. Faire nommer ce que Melon apporte au profil affiné, noisette, animal.</t>
  </si>
  <si>
    <t>Pour Jambon cru — Repère fort : Melon apporte surtout contrepoint aromatique. Attendu : l’apprenant décrit l’effet sur salé / umami et propose un dosage sans masquer Jambon cru. Vigilance : renforcer avec mesure puis apporter fraîcheur ou acidité pour éviter la saturation.</t>
  </si>
  <si>
    <t>Comparer Figue à Melon sur le même Jambon cru. Demander quelle association paraît la plus lisible et laquelle respecte le mieux le profil affiné, noisette, animal.</t>
  </si>
  <si>
    <t>Pour Jambon cru — Association fiable : faire justifier le choix entre Figue et Melon. Valider si l’apprenant relie son choix à douceur / rondeur, au dosage et à la technique. Vigilance : renforcer avec mesure puis apporter fraîcheur ou acidité pour éviter la saturation.</t>
  </si>
  <si>
    <t>Ajouter Petit pois à Jambon cru en quantité modérée, puis goûter avant/après. Vérifier si l’accord renforce la profondeur sans alourdir le profil affiné, noisette, animal.</t>
  </si>
  <si>
    <t>Pour Jambon cru — Point de contrôle : Petit pois doit enrichir Jambon cru, pas le dominer. Faire préciser ce qui augmente : contrepoint aromatique, longueur ou intensité aromatique. Vigilance : renforcer avec mesure puis apporter fraîcheur ou acidité pour éviter la saturation.</t>
  </si>
  <si>
    <t>Partir du goût salé / umami de Jambon cru et utiliser Asperge comme contrepoint. Tester deux dosages et choisir celui qui corrige le déséquilibre sans effacer le produit.</t>
  </si>
  <si>
    <t>Pour Jambon cru — Correction attendue : expliquer comment Asperge agit par contrepoint aromatique. Une autre réponse est recevable si elle corrige réellement le goût dominant après dégustation. Vigilance : renforcer avec mesure puis apporter fraîcheur ou acidité pour éviter la saturation.</t>
  </si>
  <si>
    <t>Construire un trio : Jambon cru + Melon + Parmesan. Demander à l’apprenant quelle note commune ou complémentaire permet à Parmesan de faire le lien.</t>
  </si>
  <si>
    <t>Pour Jambon cru — Travail de liaison : Parmesan doit relier les éléments sans ajouter une troisième direction confuse. Faire citer le lien aromatique et vérifier le dosage. Vigilance : renforcer avec mesure puis apporter fraîcheur ou acidité pour éviter la saturation.</t>
  </si>
  <si>
    <t>Tester Poire avec Jambon cru en trois intensités : trace, modérée, marquée. Faire choisir le seuil où l’association reste intéressante tout en gardant Jambon cru identifiable.</t>
  </si>
  <si>
    <t>Pour Jambon cru — Créatif mais contrôlé : Poire apporte douceur / rondeur. Le bon résultat est celui où l’apprenant sait dire pourquoi il s’arrête à ce dosage. Vigilance : renforcer avec mesure puis apporter fraîcheur ou acidité pour éviter la saturation.</t>
  </si>
  <si>
    <t>Faire un essai « signature » de Jambon cru avec une micro-quantité de Pêche. Comparer au témoin et décider si l’effet mérite d’être conservé ou supprimé.</t>
  </si>
  <si>
    <t>Pour Jambon cru — Signature = option, jamais obligation. Pêche n’est validé que s’il apporte un bénéfice sensoriel clair (contrepoint aromatique) sans brouiller le profil affiné, noisette, animal. Vigilance : renforcer avec mesure puis apporter fraîcheur ou acidité pour éviter la saturation.</t>
  </si>
  <si>
    <t>Préparer Lard fumé en poêlé, puis comparer une bouchée témoin à une bouchée avec Chou. Faire nommer ce que Chou apporte au profil fumé, gras, rôti.</t>
  </si>
  <si>
    <t>Pour Lard fumé — Repère fort : Chou apporte surtout contrepoint aromatique. Attendu : l’apprenant décrit l’effet sur salé / umami et propose un dosage sans masquer Lard fumé. Vigilance : renforcer avec mesure puis apporter fraîcheur ou acidité pour éviter la saturation.</t>
  </si>
  <si>
    <t>Comparer Pomme à Chou sur le même Lard fumé. Demander quelle association paraît la plus lisible et laquelle respecte le mieux le profil fumé, gras, rôti.</t>
  </si>
  <si>
    <t>Pour Lard fumé — Association fiable : faire justifier le choix entre Pomme et Chou. Valider si l’apprenant relie son choix à douceur / rondeur, au dosage et à la technique. Vigilance : renforcer avec mesure puis apporter fraîcheur ou acidité pour éviter la saturation.</t>
  </si>
  <si>
    <t>Ajouter Lentille à Lard fumé en quantité modérée, puis goûter avant/après. Vérifier si l’accord renforce la profondeur sans alourdir le profil fumé, gras, rôti.</t>
  </si>
  <si>
    <t>Pour Lard fumé — Point de contrôle : Lentille doit enrichir Lard fumé, pas le dominer. Faire préciser ce qui augmente : contrepoint aromatique, longueur ou intensité aromatique. Vigilance : renforcer avec mesure puis apporter fraîcheur ou acidité pour éviter la saturation.</t>
  </si>
  <si>
    <t>Partir du goût salé / umami de Lard fumé et utiliser Oeuf comme contrepoint. Tester deux dosages et choisir celui qui corrige le déséquilibre sans effacer le produit.</t>
  </si>
  <si>
    <t>Pour Lard fumé — Correction attendue : expliquer comment Oeuf agit par contrepoint aromatique. Une autre réponse est recevable si elle corrige réellement le goût dominant après dégustation. Vigilance : renforcer avec mesure puis apporter fraîcheur ou acidité pour éviter la saturation.</t>
  </si>
  <si>
    <t>Construire un trio : Lard fumé + Chou + Érable. Demander à l’apprenant quelle note commune ou complémentaire permet à Érable de faire le lien.</t>
  </si>
  <si>
    <t>Pour Lard fumé — Travail de liaison : Érable doit relier les éléments sans ajouter une troisième direction confuse. Faire citer le lien aromatique et vérifier le dosage. Vigilance : renforcer avec mesure puis apporter fraîcheur ou acidité pour éviter la saturation.</t>
  </si>
  <si>
    <t>Tester Banane avec Lard fumé en trois intensités : trace, modérée, marquée. Faire choisir le seuil où l’association reste intéressante tout en gardant Lard fumé identifiable.</t>
  </si>
  <si>
    <t>Pour Lard fumé — Créatif mais contrôlé : Banane apporte contrepoint aromatique. Le bon résultat est celui où l’apprenant sait dire pourquoi il s’arrête à ce dosage. Vigilance : renforcer avec mesure puis apporter fraîcheur ou acidité pour éviter la saturation.</t>
  </si>
  <si>
    <t>Faire un essai « signature » de Lard fumé avec une micro-quantité de Chocolat noir. Comparer au témoin et décider si l’effet mérite d’être conservé ou supprimé.</t>
  </si>
  <si>
    <t>Pour Lard fumé — Signature = option, jamais obligation. Chocolat noir n’est validé que s’il apporte un bénéfice sensoriel clair (douceur / rondeur) sans brouiller le profil fumé, gras, rôti. Vigilance : renforcer avec mesure puis apporter fraîcheur ou acidité pour éviter la saturation.</t>
  </si>
  <si>
    <t>Préparer Lapin en rôti, puis comparer une bouchée témoin à une bouchée avec Moutarde. Faire nommer ce que Moutarde apporte au profil animal délicat, herbacé.</t>
  </si>
  <si>
    <t>Pour Lapin — Repère fort : Moutarde apporte surtout chaleur / relief aromatique. Attendu : l’apprenant décrit l’effet sur umami / doux et propose un dosage sans masquer Lapin. Vigilance : apporter acidité, amertume, sel ou épice pour éviter un profil plat ou lourd.</t>
  </si>
  <si>
    <t>Comparer Thym à Moutarde sur le même Lapin. Demander quelle association paraît la plus lisible et laquelle respecte le mieux le profil animal délicat, herbacé.</t>
  </si>
  <si>
    <t>Pour Lapin — Association fiable : faire justifier le choix entre Thym et Moutarde. Valider si l’apprenant relie son choix à contrepoint aromatique, au dosage et à la technique. Vigilance : apporter acidité, amertume, sel ou épice pour éviter un profil plat ou lourd.</t>
  </si>
  <si>
    <t>Ajouter Prune à Lapin en quantité modérée, puis goûter avant/après. Vérifier si l’accord renforce la profondeur sans alourdir le profil animal délicat, herbacé.</t>
  </si>
  <si>
    <t>Pour Lapin — Point de contrôle : Prune doit enrichir Lapin, pas le dominer. Faire préciser ce qui augmente : contrepoint aromatique, longueur ou intensité aromatique. Vigilance : apporter acidité, amertume, sel ou épice pour éviter un profil plat ou lourd.</t>
  </si>
  <si>
    <t>Partir du goût umami / doux de Lapin et utiliser Citron comme contrepoint. Tester deux dosages et choisir celui qui corrige le déséquilibre sans effacer le produit.</t>
  </si>
  <si>
    <t>Pour Lapin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</si>
  <si>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Lapin + Moutarde + Estragon. Demander à l’apprenant quelle note commune ou complémentaire permet à Estragon de faire le lien.</t>
  </si>
  <si>
    <t>Pour Lapin — Travail de liaison : Estragon doit relier les éléments sans ajouter une troisième direction confuse. Faire citer le lien aromatique et vérifier le dosage. Vigilance : apporter acidité, amertume, sel ou épice pour éviter un profil plat ou lourd.</t>
  </si>
  <si>
    <t>Tester Olive avec Lapin en trois intensités : trace, modérée, marquée. Faire choisir le seuil où l’association reste intéressante tout en gardant Lapin identifiable.</t>
  </si>
  <si>
    <t>Pour Lapin — Créatif mais contrôlé : Olive apporte contrepoint aromatique. Le bon résultat est celui où l’apprenant sait dire pourquoi il s’arrête à ce dosage. Vigilance : apporter acidité, amertume, sel ou épice pour éviter un profil plat ou lourd.</t>
  </si>
  <si>
    <t>Faire un essai « signature » de Lapin avec une micro-quantité de Miel. Comparer au témoin et décider si l’effet mérite d’être conservé ou supprimé.</t>
  </si>
  <si>
    <t>Pour Lapin — Signature = option, jamais obligation. Miel n’est validé que s’il apporte un bénéfice sensoriel clair (douceur / rondeur) sans brouiller le profil animal délicat, herbacé. Vigilance : apporter acidité, amertume, sel ou épice pour éviter un profil plat ou lourd.</t>
  </si>
  <si>
    <t>Préparer Porc en rôti, puis comparer une bouchée témoin à une bouchée avec Pomme. Faire nommer ce que Pomme apporte au profil animal, gras, légèrement doux.</t>
  </si>
  <si>
    <t>Pour Porc — Repère fort : Pomme apporte surtout douceur / rondeur. Attendu : l’apprenant décrit l’effet sur umami / doux et propose un dosage sans masquer Porc. Vigilance : apporter acidité, amertume, sel ou épice pour éviter un profil plat ou lourd.</t>
  </si>
  <si>
    <t>Comparer Moutarde à Pomme sur le même Porc. Demander quelle association paraît la plus lisible et laquelle respecte le mieux le profil animal, gras, légèrement doux.</t>
  </si>
  <si>
    <t>Pour Porc — Association fiable : faire justifier le choix entre Moutarde et Pomme. Valider si l’apprenant relie son choix à chaleur / relief aromatique, au dosage et à la technique. Vigilance : apporter acidité, amertume, sel ou épice pour éviter un profil plat ou lourd.</t>
  </si>
  <si>
    <t>Ajouter Sauge à Porc en quantité modérée, puis goûter avant/après. Vérifier si l’accord renforce la profondeur sans alourdir le profil animal, gras, légèrement doux.</t>
  </si>
  <si>
    <t>Pour Porc — Point de contrôle : Sauge doit enrichir Porc, pas le dominer. Faire préciser ce qui augmente : contrepoint aromatique, longueur ou intensité aromatique. Vigilance : apporter acidité, amertume, sel ou épice pour éviter un profil plat ou lourd.</t>
  </si>
  <si>
    <t>Partir du goût umami / doux de Porc et utiliser Prune comme contrepoint. Tester deux dosages et choisir celui qui corrige le déséquilibre sans effacer le produit.</t>
  </si>
  <si>
    <t>Pour Porc — Correction attendue : expliquer comment Prune agit par contrepoint aromatique. Une autre réponse est recevable si elle corrige réellement le goût dominant après dégustation. Vigilance : apporter acidité, amertume, sel ou épice pour éviter un profil plat ou lourd.</t>
  </si>
  <si>
    <t>Construire un trio : Porc + Pomme + Fenouil. Demander à l’apprenant quelle note commune ou complémentaire permet à Fenouil de faire le lien.</t>
  </si>
  <si>
    <t>Pour Porc — Travail de liaison : Fenouil doit relier les éléments sans ajouter une troisième direction confuse. Faire citer le lien aromatique et vérifier le dosage. Vigilance : apporter acidité, amertume, sel ou épice pour éviter un profil plat ou lourd.</t>
  </si>
  <si>
    <t>Tester Miel avec Porc en trois intensités : trace, modérée, marquée. Faire choisir le seuil où l’association reste intéressante tout en gardant Porc identifiable.</t>
  </si>
  <si>
    <t>Pour Porc — Créatif mais contrôlé : Miel apporte douceur / rondeur. Le bon résultat est celui où l’apprenant sait dire pourquoi il s’arrête à ce dosage. Vigilance : apporter acidité, amertume, sel ou épice pour éviter un profil plat ou lourd.</t>
  </si>
  <si>
    <t>Faire un essai « signature » de Porc avec une micro-quantité de Café. Comparer au témoin et décider si l’effet mérite d’être conservé ou supprimé.</t>
  </si>
  <si>
    <t>Pour Porc — Signature = option, jamais obligation. Café n’est validé que s’il apporte un bénéfice sensoriel clair (contrepoint aromatique) sans brouiller le profil animal, gras, légèrement doux. Vigilance : apporter acidité, amertume, sel ou épice pour éviter un profil plat ou lourd.</t>
  </si>
  <si>
    <t>Préparer Poulet en rôti, puis comparer une bouchée témoin à une bouchée avec Citron. Faire nommer ce que Citron apporte au profil animal délicat, rôti.</t>
  </si>
  <si>
    <t>Pour Poulet — Repère fort : Citron apporte surtout acidité / vivacité. Attendu : l’apprenant décrit l’effet sur umami / doux et propose un dosage sans masquer Poulet. Vigilance : apporter acidité, amertume, sel ou épice pour éviter un profil plat ou lourd.</t>
  </si>
  <si>
    <t>Comparer Estragon à Citron sur le même Poulet. Demander quelle association paraît la plus lisible et laquelle respecte le mieux le profil animal délicat, rôti.</t>
  </si>
  <si>
    <t>Pour Poulet — Association fiable : faire justifier le choix entre Estragon et Citron. Valider si l’apprenant relie son choix à fraîcheur aromatique, au dosage et à la technique. Vigilance : apporter acidité, amertume, sel ou épice pour éviter un profil plat ou lourd.</t>
  </si>
  <si>
    <t>Ajouter Ail à Poulet en quantité modérée, puis goûter avant/après. Vérifier si l’accord renforce la profondeur sans alourdir le profil animal délicat, rôti.</t>
  </si>
  <si>
    <t>Pour Poulet — Point de contrôle : Ail doit enrichir Poulet, pas le dominer. Faire préciser ce qui augmente : chaleur / relief aromatique, longueur ou intensité aromatique. Vigilance : apporter acidité, amertume, sel ou épice pour éviter un profil plat ou lourd.</t>
  </si>
  <si>
    <t>Partir du goût umami / doux de Poulet et utiliser Thym comme contrepoint. Tester deux dosages et choisir celui qui corrige le déséquilibre sans effacer le produit.</t>
  </si>
  <si>
    <t>Pour Poulet — Correction attendue : expliquer comment Thym agit par contrepoint aromatique. Une autre réponse est recevable si elle corrige réellement le goût dominant après dégustation. Vigilance : apporter acidité, amertume, sel ou épice pour éviter un profil plat ou lourd.</t>
  </si>
  <si>
    <t>Construire un trio : Poulet + Citron + Champignon. Demander à l’apprenant quelle note commune ou complémentaire permet à Champignon de faire le lien.</t>
  </si>
  <si>
    <t>Pour Poulet — Travail de liaison : Champignon doit relier les éléments sans ajouter une troisième direction confuse. Faire citer le lien aromatique et vérifier le dosage. Vigilance : apporter acidité, amertume, sel ou épice pour éviter un profil plat ou lourd.</t>
  </si>
  <si>
    <t>Tester Miel avec Poulet en trois intensités : trace, modérée, marquée. Faire choisir le seuil où l’association reste intéressante tout en gardant Poulet identifiable.</t>
  </si>
  <si>
    <t>Pour Poulet — Créatif mais contrôlé : Miel apporte douceur / rondeur. Le bon résultat est celui où l’apprenant sait dire pourquoi il s’arrête à ce dosage. Vigilance : apporter acidité, amertume, sel ou épice pour éviter un profil plat ou lourd.</t>
  </si>
  <si>
    <t>Faire un essai « signature » de Poulet avec une micro-quantité de Vanille. Comparer au témoin et décider si l’effet mérite d’être conservé ou supprimé.</t>
  </si>
  <si>
    <t>Pour Poulet — Signature = option, jamais obligation. Vanille n’est validé que s’il apporte un bénéfice sensoriel clair (douceur / rondeur) sans brouiller le profil animal délicat, rôti. Vigilance : apporter acidité, amertume, sel ou épice pour éviter un profil plat ou lourd.</t>
  </si>
  <si>
    <t>Préparer Veau en poêlé, puis comparer une bouchée témoin à une bouchée avec Champignon. Faire nommer ce que Champignon apporte au profil animal délicat, lacté.</t>
  </si>
  <si>
    <t>Pour Veau — Repère fort : Champignon apporte surtout profondeur / umami. Attendu : l’apprenant décrit l’effet sur umami / doux et propose un dosage sans masquer Veau. Vigilance : apporter acidité, amertume, sel ou épice pour éviter un profil plat ou lourd.</t>
  </si>
  <si>
    <t>Comparer Citron à Champignon sur le même Veau. Demander quelle association paraît la plus lisible et laquelle respecte le mieux le profil animal délicat, lacté.</t>
  </si>
  <si>
    <t>Pour Veau — Association fiable : faire justifier le choix entre Citron et Champignon. Valider si l’apprenant relie son choix à acidité / vivacité, au dosage et à la technique. Vigilance : apporter acidité, amertume, sel ou épice pour éviter un profil plat ou lourd.</t>
  </si>
  <si>
    <t>Ajouter Sauge à Veau en quantité modérée, puis goûter avant/après. Vérifier si l’accord renforce la profondeur sans alourdir le profil animal délicat, lacté.</t>
  </si>
  <si>
    <t>Pour Veau — Point de contrôle : Sauge doit enrichir Veau, pas le dominer. Faire préciser ce qui augmente : contrepoint aromatique, longueur ou intensité aromatique. Vigilance : apporter acidité, amertume, sel ou épice pour éviter un profil plat ou lourd.</t>
  </si>
  <si>
    <t>Partir du goût umami / doux de Veau et utiliser Crème comme contrepoint. Tester deux dosages et choisir celui qui corrige le déséquilibre sans effacer le produit.</t>
  </si>
  <si>
    <t>Pour Veau — Correction attendue : expliquer comment Crème agit par rondeur / gras / texture. Une autre réponse est recevable si elle corrige réellement le goût dominant après dégustation. Vigilance : apporter acidité, amertume, sel ou épice pour éviter un profil plat ou lourd.</t>
  </si>
  <si>
    <t>Construire un trio : Veau + Champignon + Câpre. Demander à l’apprenant quelle note commune ou complémentaire permet à Câpre de faire le lien.</t>
  </si>
  <si>
    <t>Pour Veau — Travail de liaison : Câpre doit relier les éléments sans ajouter une troisième direction confuse. Faire citer le lien aromatique et vérifier le dosage. Vigilance : apporter acidité, amertume, sel ou épice pour éviter un profil plat ou lourd.</t>
  </si>
  <si>
    <t>Tester Thon avec Veau en trois intensités : trace, modérée, marquée. Faire choisir le seuil où l’association reste intéressante tout en gardant Veau identifiable.</t>
  </si>
  <si>
    <t>Pour Veau — Créatif mais contrôlé : Thon apporte contrepoint aromatique. Le bon résultat est celui où l’apprenant sait dire pourquoi il s’arrête à ce dosage. Vigilance : apporter acidité, amertume, sel ou épice pour éviter un profil plat ou lourd.</t>
  </si>
  <si>
    <t>Faire un essai « signature » de Veau avec une micro-quantité de Café. Comparer au témoin et décider si l’effet mérite d’être conservé ou supprimé.</t>
  </si>
  <si>
    <t>Pour Veau — Signature = option, jamais obligation. Café n’est validé que s’il apporte un bénéfice sensoriel clair (contrepoint aromatique) sans brouiller le profil animal délicat, lacté. Vigilance : apporter acidité, amertume, sel ou épice pour éviter un profil plat ou lourd.</t>
  </si>
  <si>
    <t>Préparer Bar en vapeur, puis comparer une bouchée témoin à une bouchée avec Citron. Faire nommer ce que Citron apporte au profil marin, délicat, iodé.</t>
  </si>
  <si>
    <t>Pour Bar — Repère fort : Citron apporte surtout acidité / vivacité. Attendu : l’apprenant décrit l’effet sur umami / salin et propose un dosage sans masquer Bar. Vigilance : renforcer avec mesure puis apporter fraîcheur ou acidité pour éviter la saturation.</t>
  </si>
  <si>
    <t>Comparer Fenouil à Citron sur le même Bar. Demander quelle association paraît la plus lisible et laquelle respecte le mieux le profil marin, délicat, iodé.</t>
  </si>
  <si>
    <t>Pour Bar — Association fiable : faire justifier le choix entre Fenouil et Citron. Valider si l’apprenant relie son choix à contrepoint aromatique, au dosage et à la technique. Vigilance : renforcer avec mesure puis apporter fraîcheur ou acidité pour éviter la saturation.</t>
  </si>
  <si>
    <t>Ajouter Tomate à Bar en quantité modérée, puis goûter avant/après. Vérifier si l’accord renforce la profondeur sans alourdir le profil marin, délicat, iodé.</t>
  </si>
  <si>
    <t>Pour Bar — Point de contrôle : Tomate doit enrichir Bar, pas le dominer. Faire préciser ce qui augmente : acidité / vivacité, longueur ou intensité aromatique. Vigilance : renforcer avec mesure puis apporter fraîcheur ou acidité pour éviter la saturation.</t>
  </si>
  <si>
    <t>Partir du goût umami / salin de Bar et utiliser Basilic comme contrepoint. Tester deux dosages et choisir celui qui corrige le déséquilibre sans effacer le produit.</t>
  </si>
  <si>
    <t>Pour Bar — Correction attendue : expliquer comment Basilic agit par fraîcheur aromatique. Une autre réponse est recevable si elle corrige réellement le goût dominant après dégustation. Vigilance : renforcer avec mesure puis apporter fraîcheur ou acidité pour éviter la saturation.</t>
  </si>
  <si>
    <t>Construire un trio : Bar + Citron + Olive. Demander à l’apprenant quelle note commune ou complémentaire permet à Olive de faire le lien.</t>
  </si>
  <si>
    <t>Pour Bar — Travail de liaison : Olive doit relier les éléments sans ajouter une troisième direction confuse. Faire citer le lien aromatique et vérifier le dosage. Vigilance : renforcer avec mesure puis apporter fraîcheur ou acidité pour éviter la saturation.</t>
  </si>
  <si>
    <t>Tester Vanille avec Bar en trois intensités : trace, modérée, marquée. Faire choisir le seuil où l’association reste intéressante tout en gardant Bar identifiable.</t>
  </si>
  <si>
    <t>Pour Bar — Créatif mais contrôlé : Vanille apporte douceur / rondeur. Le bon résultat est celui où l’apprenant sait dire pourquoi il s’arrête à ce dosage. Vigilance : renforcer avec mesure puis apporter fraîcheur ou acidité pour éviter la saturation.</t>
  </si>
  <si>
    <t>Faire un essai « signature » de Bar avec une micro-quantité de Fraise. Comparer au témoin et décider si l’effet mérite d’être conservé ou supprimé.</t>
  </si>
  <si>
    <t>Pour Bar — Signature = option, jamais obligation. Fraise n’est validé que s’il apporte un bénéfice sensoriel clair (contrepoint aromatique) sans brouiller le profil marin, délicat, iodé. Vigilance : renforcer avec mesure puis apporter fraîcheur ou acidité pour éviter la saturation.</t>
  </si>
  <si>
    <t>Préparer Cabillaud en vapeur, puis comparer une bouchée témoin à une bouchée avec Citron. Faire nommer ce que Citron apporte au profil marin, délicat, lacté.</t>
  </si>
  <si>
    <t>Pour Cabillaud — Repère fort : Citron apporte surtout acidité / vivacité. Attendu : l’apprenant décrit l’effet sur umami / doux et propose un dosage sans masquer Cabillaud. Vigilance : apporter acidité, amertume, sel ou épice pour éviter un profil plat ou lourd.</t>
  </si>
  <si>
    <t>Comparer Beurre à Citron sur le même Cabillaud. Demander quelle association paraît la plus lisible et laquelle respecte le mieux le profil marin, délicat, lacté.</t>
  </si>
  <si>
    <t>Pour Cabillaud — Association fiable : faire justifier le choix entre Beurre et Citron. Valider si l’apprenant relie son choix à rondeur / gras / texture, au dosage et à la technique. Vigilance : apporter acidité, amertume, sel ou épice pour éviter un profil plat ou lourd.</t>
  </si>
  <si>
    <t>Ajouter Persil à Cabillaud en quantité modérée, puis goûter avant/après. Vérifier si l’accord renforce la profondeur sans alourdir le profil marin, délicat, lacté.</t>
  </si>
  <si>
    <t>Pour Cabillaud — Point de contrôle : Persil doit enrichir Cabillaud, pas le dominer. Faire préciser ce qui augmente : fraîcheur aromatique, longueur ou intensité aromatique. Vigilance : apporter acidité, amertume, sel ou épice pour éviter un profil plat ou lourd.</t>
  </si>
  <si>
    <t>Partir du goût umami / doux de Cabillaud et utiliser Poireau comme contrepoint. Tester deux dosages et choisir celui qui corrige le déséquilibre sans effacer le produit.</t>
  </si>
  <si>
    <t>Pour Cabillaud — Correction attendue : expliquer comment Poireau agit par douceur / rondeur. Une autre réponse est recevable si elle corrige réellement le goût dominant après dégustation. Vigilance : apporter acidité, amertume, sel ou épice pour éviter un profil plat ou lourd.</t>
  </si>
  <si>
    <t>Construire un trio : Cabillaud + Citron + Moutarde. Demander à l’apprenant quelle note commune ou complémentaire permet à Moutarde de faire le lien.</t>
  </si>
  <si>
    <t>Pour Cabillaud — Travail de liaison : Moutarde doit relier les éléments sans ajouter une troisième direction confuse. Faire citer le lien aromatique et vérifier le dosage. Vigilance : apporter acidité, amertume, sel ou épice pour éviter un profil plat ou lourd.</t>
  </si>
  <si>
    <t>Tester Chorizo avec Cabillaud en trois intensités : trace, modérée, marquée. Faire choisir le seuil où l’association reste intéressante tout en gardant Cabillaud identifiable.</t>
  </si>
  <si>
    <t>Pour Cabillaud — Créatif mais contrôlé : Chorizo apporte contrepoint aromatique. Le bon résultat est celui où l’apprenant sait dire pourquoi il s’arrête à ce dosage. Vigilance : apporter acidité, amertume, sel ou épice pour éviter un profil plat ou lourd.</t>
  </si>
  <si>
    <t>Faire un essai « signature » de Cabillaud avec une micro-quantité de Vanille. Comparer au témoin et décider si l’effet mérite d’être conservé ou supprimé.</t>
  </si>
  <si>
    <t>Pour Cabillaud — Signature = option, jamais obligation. Vanille n’est validé que s’il apporte un bénéfice sensoriel clair (douceur / rondeur) sans brouiller le profil marin, délicat, lacté. Vigilance : apporter acidité, amertume, sel ou épice pour éviter un profil plat ou lourd.</t>
  </si>
  <si>
    <t>Préparer Crabe en vapeur, puis comparer une bouchée témoin à une bouchée avec Citron. Faire nommer ce que Citron apporte au profil marin, iodé, légèrement sucré.</t>
  </si>
  <si>
    <t>Pour Crabe — Repère fort : Citron apporte surtout acidité / vivacité. Attendu : l’apprenant décrit l’effet sur umami / doux et propose un dosage sans masquer Crabe. Vigilance : apporter acidité, amertume, sel ou épice pour éviter un profil plat ou lourd.</t>
  </si>
  <si>
    <t>Comparer Avocat à Citron sur le même Crabe. Demander quelle association paraît la plus lisible et laquelle respecte le mieux le profil marin, iodé, légèrement sucré.</t>
  </si>
  <si>
    <t>Pour Crabe — Association fiable : faire justifier le choix entre Avocat et Citron. Valider si l’apprenant relie son choix à contrepoint aromatique, au dosage et à la technique. Vigilance : apporter acidité, amertume, sel ou épice pour éviter un profil plat ou lourd.</t>
  </si>
  <si>
    <t>Ajouter Pamplemousse à Crabe en quantité modérée, puis goûter avant/après. Vérifier si l’accord renforce la profondeur sans alourdir le profil marin, iodé, légèrement sucré.</t>
  </si>
  <si>
    <t>Pour Crabe — Point de contrôle : Pamplemousse doit enrichir Crabe, pas le dominer. Faire préciser ce qui augmente : acidité / vivacité, longueur ou intensité aromatique. Vigilance : apporter acidité, amertume, sel ou épice pour éviter un profil plat ou lourd.</t>
  </si>
  <si>
    <t>Partir du goût umami / doux de Crabe et utiliser Estragon comme contrepoint. Tester deux dosages et choisir celui qui corrige le déséquilibre sans effacer le produit.</t>
  </si>
  <si>
    <t>Pour Crabe — Correction attendue : expliquer comment Estragon agit par fraîcheur aromatique. Une autre réponse est recevable si elle corrige réellement le goût dominant après dégustation. Vigilance : apporter acidité, amertume, sel ou épice pour éviter un profil plat ou lourd.</t>
  </si>
  <si>
    <t>Construire un trio : Crabe + Citron + Piment. Demander à l’apprenant quelle note commune ou complémentaire permet à Piment de faire le lien.</t>
  </si>
  <si>
    <t>Pour Crabe — Travail de liaison : Piment doit relier les éléments sans ajouter une troisième direction confuse. Faire citer le lien aromatique et vérifier le dosage. Vigilance : apporter acidité, amertume, sel ou épice pour éviter un profil plat ou lourd.</t>
  </si>
  <si>
    <t>Tester Mangue avec Crabe en trois intensités : trace, modérée, marquée. Faire choisir le seuil où l’association reste intéressante tout en gardant Crabe identifiable.</t>
  </si>
  <si>
    <t>Pour Crabe — Créatif mais contrôlé : Mangue apporte douceur / rondeur. Le bon résultat est celui où l’apprenant sait dire pourquoi il s’arrête à ce dosage. Vigilance : apporter acidité, amertume, sel ou épice pour éviter un profil plat ou lourd.</t>
  </si>
  <si>
    <t>Faire un essai « signature » de Crabe avec une micro-quantité de Vanille. Comparer au témoin et décider si l’effet mérite d’être conservé ou supprimé.</t>
  </si>
  <si>
    <t>Pour Crabe — Signature = option, jamais obligation. Vanille n’est validé que s’il apporte un bénéfice sensoriel clair (douceur / rondeur) sans brouiller le profil marin, iodé, légèrement sucré. Vigilance : apporter acidité, amertume, sel ou épice pour éviter un profil plat ou lourd.</t>
  </si>
  <si>
    <t>Préparer Crevette en sautée, puis comparer une bouchée témoin à une bouchée avec Ail. Faire nommer ce que Ail apporte au profil marin, iodé, sucré.</t>
  </si>
  <si>
    <t>Pour Crevette — Repère fort : Ail apporte surtout chaleur / relief aromatique. Attendu : l’apprenant décrit l’effet sur umami / doux et propose un dosage sans masquer Crevette. Vigilance : apporter acidité, amertume, sel ou épice pour éviter un profil plat ou lourd.</t>
  </si>
  <si>
    <t>Comparer Citron vert à Ail sur le même Crevette. Demander quelle association paraît la plus lisible et laquelle respecte le mieux le profil marin, iodé, sucré.</t>
  </si>
  <si>
    <t>Pour Crevette — Association fiable : faire justifier le choix entre Citron vert et Ail. Valider si l’apprenant relie son choix à acidité / vivacité, au dosage et à la technique. Vigilance : apporter acidité, amertume, sel ou épice pour éviter un profil plat ou lourd.</t>
  </si>
  <si>
    <t>Ajouter Coriandre à Crevette en quantité modérée, puis goûter avant/après. Vérifier si l’accord renforce la profondeur sans alourdir le profil marin, iodé, sucré.</t>
  </si>
  <si>
    <t>Pour Crevette — Point de contrôle : Coriandre doit enrichir Crevette, pas le dominer. Faire préciser ce qui augmente : fraîcheur aromatique, longueur ou intensité aromatique. Vigilance : apporter acidité, amertume, sel ou épice pour éviter un profil plat ou lourd.</t>
  </si>
  <si>
    <t>Partir du goût umami / doux de Crevette et utiliser Piment comme contrepoint. Tester deux dosages et choisir celui qui corrige le déséquilibre sans effacer le produit.</t>
  </si>
  <si>
    <t>Pour Crevette — Correction attendue : expliquer comment Piment agit par chaleur / relief aromatique. Une autre réponse est recevable si elle corrige réellement le goût dominant après dégustation. Vigilance : apporter acidité, amertume, sel ou épice pour éviter un profil plat ou lourd.</t>
  </si>
  <si>
    <t>Construire un trio : Crevette + Ail + Mangue. Demander à l’apprenant quelle note commune ou complémentaire permet à Mangue de faire le lien.</t>
  </si>
  <si>
    <t>Pour Crevette — Travail de liaison : Mangue doit relier les éléments sans ajouter une troisième direction confuse. Faire citer le lien aromatique et vérifier le dosage. Vigilance : apporter acidité, amertume, sel ou épice pour éviter un profil plat ou lourd.</t>
  </si>
  <si>
    <t>Tester Coco avec Crevette en trois intensités : trace, modérée, marquée. Faire choisir le seuil où l’association reste intéressante tout en gardant Crevette identifiable.</t>
  </si>
  <si>
    <t>Pour Crevette — Créatif mais contrôlé : Coco apporte rondeur / gras / texture. Le bon résultat est celui où l’apprenant sait dire pourquoi il s’arrête à ce dosage. Vigilance : apporter acidité, amertume, sel ou épice pour éviter un profil plat ou lourd.</t>
  </si>
  <si>
    <t>Faire un essai « signature » de Crevette avec une micro-quantité de Vanille. Comparer au témoin et décider si l’effet mérite d’être conservé ou supprimé.</t>
  </si>
  <si>
    <t>Pour Crevette — Signature = option, jamais obligation. Vanille n’est validé que s’il apporte un bénéfice sensoriel clair (douceur / rondeur) sans brouiller le profil marin, iodé, sucré. Vigilance : apporter acidité, amertume, sel ou épice pour éviter un profil plat ou lourd.</t>
  </si>
  <si>
    <t>Préparer Dorade en rôtie, puis comparer une bouchée témoin à une bouchée avec Citron. Faire nommer ce que Citron apporte au profil marin, délicat.</t>
  </si>
  <si>
    <t>Pour Dorade — Repère fort : Citron apporte surtout acidité / vivacité. Attendu : l’apprenant décrit l’effet sur umami / salin et propose un dosage sans masquer Dorade. Vigilance : renforcer avec mesure puis apporter fraîcheur ou acidité pour éviter la saturation.</t>
  </si>
  <si>
    <t>Comparer Fenouil à Citron sur le même Dorade. Demander quelle association paraît la plus lisible et laquelle respecte le mieux le profil marin, délicat.</t>
  </si>
  <si>
    <t>Pour Dorade — Association fiable : faire justifier le choix entre Fenouil et Citron. Valider si l’apprenant relie son choix à contrepoint aromatique, au dosage et à la technique. Vigilance : renforcer avec mesure puis apporter fraîcheur ou acidité pour éviter la saturation.</t>
  </si>
  <si>
    <t>Ajouter Olive à Dorade en quantité modérée, puis goûter avant/après. Vérifier si l’accord renforce la profondeur sans alourdir le profil marin, délicat.</t>
  </si>
  <si>
    <t>Pour Dorade — Point de contrôle : Olive doit enrichir Dorade, pas le dominer. Faire préciser ce qui augmente : contrepoint aromatique, longueur ou intensité aromatique. Vigilance : renforcer avec mesure puis apporter fraîcheur ou acidité pour éviter la saturation.</t>
  </si>
  <si>
    <t>Partir du goût umami / salin de Dorade et utiliser Tomate comme contrepoint. Tester deux dosages et choisir celui qui corrige le déséquilibre sans effacer le produit.</t>
  </si>
  <si>
    <t>Pour Dorade — Correction attendue : expliquer comment Tomate agit par acidité / vivacité. Une autre réponse est recevable si elle corrige réellement le goût dominant après dégustation. Vigilance : renforcer avec mesure puis apporter fraîcheur ou acidité pour éviter la saturation.</t>
  </si>
  <si>
    <t>Construire un trio : Dorade + Citron + Romarin. Demander à l’apprenant quelle note commune ou complémentaire permet à Romarin de faire le lien.</t>
  </si>
  <si>
    <t>Pour Dorade — Travail de liaison : Romarin doit relier les éléments sans ajouter une troisième direction confuse. Faire citer le lien aromatique et vérifier le dosage. Vigilance : renforcer avec mesure puis apporter fraîcheur ou acidité pour éviter la saturation.</t>
  </si>
  <si>
    <t>Tester Orange avec Dorade en trois intensités : trace, modérée, marquée. Faire choisir le seuil où l’association reste intéressante tout en gardant Dorade identifiable.</t>
  </si>
  <si>
    <t>Pour Dorade — Créatif mais contrôlé : Orange apporte acidité / vivacité. Le bon résultat est celui où l’apprenant sait dire pourquoi il s’arrête à ce dosage. Vigilance : renforcer avec mesure puis apporter fraîcheur ou acidité pour éviter la saturation.</t>
  </si>
  <si>
    <t>Faire un essai « signature » de Dorade avec une micro-quantité de Vanille. Comparer au témoin et décider si l’effet mérite d’être conservé ou supprimé.</t>
  </si>
  <si>
    <t>Pour Dorade — Signature = option, jamais obligation. Vanille n’est validé que s’il apporte un bénéfice sensoriel clair (douceur / rondeur) sans brouiller le profil marin, délicat. Vigilance : renforcer avec mesure puis apporter fraîcheur ou acidité pour éviter la saturation.</t>
  </si>
  <si>
    <t>Préparer Huître en crue, puis comparer une bouchée témoin à une bouchée avec Citron. Faire nommer ce que Citron apporte au profil iodé, minéral, marin.</t>
  </si>
  <si>
    <t>Pour Huître — Repère fort : Citron apporte surtout acidité / vivacité. Attendu : l’apprenant décrit l’effet sur salé / umami et propose un dosage sans masquer Huître. Vigilance : renforcer avec mesure puis apporter fraîcheur ou acidité pour éviter la saturation.</t>
  </si>
  <si>
    <t>Comparer Échalote à Citron sur le même Huître. Demander quelle association paraît la plus lisible et laquelle respecte le mieux le profil iodé, minéral, marin.</t>
  </si>
  <si>
    <t>Pour Huître — Association fiable : faire justifier le choix entre Échalote et Citron. Valider si l’apprenant relie son choix à contrepoint aromatique, au dosage et à la technique. Vigilance : renforcer avec mesure puis apporter fraîcheur ou acidité pour éviter la saturation.</t>
  </si>
  <si>
    <t>Ajouter Concombre à Huître en quantité modérée, puis goûter avant/après. Vérifier si l’accord renforce la profondeur sans alourdir le profil iodé, minéral, marin.</t>
  </si>
  <si>
    <t>Pour Huître — Point de contrôle : Concombre doit enrichir Huître, pas le dominer. Faire préciser ce qui augmente : fraîcheur aromatique, longueur ou intensité aromatique. Vigilance : renforcer avec mesure puis apporter fraîcheur ou acidité pour éviter la saturation.</t>
  </si>
  <si>
    <t>Partir du goût salé / umami de Huître et utiliser Pomme comme contrepoint. Tester deux dosages et choisir celui qui corrige le déséquilibre sans effacer le produit.</t>
  </si>
  <si>
    <t>Pour Huître — Correction attendue : expliquer comment Pomme agit par douceur / rondeur. Une autre réponse est recevable si elle corrige réellement le goût dominant après dégustation. Vigilance : renforcer avec mesure puis apporter fraîcheur ou acidité pour éviter la saturation.</t>
  </si>
  <si>
    <t>Construire un trio : Huître + Citron + Champagne. Demander à l’apprenant quelle note commune ou complémentaire permet à Champagne de faire le lien.</t>
  </si>
  <si>
    <t>Pour Huître — Travail de liaison : Champagne doit relier les éléments sans ajouter une troisième direction confuse. Faire citer le lien aromatique et vérifier le dosage. Vigilance : renforcer avec mesure puis apporter fraîcheur ou acidité pour éviter la saturation.</t>
  </si>
  <si>
    <t>Tester Pastèque avec Huître en trois intensités : trace, modérée, marquée. Faire choisir le seuil où l’association reste intéressante tout en gardant Huître identifiable.</t>
  </si>
  <si>
    <t>Pour Huître — Créatif mais contrôlé : Pastèque apporte contrepoint aromatique. Le bon résultat est celui où l’apprenant sait dire pourquoi il s’arrête à ce dosage. Vigilance : renforcer avec mesure puis apporter fraîcheur ou acidité pour éviter la saturation.</t>
  </si>
  <si>
    <t>Faire un essai « signature » de Huître avec une micro-quantité de Vanille. Comparer au témoin et décider si l’effet mérite d’être conservé ou supprimé.</t>
  </si>
  <si>
    <t>Pour Huître — Signature = option, jamais obligation. Vanille n’est validé que s’il apporte un bénéfice sensoriel clair (douceur / rondeur) sans brouiller le profil iodé, minéral, marin. Vigilance : renforcer avec mesure puis apporter fraîcheur ou acidité pour éviter la saturation.</t>
  </si>
  <si>
    <t>Préparer Maquereau en grillé, puis comparer une bouchée témoin à une bouchée avec Moutarde. Faire nommer ce que Moutarde apporte au profil marin, gras, puissant.</t>
  </si>
  <si>
    <t>Pour Maquereau — Repère fort : Moutarde apporte surtout chaleur / relief aromatique. Attendu : l’apprenant décrit l’effet sur umami / gras et propose un dosage sans masquer Maquereau. Vigilance : renforcer avec mesure puis apporter fraîcheur ou acidité pour éviter la saturation.</t>
  </si>
  <si>
    <t>Comparer Citron à Moutarde sur le même Maquereau. Demander quelle association paraît la plus lisible et laquelle respecte le mieux le profil marin, gras, puissant.</t>
  </si>
  <si>
    <t>Pour Maquereau — Association fiable : faire justifier le choix entre Citron et Moutarde. Valider si l’apprenant relie son choix à acidité / vivacité, au dosage et à la technique. Vigilance : renforcer avec mesure puis apporter fraîcheur ou acidité pour éviter la saturation.</t>
  </si>
  <si>
    <t>Ajouter Betterave à Maquereau en quantité modérée, puis goûter avant/après. Vérifier si l’accord renforce la profondeur sans alourdir le profil marin, gras, puissant.</t>
  </si>
  <si>
    <t>Pour Maquereau — Point de contrôle : Betterave doit enrichir Maquereau, pas le dominer. Faire préciser ce qui augmente : contrepoint aromatique, longueur ou intensité aromatique. Vigilance : renforcer avec mesure puis apporter fraîcheur ou acidité pour éviter la saturation.</t>
  </si>
  <si>
    <t>Partir du goût umami / gras de Maquereau et utiliser Pomme comme contrepoint. Tester deux dosages et choisir celui qui corrige le déséquilibre sans effacer le produit.</t>
  </si>
  <si>
    <t>Pour Maquereau — Correction attendue : expliquer comment Pomme agit par douceur / rondeur. Une autre réponse est recevable si elle corrige réellement le goût dominant après dégustation. Vigilance : renforcer avec mesure puis apporter fraîcheur ou acidité pour éviter la saturation.</t>
  </si>
  <si>
    <t>Construire un trio : Maquereau + Moutarde + Raifort. Demander à l’apprenant quelle note commune ou complémentaire permet à Raifort de faire le lien.</t>
  </si>
  <si>
    <t>Pour Maquereau — Travail de liaison : Raifort doit relier les éléments sans ajouter une troisième direction confuse. Faire citer le lien aromatique et vérifier le dosage. Vigilance : renforcer avec mesure puis apporter fraîcheur ou acidité pour éviter la saturation.</t>
  </si>
  <si>
    <t>Tester Groseille avec Maquereau en trois intensités : trace, modérée, marquée. Faire choisir le seuil où l’association reste intéressante tout en gardant Maquereau identifiable.</t>
  </si>
  <si>
    <t>Pour Maquereau — Créatif mais contrôlé : Groseille apporte acidité / vivacité. Le bon résultat est celui où l’apprenant sait dire pourquoi il s’arrête à ce dosage. Vigilance : renforcer avec mesure puis apporter fraîcheur ou acidité pour éviter la saturation.</t>
  </si>
  <si>
    <t>Faire un essai « signature » de Maquereau avec une micro-quantité de Café. Comparer au témoin et décider si l’effet mérite d’être conservé ou supprimé.</t>
  </si>
  <si>
    <t>Pour Maquereau — Signature = option, jamais obligation. Café n’est validé que s’il apporte un bénéfice sensoriel clair (contrepoint aromatique) sans brouiller le profil marin, gras, puissant. Vigilance : renforcer avec mesure puis apporter fraîcheur ou acidité pour éviter la saturation.</t>
  </si>
  <si>
    <t>Préparer Moule en marinière, puis comparer une bouchée témoin à une bouchée avec Persil. Faire nommer ce que Persil apporte au profil iodé, marin, légèrement sucré.</t>
  </si>
  <si>
    <t>Pour Moule — Repère fort : Persil apporte surtout fraîcheur aromatique. Attendu : l’apprenant décrit l’effet sur salé / umami et propose un dosage sans masquer Moule. Vigilance : renforcer avec mesure puis apporter fraîcheur ou acidité pour éviter la saturation.</t>
  </si>
  <si>
    <t>Comparer Ail à Persil sur le même Moule. Demander quelle association paraît la plus lisible et laquelle respecte le mieux le profil iodé, marin, légèrement sucré.</t>
  </si>
  <si>
    <t>Pour Moule — Association fiable : faire justifier le choix entre Ail et Persil. Valider si l’apprenant relie son choix à chaleur / relief aromatique, au dosage et à la technique. Vigilance : renforcer avec mesure puis apporter fraîcheur ou acidité pour éviter la saturation.</t>
  </si>
  <si>
    <t>Ajouter Crème à Moule en quantité modérée, puis goûter avant/après. Vérifier si l’accord renforce la profondeur sans alourdir le profil iodé, marin, légèrement sucré.</t>
  </si>
  <si>
    <t>Pour Moule — Point de contrôle : Crème doit enrichir Moule, pas le dominer. Faire préciser ce qui augmente : rondeur / gras / texture, longueur ou intensité aromatique. Vigilance : renforcer avec mesure puis apporter fraîcheur ou acidité pour éviter la saturation.</t>
  </si>
  <si>
    <t>Partir du goût salé / umami de Moule et utiliser Curry comme contrepoint. Tester deux dosages et choisir celui qui corrige le déséquilibre sans effacer le produit.</t>
  </si>
  <si>
    <t>Pour Moule — Correction attendue : expliquer comment Curry agit par chaleur / relief aromatique. Une autre réponse est recevable si elle corrige réellement le goût dominant après dégustation. Vigilance : renforcer avec mesure puis apporter fraîcheur ou acidité pour éviter la saturation.</t>
  </si>
  <si>
    <t>Construire un trio : Moule + Persil + Fenouil. Demander à l’apprenant quelle note commune ou complémentaire permet à Fenouil de faire le lien.</t>
  </si>
  <si>
    <t>Pour Moule — Travail de liaison : Fenouil doit relier les éléments sans ajouter une troisième direction confuse. Faire citer le lien aromatique et vérifier le dosage. Vigilance : renforcer avec mesure puis apporter fraîcheur ou acidité pour éviter la saturation.</t>
  </si>
  <si>
    <t>Tester Pomme avec Moule en trois intensités : trace, modérée, marquée. Faire choisir le seuil où l’association reste intéressante tout en gardant Moule identifiable.</t>
  </si>
  <si>
    <t>Pour Moule — Créatif mais contrôlé : Pomme apporte douceur / rondeur. Le bon résultat est celui où l’apprenant sait dire pourquoi il s’arrête à ce dosage. Vigilance : renforcer avec mesure puis apporter fraîcheur ou acidité pour éviter la saturation.</t>
  </si>
  <si>
    <t>Faire un essai « signature » de Moule avec une micro-quantité de Safran. Comparer au témoin et décider si l’effet mérite d’être conservé ou supprimé.</t>
  </si>
  <si>
    <t>Pour Moule — Signature = option, jamais obligation. Safran n’est validé que s’il apporte un bénéfice sensoriel clair (contrepoint aromatique) sans brouiller le profil iodé, marin, légèrement sucré. Vigilance : renforcer avec mesure puis apporter fraîcheur ou acidité pour éviter la saturation.</t>
  </si>
  <si>
    <t>Préparer Saint-Jacques en poêlée, puis comparer une bouchée témoin à une bouchée avec Beurre. Faire nommer ce que Beurre apporte au profil iodé, sucré, noisette.</t>
  </si>
  <si>
    <t>Pour Saint-Jacques — Repère fort : Beurre apporte surtout rondeur / gras / texture. Attendu : l’apprenant décrit l’effet sur umami / doux et propose un dosage sans masquer Saint-Jacques. Vigilance : apporter acidité, amertume, sel ou épice pour éviter un profil plat ou lourd.</t>
  </si>
  <si>
    <t>Comparer Citron à Beurre sur le même Saint-Jacques. Demander quelle association paraît la plus lisible et laquelle respecte le mieux le profil iodé, sucré, noisette.</t>
  </si>
  <si>
    <t>Pour Saint-Jacques — Association fiable : faire justifier le choix entre Citron et Beurre. Valider si l’apprenant relie son choix à acidité / vivacité, au dosage et à la technique. Vigilance : apporter acidité, amertume, sel ou épice pour éviter un profil plat ou lourd.</t>
  </si>
  <si>
    <t>Ajouter Fenouil à Saint-Jacques en quantité modérée, puis goûter avant/après. Vérifier si l’accord renforce la profondeur sans alourdir le profil iodé, sucré, noisette.</t>
  </si>
  <si>
    <t>Pour Saint-Jacques — Point de contrôle : Fenouil doit enrichir Saint-Jacques, pas le dominer. Faire préciser ce qui augmente : contrepoint aromatique, longueur ou intensité aromatique. Vigilance : apporter acidité, amertume, sel ou épice pour éviter un profil plat ou lourd.</t>
  </si>
  <si>
    <t>Partir du goût umami / doux de Saint-Jacques et utiliser Vanille comme contrepoint. Tester deux dosages et choisir celui qui corrige le déséquilibre sans effacer le produit.</t>
  </si>
  <si>
    <t>Pour Saint-Jacques — Correction attendue : expliquer comment Vanille agit par douceur / rondeur. Une autre réponse est recevable si elle corrige réellement le goût dominant après dégustation. Vigilance : apporter acidité, amertume, sel ou épice pour éviter un profil plat ou lourd.</t>
  </si>
  <si>
    <t>Construire un trio : Saint-Jacques + Beurre + Noisette. Demander à l’apprenant quelle note commune ou complémentaire permet à Noisette de faire le lien.</t>
  </si>
  <si>
    <t>Pour Saint-Jacques — Travail de liaison : Noisette doit relier les éléments sans ajouter une troisième direction confuse. Faire citer le lien aromatique et vérifier le dosage. Vigilance : apporter acidité, amertume, sel ou épice pour éviter un profil plat ou lourd.</t>
  </si>
  <si>
    <t>Tester Café avec Saint-Jacques en trois intensités : trace, modérée, marquée. Faire choisir le seuil où l’association reste intéressante tout en gardant Saint-Jacques identifiable.</t>
  </si>
  <si>
    <t>Pour Saint-Jacques — Créatif mais contrôlé : Café apporte contrepoint aromatique. Le bon résultat est celui où l’apprenant sait dire pourquoi il s’arrête à ce dosage. Vigilance : apporter acidité, amertume, sel ou épice pour éviter un profil plat ou lourd.</t>
  </si>
  <si>
    <t>Faire un essai « signature » de Saint-Jacques avec une micro-quantité de Chou-fleur. Comparer au témoin et décider si l’effet mérite d’être conservé ou supprimé.</t>
  </si>
  <si>
    <t>Pour Saint-Jacques — Signature = option, jamais obligation. Chou-fleur n’est validé que s’il apporte un bénéfice sensoriel clair (contrepoint aromatique) sans brouiller le profil iodé, sucré, noisette. Vigilance : apporter acidité, amertume, sel ou épice pour éviter un profil plat ou lourd.</t>
  </si>
  <si>
    <t>Préparer Sardine en grillée, puis comparer une bouchée témoin à une bouchée avec Citron. Faire nommer ce que Citron apporte au profil marin, gras, puissant.</t>
  </si>
  <si>
    <t>Pour Sardine — Repère fort : Citron apporte surtout acidité / vivacité. Attendu : l’apprenant décrit l’effet sur umami / gras et propose un dosage sans masquer Sardine. Vigilance : renforcer avec mesure puis apporter fraîcheur ou acidité pour éviter la saturation.</t>
  </si>
  <si>
    <t>Comparer Tomate à Citron sur le même Sardine. Demander quelle association paraît la plus lisible et laquelle respecte le mieux le profil marin, gras, puissant.</t>
  </si>
  <si>
    <t>Pour Sardine — Association fiable : faire justifier le choix entre Tomate et Citron. Valider si l’apprenant relie son choix à acidité / vivacité, au dosage et à la technique. Vigilance : renforcer avec mesure puis apporter fraîcheur ou acidité pour éviter la saturation.</t>
  </si>
  <si>
    <t>Ajouter Persil à Sardine en quantité modérée, puis goûter avant/après. Vérifier si l’accord renforce la profondeur sans alourdir le profil marin, gras, puissant.</t>
  </si>
  <si>
    <t>Pour Sardine — Point de contrôle : Persil doit enrichir Sardine, pas le dominer. Faire préciser ce qui augmente : fraîcheur aromatique, longueur ou intensité aromatique. Vigilance : renforcer avec mesure puis apporter fraîcheur ou acidité pour éviter la saturation.</t>
  </si>
  <si>
    <t>Partir du goût umami / gras de Sardine et utiliser Piment comme contrepoint. Tester deux dosages et choisir celui qui corrige le déséquilibre sans effacer le produit.</t>
  </si>
  <si>
    <t>Pour Sardine — Correction attendue : expliquer comment Piment agit par chaleur / relief aromatique. Une autre réponse est recevable si elle corrige réellement le goût dominant après dégustation. Vigilance : renforcer avec mesure puis apporter fraîcheur ou acidité pour éviter la saturation.</t>
  </si>
  <si>
    <t>Construire un trio : Sardine + Citron + Fenouil. Demander à l’apprenant quelle note commune ou complémentaire permet à Fenouil de faire le lien.</t>
  </si>
  <si>
    <t>Pour Sardine — Travail de liaison : Fenouil doit relier les éléments sans ajouter une troisième direction confuse. Faire citer le lien aromatique et vérifier le dosage. Vigilance : renforcer avec mesure puis apporter fraîcheur ou acidité pour éviter la saturation.</t>
  </si>
  <si>
    <t>Tester Raisin avec Sardine en trois intensités : trace, modérée, marquée. Faire choisir le seuil où l’association reste intéressante tout en gardant Sardine identifiable.</t>
  </si>
  <si>
    <t>Pour Sardine — Créatif mais contrôlé : Raisin apporte douceur / rondeur. Le bon résultat est celui où l’apprenant sait dire pourquoi il s’arrête à ce dosage. Vigilance : renforcer avec mesure puis apporter fraîcheur ou acidité pour éviter la saturation.</t>
  </si>
  <si>
    <t>Faire un essai « signature » de Sardine avec une micro-quantité de Cacao. Comparer au témoin et décider si l’effet mérite d’être conservé ou supprimé.</t>
  </si>
  <si>
    <t>Pour Sardine — Signature = option, jamais obligation. Cacao n’est validé que s’il apporte un bénéfice sensoriel clair (douceur / rondeur) sans brouiller le profil marin, gras, puissant. Vigilance : renforcer avec mesure puis apporter fraîcheur ou acidité pour éviter la saturation.</t>
  </si>
  <si>
    <t>Préparer Saumon en cru, puis comparer une bouchée témoin à une bouchée avec Aneth. Faire nommer ce que Aneth apporte au profil marin, gras, doux.</t>
  </si>
  <si>
    <t>Pour Saumon — Repère fort : Aneth apporte surtout fraîcheur aromatique. Attendu : l’apprenant décrit l’effet sur umami / gras et propose un dosage sans masquer Saumon. Vigilance : renforcer avec mesure puis apporter fraîcheur ou acidité pour éviter la saturation.</t>
  </si>
  <si>
    <t>Comparer Citron à Aneth sur le même Saumon. Demander quelle association paraît la plus lisible et laquelle respecte le mieux le profil marin, gras, doux.</t>
  </si>
  <si>
    <t>Pour Saumon — Association fiable : faire justifier le choix entre Citron et Aneth. Valider si l’apprenant relie son choix à acidité / vivacité, au dosage et à la technique. Vigilance : renforcer avec mesure puis apporter fraîcheur ou acidité pour éviter la saturation.</t>
  </si>
  <si>
    <t>Ajouter Concombre à Saumon en quantité modérée, puis goûter avant/après. Vérifier si l’accord renforce la profondeur sans alourdir le profil marin, gras, doux.</t>
  </si>
  <si>
    <t>Pour Saumon — Point de contrôle : Concombre doit enrichir Saumon, pas le dominer. Faire préciser ce qui augmente : fraîcheur aromatique, longueur ou intensité aromatique. Vigilance : renforcer avec mesure puis apporter fraîcheur ou acidité pour éviter la saturation.</t>
  </si>
  <si>
    <t>Partir du goût umami / gras de Saumon et utiliser Moutarde comme contrepoint. Tester deux dosages et choisir celui qui corrige le déséquilibre sans effacer le produit.</t>
  </si>
  <si>
    <t>Pour Saumon — Correction attendue : expliquer comment Moutarde agit par chaleur / relief aromatique. Une autre réponse est recevable si elle corrige réellement le goût dominant après dégustation. Vigilance : renforcer avec mesure puis apporter fraîcheur ou acidité pour éviter la saturation.</t>
  </si>
  <si>
    <t>Construire un trio : Saumon + Aneth + Betterave. Demander à l’apprenant quelle note commune ou complémentaire permet à Betterave de faire le lien.</t>
  </si>
  <si>
    <t>Pour Saumon — Travail de liaison : Betterave doit relier les éléments sans ajouter une troisième direction confuse. Faire citer le lien aromatique et vérifier le dosage. Vigilance : renforcer avec mesure puis apporter fraîcheur ou acidité pour éviter la saturation.</t>
  </si>
  <si>
    <t>Tester Miel avec Saumon en trois intensités : trace, modérée, marquée. Faire choisir le seuil où l’association reste intéressante tout en gardant Saumon identifiable.</t>
  </si>
  <si>
    <t>Pour Saumon — Créatif mais contrôlé : Miel apporte douceur / rondeur. Le bon résultat est celui où l’apprenant sait dire pourquoi il s’arrête à ce dosage. Vigilance : renforcer avec mesure puis apporter fraîcheur ou acidité pour éviter la saturation.</t>
  </si>
  <si>
    <t>Faire un essai « signature » de Saumon avec une micro-quantité de Café. Comparer au témoin et décider si l’effet mérite d’être conservé ou supprimé.</t>
  </si>
  <si>
    <t>Pour Saumon — Signature = option, jamais obligation. Café n’est validé que s’il apporte un bénéfice sensoriel clair (contrepoint aromatique) sans brouiller le profil marin, gras, doux. Vigilance : renforcer avec mesure puis apporter fraîcheur ou acidité pour éviter la saturation.</t>
  </si>
  <si>
    <t>Préparer Sole en poêlée, puis comparer une bouchée témoin à une bouchée avec Beurre. Faire nommer ce que Beurre apporte au profil marin, très délicat.</t>
  </si>
  <si>
    <t>Pour Sole — Repère fort : Beurre apporte surtout rondeur / gras / texture. Attendu : l’apprenant décrit l’effet sur umami / doux et propose un dosage sans masquer Sole. Vigilance : apporter acidité, amertume, sel ou épice pour éviter un profil plat ou lourd.</t>
  </si>
  <si>
    <t>Comparer Citron à Beurre sur le même Sole. Demander quelle association paraît la plus lisible et laquelle respecte le mieux le profil marin, très délicat.</t>
  </si>
  <si>
    <t>Pour Sole — Association fiable : faire justifier le choix entre Citron et Beurre. Valider si l’apprenant relie son choix à acidité / vivacité, au dosage et à la technique. Vigilance : apporter acidité, amertume, sel ou épice pour éviter un profil plat ou lourd.</t>
  </si>
  <si>
    <t>Ajouter Persil à Sole en quantité modérée, puis goûter avant/après. Vérifier si l’accord renforce la profondeur sans alourdir le profil marin, très délicat.</t>
  </si>
  <si>
    <t>Pour Sole — Point de contrôle : Persil doit enrichir Sole, pas le dominer. Faire préciser ce qui augmente : fraîcheur aromatique, longueur ou intensité aromatique. Vigilance : apporter acidité, amertume, sel ou épice pour éviter un profil plat ou lourd.</t>
  </si>
  <si>
    <t>Partir du goût umami / doux de Sole et utiliser Champignon comme contrepoint. Tester deux dosages et choisir celui qui corrige le déséquilibre sans effacer le produit.</t>
  </si>
  <si>
    <t>Pour Sole — Correction attendue : expliquer comment Champignon agit par profondeur / umami. Une autre réponse est recevable si elle corrige réellement le goût dominant après dégustation. Vigilance : apporter acidité, amertume, sel ou épice pour éviter un profil plat ou lourd.</t>
  </si>
  <si>
    <t>Construire un trio : Sole + Beurre + Amande. Demander à l’apprenant quelle note commune ou complémentaire permet à Amande de faire le lien.</t>
  </si>
  <si>
    <t>Pour Sole — Travail de liaison : Amande doit relier les éléments sans ajouter une troisième direction confuse. Faire citer le lien aromatique et vérifier le dosage. Vigilance : apporter acidité, amertume, sel ou épice pour éviter un profil plat ou lourd.</t>
  </si>
  <si>
    <t>Tester Raisin avec Sole en trois intensités : trace, modérée, marquée. Faire choisir le seuil où l’association reste intéressante tout en gardant Sole identifiable.</t>
  </si>
  <si>
    <t>Pour Sole — Créatif mais contrôlé : Raisin apporte douceur / rondeur. Le bon résultat est celui où l’apprenant sait dire pourquoi il s’arrête à ce dosage. Vigilance : apporter acidité, amertume, sel ou épice pour éviter un profil plat ou lourd.</t>
  </si>
  <si>
    <t>Faire un essai « signature » de Sole avec une micro-quantité de Vanille. Comparer au témoin et décider si l’effet mérite d’être conservé ou supprimé.</t>
  </si>
  <si>
    <t>Pour Sole — Signature = option, jamais obligation. Vanille n’est validé que s’il apporte un bénéfice sensoriel clair (douceur / rondeur) sans brouiller le profil marin, très délicat. Vigilance : apporter acidité, amertume, sel ou épice pour éviter un profil plat ou lourd.</t>
  </si>
  <si>
    <t>Préparer Thon en cru, puis comparer une bouchée témoin à une bouchée avec Sésame. Faire nommer ce que Sésame apporte au profil marin, charnu, légèrement métallique.</t>
  </si>
  <si>
    <t>Pour Thon — Repère fort : Sésame apporte surtout rondeur / gras / texture. Attendu : l’apprenant décrit l’effet sur umami et propose un dosage sans masquer Thon. Vigilance : renforcer avec mesure puis apporter fraîcheur ou acidité pour éviter la saturation.</t>
  </si>
  <si>
    <t>Comparer Sauce soja à Sésame sur le même Thon. Demander quelle association paraît la plus lisible et laquelle respecte le mieux le profil marin, charnu, légèrement métallique.</t>
  </si>
  <si>
    <t>Pour Thon — Association fiable : faire justifier le choix entre Sauce soja et Sésame. Valider si l’apprenant relie son choix à profondeur / umami, au dosage et à la technique. Vigilance : renforcer avec mesure puis apporter fraîcheur ou acidité pour éviter la saturation.</t>
  </si>
  <si>
    <t>Ajouter Citron vert à Thon en quantité modérée, puis goûter avant/après. Vérifier si l’accord renforce la profondeur sans alourdir le profil marin, charnu, légèrement métallique.</t>
  </si>
  <si>
    <t>Pour Thon — Point de contrôle : Citron vert doit enrichir Thon, pas le dominer. Faire préciser ce qui augmente : acidité / vivacité, longueur ou intensité aromatique. Vigilance : renforcer avec mesure puis apporter fraîcheur ou acidité pour éviter la saturation.</t>
  </si>
  <si>
    <t>Partir du goût umami de Thon et utiliser Gingembre comme contrepoint. Tester deux dosages et choisir celui qui corrige le déséquilibre sans effacer le produit.</t>
  </si>
  <si>
    <t>Pour Thon — Correction attendue : expliquer comment Gingembre agit par chaleur / relief aromatique. Une autre réponse est recevable si elle corrige réellement le goût dominant après dégustation. Vigilance : renforcer avec mesure puis apporter fraîcheur ou acidité pour éviter la saturation.</t>
  </si>
  <si>
    <t>Construire un trio : Thon + Sésame + Tomate. Demander à l’apprenant quelle note commune ou complémentaire permet à Tomate de faire le lien.</t>
  </si>
  <si>
    <t>Pour Thon — Travail de liaison : Tomate doit relier les éléments sans ajouter une troisième direction confuse. Faire citer le lien aromatique et vérifier le dosage. Vigilance : renforcer avec mesure puis apporter fraîcheur ou acidité pour éviter la saturation.</t>
  </si>
  <si>
    <t>Tester Olive avec Thon en trois intensités : trace, modérée, marquée. Faire choisir le seuil où l’association reste intéressante tout en gardant Thon identifiable.</t>
  </si>
  <si>
    <t>Pour Thon — Créatif mais contrôlé : Olive apporte contrepoint aromatique. Le bon résultat est celui où l’apprenant sait dire pourquoi il s’arrête à ce dosage. Vigilance : renforcer avec mesure puis apporter fraîcheur ou acidité pour éviter la saturation.</t>
  </si>
  <si>
    <t>Faire un essai « signature » de Thon avec une micro-quantité de Cacao. Comparer au témoin et décider si l’effet mérite d’être conservé ou supprimé.</t>
  </si>
  <si>
    <t>Pour Thon — Signature = option, jamais obligation. Cacao n’est validé que s’il apporte un bénéfice sensoriel clair (douceur / rondeur) sans brouiller le profil marin, charnu, légèrement métallique. Vigilance : renforcer avec mesure puis apporter fraîcheur ou acidité pour éviter la saturation.</t>
  </si>
  <si>
    <t>Préparer Truite en poêlée, puis comparer une bouchée témoin à une bouchée avec Amande. Faire nommer ce que Amande apporte au profil marin, rivière, délicat.</t>
  </si>
  <si>
    <t>Pour Truite — Repère fort : Amande apporte surtout rondeur / gras / texture. Attendu : l’apprenant décrit l’effet sur umami / gras et propose un dosage sans masquer Truite. Vigilance : renforcer avec mesure puis apporter fraîcheur ou acidité pour éviter la saturation.</t>
  </si>
  <si>
    <t>Comparer Citron à Amande sur le même Truite. Demander quelle association paraît la plus lisible et laquelle respecte le mieux le profil marin, rivière, délicat.</t>
  </si>
  <si>
    <t>Pour Truite — Association fiable : faire justifier le choix entre Citron et Amande. Valider si l’apprenant relie son choix à acidité / vivacité, au dosage et à la technique. Vigilance : renforcer avec mesure puis apporter fraîcheur ou acidité pour éviter la saturation.</t>
  </si>
  <si>
    <t>Ajouter Aneth à Truite en quantité modérée, puis goûter avant/après. Vérifier si l’accord renforce la profondeur sans alourdir le profil marin, rivière, délicat.</t>
  </si>
  <si>
    <t>Pour Truite — Point de contrôle : Aneth doit enrichir Truite, pas le dominer. Faire préciser ce qui augmente : fraîcheur aromatique, longueur ou intensité aromatique. Vigilance : renforcer avec mesure puis apporter fraîcheur ou acidité pour éviter la saturation.</t>
  </si>
  <si>
    <t>Partir du goût umami / gras de Truite et utiliser Beurre comme contrepoint. Tester deux dosages et choisir celui qui corrige le déséquilibre sans effacer le produit.</t>
  </si>
  <si>
    <t>Pour Truite — Correction attendue : expliquer comment Beurre agit par rondeur / gras / texture. Une autre réponse est recevable si elle corrige réellement le goût dominant après dégustation. Vigilance : renforcer avec mesure puis apporter fraîcheur ou acidité pour éviter la saturation.</t>
  </si>
  <si>
    <t>Construire un trio : Truite + Amande + Raifort. Demander à l’apprenant quelle note commune ou complémentaire permet à Raifort de faire le lien.</t>
  </si>
  <si>
    <t>Pour Truite — Travail de liaison : Raifort doit relier les éléments sans ajouter une troisième direction confuse. Faire citer le lien aromatique et vérifier le dosage. Vigilance : renforcer avec mesure puis apporter fraîcheur ou acidité pour éviter la saturation.</t>
  </si>
  <si>
    <t>Tester Pomme avec Truite en trois intensités : trace, modérée, marquée. Faire choisir le seuil où l’association reste intéressante tout en gardant Truite identifiable.</t>
  </si>
  <si>
    <t>Pour Truite — Créatif mais contrôlé : Pomme apporte douceur / rondeur. Le bon résultat est celui où l’apprenant sait dire pourquoi il s’arrête à ce dosage. Vigilance : renforcer avec mesure puis apporter fraîcheur ou acidité pour éviter la saturation.</t>
  </si>
  <si>
    <t>Faire un essai « signature » de Truite avec une micro-quantité de Vanille. Comparer au témoin et décider si l’effet mérite d’être conservé ou supprimé.</t>
  </si>
  <si>
    <t>Pour Truite — Signature = option, jamais obligation. Vanille n’est validé que s’il apporte un bénéfice sensoriel clair (douceur / rondeur) sans brouiller le profil marin, rivière, délicat. Vigilance : renforcer avec mesure puis apporter fraîcheur ou acidité pour éviter la saturation.</t>
  </si>
  <si>
    <t>Préparer Beurre en fondu, puis comparer une bouchée témoin à une bouchée avec Citron. Faire nommer ce que Citron apporte au profil lacté, noisette si beurre noisette.</t>
  </si>
  <si>
    <t>Pour Beurre — Repère fort : Citron apporte surtout acidité / vivacité. Attendu : l’apprenant décrit l’effet sur doux / gras et propose un dosage sans masquer Beurre. Vigilance : apporter acidité, amertume, sel ou épice pour éviter un profil plat ou lourd.</t>
  </si>
  <si>
    <t>Comparer Sauge à Citron sur le même Beurre. Demander quelle association paraît la plus lisible et laquelle respecte le mieux le profil lacté, noisette si beurre noisette.</t>
  </si>
  <si>
    <t>Pour Beurre — Association fiable : faire justifier le choix entre Sauge et Citron. Valider si l’apprenant relie son choix à contrepoint aromatique, au dosage et à la technique. Vigilance : apporter acidité, amertume, sel ou épice pour éviter un profil plat ou lourd.</t>
  </si>
  <si>
    <t>Ajouter Noisette à Beurre en quantité modérée, puis goûter avant/après. Vérifier si l’accord renforce la profondeur sans alourdir le profil lacté, noisette si beurre noisette.</t>
  </si>
  <si>
    <t>Pour Beurre — Point de contrôle : Noisette doit enrichir Beurre, pas le dominer. Faire préciser ce qui augmente : rondeur / gras / texture, longueur ou intensité aromatique. Vigilance : apporter acidité, amertume, sel ou épice pour éviter un profil plat ou lourd.</t>
  </si>
  <si>
    <t>Partir du goût doux / gras de Beurre et utiliser Vanille comme contrepoint. Tester deux dosages et choisir celui qui corrige le déséquilibre sans effacer le produit.</t>
  </si>
  <si>
    <t>Pour Beurre — Correction attendue : expliquer comment Vanille agit par douceur / rondeur. Une autre réponse est recevable si elle corrige réellement le goût dominant après dégustation. Vigilance : apporter acidité, amertume, sel ou épice pour éviter un profil plat ou lourd.</t>
  </si>
  <si>
    <t>Construire un trio : Beurre + Citron + Ail. Demander à l’apprenant quelle note commune ou complémentaire permet à Ail de faire le lien.</t>
  </si>
  <si>
    <t>Pour Beurre — Travail de liaison : Ail doit relier les éléments sans ajouter une troisième direction confuse. Faire citer le lien aromatique et vérifier le dosage. Vigilance : apporter acidité, amertume, sel ou épice pour éviter un profil plat ou lourd.</t>
  </si>
  <si>
    <t>Tester Miso avec Beurre en trois intensités : trace, modérée, marquée. Faire choisir le seuil où l’association reste intéressante tout en gardant Beurre identifiable.</t>
  </si>
  <si>
    <t>Pour Beurre — Créatif mais contrôlé : Miso apporte profondeur / umami. Le bon résultat est celui où l’apprenant sait dire pourquoi il s’arrête à ce dosage. Vigilance : apporter acidité, amertume, sel ou épice pour éviter un profil plat ou lourd.</t>
  </si>
  <si>
    <t>Faire un essai « signature » de Beurre avec une micro-quantité de Café. Comparer au témoin et décider si l’effet mérite d’être conservé ou supprimé.</t>
  </si>
  <si>
    <t>Pour Beurre — Signature = option, jamais obligation. Café n’est validé que s’il apporte un bénéfice sensoriel clair (contrepoint aromatique) sans brouiller le profil lacté, noisette si beurre noisette. Vigilance : apporter acidité, amertume, sel ou épice pour éviter un profil plat ou lourd.</t>
  </si>
  <si>
    <t>Préparer Bleu en cru, puis comparer une bouchée témoin à une bouchée avec Poire. Faire nommer ce que Poire apporte au profil lacté, fermenté, piquant.</t>
  </si>
  <si>
    <t>Pour Bleu — Repère fort : Poire apporte surtout douceur / rondeur. Attendu : l’apprenant décrit l’effet sur salé / umami et propose un dosage sans masquer Bleu. Vigilance : renforcer avec mesure puis apporter fraîcheur ou acidité pour éviter la saturation.</t>
  </si>
  <si>
    <t>Comparer Noix à Poire sur le même Bleu. Demander quelle association paraît la plus lisible et laquelle respecte le mieux le profil lacté, fermenté, piquant.</t>
  </si>
  <si>
    <t>Pour Bleu — Association fiable : faire justifier le choix entre Noix et Poire. Valider si l’apprenant relie son choix à rondeur / gras / texture, au dosage et à la technique. Vigilance : renforcer avec mesure puis apporter fraîcheur ou acidité pour éviter la saturation.</t>
  </si>
  <si>
    <t>Ajouter Miel à Bleu en quantité modérée, puis goûter avant/après. Vérifier si l’accord renforce la profondeur sans alourdir le profil lacté, fermenté, piquant.</t>
  </si>
  <si>
    <t>Pour Bleu — Point de contrôle : Miel doit enrichir Bleu, pas le dominer. Faire préciser ce qui augmente : douceur / rondeur, longueur ou intensité aromatique. Vigilance : renforcer avec mesure puis apporter fraîcheur ou acidité pour éviter la saturation.</t>
  </si>
  <si>
    <t>Partir du goût salé / umami de Bleu et utiliser Céleri comme contrepoint. Tester deux dosages et choisir celui qui corrige le déséquilibre sans effacer le produit.</t>
  </si>
  <si>
    <t>Pour Bleu — Correction attendue : expliquer comment Céleri agit par contrepoint aromatique. Une autre réponse est recevable si elle corrige réellement le goût dominant après dégustation. Vigilance : renforcer avec mesure puis apporter fraîcheur ou acidité pour éviter la saturation.</t>
  </si>
  <si>
    <t>Construire un trio : Bleu + Poire + Figue. Demander à l’apprenant quelle note commune ou complémentaire permet à Figue de faire le lien.</t>
  </si>
  <si>
    <t>Pour Bleu — Travail de liaison : Figue doit relier les éléments sans ajouter une troisième direction confuse. Faire citer le lien aromatique et vérifier le dosage. Vigilance : renforcer avec mesure puis apporter fraîcheur ou acidité pour éviter la saturation.</t>
  </si>
  <si>
    <t>Tester Chocolat noir avec Bleu en trois intensités : trace, modérée, marquée. Faire choisir le seuil où l’association reste intéressante tout en gardant Bleu identifiable.</t>
  </si>
  <si>
    <t>Pour Bleu — Créatif mais contrôlé : Chocolat noir apporte douceur / rondeur. Le bon résultat est celui où l’apprenant sait dire pourquoi il s’arrête à ce dosage. Vigilance : renforcer avec mesure puis apporter fraîcheur ou acidité pour éviter la saturation.</t>
  </si>
  <si>
    <t>Faire un essai « signature » de Bleu avec une micro-quantité de Café. Comparer au témoin et décider si l’effet mérite d’être conservé ou supprimé.</t>
  </si>
  <si>
    <t>Pour Bleu — Signature = option, jamais obligation. Café n’est validé que s’il apporte un bénéfice sensoriel clair (contrepoint aromatique) sans brouiller le profil lacté, fermenté, piquant. Vigilance : renforcer avec mesure puis apporter fraîcheur ou acidité pour éviter la saturation.</t>
  </si>
  <si>
    <t>Préparer Chèvre en cru, puis comparer une bouchée témoin à une bouchée avec Betterave. Faire nommer ce que Betterave apporte au profil lacté, caprin, frais ou affiné.</t>
  </si>
  <si>
    <t>Pour Chèvre — Repère fort : Betterave apporte surtout contrepoint aromatique. Attendu : l’apprenant décrit l’effet sur acide / salé et propose un dosage sans masquer Chèvre. Vigilance : chercher un appui doux, gras, salé ou umami ; l'acidité doit relever sans agresser.</t>
  </si>
  <si>
    <t>Comparer Miel à Betterave sur le même Chèvre. Demander quelle association paraît la plus lisible et laquelle respecte le mieux le profil lacté, caprin, frais ou affiné.</t>
  </si>
  <si>
    <t>Pour Chèvre — Association fiable : faire justifier le choix entre Miel et Betterave. Valider si l’apprenant relie son choix à douceur / rondeur, au dosage et à la technique. Vigilance : chercher un appui doux, gras, salé ou umami ; l'acidité doit relever sans agresser.</t>
  </si>
  <si>
    <t>Ajouter Noix à Chèvre en quantité modérée, puis goûter avant/après. Vérifier si l’accord renforce la profondeur sans alourdir le profil lacté, caprin, frais ou affiné.</t>
  </si>
  <si>
    <t>Pour Chèvre — Point de contrôle : Noix doit enrichir Chèvre, pas le dominer. Faire préciser ce qui augmente : rondeur / gras / texture, longueur ou intensité aromatique. Vigilance : chercher un appui doux, gras, salé ou umami ; l'acidité doit relever sans agresser.</t>
  </si>
  <si>
    <t>Partir du goût acide / salé de Chèvre et utiliser Thym comme contrepoint. Tester deux dosages et choisir celui qui corrige le déséquilibre sans effacer le produit.</t>
  </si>
  <si>
    <t>Pour Chèvre — Correction attendue : expliquer comment Thym agit par contrepoint aromatique. Une autre réponse est recevable si elle corrige réellement le goût dominant après dégustation. Vigilance : chercher un appui doux, gras, salé ou umami ; l'acidité doit relever sans agresser.</t>
  </si>
  <si>
    <t>Construire un trio : Chèvre + Betterave + Figue. Demander à l’apprenant quelle note commune ou complémentaire permet à Figue de faire le lien.</t>
  </si>
  <si>
    <t>Pour Chèvre — Travail de liaison : Figue doit relier les éléments sans ajouter une troisième direction confuse. Faire citer le lien aromatique et vérifier le dosage. Vigilance : chercher un appui doux, gras, salé ou umami ; l'acidité doit relever sans agresser.</t>
  </si>
  <si>
    <t>Tester Abricot avec Chèvre en trois intensités : trace, modérée, marquée. Faire choisir le seuil où l’association reste intéressante tout en gardant Chèvre identifiable.</t>
  </si>
  <si>
    <t>Pour Chèvre — Créatif mais contrôlé : Abricot apporte douceur / rondeur. Le bon résultat est celui où l’apprenant sait dire pourquoi il s’arrête à ce dosage. Vigilance : chercher un appui doux, gras, salé ou umami ; l'acidité doit relever sans agresser.</t>
  </si>
  <si>
    <t>Faire un essai « signature » de Chèvre avec une micro-quantité de Café. Comparer au témoin et décider si l’effet mérite d’être conservé ou supprimé.</t>
  </si>
  <si>
    <t>Pour Chèvre — Signature = option, jamais obligation. Café n’est validé que s’il apporte un bénéfice sensoriel clair (contrepoint aromatique) sans brouiller le profil lacté, caprin, frais ou affiné. Vigilance : chercher un appui doux, gras, salé ou umami ; l'acidité doit relever sans agresser.</t>
  </si>
  <si>
    <t>Préparer Comté en cru, puis comparer une bouchée témoin à une bouchée avec Noix. Faire nommer ce que Noix apporte au profil noisette, lacté, affiné.</t>
  </si>
  <si>
    <t>Pour Comté — Repère fort : Noix apporte surtout rondeur / gras / texture. Attendu : l’apprenant décrit l’effet sur salé / umami et propose un dosage sans masquer Comté. Vigilance : renforcer avec mesure puis apporter fraîcheur ou acidité pour éviter la saturation.</t>
  </si>
  <si>
    <t>Comparer Pomme à Noix sur le même Comté. Demander quelle association paraît la plus lisible et laquelle respecte le mieux le profil noisette, lacté, affiné.</t>
  </si>
  <si>
    <t>Pour Comté — Association fiable : faire justifier le choix entre Pomme et Noix. Valider si l’apprenant relie son choix à douceur / rondeur, au dosage et à la technique. Vigilance : renforcer avec mesure puis apporter fraîcheur ou acidité pour éviter la saturation.</t>
  </si>
  <si>
    <t>Ajouter Moutarde à Comté en quantité modérée, puis goûter avant/après. Vérifier si l’accord renforce la profondeur sans alourdir le profil noisette, lacté, affiné.</t>
  </si>
  <si>
    <t>Pour Comté — Point de contrôle : Moutarde doit enrichir Comté, pas le dominer. Faire préciser ce qui augmente : chaleur / relief aromatique, longueur ou intensité aromatique. Vigilance : renforcer avec mesure puis apporter fraîcheur ou acidité pour éviter la saturation.</t>
  </si>
  <si>
    <t>Partir du goût salé / umami de Comté et utiliser Champignon comme contrepoint. Tester deux dosages et choisir celui qui corrige le déséquilibre sans effacer le produit.</t>
  </si>
  <si>
    <t>Pour Comté — Correction attendue : expliquer comment Champignon agit par profondeur / umami. Une autre réponse est recevable si elle corrige réellement le goût dominant après dégustation. Vigilance : renforcer avec mesure puis apporter fraîcheur ou acidité pour éviter la saturation.</t>
  </si>
  <si>
    <t>Construire un trio : Comté + Noix + Vin jaune. Demander à l’apprenant quelle note commune ou complémentaire permet à Vin jaune de faire le lien.</t>
  </si>
  <si>
    <t>Pour Comté — Travail de liaison : Vin jaune doit relier les éléments sans ajouter une troisième direction confuse. Faire citer le lien aromatique et vérifier le dosage. Vigilance : renforcer avec mesure puis apporter fraîcheur ou acidité pour éviter la saturation.</t>
  </si>
  <si>
    <t>Tester Poire avec Comté en trois intensités : trace, modérée, marquée. Faire choisir le seuil où l’association reste intéressante tout en gardant Comté identifiable.</t>
  </si>
  <si>
    <t>Pour Comté — Créatif mais contrôlé : Poire apporte douceur / rondeur. Le bon résultat est celui où l’apprenant sait dire pourquoi il s’arrête à ce dosage. Vigilance : renforcer avec mesure puis apporter fraîcheur ou acidité pour éviter la saturation.</t>
  </si>
  <si>
    <t>Faire un essai « signature » de Comté avec une micro-quantité de Café. Comparer au témoin et décider si l’effet mérite d’être conservé ou supprimé.</t>
  </si>
  <si>
    <t>Pour Comté — Signature = option, jamais obligation. Café n’est validé que s’il apporte un bénéfice sensoriel clair (contrepoint aromatique) sans brouiller le profil noisette, lacté, affiné. Vigilance : renforcer avec mesure puis apporter fraîcheur ou acidité pour éviter la saturation.</t>
  </si>
  <si>
    <t>Préparer Crème en montée, puis comparer une bouchée témoin à une bouchée avec Vanille. Faire nommer ce que Vanille apporte au profil lacté, doux, onctueux.</t>
  </si>
  <si>
    <t>Pour Crème — Repère fort : Vanille apporte surtout douceur / rondeur. Attendu : l’apprenant décrit l’effet sur doux / gras et propose un dosage sans masquer Crème. Vigilance : apporter acidité, amertume, sel ou épice pour éviter un profil plat ou lourd.</t>
  </si>
  <si>
    <t>Comparer Champignon à Vanille sur le même Crème. Demander quelle association paraît la plus lisible et laquelle respecte le mieux le profil lacté, doux, onctueux.</t>
  </si>
  <si>
    <t>Pour Crème — Association fiable : faire justifier le choix entre Champignon et Vanille. Valider si l’apprenant relie son choix à profondeur / umami, au dosage et à la technique. Vigilance : apporter acidité, amertume, sel ou épice pour éviter un profil plat ou lourd.</t>
  </si>
  <si>
    <t>Ajouter Citron à Crème en quantité modérée, puis goûter avant/après. Vérifier si l’accord renforce la profondeur sans alourdir le profil lacté, doux, onctueux.</t>
  </si>
  <si>
    <t>Pour Crème — Point de contrôle : Citron doit enrichir Crème, pas le dominer. Faire préciser ce qui augmente : acidité / vivacité, longueur ou intensité aromatique. Vigilance : apporter acidité, amertume, sel ou épice pour éviter un profil plat ou lourd.</t>
  </si>
  <si>
    <t>Partir du goût doux / gras de Crème et utiliser Café comme contrepoint. Tester deux dosages et choisir celui qui corrige le déséquilibre sans effacer le produit.</t>
  </si>
  <si>
    <t>Pour Crème — Correction attendue : expliquer comment Café agit par contrepoint aromatique. Une autre réponse est recevable si elle corrige réellement le goût dominant après dégustation. Vigilance : apporter acidité, amertume, sel ou épice pour éviter un profil plat ou lourd.</t>
  </si>
  <si>
    <t>Construire un trio : Crème + Vanille + Moutarde. Demander à l’apprenant quelle note commune ou complémentaire permet à Moutarde de faire le lien.</t>
  </si>
  <si>
    <t>Pour Crème — Travail de liaison : Moutarde doit relier les éléments sans ajouter une troisième direction confuse. Faire citer le lien aromatique et vérifier le dosage. Vigilance : apporter acidité, amertume, sel ou épice pour éviter un profil plat ou lourd.</t>
  </si>
  <si>
    <t>Tester Poireau avec Crème en trois intensités : trace, modérée, marquée. Faire choisir le seuil où l’association reste intéressante tout en gardant Crème identifiable.</t>
  </si>
  <si>
    <t>Pour Crème — Créatif mais contrôlé : Poireau apporte douceur / rondeur. Le bon résultat est celui où l’apprenant sait dire pourquoi il s’arrête à ce dosage. Vigilance : apporter acidité, amertume, sel ou épice pour éviter un profil plat ou lourd.</t>
  </si>
  <si>
    <t>Faire un essai « signature » de Crème avec une micro-quantité de Framboise. Comparer au témoin et décider si l’effet mérite d’être conservé ou supprimé.</t>
  </si>
  <si>
    <t>Pour Crème — Signature = option, jamais obligation. Framboise n’est validé que s’il apporte un bénéfice sensoriel clair (acidité / vivacité) sans brouiller le profil lacté, doux, onctueux. Vigilance : apporter acidité, amertume, sel ou épice pour éviter un profil plat ou lourd.</t>
  </si>
  <si>
    <t>Préparer Feta en crue, puis comparer une bouchée témoin à une bouchée avec Pastèque. Faire nommer ce que Pastèque apporte au profil lacté, salin, frais.</t>
  </si>
  <si>
    <t>Pour Feta — Repère fort : Pastèque apporte surtout contrepoint aromatique. Attendu : l’apprenant décrit l’effet sur salé / acide et propose un dosage sans masquer Feta. Vigilance : chercher un appui doux, gras, salé ou umami ; l'acidité doit relever sans agresser.</t>
  </si>
  <si>
    <t>Comparer Tomate à Pastèque sur le même Feta. Demander quelle association paraît la plus lisible et laquelle respecte le mieux le profil lacté, salin, frais.</t>
  </si>
  <si>
    <t>Pour Feta — Association fiable : faire justifier le choix entre Tomate et Pastèque. Valider si l’apprenant relie son choix à acidité / vivacité, au dosage et à la technique. Vigilance : chercher un appui doux, gras, salé ou umami ; l'acidité doit relever sans agresser.</t>
  </si>
  <si>
    <t>Ajouter Concombre à Feta en quantité modérée, puis goûter avant/après. Vérifier si l’accord renforce la profondeur sans alourdir le profil lacté, salin, frais.</t>
  </si>
  <si>
    <t>Pour Feta — Point de contrôle : Concombre doit enrichir Feta, pas le dominer. Faire préciser ce qui augmente : fraîcheur aromatique, longueur ou intensité aromatique. Vigilance : chercher un appui doux, gras, salé ou umami ; l'acidité doit relever sans agresser.</t>
  </si>
  <si>
    <t>Partir du goût salé / acide de Feta et utiliser Menthe comme contrepoint. Tester deux dosages et choisir celui qui corrige le déséquilibre sans effacer le produit.</t>
  </si>
  <si>
    <t>Pour Feta — Correction attendue : expliquer comment Menthe agit par fraîcheur aromatique. Une autre réponse est recevable si elle corrige réellement le goût dominant après dégustation. Vigilance : chercher un appui doux, gras, salé ou umami ; l'acidité doit relever sans agresser.</t>
  </si>
  <si>
    <t>Construire un trio : Feta + Pastèque + Poivron. Demander à l’apprenant quelle note commune ou complémentaire permet à Poivron de faire le lien.</t>
  </si>
  <si>
    <t>Pour Feta — Travail de liaison : Poivron doit relier les éléments sans ajouter une troisième direction confuse. Faire citer le lien aromatique et vérifier le dosage. Vigilance : chercher un appui doux, gras, salé ou umami ; l'acidité doit relever sans agresser.</t>
  </si>
  <si>
    <t>Tester Miel avec Feta en trois intensités : trace, modérée, marquée. Faire choisir le seuil où l’association reste intéressante tout en gardant Feta identifiable.</t>
  </si>
  <si>
    <t>Pour Feta — Créatif mais contrôlé : Miel apporte douceur / rondeur. Le bon résultat est celui où l’apprenant sait dire pourquoi il s’arrête à ce dosage. Vigilance : chercher un appui doux, gras, salé ou umami ; l'acidité doit relever sans agresser.</t>
  </si>
  <si>
    <t>Faire un essai « signature » de Feta avec une micro-quantité de Fraise. Comparer au témoin et décider si l’effet mérite d’être conservé ou supprimé.</t>
  </si>
  <si>
    <t>Pour Feta — Signature = option, jamais obligation. Fraise n’est validé que s’il apporte un bénéfice sensoriel clair (contrepoint aromatique) sans brouiller le profil lacté, salin, frais. Vigilance : chercher un appui doux, gras, salé ou umami ; l'acidité doit relever sans agresser.</t>
  </si>
  <si>
    <t>Préparer Mozzarella en crue, puis comparer une bouchée témoin à une bouchée avec Tomate. Faire nommer ce que Tomate apporte au profil lacté, frais, délicat.</t>
  </si>
  <si>
    <t>Pour Mozzarella — Repère fort : Tomate apporte surtout acidité / vivacité. Attendu : l’apprenant décrit l’effet sur doux / lacté et propose un dosage sans masquer Mozzarella. Vigilance : apporter acidité, amertume, sel ou épice pour éviter un profil plat ou lourd.</t>
  </si>
  <si>
    <t>Comparer Basilic à Tomate sur le même Mozzarella. Demander quelle association paraît la plus lisible et laquelle respecte le mieux le profil lacté, frais, délicat.</t>
  </si>
  <si>
    <t>Pour Mozzarella — Association fiable : faire justifier le choix entre Basilic et Tomate. Valider si l’apprenant relie son choix à fraîcheur aromatique, au dosage et à la technique. Vigilance : apporter acidité, amertume, sel ou épice pour éviter un profil plat ou lourd.</t>
  </si>
  <si>
    <t>Ajouter Huile d'olive à Mozzarella en quantité modérée, puis goûter avant/après. Vérifier si l’accord renforce la profondeur sans alourdir le profil lacté, frais, délicat.</t>
  </si>
  <si>
    <t>Pour Mozzarella — Point de contrôle : Huile d'olive doit enrichir Mozzarella, pas le dominer. Faire préciser ce qui augmente : contrepoint aromatique, longueur ou intensité aromatique. Vigilance : apporter acidité, amertume, sel ou épice pour éviter un profil plat ou lourd.</t>
  </si>
  <si>
    <t>Partir du goût doux / lacté de Mozzarella et utiliser Citron comme contrepoint. Tester deux dosages et choisir celui qui corrige le déséquilibre sans effacer le produit.</t>
  </si>
  <si>
    <t>Pour Mozzarella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</si>
  <si>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Mozzarella + Tomate + Pêche. Demander à l’apprenant quelle note commune ou complémentaire permet à Pêche de faire le lien.</t>
  </si>
  <si>
    <t>Pour Mozzarella — Travail de liaison : Pêche doit relier les éléments sans ajouter une troisième direction confuse. Faire citer le lien aromatique et vérifier le dosage. Vigilance : apporter acidité, amertume, sel ou épice pour éviter un profil plat ou lourd.</t>
  </si>
  <si>
    <t>Tester Fraise avec Mozzarella en trois intensités : trace, modérée, marquée. Faire choisir le seuil où l’association reste intéressante tout en gardant Mozzarella identifiable.</t>
  </si>
  <si>
    <t>Pour Mozzarella — Créatif mais contrôlé : Fraise apporte contrepoint aromatique. Le bon résultat est celui où l’apprenant sait dire pourquoi il s’arrête à ce dosage. Vigilance : apporter acidité, amertume, sel ou épice pour éviter un profil plat ou lourd.</t>
  </si>
  <si>
    <t>Faire un essai « signature » de Mozzarella avec une micro-quantité de Café. Comparer au témoin et décider si l’effet mérite d’être conservé ou supprimé.</t>
  </si>
  <si>
    <t>Pour Mozzarella — Signature = option, jamais obligation. Café n’est validé que s’il apporte un bénéfice sensoriel clair (contrepoint aromatique) sans brouiller le profil lacté, frais, délicat. Vigilance : apporter acidité, amertume, sel ou épice pour éviter un profil plat ou lourd.</t>
  </si>
  <si>
    <t>Préparer Oeuf en mollet, puis comparer une bouchée témoin à une bouchée avec Asperge. Faire nommer ce que Asperge apporte au profil soufré, lacté, riche.</t>
  </si>
  <si>
    <t>Pour Oeuf — Repère fort : Asperge apporte surtout contrepoint aromatique. Attendu : l’apprenant décrit l’effet sur umami / doux et propose un dosage sans masquer Oeuf. Vigilance : apporter acidité, amertume, sel ou épice pour éviter un profil plat ou lourd.</t>
  </si>
  <si>
    <t>Comparer Truffe à Asperge sur le même Oeuf. Demander quelle association paraît la plus lisible et laquelle respecte le mieux le profil soufré, lacté, riche.</t>
  </si>
  <si>
    <t>Pour Oeuf — Association fiable : faire justifier le choix entre Truffe et Asperge. Valider si l’apprenant relie son choix à contrepoint aromatique, au dosage et à la technique. Vigilance : apporter acidité, amertume, sel ou épice pour éviter un profil plat ou lourd.</t>
  </si>
  <si>
    <t>Ajouter Ciboulette à Oeuf en quantité modérée, puis goûter avant/après. Vérifier si l’accord renforce la profondeur sans alourdir le profil soufré, lacté, riche.</t>
  </si>
  <si>
    <t>Pour Oeuf — Point de contrôle : Ciboulette doit enrichir Oeuf, pas le dominer. Faire préciser ce qui augmente : fraîcheur aromatique, longueur ou intensité aromatique. Vigilance : apporter acidité, amertume, sel ou épice pour éviter un profil plat ou lourd.</t>
  </si>
  <si>
    <t>Partir du goût umami / doux de Oeuf et utiliser Épinard comme contrepoint. Tester deux dosages et choisir celui qui corrige le déséquilibre sans effacer le produit.</t>
  </si>
  <si>
    <t>Pour Oeuf — Correction attendue : expliquer comment Épinard agit par contrepoint aromatique. Une autre réponse est recevable si elle corrige réellement le goût dominant après dégustation. Vigilance : apporter acidité, amertume, sel ou épice pour éviter un profil plat ou lourd.</t>
  </si>
  <si>
    <t>Construire un trio : Oeuf + Asperge + Parmesan. Demander à l’apprenant quelle note commune ou complémentaire permet à Parmesan de faire le lien.</t>
  </si>
  <si>
    <t>Pour Oeuf — Travail de liaison : Parmesan doit relier les éléments sans ajouter une troisième direction confuse. Faire citer le lien aromatique et vérifier le dosage. Vigilance : apporter acidité, amertume, sel ou épice pour éviter un profil plat ou lourd.</t>
  </si>
  <si>
    <t>Tester Moutarde avec Oeuf en trois intensités : trace, modérée, marquée. Faire choisir le seuil où l’association reste intéressante tout en gardant Oeuf identifiable.</t>
  </si>
  <si>
    <t>Pour Oeuf — Créatif mais contrôlé : Moutarde apporte chaleur / relief aromatique. Le bon résultat est celui où l’apprenant sait dire pourquoi il s’arrête à ce dosage. Vigilance : apporter acidité, amertume, sel ou épice pour éviter un profil plat ou lourd.</t>
  </si>
  <si>
    <t>Faire un essai « signature » de Oeuf avec une micro-quantité de Vanille. Comparer au témoin et décider si l’effet mérite d’être conservé ou supprimé.</t>
  </si>
  <si>
    <t>Pour Oeuf — Signature = option, jamais obligation. Vanille n’est validé que s’il apporte un bénéfice sensoriel clair (douceur / rondeur) sans brouiller le profil soufré, lacté, riche. Vigilance : apporter acidité, amertume, sel ou épice pour éviter un profil plat ou lourd.</t>
  </si>
  <si>
    <t>Préparer Parmesan en râpé, puis comparer une bouchée témoin à une bouchée avec Tomate. Faire nommer ce que Tomate apporte au profil affiné, noisette, lacté.</t>
  </si>
  <si>
    <t>Pour Parmesan — Repère fort : Tomate apporte surtout acidité / vivacité. Attendu : l’apprenant décrit l’effet sur salé / umami et propose un dosage sans masquer Parmesan. Vigilance : renforcer avec mesure puis apporter fraîcheur ou acidité pour éviter la saturation.</t>
  </si>
  <si>
    <t>Comparer Champignon à Tomate sur le même Parmesan. Demander quelle association paraît la plus lisible et laquelle respecte le mieux le profil affiné, noisette, lacté.</t>
  </si>
  <si>
    <t>Pour Parmesan — Association fiable : faire justifier le choix entre Champignon et Tomate. Valider si l’apprenant relie son choix à profondeur / umami, au dosage et à la technique. Vigilance : renforcer avec mesure puis apporter fraîcheur ou acidité pour éviter la saturation.</t>
  </si>
  <si>
    <t>Ajouter Poire à Parmesan en quantité modérée, puis goûter avant/après. Vérifier si l’accord renforce la profondeur sans alourdir le profil affiné, noisette, lacté.</t>
  </si>
  <si>
    <t>Pour Parmesan — Point de contrôle : Poire doit enrichir Parmesan, pas le dominer. Faire préciser ce qui augmente : douceur / rondeur, longueur ou intensité aromatique. Vigilance : renforcer avec mesure puis apporter fraîcheur ou acidité pour éviter la saturation.</t>
  </si>
  <si>
    <t>Partir du goût salé / umami de Parmesan et utiliser Miel comme contrepoint. Tester deux dosages et choisir celui qui corrige le déséquilibre sans effacer le produit.</t>
  </si>
  <si>
    <t>Pour Parmesan — Correction attendue : expliquer comment Miel agit par douceur / rondeur. Une autre réponse est recevable si elle corrige réellement le goût dominant après dégustation. Vigilance : renforcer avec mesure puis apporter fraîcheur ou acidité pour éviter la saturation.</t>
  </si>
  <si>
    <t>Construire un trio : Parmesan + Tomate + Balsamique. Demander à l’apprenant quelle note commune ou complémentaire permet à Balsamique de faire le lien.</t>
  </si>
  <si>
    <t>Pour Parmesan — Travail de liaison : Balsamique doit relier les éléments sans ajouter une troisième direction confuse. Faire citer le lien aromatique et vérifier le dosage. Vigilance : renforcer avec mesure puis apporter fraîcheur ou acidité pour éviter la saturation.</t>
  </si>
  <si>
    <t>Tester Chocolat noir avec Parmesan en trois intensités : trace, modérée, marquée. Faire choisir le seuil où l’association reste intéressante tout en gardant Parmesan identifiable.</t>
  </si>
  <si>
    <t>Pour Parmesan — Créatif mais contrôlé : Chocolat noir apporte douceur / rondeur. Le bon résultat est celui où l’apprenant sait dire pourquoi il s’arrête à ce dosage. Vigilance : renforcer avec mesure puis apporter fraîcheur ou acidité pour éviter la saturation.</t>
  </si>
  <si>
    <t>Faire un essai « signature » de Parmesan avec une micro-quantité de Café. Comparer au témoin et décider si l’effet mérite d’être conservé ou supprimé.</t>
  </si>
  <si>
    <t>Pour Parmesan — Signature = option, jamais obligation. Café n’est validé que s’il apporte un bénéfice sensoriel clair (contrepoint aromatique) sans brouiller le profil affiné, noisette, lacté. Vigilance : renforcer avec mesure puis apporter fraîcheur ou acidité pour éviter la saturation.</t>
  </si>
  <si>
    <t>Préparer Yaourt en cru, puis comparer une bouchée témoin à une bouchée avec Concombre. Faire nommer ce que Concombre apporte au profil lacté, fermenté, frais.</t>
  </si>
  <si>
    <t>Pour Yaourt — Repère fort : Concombre apporte surtout fraîcheur aromatique. Attendu : l’apprenant décrit l’effet sur acide / doux et propose un dosage sans masquer Yaourt. Vigilance : chercher un appui doux, gras, salé ou umami ; l'acidité doit relever sans agresser.</t>
  </si>
  <si>
    <t>Comparer Menthe à Concombre sur le même Yaourt. Demander quelle association paraît la plus lisible et laquelle respecte le mieux le profil lacté, fermenté, frais.</t>
  </si>
  <si>
    <t>Pour Yaourt — Association fiable : faire justifier le choix entre Menthe et Concombre. Valider si l’apprenant relie son choix à fraîcheur aromatique, au dosage et à la technique. Vigilance : chercher un appui doux, gras, salé ou umami ; l'acidité doit relever sans agresser.</t>
  </si>
  <si>
    <t>Ajouter Miel à Yaourt en quantité modérée, puis goûter avant/après. Vérifier si l’accord renforce la profondeur sans alourdir le profil lacté, fermenté, frais.</t>
  </si>
  <si>
    <t>Pour Yaourt — Point de contrôle : Miel doit enrichir Yaourt, pas le dominer. Faire préciser ce qui augmente : douceur / rondeur, longueur ou intensité aromatique. Vigilance : chercher un appui doux, gras, salé ou umami ; l'acidité doit relever sans agresser.</t>
  </si>
  <si>
    <t>Partir du goût acide / doux de Yaourt et utiliser Citron comme contrepoint. Tester deux dosages et choisir celui qui corrige le déséquilibre sans effacer le produit.</t>
  </si>
  <si>
    <t>Pour Yaourt — Correction attendue : expliquer comment Citron agit par acidité / vivacité. Une autre réponse est recevable si elle corrige réellement le goût dominant après dégustation. Vigilance : chercher un appui doux, gras, salé ou umami ; l'acidité doit relever sans agresser.</t>
  </si>
  <si>
    <t>Construire un trio : Yaourt + Concombre + Cumin. Demander à l’apprenant quelle note commune ou complémentaire permet à Cumin de faire le lien.</t>
  </si>
  <si>
    <t>Pour Yaourt — Travail de liaison : Cumin doit relier les éléments sans ajouter une troisième direction confuse. Faire citer le lien aromatique et vérifier le dosage. Vigilance : chercher un appui doux, gras, salé ou umami ; l'acidité doit relever sans agresser.</t>
  </si>
  <si>
    <t>Tester Betterave avec Yaourt en trois intensités : trace, modérée, marquée. Faire choisir le seuil où l’association reste intéressante tout en gardant Yaourt identifiable.</t>
  </si>
  <si>
    <t>Pour Yaourt — Créatif mais contrôlé : Betterave apporte contrepoint aromatique. Le bon résultat est celui où l’apprenant sait dire pourquoi il s’arrête à ce dosage. Vigilance : chercher un appui doux, gras, salé ou umami ; l'acidité doit relever sans agresser.</t>
  </si>
  <si>
    <t>Faire un essai « signature » de Yaourt avec une micro-quantité de Café. Comparer au témoin et décider si l’effet mérite d’être conservé ou supprimé.</t>
  </si>
  <si>
    <t>Pour Yaourt — Signature = option, jamais obligation. Café n’est validé que s’il apporte un bénéfice sensoriel clair (contrepoint aromatique) sans brouiller le profil lacté, fermenté, frais. Vigilance : chercher un appui doux, gras, salé ou umami ; l'acidité doit relever sans agresser.</t>
  </si>
  <si>
    <t>Préparer Amande en crue, puis comparer une bouchée témoin à une bouchée avec Abricot. Faire nommer ce que Abricot apporte au profil noisette, floral, grillé.</t>
  </si>
  <si>
    <t>Pour Amande — Repère fort : Abricot apporte surtout douceur / rondeur. Attendu : l’apprenant décrit l’effet sur doux et propose un dosage sans masquer Amande. Vigilance : apporter acidité, amertume, sel ou épice pour éviter un profil plat ou lourd.</t>
  </si>
  <si>
    <t>Comparer Cerise à Abricot sur le même Amande. Demander quelle association paraît la plus lisible et laquelle respecte le mieux le profil noisette, floral, grillé.</t>
  </si>
  <si>
    <t>Pour Amande — Association fiable : faire justifier le choix entre Cerise et Abricot. Valider si l’apprenant relie son choix à contrepoint aromatique, au dosage et à la technique. Vigilance : apporter acidité, amertume, sel ou épice pour éviter un profil plat ou lourd.</t>
  </si>
  <si>
    <t>Ajouter Poire à Amande en quantité modérée, puis goûter avant/après. Vérifier si l’accord renforce la profondeur sans alourdir le profil noisette, floral, grillé.</t>
  </si>
  <si>
    <t>Pour Amande — Point de contrôle : Poire doit enrichir Amande, pas le dominer. Faire préciser ce qui augmente : douceur / rondeur, longueur ou intensité aromatique. Vigilance : apporter acidité, amertume, sel ou épice pour éviter un profil plat ou lourd.</t>
  </si>
  <si>
    <t>Partir du goût doux de Amande et utiliser Chocolat comme contrepoint. Tester deux dosages et choisir celui qui corrige le déséquilibre sans effacer le produit.</t>
  </si>
  <si>
    <t>Pour Amande — Correction attendue : expliquer comment Chocolat agit par douceur / rondeur. Une autre réponse est recevable si elle corrige réellement le goût dominant après dégustation. Vigilance : apporter acidité, amertume, sel ou épice pour éviter un profil plat ou lourd.</t>
  </si>
  <si>
    <t>Construire un trio : Amande + Abricot + Citron. Demander à l’apprenant quelle note commune ou complémentaire permet à Citron de faire le lien.</t>
  </si>
  <si>
    <t>Pour Amande — Travail de liaison : Citron doit relier les éléments sans ajouter une troisième direction confuse. Faire citer le lien aromatique et vérifier le dosage. Vigilance : apporter acidité, amertume, sel ou épice pour éviter un profil plat ou lourd.</t>
  </si>
  <si>
    <t>Tester Poisson avec Amande en trois intensités : trace, modérée, marquée. Faire choisir le seuil où l’association reste intéressante tout en gardant Amande identifiable.</t>
  </si>
  <si>
    <t>Pour Amande — Créatif mais contrôlé : Poisson apporte contrepoint aromatique. Le bon résultat est celui où l’apprenant sait dire pourquoi il s’arrête à ce dosage. Vigilance : apporter acidité, amertume, sel ou épice pour éviter un profil plat ou lourd.</t>
  </si>
  <si>
    <t>Faire un essai « signature » de Amande avec une micro-quantité de Ail. Comparer au témoin et décider si l’effet mérite d’être conservé ou supprimé.</t>
  </si>
  <si>
    <t>Pour Amande — Signature = option, jamais obligation. Ail n’est validé que s’il apporte un bénéfice sensoriel clair (chaleur / relief aromatique) sans brouiller le profil noisette, floral, grillé. Vigilance : apporter acidité, amertume, sel ou épice pour éviter un profil plat ou lourd.</t>
  </si>
  <si>
    <t>Préparer Châtaigne en rôtie, puis comparer une bouchée témoin à une bouchée avec Potimarron. Faire nommer ce que Potimarron apporte au profil noisette, farineux, boisé.</t>
  </si>
  <si>
    <t>Pour Châtaigne — Repère fort : Potimarron apporte surtout contrepoint aromatique. Attendu : l’apprenant décrit l’effet sur doux et propose un dosage sans masquer Châtaigne. Vigilance : apporter acidité, amertume, sel ou épice pour éviter un profil plat ou lourd.</t>
  </si>
  <si>
    <t>Comparer Champignon à Potimarron sur le même Châtaigne. Demander quelle association paraît la plus lisible et laquelle respecte le mieux le profil noisette, farineux, boisé.</t>
  </si>
  <si>
    <t>Pour Châtaigne — Association fiable : faire justifier le choix entre Champignon et Potimarron. Valider si l’apprenant relie son choix à profondeur / umami, au dosage et à la technique. Vigilance : apporter acidité, amertume, sel ou épice pour éviter un profil plat ou lourd.</t>
  </si>
  <si>
    <t>Ajouter Vanille à Châtaigne en quantité modérée, puis goûter avant/après. Vérifier si l’accord renforce la profondeur sans alourdir le profil noisette, farineux, boisé.</t>
  </si>
  <si>
    <t>Pour Châtaigne — Point de contrôle : Vanille doit enrichir Châtaigne, pas le dominer. Faire préciser ce qui augmente : douceur / rondeur, longueur ou intensité aromatique. Vigilance : apporter acidité, amertume, sel ou épice pour éviter un profil plat ou lourd.</t>
  </si>
  <si>
    <t>Partir du goût doux de Châtaigne et utiliser Chocolat comme contrepoint. Tester deux dosages et choisir celui qui corrige le déséquilibre sans effacer le produit.</t>
  </si>
  <si>
    <t>Pour Châtaigne — Correction attendue : expliquer comment Chocolat agit par douceur / rondeur. Une autre réponse est recevable si elle corrige réellement le goût dominant après dégustation. Vigilance : apporter acidité, amertume, sel ou épice pour éviter un profil plat ou lourd.</t>
  </si>
  <si>
    <t>Construire un trio : Châtaigne + Potimarron + Porc. Demander à l’apprenant quelle note commune ou complémentaire permet à Porc de faire le lien.</t>
  </si>
  <si>
    <t>Pour Châtaigne — Travail de liaison : Porc doit relier les éléments sans ajouter une troisième direction confuse. Faire citer le lien aromatique et vérifier le dosage. Vigilance : apporter acidité, amertume, sel ou épice pour éviter un profil plat ou lourd.</t>
  </si>
  <si>
    <t>Tester Café avec Châtaigne en trois intensités : trace, modérée, marquée. Faire choisir le seuil où l’association reste intéressante tout en gardant Châtaigne identifiable.</t>
  </si>
  <si>
    <t>Pour Châtaigne — Créatif mais contrôlé : Café apporte contrepoint aromatique. Le bon résultat est celui où l’apprenant sait dire pourquoi il s’arrête à ce dosage. Vigilance : apporter acidité, amertume, sel ou épice pour éviter un profil plat ou lourd.</t>
  </si>
  <si>
    <t>Faire un essai « signature » de Châtaigne avec une micro-quantité de Céleri. Comparer au témoin et décider si l’effet mérite d’être conservé ou supprimé.</t>
  </si>
  <si>
    <t>Pour Châtaigne — Signature = option, jamais obligation. Céleri n’est validé que s’il apporte un bénéfice sensoriel clair (contrepoint aromatique) sans brouiller le profil noisette, farineux, boisé. Vigilance : apporter acidité, amertume, sel ou épice pour éviter un profil plat ou lourd.</t>
  </si>
  <si>
    <t>Préparer Haricot blanc en mijoté, puis comparer une bouchée témoin à une bouchée avec Tomate. Faire nommer ce que Tomate apporte au profil terreux, crémeux.</t>
  </si>
  <si>
    <t>Pour Haricot blanc — Repère fort : Tomate apporte surtout acidité / vivacité. Attendu : l’apprenant décrit l’effet sur doux / umami et propose un dosage sans masquer Haricot blanc. Vigilance : apporter acidité, amertume, sel ou épice pour éviter un profil plat ou lourd.</t>
  </si>
  <si>
    <t>Comparer Sauge à Tomate sur le même Haricot blanc. Demander quelle association paraît la plus lisible et laquelle respecte le mieux le profil terreux, crémeux.</t>
  </si>
  <si>
    <t>Pour Haricot blanc — Association fiable : faire justifier le choix entre Sauge et Tomate. Valider si l’apprenant relie son choix à contrepoint aromatique, au dosage et à la technique. Vigilance : apporter acidité, amertume, sel ou épice pour éviter un profil plat ou lourd.</t>
  </si>
  <si>
    <t>Ajouter Ail à Haricot blanc en quantité modérée, puis goûter avant/après. Vérifier si l’accord renforce la profondeur sans alourdir le profil terreux, crémeux.</t>
  </si>
  <si>
    <t>Pour Haricot blanc — Point de contrôle : Ail doit enrichir Haricot blanc, pas le dominer. Faire préciser ce qui augmente : chaleur / relief aromatique, longueur ou intensité aromatique. Vigilance : apporter acidité, amertume, sel ou épice pour éviter un profil plat ou lourd.</t>
  </si>
  <si>
    <t>Partir du goût doux / umami de Haricot blanc et utiliser Porc comme contrepoint. Tester deux dosages et choisir celui qui corrige le déséquilibre sans effacer le produit.</t>
  </si>
  <si>
    <t>Pour Haricot blanc — Correction attendue : expliquer comment Porc agit par contrepoint aromatique. Une autre réponse est recevable si elle corrige réellement le goût dominant après dégustation. Vigilance : apporter acidité, amertume, sel ou épice pour éviter un profil plat ou lourd.</t>
  </si>
  <si>
    <t>Construire un trio : Haricot blanc + Tomate + Citron. Demander à l’apprenant quelle note commune ou complémentaire permet à Citron de faire le lien.</t>
  </si>
  <si>
    <t>Pour Haricot blanc — Travail de liaison : Citron doit relier les éléments sans ajouter une troisième direction confuse. Faire citer le lien aromatique et vérifier le dosage. Vigilance : apporter acidité, amertume, sel ou épice pour éviter un profil plat ou lourd.</t>
  </si>
  <si>
    <t>Tester Moutarde avec Haricot blanc en trois intensités : trace, modérée, marquée. Faire choisir le seuil où l’association reste intéressante tout en gardant Haricot blanc identifiable.</t>
  </si>
  <si>
    <t>Pour Haricot blanc — Créatif mais contrôlé : Moutarde apporte chaleur / relief aromatique. Le bon résultat est celui où l’apprenant sait dire pourquoi il s’arrête à ce dosage. Vigilance : apporter acidité, amertume, sel ou épice pour éviter un profil plat ou lourd.</t>
  </si>
  <si>
    <t>Faire un essai « signature » de Haricot blanc avec une micro-quantité de Thon. Comparer au témoin et décider si l’effet mérite d’être conservé ou supprimé.</t>
  </si>
  <si>
    <t>Pour Haricot blanc — Signature = option, jamais obligation. Thon n’est validé que s’il apporte un bénéfice sensoriel clair (contrepoint aromatique) sans brouiller le profil terreux, crémeux. Vigilance : apporter acidité, amertume, sel ou épice pour éviter un profil plat ou lourd.</t>
  </si>
  <si>
    <t>Préparer Lentille en mijotée, puis comparer une bouchée témoin à une bouchée avec Lard fumé. Faire nommer ce que Lard fumé apporte au profil terreux, noisette, végétal.</t>
  </si>
  <si>
    <t>Pour Lentille — Repère fort : Lard fumé apporte surtout profondeur / umami. Attendu : l’apprenant décrit l’effet sur umami / terreux et propose un dosage sans masquer Lentille. Vigilance : renforcer avec mesure puis apporter fraîcheur ou acidité pour éviter la saturation.</t>
  </si>
  <si>
    <t>Comparer Carotte à Lard fumé sur le même Lentille. Demander quelle association paraît la plus lisible et laquelle respecte le mieux le profil terreux, noisette, végétal.</t>
  </si>
  <si>
    <t>Pour Lentille — Association fiable : faire justifier le choix entre Carotte et Lard fumé. Valider si l’apprenant relie son choix à contrepoint aromatique, au dosage et à la technique. Vigilance : renforcer avec mesure puis apporter fraîcheur ou acidité pour éviter la saturation.</t>
  </si>
  <si>
    <t>Ajouter Moutarde à Lentille en quantité modérée, puis goûter avant/après. Vérifier si l’accord renforce la profondeur sans alourdir le profil terreux, noisette, végétal.</t>
  </si>
  <si>
    <t>Pour Lentille — Point de contrôle : Moutarde doit enrichir Lentille, pas le dominer. Faire préciser ce qui augmente : chaleur / relief aromatique, longueur ou intensité aromatique. Vigilance : renforcer avec mesure puis apporter fraîcheur ou acidité pour éviter la saturation.</t>
  </si>
  <si>
    <t>Partir du goût umami / terreux de Lentille et utiliser Cumin comme contrepoint. Tester deux dosages et choisir celui qui corrige le déséquilibre sans effacer le produit.</t>
  </si>
  <si>
    <t>Pour Lentille — Correction attendue : expliquer comment Cumin agit par chaleur / relief aromatique. Une autre réponse est recevable si elle corrige réellement le goût dominant après dégustation. Vigilance : renforcer avec mesure puis apporter fraîcheur ou acidité pour éviter la saturation.</t>
  </si>
  <si>
    <t>Construire un trio : Lentille + Lard fumé + Saumon. Demander à l’apprenant quelle note commune ou complémentaire permet à Saumon de faire le lien.</t>
  </si>
  <si>
    <t>Pour Lentille — Travail de liaison : Saumon doit relier les éléments sans ajouter une troisième direction confuse. Faire citer le lien aromatique et vérifier le dosage. Vigilance : renforcer avec mesure puis apporter fraîcheur ou acidité pour éviter la saturation.</t>
  </si>
  <si>
    <t>Tester Vinaigre avec Lentille en trois intensités : trace, modérée, marquée. Faire choisir le seuil où l’association reste intéressante tout en gardant Lentille identifiable.</t>
  </si>
  <si>
    <t>Pour Lentille — Créatif mais contrôlé : Vinaigre apporte acidité / vivacité. Le bon résultat est celui où l’apprenant sait dire pourquoi il s’arrête à ce dosage. Vigilance : renforcer avec mesure puis apporter fraîcheur ou acidité pour éviter la saturation.</t>
  </si>
  <si>
    <t>Faire un essai « signature » de Lentille avec une micro-quantité de Chocolat noir. Comparer au témoin et décider si l’effet mérite d’être conservé ou supprimé.</t>
  </si>
  <si>
    <t>Pour Lentille — Signature = option, jamais obligation. Chocolat noir n’est validé que s’il apporte un bénéfice sensoriel clair (douceur / rondeur) sans brouiller le profil terreux, noisette, végétal. Vigilance : renforcer avec mesure puis apporter fraîcheur ou acidité pour éviter la saturation.</t>
  </si>
  <si>
    <t>Préparer Noisette en grillée, puis comparer une bouchée témoin à une bouchée avec Chocolat noir. Faire nommer ce que Chocolat noir apporte au profil noisette, grillé, boisé.</t>
  </si>
  <si>
    <t>Pour Noisette — Repère fort : Chocolat noir apporte surtout douceur / rondeur. Attendu : l’apprenant décrit l’effet sur doux / gras et propose un dosage sans masquer Noisette. Vigilance : apporter acidité, amertume, sel ou épice pour éviter un profil plat ou lourd.</t>
  </si>
  <si>
    <t>Comparer Poire à Chocolat noir sur le même Noisette. Demander quelle association paraît la plus lisible et laquelle respecte le mieux le profil noisette, grillé, boisé.</t>
  </si>
  <si>
    <t>Pour Noisette — Association fiable : faire justifier le choix entre Poire et Chocolat noir. Valider si l’apprenant relie son choix à douceur / rondeur, au dosage et à la technique. Vigilance : apporter acidité, amertume, sel ou épice pour éviter un profil plat ou lourd.</t>
  </si>
  <si>
    <t>Ajouter Champignon à Noisette en quantité modérée, puis goûter avant/après. Vérifier si l’accord renforce la profondeur sans alourdir le profil noisette, grillé, boisé.</t>
  </si>
  <si>
    <t>Pour Noisette — Point de contrôle : Champignon doit enrichir Noisette, pas le dominer. Faire préciser ce qui augmente : profondeur / umami, longueur ou intensité aromatique. Vigilance : apporter acidité, amertume, sel ou épice pour éviter un profil plat ou lourd.</t>
  </si>
  <si>
    <t>Partir du goût doux / gras de Noisette et utiliser Café comme contrepoint. Tester deux dosages et choisir celui qui corrige le déséquilibre sans effacer le produit.</t>
  </si>
  <si>
    <t>Pour Noisette — Correction attendue : expliquer comment Café agit par contrepoint aromatique. Une autre réponse est recevable si elle corrige réellement le goût dominant après dégustation. Vigilance : apporter acidité, amertume, sel ou épice pour éviter un profil plat ou lourd.</t>
  </si>
  <si>
    <t>Construire un trio : Noisette + Chocolat noir + Betterave. Demander à l’apprenant quelle note commune ou complémentaire permet à Betterave de faire le lien.</t>
  </si>
  <si>
    <t>Pour Noisette — Travail de liaison : Betterave doit relier les éléments sans ajouter une troisième direction confuse. Faire citer le lien aromatique et vérifier le dosage. Vigilance : apporter acidité, amertume, sel ou épice pour éviter un profil plat ou lourd.</t>
  </si>
  <si>
    <t>Tester Poisson avec Noisette en trois intensités : trace, modérée, marquée. Faire choisir le seuil où l’association reste intéressante tout en gardant Noisette identifiable.</t>
  </si>
  <si>
    <t>Pour Noisette — Créatif mais contrôlé : Poisson apporte contrepoint aromatique. Le bon résultat est celui où l’apprenant sait dire pourquoi il s’arrête à ce dosage. Vigilance : apporter acidité, amertume, sel ou épice pour éviter un profil plat ou lourd.</t>
  </si>
  <si>
    <t>Faire un essai « signature » de Noisette avec une micro-quantité de Miso. Comparer au témoin et décider si l’effet mérite d’être conservé ou supprimé.</t>
  </si>
  <si>
    <t>Pour Noisette — Signature = option, jamais obligation. Miso n’est validé que s’il apporte un bénéfice sensoriel clair (profondeur / umami) sans brouiller le profil noisette, grillé, boisé. Vigilance : apporter acidité, amertume, sel ou épice pour éviter un profil plat ou lourd.</t>
  </si>
  <si>
    <t>Préparer Noix en crue, puis comparer une bouchée témoin à une bouchée avec Bleu. Faire nommer ce que Bleu apporte au profil boisé, tannique, grillé.</t>
  </si>
  <si>
    <t>Pour Noix — Repère fort : Bleu apporte surtout rondeur / gras / texture. Attendu : l’apprenant décrit l’effet sur amer / gras et propose un dosage sans masquer Noix. Vigilance : civiliser l'amertume par douceur, gras, sel ou acidité ; surveiller la surcuisson.</t>
  </si>
  <si>
    <t>Comparer Poire à Bleu sur le même Noix. Demander quelle association paraît la plus lisible et laquelle respecte le mieux le profil boisé, tannique, grillé.</t>
  </si>
  <si>
    <t>Pour Noix — Association fiable : faire justifier le choix entre Poire et Bleu. Valider si l’apprenant relie son choix à douceur / rondeur, au dosage et à la technique. Vigilance : civiliser l'amertume par douceur, gras, sel ou acidité ; surveiller la surcuisson.</t>
  </si>
  <si>
    <t>Ajouter Pomme à Noix en quantité modérée, puis goûter avant/après. Vérifier si l’accord renforce la profondeur sans alourdir le profil boisé, tannique, grillé.</t>
  </si>
  <si>
    <t>Pour Noix — Point de contrôle : Pomme doit enrichir Noix, pas le dominer. Faire préciser ce qui augmente : douceur / rondeur, longueur ou intensité aromatique. Vigilance : civiliser l'amertume par douceur, gras, sel ou acidité ; surveiller la surcuisson.</t>
  </si>
  <si>
    <t>Partir du goût amer / gras de Noix et utiliser Betterave comme contrepoint. Tester deux dosages et choisir celui qui corrige le déséquilibre sans effacer le produit.</t>
  </si>
  <si>
    <t>Pour Noix — Correction attendue : expliquer comment Betterave agit par contrepoint aromatique. Une autre réponse est recevable si elle corrige réellement le goût dominant après dégustation. Vigilance : civiliser l'amertume par douceur, gras, sel ou acidité ; surveiller la surcuisson.</t>
  </si>
  <si>
    <t>Construire un trio : Noix + Bleu + Miel. Demander à l’apprenant quelle note commune ou complémentaire permet à Miel de faire le lien.</t>
  </si>
  <si>
    <t>Pour Noix — Travail de liaison : Miel doit relier les éléments sans ajouter une troisième direction confuse. Faire citer le lien aromatique et vérifier le dosage. Vigilance : civiliser l'amertume par douceur, gras, sel ou acidité ; surveiller la surcuisson.</t>
  </si>
  <si>
    <t>Tester Café avec Noix en trois intensités : trace, modérée, marquée. Faire choisir le seuil où l’association reste intéressante tout en gardant Noix identifiable.</t>
  </si>
  <si>
    <t>Pour Noix — Créatif mais contrôlé : Café apporte contrepoint aromatique. Le bon résultat est celui où l’apprenant sait dire pourquoi il s’arrête à ce dosage. Vigilance : civiliser l'amertume par douceur, gras, sel ou acidité ; surveiller la surcuisson.</t>
  </si>
  <si>
    <t>Faire un essai « signature » de Noix avec une micro-quantité de Champignon. Comparer au témoin et décider si l’effet mérite d’être conservé ou supprimé.</t>
  </si>
  <si>
    <t>Pour Noix — Signature = option, jamais obligation. Champignon n’est validé que s’il apporte un bénéfice sensoriel clair (profondeur / umami) sans brouiller le profil boisé, tannique, grillé. Vigilance : civiliser l'amertume par douceur, gras, sel ou acidité ; surveiller la surcuisson.</t>
  </si>
  <si>
    <t>Préparer Pain en frais, puis comparer une bouchée témoin à une bouchée avec Beurre. Faire nommer ce que Beurre apporte au profil céréale, levain, grillé.</t>
  </si>
  <si>
    <t>Pour Pain — Repère fort : Beurre apporte surtout rondeur / gras / texture. Attendu : l’apprenant décrit l’effet sur doux / umami et propose un dosage sans masquer Pain. Vigilance : apporter acidité, amertume, sel ou épice pour éviter un profil plat ou lourd.</t>
  </si>
  <si>
    <t>Comparer Fromage à Beurre sur le même Pain. Demander quelle association paraît la plus lisible et laquelle respecte le mieux le profil céréale, levain, grillé.</t>
  </si>
  <si>
    <t>Pour Pain — Association fiable : faire justifier le choix entre Fromage et Beurre. Valider si l’apprenant relie son choix à contrepoint aromatique, au dosage et à la technique. Vigilance : apporter acidité, amertume, sel ou épice pour éviter un profil plat ou lourd.</t>
  </si>
  <si>
    <t>Ajouter Tomate à Pain en quantité modérée, puis goûter avant/après. Vérifier si l’accord renforce la profondeur sans alourdir le profil céréale, levain, grillé.</t>
  </si>
  <si>
    <t>Pour Pain — Point de contrôle : Tomate doit enrichir Pain, pas le dominer. Faire préciser ce qui augmente : acidité / vivacité, longueur ou intensité aromatique. Vigilance : apporter acidité, amertume, sel ou épice pour éviter un profil plat ou lourd.</t>
  </si>
  <si>
    <t>Partir du goût doux / umami de Pain et utiliser Ail comme contrepoint. Tester deux dosages et choisir celui qui corrige le déséquilibre sans effacer le produit.</t>
  </si>
  <si>
    <t>Pour Pain — Correction attendue : expliquer comment Ail agit par chaleur / relief aromatique. Une autre réponse est recevable si elle corrige réellement le goût dominant après dégustation. Vigilance : apporter acidité, amertume, sel ou épice pour éviter un profil plat ou lourd.</t>
  </si>
  <si>
    <t>Construire un trio : Pain + Beurre + Chocolat. Demander à l’apprenant quelle note commune ou complémentaire permet à Chocolat de faire le lien.</t>
  </si>
  <si>
    <t>Pour Pain — Travail de liaison : Chocolat doit relier les éléments sans ajouter une troisième direction confuse. Faire citer le lien aromatique et vérifier le dosage. Vigilance : apporter acidité, amertume, sel ou épice pour éviter un profil plat ou lourd.</t>
  </si>
  <si>
    <t>Tester Huile d'olive avec Pain en trois intensités : trace, modérée, marquée. Faire choisir le seuil où l’association reste intéressante tout en gardant Pain identifiable.</t>
  </si>
  <si>
    <t>Pour Pain — Créatif mais contrôlé : Huile d'olive apporte contrepoint aromatique. Le bon résultat est celui où l’apprenant sait dire pourquoi il s’arrête à ce dosage. Vigilance : apporter acidité, amertume, sel ou épice pour éviter un profil plat ou lourd.</t>
  </si>
  <si>
    <t>Faire un essai « signature » de Pain avec une micro-quantité de Miso. Comparer au témoin et décider si l’effet mérite d’être conservé ou supprimé.</t>
  </si>
  <si>
    <t>Pour Pain — Signature = option, jamais obligation. Miso n’est validé que s’il apporte un bénéfice sensoriel clair (profondeur / umami) sans brouiller le profil céréale, levain, grillé. Vigilance : apporter acidité, amertume, sel ou épice pour éviter un profil plat ou lourd.</t>
  </si>
  <si>
    <t>Préparer Pâtes en bouillies, puis comparer une bouchée témoin à une bouchée avec Parmesan. Faire nommer ce que Parmesan apporte au profil céréale, oeuf selon recette.</t>
  </si>
  <si>
    <t>Pour Pâtes — Repère fort : Parmesan apporte surtout profondeur / umami. Attendu : l’apprenant décrit l’effet sur doux / neutre et propose un dosage sans masquer Pâtes. Vigilance : apporter acidité, amertume, sel ou épice pour éviter un profil plat ou lourd.</t>
  </si>
  <si>
    <t>Comparer Tomate à Parmesan sur le même Pâtes. Demander quelle association paraît la plus lisible et laquelle respecte le mieux le profil céréale, oeuf selon recette.</t>
  </si>
  <si>
    <t>Pour Pâtes — Association fiable : faire justifier le choix entre Tomate et Parmesan. Valider si l’apprenant relie son choix à acidité / vivacité, au dosage et à la technique. Vigilance : apporter acidité, amertume, sel ou épice pour éviter un profil plat ou lourd.</t>
  </si>
  <si>
    <t>Ajouter Champignon à Pâtes en quantité modérée, puis goûter avant/après. Vérifier si l’accord renforce la profondeur sans alourdir le profil céréale, oeuf selon recette.</t>
  </si>
  <si>
    <t>Pour Pâtes — Point de contrôle : Champignon doit enrichir Pâtes, pas le dominer. Faire préciser ce qui augmente : profondeur / umami, longueur ou intensité aromatique. Vigilance : apporter acidité, amertume, sel ou épice pour éviter un profil plat ou lourd.</t>
  </si>
  <si>
    <t>Partir du goût doux / neutre de Pâtes et utiliser Citron comme contrepoint. Tester deux dosages et choisir celui qui corrige le déséquilibre sans effacer le produit.</t>
  </si>
  <si>
    <t>Pour Pâtes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</si>
  <si>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Pâtes + Parmesan + Ail. Demander à l’apprenant quelle note commune ou complémentaire permet à Ail de faire le lien.</t>
  </si>
  <si>
    <t>Pour Pâtes — Travail de liaison : Ail doit relier les éléments sans ajouter une troisième direction confuse. Faire citer le lien aromatique et vérifier le dosage. Vigilance : apporter acidité, amertume, sel ou épice pour éviter un profil plat ou lourd.</t>
  </si>
  <si>
    <t>Tester Miso avec Pâtes en trois intensités : trace, modérée, marquée. Faire choisir le seuil où l’association reste intéressante tout en gardant Pâtes identifiable.</t>
  </si>
  <si>
    <t>Pour Pâtes — Créatif mais contrôlé : Miso apporte profondeur / umami. Le bon résultat est celui où l’apprenant sait dire pourquoi il s’arrête à ce dosage. Vigilance : apporter acidité, amertume, sel ou épice pour éviter un profil plat ou lourd.</t>
  </si>
  <si>
    <t>Faire un essai « signature » de Pâtes avec une micro-quantité de Cacao. Comparer au témoin et décider si l’effet mérite d’être conservé ou supprimé.</t>
  </si>
  <si>
    <t>Pour Pâtes — Signature = option, jamais obligation. Cacao n’est validé que s’il apporte un bénéfice sensoriel clair (douceur / rondeur) sans brouiller le profil céréale, oeuf selon recette. Vigilance : apporter acidité, amertume, sel ou épice pour éviter un profil plat ou lourd.</t>
  </si>
  <si>
    <t>Préparer Pistache en crue, puis comparer une bouchée témoin à une bouchée avec Framboise. Faire nommer ce que Framboise apporte au profil vert, noisette, résineux.</t>
  </si>
  <si>
    <t>Pour Pistache — Repère fort : Framboise apporte surtout acidité / vivacité. Attendu : l’apprenant décrit l’effet sur doux / gras et propose un dosage sans masquer Pistache. Vigilance : apporter acidité, amertume, sel ou épice pour éviter un profil plat ou lourd.</t>
  </si>
  <si>
    <t>Comparer Abricot à Framboise sur le même Pistache. Demander quelle association paraît la plus lisible et laquelle respecte le mieux le profil vert, noisette, résineux.</t>
  </si>
  <si>
    <t>Pour Pistache — Association fiable : faire justifier le choix entre Abricot et Framboise. Valider si l’apprenant relie son choix à douceur / rondeur, au dosage et à la technique. Vigilance : apporter acidité, amertume, sel ou épice pour éviter un profil plat ou lourd.</t>
  </si>
  <si>
    <t>Ajouter Rose à Pistache en quantité modérée, puis goûter avant/après. Vérifier si l’accord renforce la profondeur sans alourdir le profil vert, noisette, résineux.</t>
  </si>
  <si>
    <t>Pour Pistache — Point de contrôle : Rose doit enrichir Pistache, pas le dominer. Faire préciser ce qui augmente : contrepoint aromatique, longueur ou intensité aromatique. Vigilance : apporter acidité, amertume, sel ou épice pour éviter un profil plat ou lourd.</t>
  </si>
  <si>
    <t>Partir du goût doux / gras de Pistache et utiliser Chocolat comme contrepoint. Tester deux dosages et choisir celui qui corrige le déséquilibre sans effacer le produit.</t>
  </si>
  <si>
    <t>Pour Pistache — Correction attendue : expliquer comment Chocolat agit par douceur / rondeur. Une autre réponse est recevable si elle corrige réellement le goût dominant après dégustation. Vigilance : apporter acidité, amertume, sel ou épice pour éviter un profil plat ou lourd.</t>
  </si>
  <si>
    <t>Construire un trio : Pistache + Framboise + Agneau. Demander à l’apprenant quelle note commune ou complémentaire permet à Agneau de faire le lien.</t>
  </si>
  <si>
    <t>Pour Pistache — Travail de liaison : Agneau doit relier les éléments sans ajouter une troisième direction confuse. Faire citer le lien aromatique et vérifier le dosage. Vigilance : apporter acidité, amertume, sel ou épice pour éviter un profil plat ou lourd.</t>
  </si>
  <si>
    <t>Tester Citron avec Pistache en trois intensités : trace, modérée, marquée. Faire choisir le seuil où l’association reste intéressante tout en gardant Pistache identifiable.</t>
  </si>
  <si>
    <t>Pour Pistache — Créatif mais contrôlé : Citron apporte acidité / vivacité. Le bon résultat est celui où l’apprenant sait dire pourquoi il s’arrête à ce dosage. Vigilance : apporter acidité, amertume, sel ou épice pour éviter un profil plat ou lourd.</t>
  </si>
  <si>
    <t>Faire un essai « signature » de Pistache avec une micro-quantité de Feta. Comparer au témoin et décider si l’effet mérite d’être conservé ou supprimé.</t>
  </si>
  <si>
    <t>Pour Pistache — Signature = option, jamais obligation. Feta n’est validé que s’il apporte un bénéfice sensoriel clair (rondeur / gras / texture) sans brouiller le profil vert, noisette, résineux. Vigilance : apporter acidité, amertume, sel ou épice pour éviter un profil plat ou lourd.</t>
  </si>
  <si>
    <t>Préparer Pois chiche en mijoté, puis comparer une bouchée témoin à une bouchée avec Cumin. Faire nommer ce que Cumin apporte au profil terreux, noisette.</t>
  </si>
  <si>
    <t>Pour Pois chiche — Repère fort : Cumin apporte surtout chaleur / relief aromatique. Attendu : l’apprenant décrit l’effet sur doux / umami et propose un dosage sans masquer Pois chiche. Vigilance : apporter acidité, amertume, sel ou épice pour éviter un profil plat ou lourd.</t>
  </si>
  <si>
    <t>Comparer Citron à Cumin sur le même Pois chiche. Demander quelle association paraît la plus lisible et laquelle respecte le mieux le profil terreux, noisette.</t>
  </si>
  <si>
    <t>Pour Pois chiche — Association fiable : faire justifier le choix entre Citron et Cumin. Valider si l’apprenant relie son choix à acidité / vivacité, au dosage et à la technique. Vigilance : apporter acidité, amertume, sel ou épice pour éviter un profil plat ou lourd.</t>
  </si>
  <si>
    <t>Ajouter Sésame à Pois chiche en quantité modérée, puis goûter avant/après. Vérifier si l’accord renforce la profondeur sans alourdir le profil terreux, noisette.</t>
  </si>
  <si>
    <t>Pour Pois chiche — Point de contrôle : Sésame doit enrichir Pois chiche, pas le dominer. Faire préciser ce qui augmente : rondeur / gras / texture, longueur ou intensité aromatique. Vigilance : apporter acidité, amertume, sel ou épice pour éviter un profil plat ou lourd.</t>
  </si>
  <si>
    <t>Partir du goût doux / umami de Pois chiche et utiliser Ail comme contrepoint. Tester deux dosages et choisir celui qui corrige le déséquilibre sans effacer le produit.</t>
  </si>
  <si>
    <t>Pour Pois chiche — Correction attendue : expliquer comment Ail agit par chaleur / relief aromatique. Une autre réponse est recevable si elle corrige réellement le goût dominant après dégustation. Vigilance : apporter acidité, amertume, sel ou épice pour éviter un profil plat ou lourd.</t>
  </si>
  <si>
    <t>Construire un trio : Pois chiche + Cumin + Tomate. Demander à l’apprenant quelle note commune ou complémentaire permet à Tomate de faire le lien.</t>
  </si>
  <si>
    <t>Pour Pois chiche — Travail de liaison : Tomate doit relier les éléments sans ajouter une troisième direction confuse. Faire citer le lien aromatique et vérifier le dosage. Vigilance : apporter acidité, amertume, sel ou épice pour éviter un profil plat ou lourd.</t>
  </si>
  <si>
    <t>Tester Menthe avec Pois chiche en trois intensités : trace, modérée, marquée. Faire choisir le seuil où l’association reste intéressante tout en gardant Pois chiche identifiable.</t>
  </si>
  <si>
    <t>Pour Pois chiche — Créatif mais contrôlé : Menthe apporte fraîcheur aromatique. Le bon résultat est celui où l’apprenant sait dire pourquoi il s’arrête à ce dosage. Vigilance : apporter acidité, amertume, sel ou épice pour éviter un profil plat ou lourd.</t>
  </si>
  <si>
    <t>Faire un essai « signature » de Pois chiche avec une micro-quantité de Chocolat noir. Comparer au témoin et décider si l’effet mérite d’être conservé ou supprimé.</t>
  </si>
  <si>
    <t>Pour Pois chiche — Signature = option, jamais obligation. Chocolat noir n’est validé que s’il apporte un bénéfice sensoriel clair (douceur / rondeur) sans brouiller le profil terreux, noisette. Vigilance : apporter acidité, amertume, sel ou épice pour éviter un profil plat ou lourd.</t>
  </si>
  <si>
    <t>Préparer Polenta en crémeuse, puis comparer une bouchée témoin à une bouchée avec Parmesan. Faire nommer ce que Parmesan apporte au profil maïs, crémeux, grillé.</t>
  </si>
  <si>
    <t>Pour Polenta — Repère fort : Parmesan apporte surtout profondeur / umami. Attendu : l’apprenant décrit l’effet sur doux et propose un dosage sans masquer Polenta. Vigilance : apporter acidité, amertume, sel ou épice pour éviter un profil plat ou lourd.</t>
  </si>
  <si>
    <t>Comparer Champignon à Parmesan sur le même Polenta. Demander quelle association paraît la plus lisible et laquelle respecte le mieux le profil maïs, crémeux, grillé.</t>
  </si>
  <si>
    <t>Pour Polenta — Association fiable : faire justifier le choix entre Champignon et Parmesan. Valider si l’apprenant relie son choix à profondeur / umami, au dosage et à la technique. Vigilance : apporter acidité, amertume, sel ou épice pour éviter un profil plat ou lourd.</t>
  </si>
  <si>
    <t>Ajouter Tomate à Polenta en quantité modérée, puis goûter avant/après. Vérifier si l’accord renforce la profondeur sans alourdir le profil maïs, crémeux, grillé.</t>
  </si>
  <si>
    <t>Pour Polenta — Point de contrôle : Tomate doit enrichir Polenta, pas le dominer. Faire préciser ce qui augmente : acidité / vivacité, longueur ou intensité aromatique. Vigilance : apporter acidité, amertume, sel ou épice pour éviter un profil plat ou lourd.</t>
  </si>
  <si>
    <t>Partir du goût doux de Polenta et utiliser Sauge comme contrepoint. Tester deux dosages et choisir celui qui corrige le déséquilibre sans effacer le produit.</t>
  </si>
  <si>
    <t>Pour Polenta — Correction attendue : expliquer comment Sauge agit par contrepoint aromatique. Une autre réponse est recevable si elle corrige réellement le goût dominant après dégustation. Vigilance : apporter acidité, amertume, sel ou épice pour éviter un profil plat ou lourd.</t>
  </si>
  <si>
    <t>Construire un trio : Polenta + Parmesan + Gorgonzola. Demander à l’apprenant quelle note commune ou complémentaire permet à Gorgonzola de faire le lien.</t>
  </si>
  <si>
    <t>Pour Polenta — Travail de liaison : Gorgonzola doit relier les éléments sans ajouter une troisième direction confuse. Faire citer le lien aromatique et vérifier le dosage. Vigilance : apporter acidité, amertume, sel ou épice pour éviter un profil plat ou lourd.</t>
  </si>
  <si>
    <t>Tester Citron avec Polenta en trois intensités : trace, modérée, marquée. Faire choisir le seuil où l’association reste intéressante tout en gardant Polenta identifiable.</t>
  </si>
  <si>
    <t>Pour Polenta — Créatif mais contrôlé : Citron apporte acidité / vivacité. Le bon résultat est celui où l’apprenant sait dire pourquoi il s’arrête à ce dosage. Vigilance : apporter acidité, amertume, sel ou épice pour éviter un profil plat ou lourd.</t>
  </si>
  <si>
    <t>Faire un essai « signature » de Polenta avec une micro-quantité de Café. Comparer au témoin et décider si l’effet mérite d’être conservé ou supprimé.</t>
  </si>
  <si>
    <t>Pour Polenta — Signature = option, jamais obligation. Café n’est validé que s’il apporte un bénéfice sensoriel clair (contrepoint aromatique) sans brouiller le profil maïs, crémeux, grillé. Vigilance : apporter acidité, amertume, sel ou épice pour éviter un profil plat ou lourd.</t>
  </si>
  <si>
    <t>Préparer Quinoa en bouilli, puis comparer une bouchée témoin à une bouchée avec Citron. Faire nommer ce que Citron apporte au profil végétal, noisette.</t>
  </si>
  <si>
    <t>Pour Quinoa — Repère fort : Citron apporte surtout acidité / vivacité. Attendu : l’apprenant décrit l’effet sur amer / doux et propose un dosage sans masquer Quinoa. Vigilance : civiliser l'amertume par douceur, gras, sel ou acidité ; surveiller la surcuisson.</t>
  </si>
  <si>
    <t>Comparer Herbes à Citron sur le même Quinoa. Demander quelle association paraît la plus lisible et laquelle respecte le mieux le profil végétal, noisette.</t>
  </si>
  <si>
    <t>Pour Quinoa — Association fiable : faire justifier le choix entre Herbes et Citron. Valider si l’apprenant relie son choix à contrepoint aromatique, au dosage et à la technique. Vigilance : civiliser l'amertume par douceur, gras, sel ou acidité ; surveiller la surcuisson.</t>
  </si>
  <si>
    <t>Ajouter Feta à Quinoa en quantité modérée, puis goûter avant/après. Vérifier si l’accord renforce la profondeur sans alourdir le profil végétal, noisette.</t>
  </si>
  <si>
    <t>Pour Quinoa — Point de contrôle : Feta doit enrichir Quinoa, pas le dominer. Faire préciser ce qui augmente : rondeur / gras / texture, longueur ou intensité aromatique. Vigilance : civiliser l'amertume par douceur, gras, sel ou acidité ; surveiller la surcuisson.</t>
  </si>
  <si>
    <t>Partir du goût amer / doux de Quinoa et utiliser Betterave comme contrepoint. Tester deux dosages et choisir celui qui corrige le déséquilibre sans effacer le produit.</t>
  </si>
  <si>
    <t>Pour Quinoa — Correction attendue : expliquer comment Betterave agit par contrepoint aromatique. Une autre réponse est recevable si elle corrige réellement le goût dominant après dégustation. Vigilance : civiliser l'amertume par douceur, gras, sel ou acidité ; surveiller la surcuisson.</t>
  </si>
  <si>
    <t>Construire un trio : Quinoa + Citron + Amande. Demander à l’apprenant quelle note commune ou complémentaire permet à Amande de faire le lien.</t>
  </si>
  <si>
    <t>Pour Quinoa — Travail de liaison : Amande doit relier les éléments sans ajouter une troisième direction confuse. Faire citer le lien aromatique et vérifier le dosage. Vigilance : civiliser l'amertume par douceur, gras, sel ou acidité ; surveiller la surcuisson.</t>
  </si>
  <si>
    <t>Tester Miso avec Quinoa en trois intensités : trace, modérée, marquée. Faire choisir le seuil où l’association reste intéressante tout en gardant Quinoa identifiable.</t>
  </si>
  <si>
    <t>Pour Quinoa — Créatif mais contrôlé : Miso apporte profondeur / umami. Le bon résultat est celui où l’apprenant sait dire pourquoi il s’arrête à ce dosage. Vigilance : civiliser l'amertume par douceur, gras, sel ou acidité ; surveiller la surcuisson.</t>
  </si>
  <si>
    <t>Faire un essai « signature » de Quinoa avec une micro-quantité de Orange. Comparer au témoin et décider si l’effet mérite d’être conservé ou supprimé.</t>
  </si>
  <si>
    <t>Pour Quinoa — Signature = option, jamais obligation. Orange n’est validé que s’il apporte un bénéfice sensoriel clair (acidité / vivacité) sans brouiller le profil végétal, noisette. Vigilance : civiliser l'amertume par douceur, gras, sel ou acidité ; surveiller la surcuisson.</t>
  </si>
  <si>
    <t>Préparer Riz en vapeur, puis comparer une bouchée témoin à une bouchée avec Safran. Faire nommer ce que Safran apporte au profil céréale, floral selon variété.</t>
  </si>
  <si>
    <t>Pour Riz — Repère fort : Safran apporte surtout contrepoint aromatique. Attendu : l’apprenant décrit l’effet sur doux / neutre et propose un dosage sans masquer Riz. Vigilance : apporter acidité, amertume, sel ou épice pour éviter un profil plat ou lourd.</t>
  </si>
  <si>
    <t>Comparer Parmesan à Safran sur le même Riz. Demander quelle association paraît la plus lisible et laquelle respecte le mieux le profil céréale, floral selon variété.</t>
  </si>
  <si>
    <t>Pour Riz — Association fiable : faire justifier le choix entre Parmesan et Safran. Valider si l’apprenant relie son choix à profondeur / umami, au dosage et à la technique. Vigilance : apporter acidité, amertume, sel ou épice pour éviter un profil plat ou lourd.</t>
  </si>
  <si>
    <t>Ajouter Coco à Riz en quantité modérée, puis goûter avant/après. Vérifier si l’accord renforce la profondeur sans alourdir le profil céréale, floral selon variété.</t>
  </si>
  <si>
    <t>Pour Riz — Point de contrôle : Coco doit enrichir Riz, pas le dominer. Faire préciser ce qui augmente : rondeur / gras / texture, longueur ou intensité aromatique. Vigilance : apporter acidité, amertume, sel ou épice pour éviter un profil plat ou lourd.</t>
  </si>
  <si>
    <t>Partir du goût doux / neutre de Riz et utiliser Citron comme contrepoint. Tester deux dosages et choisir celui qui corrige le déséquilibre sans effacer le produit.</t>
  </si>
  <si>
    <t>Pour Riz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</si>
  <si>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Riz + Safran + Champignon. Demander à l’apprenant quelle note commune ou complémentaire permet à Champignon de faire le lien.</t>
  </si>
  <si>
    <t>Pour Riz — Travail de liaison : Champignon doit relier les éléments sans ajouter une troisième direction confuse. Faire citer le lien aromatique et vérifier le dosage. Vigilance : apporter acidité, amertume, sel ou épice pour éviter un profil plat ou lourd.</t>
  </si>
  <si>
    <t>Tester Miso avec Riz en trois intensités : trace, modérée, marquée. Faire choisir le seuil où l’association reste intéressante tout en gardant Riz identifiable.</t>
  </si>
  <si>
    <t>Pour Riz — Créatif mais contrôlé : Miso apporte profondeur / umami. Le bon résultat est celui où l’apprenant sait dire pourquoi il s’arrête à ce dosage. Vigilance : apporter acidité, amertume, sel ou épice pour éviter un profil plat ou lourd.</t>
  </si>
  <si>
    <t>Faire un essai « signature » de Riz avec une micro-quantité de Vanille. Comparer au témoin et décider si l’effet mérite d’être conservé ou supprimé.</t>
  </si>
  <si>
    <t>Pour Riz — Signature = option, jamais obligation. Vanille n’est validé que s’il apporte un bénéfice sensoriel clair (douceur / rondeur) sans brouiller le profil céréale, floral selon variété. Vigilance : apporter acidité, amertume, sel ou épice pour éviter un profil plat ou lourd.</t>
  </si>
  <si>
    <t>Préparer Sarrasin en galette, puis comparer une bouchée témoin à une bouchée avec Beurre. Faire nommer ce que Beurre apporte au profil noisette, grillé, terreux.</t>
  </si>
  <si>
    <t>Pour Sarrasin — Repère fort : Beurre apporte surtout rondeur / gras / texture. Attendu : l’apprenant décrit l’effet sur amer / terreux et propose un dosage sans masquer Sarrasin. Vigilance : civiliser l'amertume par douceur, gras, sel ou acidité ; surveiller la surcuisson.</t>
  </si>
  <si>
    <t>Comparer Champignon à Beurre sur le même Sarrasin. Demander quelle association paraît la plus lisible et laquelle respecte le mieux le profil noisette, grillé, terreux.</t>
  </si>
  <si>
    <t>Pour Sarrasin — Association fiable : faire justifier le choix entre Champignon et Beurre. Valider si l’apprenant relie son choix à profondeur / umami, au dosage et à la technique. Vigilance : civiliser l'amertume par douceur, gras, sel ou acidité ; surveiller la surcuisson.</t>
  </si>
  <si>
    <t>Ajouter Oeuf à Sarrasin en quantité modérée, puis goûter avant/après. Vérifier si l’accord renforce la profondeur sans alourdir le profil noisette, grillé, terreux.</t>
  </si>
  <si>
    <t>Pour Sarrasin — Point de contrôle : Oeuf doit enrichir Sarrasin, pas le dominer. Faire préciser ce qui augmente : contrepoint aromatique, longueur ou intensité aromatique. Vigilance : civiliser l'amertume par douceur, gras, sel ou acidité ; surveiller la surcuisson.</t>
  </si>
  <si>
    <t>Partir du goût amer / terreux de Sarrasin et utiliser Saumon fumé comme contrepoint. Tester deux dosages et choisir celui qui corrige le déséquilibre sans effacer le produit.</t>
  </si>
  <si>
    <t>Pour Sarrasin — Correction attendue : expliquer comment Saumon fumé agit par contrepoint aromatique. Une autre réponse est recevable si elle corrige réellement le goût dominant après dégustation. Vigilance : civiliser l'amertume par douceur, gras, sel ou acidité ; surveiller la surcuisson.</t>
  </si>
  <si>
    <t>Construire un trio : Sarrasin + Beurre + Pomme. Demander à l’apprenant quelle note commune ou complémentaire permet à Pomme de faire le lien.</t>
  </si>
  <si>
    <t>Pour Sarrasin — Travail de liaison : Pomme doit relier les éléments sans ajouter une troisième direction confuse. Faire citer le lien aromatique et vérifier le dosage. Vigilance : civiliser l'amertume par douceur, gras, sel ou acidité ; surveiller la surcuisson.</t>
  </si>
  <si>
    <t>Tester Miel avec Sarrasin en trois intensités : trace, modérée, marquée. Faire choisir le seuil où l’association reste intéressante tout en gardant Sarrasin identifiable.</t>
  </si>
  <si>
    <t>Pour Sarrasin — Créatif mais contrôlé : Miel apporte douceur / rondeur. Le bon résultat est celui où l’apprenant sait dire pourquoi il s’arrête à ce dosage. Vigilance : civiliser l'amertume par douceur, gras, sel ou acidité ; surveiller la surcuisson.</t>
  </si>
  <si>
    <t>Faire un essai « signature » de Sarrasin avec une micro-quantité de Chocolat. Comparer au témoin et décider si l’effet mérite d’être conservé ou supprimé.</t>
  </si>
  <si>
    <t>Pour Sarrasin — Signature = option, jamais obligation. Chocolat n’est validé que s’il apporte un bénéfice sensoriel clair (douceur / rondeur) sans brouiller le profil noisette, grillé, terreux. Vigilance : civiliser l'amertume par douceur, gras, sel ou acidité ; surveiller la surcuisson.</t>
  </si>
  <si>
    <t>Préparer Semoule en vapeur, puis comparer une bouchée témoin à une bouchée avec Cumin. Faire nommer ce que Cumin apporte au profil céréale, toasté.</t>
  </si>
  <si>
    <t>Pour Semoule — Repère fort : Cumin apporte surtout chaleur / relief aromatique. Attendu : l’apprenant décrit l’effet sur doux / neutre et propose un dosage sans masquer Semoule. Vigilance : apporter acidité, amertume, sel ou épice pour éviter un profil plat ou lourd.</t>
  </si>
  <si>
    <t>Comparer Raisin à Cumin sur le même Semoule. Demander quelle association paraît la plus lisible et laquelle respecte le mieux le profil céréale, toasté.</t>
  </si>
  <si>
    <t>Pour Semoule — Association fiable : faire justifier le choix entre Raisin et Cumin. Valider si l’apprenant relie son choix à douceur / rondeur, au dosage et à la technique. Vigilance : apporter acidité, amertume, sel ou épice pour éviter un profil plat ou lourd.</t>
  </si>
  <si>
    <t>Ajouter Agneau à Semoule en quantité modérée, puis goûter avant/après. Vérifier si l’accord renforce la profondeur sans alourdir le profil céréale, toasté.</t>
  </si>
  <si>
    <t>Pour Semoule — Point de contrôle : Agneau doit enrichir Semoule, pas le dominer. Faire préciser ce qui augmente : contrepoint aromatique, longueur ou intensité aromatique. Vigilance : apporter acidité, amertume, sel ou épice pour éviter un profil plat ou lourd.</t>
  </si>
  <si>
    <t>Partir du goût doux / neutre de Semoule et utiliser Citron comme contrepoint. Tester deux dosages et choisir celui qui corrige le déséquilibre sans effacer le produit.</t>
  </si>
  <si>
    <t>Pour Semoule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</si>
  <si>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Semoule + Cumin + Menthe. Demander à l’apprenant quelle note commune ou complémentaire permet à Menthe de faire le lien.</t>
  </si>
  <si>
    <t>Pour Semoule — Travail de liaison : Menthe doit relier les éléments sans ajouter une troisième direction confuse. Faire citer le lien aromatique et vérifier le dosage. Vigilance : apporter acidité, amertume, sel ou épice pour éviter un profil plat ou lourd.</t>
  </si>
  <si>
    <t>Tester Miel avec Semoule en trois intensités : trace, modérée, marquée. Faire choisir le seuil où l’association reste intéressante tout en gardant Semoule identifiable.</t>
  </si>
  <si>
    <t>Pour Semoule — Créatif mais contrôlé : Miel apporte douceur / rondeur. Le bon résultat est celui où l’apprenant sait dire pourquoi il s’arrête à ce dosage. Vigilance : apporter acidité, amertume, sel ou épice pour éviter un profil plat ou lourd.</t>
  </si>
  <si>
    <t>Faire un essai « signature » de Semoule avec une micro-quantité de Orange. Comparer au témoin et décider si l’effet mérite d’être conservé ou supprimé.</t>
  </si>
  <si>
    <t>Pour Semoule — Signature = option, jamais obligation. Orange n’est validé que s’il apporte un bénéfice sensoriel clair (acidité / vivacité) sans brouiller le profil céréale, toasté. Vigilance : apporter acidité, amertume, sel ou épice pour éviter un profil plat ou lourd.</t>
  </si>
  <si>
    <t>Préparer Sésame en grillé, puis comparer une bouchée témoin à une bouchée avec Thon. Faire nommer ce que Thon apporte au profil grillé, noisette, puissant.</t>
  </si>
  <si>
    <t>Pour Sésame — Repère fort : Thon apporte surtout contrepoint aromatique. Attendu : l’apprenant décrit l’effet sur amer / gras et propose un dosage sans masquer Sésame. Vigilance : civiliser l'amertume par douceur, gras, sel ou acidité ; surveiller la surcuisson.</t>
  </si>
  <si>
    <t>Comparer Aubergine à Thon sur le même Sésame. Demander quelle association paraît la plus lisible et laquelle respecte le mieux le profil grillé, noisette, puissant.</t>
  </si>
  <si>
    <t>Pour Sésame — Association fiable : faire justifier le choix entre Aubergine et Thon. Valider si l’apprenant relie son choix à contrepoint aromatique, au dosage et à la technique. Vigilance : civiliser l'amertume par douceur, gras, sel ou acidité ; surveiller la surcuisson.</t>
  </si>
  <si>
    <t>Ajouter Citron à Sésame en quantité modérée, puis goûter avant/après. Vérifier si l’accord renforce la profondeur sans alourdir le profil grillé, noisette, puissant.</t>
  </si>
  <si>
    <t>Pour Sésame — Point de contrôle : Citron doit enrichir Sésame, pas le dominer. Faire préciser ce qui augmente : acidité / vivacité, longueur ou intensité aromatique. Vigilance : civiliser l'amertume par douceur, gras, sel ou acidité ; surveiller la surcuisson.</t>
  </si>
  <si>
    <t>Partir du goût amer / gras de Sésame et utiliser Miel comme contrepoint. Tester deux dosages et choisir celui qui corrige le déséquilibre sans effacer le produit.</t>
  </si>
  <si>
    <t>Pour Sésame — Correction attendue : expliquer comment Miel agit par douceur / rondeur. Une autre réponse est recevable si elle corrige réellement le goût dominant après dégustation. Vigilance : civiliser l'amertume par douceur, gras, sel ou acidité ; surveiller la surcuisson.</t>
  </si>
  <si>
    <t>Construire un trio : Sésame + Thon + Chocolat. Demander à l’apprenant quelle note commune ou complémentaire permet à Chocolat de faire le lien.</t>
  </si>
  <si>
    <t>Pour Sésame — Travail de liaison : Chocolat doit relier les éléments sans ajouter une troisième direction confuse. Faire citer le lien aromatique et vérifier le dosage. Vigilance : civiliser l'amertume par douceur, gras, sel ou acidité ; surveiller la surcuisson.</t>
  </si>
  <si>
    <t>Tester Orange avec Sésame en trois intensités : trace, modérée, marquée. Faire choisir le seuil où l’association reste intéressante tout en gardant Sésame identifiable.</t>
  </si>
  <si>
    <t>Pour Sésame — Créatif mais contrôlé : Orange apporte acidité / vivacité. Le bon résultat est celui où l’apprenant sait dire pourquoi il s’arrête à ce dosage. Vigilance : civiliser l'amertume par douceur, gras, sel ou acidité ; surveiller la surcuisson.</t>
  </si>
  <si>
    <t>Faire un essai « signature » de Sésame avec une micro-quantité de Café. Comparer au témoin et décider si l’effet mérite d’être conservé ou supprimé.</t>
  </si>
  <si>
    <t>Pour Sésame — Signature = option, jamais obligation. Café n’est validé que s’il apporte un bénéfice sensoriel clair (contrepoint aromatique) sans brouiller le profil grillé, noisette, puissant. Vigilance : civiliser l'amertume par douceur, gras, sel ou acidité ; surveiller la surcuisson.</t>
  </si>
  <si>
    <t>Préparer Aneth en cru, puis comparer une bouchée témoin à une bouchée avec Saumon. Faire nommer ce que Saumon apporte au profil herbacé, anisé, frais.</t>
  </si>
  <si>
    <t>Pour Aneth — Repère fort : Saumon apporte surtout contrepoint aromatique. Attendu : l’apprenant décrit l’effet sur neutre (aromatique) et propose un dosage sans masquer Aneth. Vigilance : le produit sert de support : construire par aromatique, texture et contraste.</t>
  </si>
  <si>
    <t>Comparer Concombre à Saumon sur le même Aneth. Demander quelle association paraît la plus lisible et laquelle respecte le mieux le profil herbacé, anisé, frais.</t>
  </si>
  <si>
    <t>Pour Aneth — Association fiable : faire justifier le choix entre Concombre et Saumon. Valider si l’apprenant relie son choix à fraîcheur aromatique, au dosage et à la technique. Vigilance : le produit sert de support : construire par aromatique, texture et contraste.</t>
  </si>
  <si>
    <t>Ajouter Citron à Aneth en quantité modérée, puis goûter avant/après. Vérifier si l’accord renforce la profondeur sans alourdir le profil herbacé, anisé, frais.</t>
  </si>
  <si>
    <t>Pour Aneth — Point de contrôle : Citron doit enrichir Aneth, pas le dominer. Faire préciser ce qui augmente : acidité / vivacité, longueur ou intensité aromatique. Vigilance : le produit sert de support : construire par aromatique, texture et contraste.</t>
  </si>
  <si>
    <t>Partir du goût neutre (aromatique) de Aneth et utiliser Betterave comme contrepoint. Tester deux dosages et choisir celui qui corrige le déséquilibre sans effacer le produit.</t>
  </si>
  <si>
    <t>Pour Aneth — Correction attendue : expliquer comment Betterave agit par contrepoint aromatique. Une autre réponse est recevable si elle corrige réellement le goût dominant après dégustation. Vigilance : le produit sert de support : construire par aromatique, texture et contraste.</t>
  </si>
  <si>
    <t>Construire un trio : Aneth + Saumon + Pomme de terre. Demander à l’apprenant quelle note commune ou complémentaire permet à Pomme de terre de faire le lien.</t>
  </si>
  <si>
    <t>Pour Aneth — Travail de liaison : Pomme de terre doit relier les éléments sans ajouter une troisième direction confuse. Faire citer le lien aromatique et vérifier le dosage. Vigilance : le produit sert de support : construire par aromatique, texture et contraste.</t>
  </si>
  <si>
    <t>Tester Yaourt avec Aneth en trois intensités : trace, modérée, marquée. Faire choisir le seuil où l’association reste intéressante tout en gardant Aneth identifiable.</t>
  </si>
  <si>
    <t>Pour Aneth — Créatif mais contrôlé : Yaourt apporte rondeur / gras / texture. Le bon résultat est celui où l’apprenant sait dire pourquoi il s’arrête à ce dosage. Vigilance : le produit sert de support : construire par aromatique, texture et contraste.</t>
  </si>
  <si>
    <t>Faire un essai « signature » de Aneth avec une micro-quantité de Fraise. Comparer au témoin et décider si l’effet mérite d’être conservé ou supprimé.</t>
  </si>
  <si>
    <t>Pour Aneth — Signature = option, jamais obligation. Fraise n’est validé que s’il apporte un bénéfice sensoriel clair (contrepoint aromatique) sans brouiller le profil herbacé, anisé, frais. Vigilance : le produit sert de support : construire par aromatique, texture et contraste.</t>
  </si>
  <si>
    <t>Préparer Basilic en cru, puis comparer une bouchée témoin à une bouchée avec Tomate. Faire nommer ce que Tomate apporte au profil vert, floral, poivré.</t>
  </si>
  <si>
    <t>Pour Basilic — Repère fort : Tomate apporte surtout acidité / vivacité. Attendu : l’apprenant décrit l’effet sur neutre (aromatique) et propose un dosage sans masquer Basilic. Vigilance : le produit sert de support : construire par aromatique, texture et contraste.</t>
  </si>
  <si>
    <t>Comparer Fraise à Tomate sur le même Basilic. Demander quelle association paraît la plus lisible et laquelle respecte le mieux le profil vert, floral, poivré.</t>
  </si>
  <si>
    <t>Pour Basilic — Association fiable : faire justifier le choix entre Fraise et Tomate. Valider si l’apprenant relie son choix à contrepoint aromatique, au dosage et à la technique. Vigilance : le produit sert de support : construire par aromatique, texture et contraste.</t>
  </si>
  <si>
    <t>Ajouter Pêche à Basilic en quantité modérée, puis goûter avant/après. Vérifier si l’accord renforce la profondeur sans alourdir le profil vert, floral, poivré.</t>
  </si>
  <si>
    <t>Pour Basilic — Point de contrôle : Pêche doit enrichir Basilic, pas le dominer. Faire préciser ce qui augmente : contrepoint aromatique, longueur ou intensité aromatique. Vigilance : le produit sert de support : construire par aromatique, texture et contraste.</t>
  </si>
  <si>
    <t>Partir du goût neutre (aromatique) de Basilic et utiliser Citron comme contrepoint. Tester deux dosages et choisir celui qui corrige le déséquilibre sans effacer le produit.</t>
  </si>
  <si>
    <t>Pour Basilic — Correction attendue : expliquer comment Citron agit par acidité / vivacité. Une autre réponse est recevable si elle corrige réellement le goût dominant après dégustation. Vigilance : le produit sert de support : construire par aromatique, texture et contraste.</t>
  </si>
  <si>
    <t>Construire un trio : Basilic + Tomate + Mozzarella. Demander à l’apprenant quelle note commune ou complémentaire permet à Mozzarella de faire le lien.</t>
  </si>
  <si>
    <t>Pour Basilic — Travail de liaison : Mozzarella doit relier les éléments sans ajouter une troisième direction confuse. Faire citer le lien aromatique et vérifier le dosage. Vigilance : le produit sert de support : construire par aromatique, texture et contraste.</t>
  </si>
  <si>
    <t>Tester Chocolat noir avec Basilic en trois intensités : trace, modérée, marquée. Faire choisir le seuil où l’association reste intéressante tout en gardant Basilic identifiable.</t>
  </si>
  <si>
    <t>Pour Basilic — Créatif mais contrôlé : Chocolat noir apporte douceur / rondeur. Le bon résultat est celui où l’apprenant sait dire pourquoi il s’arrête à ce dosage. Vigilance : le produit sert de support : construire par aromatique, texture et contraste.</t>
  </si>
  <si>
    <t>Faire un essai « signature » de Basilic avec une micro-quantité de Ananas. Comparer au témoin et décider si l’effet mérite d’être conservé ou supprimé.</t>
  </si>
  <si>
    <t>Pour Basilic — Signature = option, jamais obligation. Ananas n’est validé que s’il apporte un bénéfice sensoriel clair (contrepoint aromatique) sans brouiller le profil vert, floral, poivré. Vigilance : le produit sert de support : construire par aromatique, texture et contraste.</t>
  </si>
  <si>
    <t>Préparer Cannelle en infusion, puis comparer une bouchée témoin à une bouchée avec Pomme. Faire nommer ce que Pomme apporte au profil boisé, chaud, sucré.</t>
  </si>
  <si>
    <t>Pour Cannelle — Repère fort : Pomme apporte surtout douceur / rondeur. Attendu : l’apprenant décrit l’effet sur doux (aromatique) et propose un dosage sans masquer Cannelle. Vigilance : apporter acidité, amertume, sel ou épice pour éviter un profil plat ou lourd.</t>
  </si>
  <si>
    <t>Comparer Poire à Pomme sur le même Cannelle. Demander quelle association paraît la plus lisible et laquelle respecte le mieux le profil boisé, chaud, sucré.</t>
  </si>
  <si>
    <t>Pour Cannelle — Association fiable : faire justifier le choix entre Poire et Pomme. Valider si l’apprenant relie son choix à douceur / rondeur, au dosage et à la technique. Vigilance : apporter acidité, amertume, sel ou épice pour éviter un profil plat ou lourd.</t>
  </si>
  <si>
    <t>Ajouter Chocolat à Cannelle en quantité modérée, puis goûter avant/après. Vérifier si l’accord renforce la profondeur sans alourdir le profil boisé, chaud, sucré.</t>
  </si>
  <si>
    <t>Pour Cannelle — Point de contrôle : Chocolat doit enrichir Cannelle, pas le dominer. Faire préciser ce qui augmente : douceur / rondeur, longueur ou intensité aromatique. Vigilance : apporter acidité, amertume, sel ou épice pour éviter un profil plat ou lourd.</t>
  </si>
  <si>
    <t>Partir du goût doux (aromatique) de Cannelle et utiliser Agneau comme contrepoint. Tester deux dosages et choisir celui qui corrige le déséquilibre sans effacer le produit.</t>
  </si>
  <si>
    <t>Pour Cannelle — Correction attendue : expliquer comment Agneau agit par contrepoint aromatique. Une autre réponse est recevable si elle corrige réellement le goût dominant après dégustation. Vigilance : apporter acidité, amertume, sel ou épice pour éviter un profil plat ou lourd.</t>
  </si>
  <si>
    <t>Construire un trio : Cannelle + Pomme + Carotte. Demander à l’apprenant quelle note commune ou complémentaire permet à Carotte de faire le lien.</t>
  </si>
  <si>
    <t>Pour Cannelle — Travail de liaison : Carotte doit relier les éléments sans ajouter une troisième direction confuse. Faire citer le lien aromatique et vérifier le dosage. Vigilance : apporter acidité, amertume, sel ou épice pour éviter un profil plat ou lourd.</t>
  </si>
  <si>
    <t>Tester Café avec Cannelle en trois intensités : trace, modérée, marquée. Faire choisir le seuil où l’association reste intéressante tout en gardant Cannelle identifiable.</t>
  </si>
  <si>
    <t>Pour Cannelle — Créatif mais contrôlé : Café apporte contrepoint aromatique. Le bon résultat est celui où l’apprenant sait dire pourquoi il s’arrête à ce dosage. Vigilance : apporter acidité, amertume, sel ou épice pour éviter un profil plat ou lourd.</t>
  </si>
  <si>
    <t>Faire un essai « signature » de Cannelle avec une micro-quantité de Tomate. Comparer au témoin et décider si l’effet mérite d’être conservé ou supprimé.</t>
  </si>
  <si>
    <t>Pour Cannelle — Signature = option, jamais obligation. Tomate n’est validé que s’il apporte un bénéfice sensoriel clair (acidité / vivacité) sans brouiller le profil boisé, chaud, sucré. Vigilance : apporter acidité, amertume, sel ou épice pour éviter un profil plat ou lourd.</t>
  </si>
  <si>
    <t>Préparer Coriandre en crue, puis comparer une bouchée témoin à une bouchée avec Citron vert. Faire nommer ce que Citron vert apporte au profil agrume, vert, épicé.</t>
  </si>
  <si>
    <t>Pour Coriandre — Repère fort : Citron vert apporte surtout acidité / vivacité. Attendu : l’apprenant décrit l’effet sur neutre (aromatique) et propose un dosage sans masquer Coriandre. Vigilance : le produit sert de support : construire par aromatique, texture et contraste.</t>
  </si>
  <si>
    <t>Comparer Carotte à Citron vert sur le même Coriandre. Demander quelle association paraît la plus lisible et laquelle respecte le mieux le profil agrume, vert, épicé.</t>
  </si>
  <si>
    <t>Pour Coriandre — Association fiable : faire justifier le choix entre Carotte et Citron vert. Valider si l’apprenant relie son choix à contrepoint aromatique, au dosage et à la technique. Vigilance : le produit sert de support : construire par aromatique, texture et contraste.</t>
  </si>
  <si>
    <t>Ajouter Cumin à Coriandre en quantité modérée, puis goûter avant/après. Vérifier si l’accord renforce la profondeur sans alourdir le profil agrume, vert, épicé.</t>
  </si>
  <si>
    <t>Pour Coriandre — Point de contrôle : Cumin doit enrichir Coriandre, pas le dominer. Faire préciser ce qui augmente : chaleur / relief aromatique, longueur ou intensité aromatique. Vigilance : le produit sert de support : construire par aromatique, texture et contraste.</t>
  </si>
  <si>
    <t>Partir du goût neutre (aromatique) de Coriandre et utiliser Mangue comme contrepoint. Tester deux dosages et choisir celui qui corrige le déséquilibre sans effacer le produit.</t>
  </si>
  <si>
    <t>Pour Coriandre — Correction attendue : expliquer comment Mangue agit par douceur / rondeur. Une autre réponse est recevable si elle corrige réellement le goût dominant après dégustation. Vigilance : le produit sert de support : construire par aromatique, texture et contraste.</t>
  </si>
  <si>
    <t>Construire un trio : Coriandre + Citron vert + Crevette. Demander à l’apprenant quelle note commune ou complémentaire permet à Crevette de faire le lien.</t>
  </si>
  <si>
    <t>Pour Coriandre — Travail de liaison : Crevette doit relier les éléments sans ajouter une troisième direction confuse. Faire citer le lien aromatique et vérifier le dosage. Vigilance : le produit sert de support : construire par aromatique, texture et contraste.</t>
  </si>
  <si>
    <t>Tester Tomate avec Coriandre en trois intensités : trace, modérée, marquée. Faire choisir le seuil où l’association reste intéressante tout en gardant Coriandre identifiable.</t>
  </si>
  <si>
    <t>Pour Coriandre — Créatif mais contrôlé : Tomate apporte acidité / vivacité. Le bon résultat est celui où l’apprenant sait dire pourquoi il s’arrête à ce dosage. Vigilance : le produit sert de support : construire par aromatique, texture et contraste.</t>
  </si>
  <si>
    <t>Faire un essai « signature » de Coriandre avec une micro-quantité de Chocolat. Comparer au témoin et décider si l’effet mérite d’être conservé ou supprimé.</t>
  </si>
  <si>
    <t>Pour Coriandre — Signature = option, jamais obligation. Chocolat n’est validé que s’il apporte un bénéfice sensoriel clair (douceur / rondeur) sans brouiller le profil agrume, vert, épicé. Vigilance : le produit sert de support : construire par aromatique, texture et contraste.</t>
  </si>
  <si>
    <t>Préparer Cumin en torréfié, puis comparer une bouchée témoin à une bouchée avec Carotte. Faire nommer ce que Carotte apporte au profil terreux, chaud, fumé.</t>
  </si>
  <si>
    <t>Pour Cumin — Repère fort : Carotte apporte surtout contrepoint aromatique. Attendu : l’apprenant décrit l’effet sur amer / chaud et propose un dosage sans masquer Cumin. Vigilance : civiliser l'amertume par douceur, gras, sel ou acidité ; surveiller la surcuisson.</t>
  </si>
  <si>
    <t>Comparer Agneau à Carotte sur le même Cumin. Demander quelle association paraît la plus lisible et laquelle respecte le mieux le profil terreux, chaud, fumé.</t>
  </si>
  <si>
    <t>Pour Cumin — Association fiable : faire justifier le choix entre Agneau et Carotte. Valider si l’apprenant relie son choix à contrepoint aromatique, au dosage et à la technique. Vigilance : civiliser l'amertume par douceur, gras, sel ou acidité ; surveiller la surcuisson.</t>
  </si>
  <si>
    <t>Ajouter Pois chiche à Cumin en quantité modérée, puis goûter avant/après. Vérifier si l’accord renforce la profondeur sans alourdir le profil terreux, chaud, fumé.</t>
  </si>
  <si>
    <t>Pour Cumin — Point de contrôle : Pois chiche doit enrichir Cumin, pas le dominer. Faire préciser ce qui augmente : contrepoint aromatique, longueur ou intensité aromatique. Vigilance : civiliser l'amertume par douceur, gras, sel ou acidité ; surveiller la surcuisson.</t>
  </si>
  <si>
    <t>Partir du goût amer / chaud de Cumin et utiliser Chou-fleur comme contrepoint. Tester deux dosages et choisir celui qui corrige le déséquilibre sans effacer le produit.</t>
  </si>
  <si>
    <t>Pour Cumin — Correction attendue : expliquer comment Chou-fleur agit par contrepoint aromatique. Une autre réponse est recevable si elle corrige réellement le goût dominant après dégustation. Vigilance : civiliser l'amertume par douceur, gras, sel ou acidité ; surveiller la surcuisson.</t>
  </si>
  <si>
    <t>Construire un trio : Cumin + Carotte + Yaourt. Demander à l’apprenant quelle note commune ou complémentaire permet à Yaourt de faire le lien.</t>
  </si>
  <si>
    <t>Pour Cumin — Travail de liaison : Yaourt doit relier les éléments sans ajouter une troisième direction confuse. Faire citer le lien aromatique et vérifier le dosage. Vigilance : civiliser l'amertume par douceur, gras, sel ou acidité ; surveiller la surcuisson.</t>
  </si>
  <si>
    <t>Tester Orange avec Cumin en trois intensités : trace, modérée, marquée. Faire choisir le seuil où l’association reste intéressante tout en gardant Cumin identifiable.</t>
  </si>
  <si>
    <t>Pour Cumin — Créatif mais contrôlé : Orange apporte acidité / vivacité. Le bon résultat est celui où l’apprenant sait dire pourquoi il s’arrête à ce dosage. Vigilance : civiliser l'amertume par douceur, gras, sel ou acidité ; surveiller la surcuisson.</t>
  </si>
  <si>
    <t>Faire un essai « signature » de Cumin avec une micro-quantité de Chocolat noir. Comparer au témoin et décider si l’effet mérite d’être conservé ou supprimé.</t>
  </si>
  <si>
    <t>Pour Cumin — Signature = option, jamais obligation. Chocolat noir n’est validé que s’il apporte un bénéfice sensoriel clair (douceur / rondeur) sans brouiller le profil terreux, chaud, fumé. Vigilance : civiliser l'amertume par douceur, gras, sel ou acidité ; surveiller la surcuisson.</t>
  </si>
  <si>
    <t>Préparer Estragon en cru, puis comparer une bouchée témoin à une bouchée avec Poulet. Faire nommer ce que Poulet apporte au profil anisé, herbacé, poivré.</t>
  </si>
  <si>
    <t>Pour Estragon — Repère fort : Poulet apporte surtout contrepoint aromatique. Attendu : l’apprenant décrit l’effet sur neutre (aromatique) et propose un dosage sans masquer Estragon. Vigilance : le produit sert de support : construire par aromatique, texture et contraste.</t>
  </si>
  <si>
    <t>Comparer Oeuf à Poulet sur le même Estragon. Demander quelle association paraît la plus lisible et laquelle respecte le mieux le profil anisé, herbacé, poivré.</t>
  </si>
  <si>
    <t>Pour Estragon — Association fiable : faire justifier le choix entre Oeuf et Poulet. Valider si l’apprenant relie son choix à contrepoint aromatique, au dosage et à la technique. Vigilance : le produit sert de support : construire par aromatique, texture et contraste.</t>
  </si>
  <si>
    <t>Ajouter Moutarde à Estragon en quantité modérée, puis goûter avant/après. Vérifier si l’accord renforce la profondeur sans alourdir le profil anisé, herbacé, poivré.</t>
  </si>
  <si>
    <t>Pour Estragon — Point de contrôle : Moutarde doit enrichir Estragon, pas le dominer. Faire préciser ce qui augmente : chaleur / relief aromatique, longueur ou intensité aromatique. Vigilance : le produit sert de support : construire par aromatique, texture et contraste.</t>
  </si>
  <si>
    <t>Partir du goût neutre (aromatique) de Estragon et utiliser Champignon comme contrepoint. Tester deux dosages et choisir celui qui corrige le déséquilibre sans effacer le produit.</t>
  </si>
  <si>
    <t>Pour Estragon — Correction attendue : expliquer comment Champignon agit par profondeur / umami. Une autre réponse est recevable si elle corrige réellement le goût dominant après dégustation. Vigilance : le produit sert de support : construire par aromatique, texture et contraste.</t>
  </si>
  <si>
    <t>Construire un trio : Estragon + Poulet + Asperge. Demander à l’apprenant quelle note commune ou complémentaire permet à Asperge de faire le lien.</t>
  </si>
  <si>
    <t>Pour Estragon — Travail de liaison : Asperge doit relier les éléments sans ajouter une troisième direction confuse. Faire citer le lien aromatique et vérifier le dosage. Vigilance : le produit sert de support : construire par aromatique, texture et contraste.</t>
  </si>
  <si>
    <t>Tester Fraise avec Estragon en trois intensités : trace, modérée, marquée. Faire choisir le seuil où l’association reste intéressante tout en gardant Estragon identifiable.</t>
  </si>
  <si>
    <t>Pour Estragon — Créatif mais contrôlé : Fraise apporte contrepoint aromatique. Le bon résultat est celui où l’apprenant sait dire pourquoi il s’arrête à ce dosage. Vigilance : le produit sert de support : construire par aromatique, texture et contraste.</t>
  </si>
  <si>
    <t>Faire un essai « signature » de Estragon avec une micro-quantité de Pêche. Comparer au témoin et décider si l’effet mérite d’être conservé ou supprimé.</t>
  </si>
  <si>
    <t>Pour Estragon — Signature = option, jamais obligation. Pêche n’est validé que s’il apporte un bénéfice sensoriel clair (contrepoint aromatique) sans brouiller le profil anisé, herbacé, poivré. Vigilance : le produit sert de support : construire par aromatique, texture et contraste.</t>
  </si>
  <si>
    <t>Préparer Gingembre en cru, puis comparer une bouchée témoin à une bouchée avec Citron vert. Faire nommer ce que Citron vert apporte au profil citronné, chaud, frais.</t>
  </si>
  <si>
    <t>Pour Gingembre — Repère fort : Citron vert apporte surtout acidité / vivacité. Attendu : l’apprenant décrit l’effet sur piquant et propose un dosage sans masquer Gingembre. Vigilance : le piquant est une sensation trigéminale : doser puis créer fraîcheur, gras ou douceur.</t>
  </si>
  <si>
    <t>Comparer Carotte à Citron vert sur le même Gingembre. Demander quelle association paraît la plus lisible et laquelle respecte le mieux le profil citronné, chaud, frais.</t>
  </si>
  <si>
    <t>Pour Gingembre — Association fiable : faire justifier le choix entre Carotte et Citron vert. Valider si l’apprenant relie son choix à contrepoint aromatique, au dosage et à la technique. Vigilance : le piquant est une sensation trigéminale : doser puis créer fraîcheur, gras ou douceur.</t>
  </si>
  <si>
    <t>Ajouter Poire à Gingembre en quantité modérée, puis goûter avant/après. Vérifier si l’accord renforce la profondeur sans alourdir le profil citronné, chaud, frais.</t>
  </si>
  <si>
    <t>Pour Gingembre — Point de contrôle : Poire doit enrichir Gingembre, pas le dominer. Faire préciser ce qui augmente : douceur / rondeur, longueur ou intensité aromatique. Vigilance : le piquant est une sensation trigéminale : doser puis créer fraîcheur, gras ou douceur.</t>
  </si>
  <si>
    <t>Partir du goût piquant de Gingembre et utiliser Canard comme contrepoint. Tester deux dosages et choisir celui qui corrige le déséquilibre sans effacer le produit.</t>
  </si>
  <si>
    <t>Pour Gingembre — Correction attendue : expliquer comment Canard agit par contrepoint aromatique. Une autre réponse est recevable si elle corrige réellement le goût dominant après dégustation. Vigilance : le piquant est une sensation trigéminale : doser puis créer fraîcheur, gras ou douceur.</t>
  </si>
  <si>
    <t>Construire un trio : Gingembre + Citron vert + Mangue. Demander à l’apprenant quelle note commune ou complémentaire permet à Mangue de faire le lien.</t>
  </si>
  <si>
    <t>Pour Gingembre — Travail de liaison : Mangue doit relier les éléments sans ajouter une troisième direction confuse. Faire citer le lien aromatique et vérifier le dosage. Vigilance : le piquant est une sensation trigéminale : doser puis créer fraîcheur, gras ou douceur.</t>
  </si>
  <si>
    <t>Tester Chocolat avec Gingembre en trois intensités : trace, modérée, marquée. Faire choisir le seuil où l’association reste intéressante tout en gardant Gingembre identifiable.</t>
  </si>
  <si>
    <t>Pour Gingembre — Créatif mais contrôlé : Chocolat apporte douceur / rondeur. Le bon résultat est celui où l’apprenant sait dire pourquoi il s’arrête à ce dosage. Vigilance : le piquant est une sensation trigéminale : doser puis créer fraîcheur, gras ou douceur.</t>
  </si>
  <si>
    <t>Faire un essai « signature » de Gingembre avec une micro-quantité de Tomate. Comparer au témoin et décider si l’effet mérite d’être conservé ou supprimé.</t>
  </si>
  <si>
    <t>Pour Gingembre — Signature = option, jamais obligation. Tomate n’est validé que s’il apporte un bénéfice sensoriel clair (acidité / vivacité) sans brouiller le profil citronné, chaud, frais. Vigilance : le piquant est une sensation trigéminale : doser puis créer fraîcheur, gras ou douceur.</t>
  </si>
  <si>
    <t>Préparer Menthe en crue, puis comparer une bouchée témoin à une bouchée avec Petit pois. Faire nommer ce que Petit pois apporte au profil frais, mentholé, vert.</t>
  </si>
  <si>
    <t>Pour Menthe — Repère fort : Petit pois apporte surtout contrepoint aromatique. Attendu : l’apprenant décrit l’effet sur neutre (fraîcheur) et propose un dosage sans masquer Menthe. Vigilance : le produit sert de support : construire par aromatique, texture et contraste.</t>
  </si>
  <si>
    <t>Comparer Agneau à Petit pois sur le même Menthe. Demander quelle association paraît la plus lisible et laquelle respecte le mieux le profil frais, mentholé, vert.</t>
  </si>
  <si>
    <t>Pour Menthe — Association fiable : faire justifier le choix entre Agneau et Petit pois. Valider si l’apprenant relie son choix à contrepoint aromatique, au dosage et à la technique. Vigilance : le produit sert de support : construire par aromatique, texture et contraste.</t>
  </si>
  <si>
    <t>Ajouter Concombre à Menthe en quantité modérée, puis goûter avant/après. Vérifier si l’accord renforce la profondeur sans alourdir le profil frais, mentholé, vert.</t>
  </si>
  <si>
    <t>Pour Menthe — Point de contrôle : Concombre doit enrichir Menthe, pas le dominer. Faire préciser ce qui augmente : fraîcheur aromatique, longueur ou intensité aromatique. Vigilance : le produit sert de support : construire par aromatique, texture et contraste.</t>
  </si>
  <si>
    <t>Partir du goût neutre (fraîcheur) de Menthe et utiliser Chocolat comme contrepoint. Tester deux dosages et choisir celui qui corrige le déséquilibre sans effacer le produit.</t>
  </si>
  <si>
    <t>Pour Menthe — Correction attendue : expliquer comment Chocolat agit par douceur / rondeur. Une autre réponse est recevable si elle corrige réellement le goût dominant après dégustation. Vigilance : le produit sert de support : construire par aromatique, texture et contraste.</t>
  </si>
  <si>
    <t>Construire un trio : Menthe + Petit pois + Fraise. Demander à l’apprenant quelle note commune ou complémentaire permet à Fraise de faire le lien.</t>
  </si>
  <si>
    <t>Pour Menthe — Travail de liaison : Fraise doit relier les éléments sans ajouter une troisième direction confuse. Faire citer le lien aromatique et vérifier le dosage. Vigilance : le produit sert de support : construire par aromatique, texture et contraste.</t>
  </si>
  <si>
    <t>Tester Pastèque avec Menthe en trois intensités : trace, modérée, marquée. Faire choisir le seuil où l’association reste intéressante tout en gardant Menthe identifiable.</t>
  </si>
  <si>
    <t>Pour Menthe — Créatif mais contrôlé : Pastèque apporte contrepoint aromatique. Le bon résultat est celui où l’apprenant sait dire pourquoi il s’arrête à ce dosage. Vigilance : le produit sert de support : construire par aromatique, texture et contraste.</t>
  </si>
  <si>
    <t>Faire un essai « signature » de Menthe avec une micro-quantité de Tomate. Comparer au témoin et décider si l’effet mérite d’être conservé ou supprimé.</t>
  </si>
  <si>
    <t>Pour Menthe — Signature = option, jamais obligation. Tomate n’est validé que s’il apporte un bénéfice sensoriel clair (acidité / vivacité) sans brouiller le profil frais, mentholé, vert. Vigilance : le produit sert de support : construire par aromatique, texture et contraste.</t>
  </si>
  <si>
    <t>Préparer Piment en cru, puis comparer une bouchée témoin à une bouchée avec Chocolat noir. Faire nommer ce que Chocolat noir apporte au profil fruité, chaud, fumé selon variété.</t>
  </si>
  <si>
    <t>Pour Piment — Repère fort : Chocolat noir apporte surtout douceur / rondeur. Attendu : l’apprenant décrit l’effet sur piquant et propose un dosage sans masquer Piment. Vigilance : le piquant est une sensation trigéminale : doser puis créer fraîcheur, gras ou douceur.</t>
  </si>
  <si>
    <t>Comparer Mangue à Chocolat noir sur le même Piment. Demander quelle association paraît la plus lisible et laquelle respecte le mieux le profil fruité, chaud, fumé selon variété.</t>
  </si>
  <si>
    <t>Pour Piment — Association fiable : faire justifier le choix entre Mangue et Chocolat noir. Valider si l’apprenant relie son choix à douceur / rondeur, au dosage et à la technique. Vigilance : le piquant est une sensation trigéminale : doser puis créer fraîcheur, gras ou douceur.</t>
  </si>
  <si>
    <t>Ajouter Tomate à Piment en quantité modérée, puis goûter avant/après. Vérifier si l’accord renforce la profondeur sans alourdir le profil fruité, chaud, fumé selon variété.</t>
  </si>
  <si>
    <t>Pour Piment — Point de contrôle : Tomate doit enrichir Piment, pas le dominer. Faire préciser ce qui augmente : acidité / vivacité, longueur ou intensité aromatique. Vigilance : le piquant est une sensation trigéminale : doser puis créer fraîcheur, gras ou douceur.</t>
  </si>
  <si>
    <t>Partir du goût piquant de Piment et utiliser Citron vert comme contrepoint. Tester deux dosages et choisir celui qui corrige le déséquilibre sans effacer le produit.</t>
  </si>
  <si>
    <t>Pour Piment — Correction attendue : expliquer comment Citron vert agit par acidité / vivacité. Une autre réponse est recevable si elle corrige réellement le goût dominant après dégustation. Vigilance : le piquant est une sensation trigéminale : doser puis créer fraîcheur, gras ou douceur.</t>
  </si>
  <si>
    <t>Construire un trio : Piment + Chocolat noir + Miel. Demander à l’apprenant quelle note commune ou complémentaire permet à Miel de faire le lien.</t>
  </si>
  <si>
    <t>Pour Piment — Travail de liaison : Miel doit relier les éléments sans ajouter une troisième direction confuse. Faire citer le lien aromatique et vérifier le dosage. Vigilance : le piquant est une sensation trigéminale : doser puis créer fraîcheur, gras ou douceur.</t>
  </si>
  <si>
    <t>Tester Ananas avec Piment en trois intensités : trace, modérée, marquée. Faire choisir le seuil où l’association reste intéressante tout en gardant Piment identifiable.</t>
  </si>
  <si>
    <t>Pour Piment — Créatif mais contrôlé : Ananas apporte contrepoint aromatique. Le bon résultat est celui où l’apprenant sait dire pourquoi il s’arrête à ce dosage. Vigilance : le piquant est une sensation trigéminale : doser puis créer fraîcheur, gras ou douceur.</t>
  </si>
  <si>
    <t>Faire un essai « signature » de Piment avec une micro-quantité de Pastèque. Comparer au témoin et décider si l’effet mérite d’être conservé ou supprimé.</t>
  </si>
  <si>
    <t>Pour Piment — Signature = option, jamais obligation. Pastèque n’est validé que s’il apporte un bénéfice sensoriel clair (contrepoint aromatique) sans brouiller le profil fruité, chaud, fumé selon variété. Vigilance : le piquant est une sensation trigéminale : doser puis créer fraîcheur, gras ou douceur.</t>
  </si>
  <si>
    <t>Préparer Persil en cru, puis comparer une bouchée témoin à une bouchée avec Ail. Faire nommer ce que Ail apporte au profil vert, herbacé, frais.</t>
  </si>
  <si>
    <t>Pour Persil — Repère fort : Ail apporte surtout chaleur / relief aromatique. Attendu : l’apprenant décrit l’effet sur neutre (aromatique) et propose un dosage sans masquer Persil. Vigilance : le produit sert de support : construire par aromatique, texture et contraste.</t>
  </si>
  <si>
    <t>Comparer Champignon à Ail sur le même Persil. Demander quelle association paraît la plus lisible et laquelle respecte le mieux le profil vert, herbacé, frais.</t>
  </si>
  <si>
    <t>Pour Persil — Association fiable : faire justifier le choix entre Champignon et Ail. Valider si l’apprenant relie son choix à profondeur / umami, au dosage et à la technique. Vigilance : le produit sert de support : construire par aromatique, texture et contraste.</t>
  </si>
  <si>
    <t>Ajouter Poisson à Persil en quantité modérée, puis goûter avant/après. Vérifier si l’accord renforce la profondeur sans alourdir le profil vert, herbacé, frais.</t>
  </si>
  <si>
    <t>Pour Persil — Point de contrôle : Poisson doit enrichir Persil, pas le dominer. Faire préciser ce qui augmente : contrepoint aromatique, longueur ou intensité aromatique. Vigilance : le produit sert de support : construire par aromatique, texture et contraste.</t>
  </si>
  <si>
    <t>Partir du goût neutre (aromatique) de Persil et utiliser Citron comme contrepoint. Tester deux dosages et choisir celui qui corrige le déséquilibre sans effacer le produit.</t>
  </si>
  <si>
    <t>Pour Persil — Correction attendue : expliquer comment Citron agit par acidité / vivacité. Une autre réponse est recevable si elle corrige réellement le goût dominant après dégustation. Vigilance : le produit sert de support : construire par aromatique, texture et contraste.</t>
  </si>
  <si>
    <t>Construire un trio : Persil + Ail + Beurre. Demander à l’apprenant quelle note commune ou complémentaire permet à Beurre de faire le lien.</t>
  </si>
  <si>
    <t>Pour Persil — Travail de liaison : Beurre doit relier les éléments sans ajouter une troisième direction confuse. Faire citer le lien aromatique et vérifier le dosage. Vigilance : le produit sert de support : construire par aromatique, texture et contraste.</t>
  </si>
  <si>
    <t>Tester Tomate avec Persil en trois intensités : trace, modérée, marquée. Faire choisir le seuil où l’association reste intéressante tout en gardant Persil identifiable.</t>
  </si>
  <si>
    <t>Pour Persil — Créatif mais contrôlé : Tomate apporte acidité / vivacité. Le bon résultat est celui où l’apprenant sait dire pourquoi il s’arrête à ce dosage. Vigilance : le produit sert de support : construire par aromatique, texture et contraste.</t>
  </si>
  <si>
    <t>Faire un essai « signature » de Persil avec une micro-quantité de Noisette. Comparer au témoin et décider si l’effet mérite d’être conservé ou supprimé.</t>
  </si>
  <si>
    <t>Pour Persil — Signature = option, jamais obligation. Noisette n’est validé que s’il apporte un bénéfice sensoriel clair (rondeur / gras / texture) sans brouiller le profil vert, herbacé, frais. Vigilance : le produit sert de support : construire par aromatique, texture et contraste.</t>
  </si>
  <si>
    <t>Préparer Romarin en infusion, puis comparer une bouchée témoin à une bouchée avec Agneau. Faire nommer ce que Agneau apporte au profil résineux, boisé, camphré.</t>
  </si>
  <si>
    <t>Pour Romarin — Repère fort : Agneau apporte surtout contrepoint aromatique. Attendu : l’apprenant décrit l’effet sur amer (aromatique) et propose un dosage sans masquer Romarin. Vigilance : civiliser l'amertume par douceur, gras, sel ou acidité ; surveiller la surcuisson.</t>
  </si>
  <si>
    <t>Comparer Abricot à Agneau sur le même Romarin. Demander quelle association paraît la plus lisible et laquelle respecte le mieux le profil résineux, boisé, camphré.</t>
  </si>
  <si>
    <t>Pour Romarin — Association fiable : faire justifier le choix entre Abricot et Agneau. Valider si l’apprenant relie son choix à douceur / rondeur, au dosage et à la technique. Vigilance : civiliser l'amertume par douceur, gras, sel ou acidité ; surveiller la surcuisson.</t>
  </si>
  <si>
    <t>Ajouter Pomme de terre à Romarin en quantité modérée, puis goûter avant/après. Vérifier si l’accord renforce la profondeur sans alourdir le profil résineux, boisé, camphré.</t>
  </si>
  <si>
    <t>Pour Romarin — Point de contrôle : Pomme de terre doit enrichir Romarin, pas le dominer. Faire préciser ce qui augmente : douceur / rondeur, longueur ou intensité aromatique. Vigilance : civiliser l'amertume par douceur, gras, sel ou acidité ; surveiller la surcuisson.</t>
  </si>
  <si>
    <t>Partir du goût amer (aromatique) de Romarin et utiliser Citron comme contrepoint. Tester deux dosages et choisir celui qui corrige le déséquilibre sans effacer le produit.</t>
  </si>
  <si>
    <t>Pour Romarin — Correction attendue : expliquer comment Citron agit par acidité / vivacité. Une autre réponse est recevable si elle corrige réellement le goût dominant après dégustation. Vigilance : civiliser l'amertume par douceur, gras, sel ou acidité ; surveiller la surcuisson.</t>
  </si>
  <si>
    <t>Construire un trio : Romarin + Agneau + Miel. Demander à l’apprenant quelle note commune ou complémentaire permet à Miel de faire le lien.</t>
  </si>
  <si>
    <t>Pour Romarin — Travail de liaison : Miel doit relier les éléments sans ajouter une troisième direction confuse. Faire citer le lien aromatique et vérifier le dosage. Vigilance : civiliser l'amertume par douceur, gras, sel ou acidité ; surveiller la surcuisson.</t>
  </si>
  <si>
    <t>Tester Pêche avec Romarin en trois intensités : trace, modérée, marquée. Faire choisir le seuil où l’association reste intéressante tout en gardant Romarin identifiable.</t>
  </si>
  <si>
    <t>Pour Romarin — Créatif mais contrôlé : Pêche apporte contrepoint aromatique. Le bon résultat est celui où l’apprenant sait dire pourquoi il s’arrête à ce dosage. Vigilance : civiliser l'amertume par douceur, gras, sel ou acidité ; surveiller la surcuisson.</t>
  </si>
  <si>
    <t>Faire un essai « signature » de Romarin avec une micro-quantité de Chocolat. Comparer au témoin et décider si l’effet mérite d’être conservé ou supprimé.</t>
  </si>
  <si>
    <t>Pour Romarin — Signature = option, jamais obligation. Chocolat n’est validé que s’il apporte un bénéfice sensoriel clair (douceur / rondeur) sans brouiller le profil résineux, boisé, camphré. Vigilance : civiliser l'amertume par douceur, gras, sel ou acidité ; surveiller la surcuisson.</t>
  </si>
  <si>
    <t>Préparer Thym en infusion, puis comparer une bouchée témoin à une bouchée avec Poulet. Faire nommer ce que Poulet apporte au profil herbacé, floral, résineux.</t>
  </si>
  <si>
    <t>Pour Thym — Repère fort : Poulet apporte surtout contrepoint aromatique. Attendu : l’apprenant décrit l’effet sur amer (aromatique) et propose un dosage sans masquer Thym. Vigilance : civiliser l'amertume par douceur, gras, sel ou acidité ; surveiller la surcuisson.</t>
  </si>
  <si>
    <t>Comparer Tomate à Poulet sur le même Thym. Demander quelle association paraît la plus lisible et laquelle respecte le mieux le profil herbacé, floral, résineux.</t>
  </si>
  <si>
    <t>Pour Thym — Association fiable : faire justifier le choix entre Tomate et Poulet. Valider si l’apprenant relie son choix à acidité / vivacité, au dosage et à la technique. Vigilance : civiliser l'amertume par douceur, gras, sel ou acidité ; surveiller la surcuisson.</t>
  </si>
  <si>
    <t>Ajouter Champignon à Thym en quantité modérée, puis goûter avant/après. Vérifier si l’accord renforce la profondeur sans alourdir le profil herbacé, floral, résineux.</t>
  </si>
  <si>
    <t>Pour Thym — Point de contrôle : Champignon doit enrichir Thym, pas le dominer. Faire préciser ce qui augmente : profondeur / umami, longueur ou intensité aromatique. Vigilance : civiliser l'amertume par douceur, gras, sel ou acidité ; surveiller la surcuisson.</t>
  </si>
  <si>
    <t>Partir du goût amer (aromatique) de Thym et utiliser Citron comme contrepoint. Tester deux dosages et choisir celui qui corrige le déséquilibre sans effacer le produit.</t>
  </si>
  <si>
    <t>Pour Thym — Correction attendue : expliquer comment Citron agit par acidité / vivacité. Une autre réponse est recevable si elle corrige réellement le goût dominant après dégustation. Vigilance : civiliser l'amertume par douceur, gras, sel ou acidité ; surveiller la surcuisson.</t>
  </si>
  <si>
    <t>Construire un trio : Thym + Poulet + Abricot. Demander à l’apprenant quelle note commune ou complémentaire permet à Abricot de faire le lien.</t>
  </si>
  <si>
    <t>Pour Thym — Travail de liaison : Abricot doit relier les éléments sans ajouter une troisième direction confuse. Faire citer le lien aromatique et vérifier le dosage. Vigilance : civiliser l'amertume par douceur, gras, sel ou acidité ; surveiller la surcuisson.</t>
  </si>
  <si>
    <t>Tester Miel avec Thym en trois intensités : trace, modérée, marquée. Faire choisir le seuil où l’association reste intéressante tout en gardant Thym identifiable.</t>
  </si>
  <si>
    <t>Pour Thym — Créatif mais contrôlé : Miel apporte douceur / rondeur. Le bon résultat est celui où l’apprenant sait dire pourquoi il s’arrête à ce dosage. Vigilance : civiliser l'amertume par douceur, gras, sel ou acidité ; surveiller la surcuisson.</t>
  </si>
  <si>
    <t>Faire un essai « signature » de Thym avec une micro-quantité de Chocolat noir. Comparer au témoin et décider si l’effet mérite d’être conservé ou supprimé.</t>
  </si>
  <si>
    <t>Pour Thym — Signature = option, jamais obligation. Chocolat noir n’est validé que s’il apporte un bénéfice sensoriel clair (douceur / rondeur) sans brouiller le profil herbacé, floral, résineux. Vigilance : civiliser l'amertume par douceur, gras, sel ou acidité ; surveiller la surcuisson.</t>
  </si>
  <si>
    <t>Préparer Vanille en infusion, puis comparer une bouchée témoin à une bouchée avec Chocolat. Faire nommer ce que Chocolat apporte au profil floral, boisé, crémeux.</t>
  </si>
  <si>
    <t>Pour Vanille — Repère fort : Chocolat apporte surtout douceur / rondeur. Attendu : l’apprenant décrit l’effet sur doux (aromatique) et propose un dosage sans masquer Vanille. Vigilance : apporter acidité, amertume, sel ou épice pour éviter un profil plat ou lourd.</t>
  </si>
  <si>
    <t>Comparer Poire à Chocolat sur le même Vanille. Demander quelle association paraît la plus lisible et laquelle respecte le mieux le profil floral, boisé, crémeux.</t>
  </si>
  <si>
    <t>Pour Vanille — Association fiable : faire justifier le choix entre Poire et Chocolat. Valider si l’apprenant relie son choix à douceur / rondeur, au dosage et à la technique. Vigilance : apporter acidité, amertume, sel ou épice pour éviter un profil plat ou lourd.</t>
  </si>
  <si>
    <t>Ajouter Saint-Jacques à Vanille en quantité modérée, puis goûter avant/après. Vérifier si l’accord renforce la profondeur sans alourdir le profil floral, boisé, crémeux.</t>
  </si>
  <si>
    <t>Pour Vanille — Point de contrôle : Saint-Jacques doit enrichir Vanille, pas le dominer. Faire préciser ce qui augmente : contrepoint aromatique, longueur ou intensité aromatique. Vigilance : apporter acidité, amertume, sel ou épice pour éviter un profil plat ou lourd.</t>
  </si>
  <si>
    <t>Partir du goût doux (aromatique) de Vanille et utiliser Tomate comme contrepoint. Tester deux dosages et choisir celui qui corrige le déséquilibre sans effacer le produit.</t>
  </si>
  <si>
    <t>Pour Vanille — Correction attendue : expliquer comment Tomate agit par acidité / vivacité. Une autre réponse est recevable si elle corrige réellement le goût dominant après dégustation. Vigilance : apporter acidité, amertume, sel ou épice pour éviter un profil plat ou lourd.</t>
  </si>
  <si>
    <t>Construire un trio : Vanille + Chocolat + Poulet. Demander à l’apprenant quelle note commune ou complémentaire permet à Poulet de faire le lien.</t>
  </si>
  <si>
    <t>Pour Vanille — Travail de liaison : Poulet doit relier les éléments sans ajouter une troisième direction confuse. Faire citer le lien aromatique et vérifier le dosage. Vigilance : apporter acidité, amertume, sel ou épice pour éviter un profil plat ou lourd.</t>
  </si>
  <si>
    <t>Tester Carotte avec Vanille en trois intensités : trace, modérée, marquée. Faire choisir le seuil où l’association reste intéressante tout en gardant Vanille identifiable.</t>
  </si>
  <si>
    <t>Pour Vanille — Créatif mais contrôlé : Carotte apporte contrepoint aromatique. Le bon résultat est celui où l’apprenant sait dire pourquoi il s’arrête à ce dosage. Vigilance : apporter acidité, amertume, sel ou épice pour éviter un profil plat ou lourd.</t>
  </si>
  <si>
    <t>Faire un essai « signature » de Vanille avec une micro-quantité de Poisson blanc. Comparer au témoin et décider si l’effet mérite d’être conservé ou supprimé.</t>
  </si>
  <si>
    <t>Pour Vanille — Signature = option, jamais obligation. Poisson blanc n’est validé que s’il apporte un bénéfice sensoriel clair (contrepoint aromatique) sans brouiller le profil floral, boisé, crémeux. Vigilance : apporter acidité, amertume, sel ou épice pour éviter un profil plat ou lourd.</t>
  </si>
  <si>
    <t>Préparer Café en infusion, puis comparer une bouchée témoin à une bouchée avec Chocolat noir. Faire nommer ce que Chocolat noir apporte au profil torréfié, cacao, caramel.</t>
  </si>
  <si>
    <t>Pour Café — Repère fort : Chocolat noir apporte surtout douceur / rondeur. Attendu : l’apprenant décrit l’effet sur amer et propose un dosage sans masquer Café. Vigilance : civiliser l'amertume par douceur, gras, sel ou acidité ; surveiller la surcuisson.</t>
  </si>
  <si>
    <t>Comparer Noisette à Chocolat noir sur le même Café. Demander quelle association paraît la plus lisible et laquelle respecte le mieux le profil torréfié, cacao, caramel.</t>
  </si>
  <si>
    <t>Pour Café — Association fiable : faire justifier le choix entre Noisette et Chocolat noir. Valider si l’apprenant relie son choix à rondeur / gras / texture, au dosage et à la technique. Vigilance : civiliser l'amertume par douceur, gras, sel ou acidité ; surveiller la surcuisson.</t>
  </si>
  <si>
    <t>Ajouter Poire à Café en quantité modérée, puis goûter avant/après. Vérifier si l’accord renforce la profondeur sans alourdir le profil torréfié, cacao, caramel.</t>
  </si>
  <si>
    <t>Pour Café — Point de contrôle : Poire doit enrichir Café, pas le dominer. Faire préciser ce qui augmente : douceur / rondeur, longueur ou intensité aromatique. Vigilance : civiliser l'amertume par douceur, gras, sel ou acidité ; surveiller la surcuisson.</t>
  </si>
  <si>
    <t>Partir du goût amer de Café et utiliser Canard comme contrepoint. Tester deux dosages et choisir celui qui corrige le déséquilibre sans effacer le produit.</t>
  </si>
  <si>
    <t>Pour Café — Correction attendue : expliquer comment Canard agit par contrepoint aromatique. Une autre réponse est recevable si elle corrige réellement le goût dominant après dégustation. Vigilance : civiliser l'amertume par douceur, gras, sel ou acidité ; surveiller la surcuisson.</t>
  </si>
  <si>
    <t>Construire un trio : Café + Chocolat noir + Boeuf. Demander à l’apprenant quelle note commune ou complémentaire permet à Boeuf de faire le lien.</t>
  </si>
  <si>
    <t>Pour Café — Travail de liaison : Boeuf doit relier les éléments sans ajouter une troisième direction confuse. Faire citer le lien aromatique et vérifier le dosage. Vigilance : civiliser l'amertume par douceur, gras, sel ou acidité ; surveiller la surcuisson.</t>
  </si>
  <si>
    <t>Tester Carotte avec Café en trois intensités : trace, modérée, marquée. Faire choisir le seuil où l’association reste intéressante tout en gardant Café identifiable.</t>
  </si>
  <si>
    <t>Pour Café — Créatif mais contrôlé : Carotte apporte contrepoint aromatique. Le bon résultat est celui où l’apprenant sait dire pourquoi il s’arrête à ce dosage. Vigilance : civiliser l'amertume par douceur, gras, sel ou acidité ; surveiller la surcuisson.</t>
  </si>
  <si>
    <t>Faire un essai « signature » de Café avec une micro-quantité de Champignon. Comparer au témoin et décider si l’effet mérite d’être conservé ou supprimé.</t>
  </si>
  <si>
    <t>Pour Café — Signature = option, jamais obligation. Champignon n’est validé que s’il apporte un bénéfice sensoriel clair (profondeur / umami) sans brouiller le profil torréfié, cacao, caramel. Vigilance : civiliser l'amertume par douceur, gras, sel ou acidité ; surveiller la surcuisson.</t>
  </si>
  <si>
    <t>Préparer Câpre en crue, puis comparer une bouchée témoin à une bouchée avec Veau. Faire nommer ce que Veau apporte au profil végétal, vinaigré, piquant.</t>
  </si>
  <si>
    <t>Pour Câpre — Repère fort : Veau apporte surtout contrepoint aromatique. Attendu : l’apprenant décrit l’effet sur acide / salé et propose un dosage sans masquer Câpre. Vigilance : chercher un appui doux, gras, salé ou umami ; l'acidité doit relever sans agresser.</t>
  </si>
  <si>
    <t>Comparer Poisson à Veau sur le même Câpre. Demander quelle association paraît la plus lisible et laquelle respecte le mieux le profil végétal, vinaigré, piquant.</t>
  </si>
  <si>
    <t>Pour Câpre — Association fiable : faire justifier le choix entre Poisson et Veau. Valider si l’apprenant relie son choix à contrepoint aromatique, au dosage et à la technique. Vigilance : chercher un appui doux, gras, salé ou umami ; l'acidité doit relever sans agresser.</t>
  </si>
  <si>
    <t>Ajouter Tomate à Câpre en quantité modérée, puis goûter avant/après. Vérifier si l’accord renforce la profondeur sans alourdir le profil végétal, vinaigré, piquant.</t>
  </si>
  <si>
    <t>Pour Câpre — Point de contrôle : Tomate doit enrichir Câpre, pas le dominer. Faire préciser ce qui augmente : acidité / vivacité, longueur ou intensité aromatique. Vigilance : chercher un appui doux, gras, salé ou umami ; l'acidité doit relever sans agresser.</t>
  </si>
  <si>
    <t>Partir du goût acide / salé de Câpre et utiliser Beurre comme contrepoint. Tester deux dosages et choisir celui qui corrige le déséquilibre sans effacer le produit.</t>
  </si>
  <si>
    <t>Pour Câpre — Correction attendue : expliquer comment Beurre agit par rondeur / gras / texture. Une autre réponse est recevable si elle corrige réellement le goût dominant après dégustation. Vigilance : chercher un appui doux, gras, salé ou umami ; l'acidité doit relever sans agresser.</t>
  </si>
  <si>
    <t>Construire un trio : Câpre + Veau + Citron. Demander à l’apprenant quelle note commune ou complémentaire permet à Citron de faire le lien.</t>
  </si>
  <si>
    <t>Pour Câpre — Travail de liaison : Citron doit relier les éléments sans ajouter une troisième direction confuse. Faire citer le lien aromatique et vérifier le dosage. Vigilance : chercher un appui doux, gras, salé ou umami ; l'acidité doit relever sans agresser.</t>
  </si>
  <si>
    <t>Tester Persil avec Câpre en trois intensités : trace, modérée, marquée. Faire choisir le seuil où l’association reste intéressante tout en gardant Câpre identifiable.</t>
  </si>
  <si>
    <t>Pour Câpre — Créatif mais contrôlé : Persil apporte fraîcheur aromatique. Le bon résultat est celui où l’apprenant sait dire pourquoi il s’arrête à ce dosage. Vigilance : chercher un appui doux, gras, salé ou umami ; l'acidité doit relever sans agresser.</t>
  </si>
  <si>
    <t>Faire un essai « signature » de Câpre avec une micro-quantité de Oeuf. Comparer au témoin et décider si l’effet mérite d’être conservé ou supprimé.</t>
  </si>
  <si>
    <t>Pour Câpre — Signature = option, jamais obligation. Oeuf n’est validé que s’il apporte un bénéfice sensoriel clair (contrepoint aromatique) sans brouiller le profil végétal, vinaigré, piquant. Vigilance : chercher un appui doux, gras, salé ou umami ; l'acidité doit relever sans agresser.</t>
  </si>
  <si>
    <t>Préparer Chocolat noir en fondu, puis comparer une bouchée témoin à une bouchée avec Café. Faire nommer ce que Café apporte au profil cacao, torréfié, fruité.</t>
  </si>
  <si>
    <t>Pour Chocolat noir — Repère fort : Café apporte surtout contrepoint aromatique. Attendu : l’apprenant décrit l’effet sur amer / doux et propose un dosage sans masquer Chocolat noir. Vigilance : civiliser l'amertume par douceur, gras, sel ou acidité ; surveiller la surcuisson.</t>
  </si>
  <si>
    <t>Comparer Framboise à Café sur le même Chocolat noir. Demander quelle association paraît la plus lisible et laquelle respecte le mieux le profil cacao, torréfié, fruité.</t>
  </si>
  <si>
    <t>Pour Chocolat noir — Association fiable : faire justifier le choix entre Framboise et Café. Valider si l’apprenant relie son choix à acidité / vivacité, au dosage et à la technique. Vigilance : civiliser l'amertume par douceur, gras, sel ou acidité ; surveiller la surcuisson.</t>
  </si>
  <si>
    <t>Ajouter Orange à Chocolat noir en quantité modérée, puis goûter avant/après. Vérifier si l’accord renforce la profondeur sans alourdir le profil cacao, torréfié, fruité.</t>
  </si>
  <si>
    <t>Pour Chocolat noir — Point de contrôle : Orange doit enrichir Chocolat noir, pas le dominer. Faire préciser ce qui augmente : acidité / vivacité, longueur ou intensité aromatique. Vigilance : civiliser l'amertume par douceur, gras, sel ou acidité ; surveiller la surcuisson.</t>
  </si>
  <si>
    <t>Partir du goût amer / doux de Chocolat noir et utiliser Piment comme contrepoint. Tester deux dosages et choisir celui qui corrige le déséquilibre sans effacer le produit.</t>
  </si>
  <si>
    <t>Pour Chocolat noir — Correction attendue : expliquer comment Piment agit par chaleur / relief aromatique. Une autre réponse est recevable si elle corrige réellement le goût dominant après dégustation. Vigilance : civiliser l'amertume par douceur, gras, sel ou acidité ; surveiller la surcuisson.</t>
  </si>
  <si>
    <t>Construire un trio : Chocolat noir + Café + Noisette. Demander à l’apprenant quelle note commune ou complémentaire permet à Noisette de faire le lien.</t>
  </si>
  <si>
    <t>Pour Chocolat noir — Travail de liaison : Noisette doit relier les éléments sans ajouter une troisième direction confuse. Faire citer le lien aromatique et vérifier le dosage. Vigilance : civiliser l'amertume par douceur, gras, sel ou acidité ; surveiller la surcuisson.</t>
  </si>
  <si>
    <t>Tester Boeuf avec Chocolat noir en trois intensités : trace, modérée, marquée. Faire choisir le seuil où l’association reste intéressante tout en gardant Chocolat noir identifiable.</t>
  </si>
  <si>
    <t>Pour Chocolat noir — Créatif mais contrôlé : Boeuf apporte contrepoint aromatique. Le bon résultat est celui où l’apprenant sait dire pourquoi il s’arrête à ce dosage. Vigilance : civiliser l'amertume par douceur, gras, sel ou acidité ; surveiller la surcuisson.</t>
  </si>
  <si>
    <t>Faire un essai « signature » de Chocolat noir avec une micro-quantité de Olive. Comparer au témoin et décider si l’effet mérite d’être conservé ou supprimé.</t>
  </si>
  <si>
    <t>Pour Chocolat noir — Signature = option, jamais obligation. Olive n’est validé que s’il apporte un bénéfice sensoriel clair (contrepoint aromatique) sans brouiller le profil cacao, torréfié, fruité. Vigilance : civiliser l'amertume par douceur, gras, sel ou acidité ; surveiller la surcuisson.</t>
  </si>
  <si>
    <t>Préparer Miel en cru, puis comparer une bouchée témoin à une bouchée avec Chèvre. Faire nommer ce que Chèvre apporte au profil floral, caramel, végétal selon origine.</t>
  </si>
  <si>
    <t>Pour Miel — Repère fort : Chèvre apporte surtout rondeur / gras / texture. Attendu : l’apprenant décrit l’effet sur doux et propose un dosage sans masquer Miel. Vigilance : apporter acidité, amertume, sel ou épice pour éviter un profil plat ou lourd.</t>
  </si>
  <si>
    <t>Comparer Moutarde à Chèvre sur le même Miel. Demander quelle association paraît la plus lisible et laquelle respecte le mieux le profil floral, caramel, végétal selon origine.</t>
  </si>
  <si>
    <t>Pour Miel — Association fiable : faire justifier le choix entre Moutarde et Chèvre. Valider si l’apprenant relie son choix à chaleur / relief aromatique, au dosage et à la technique. Vigilance : apporter acidité, amertume, sel ou épice pour éviter un profil plat ou lourd.</t>
  </si>
  <si>
    <t>Ajouter Citron à Miel en quantité modérée, puis goûter avant/après. Vérifier si l’accord renforce la profondeur sans alourdir le profil floral, caramel, végétal selon origine.</t>
  </si>
  <si>
    <t>Pour Miel — Point de contrôle : Citron doit enrichir Miel, pas le dominer. Faire préciser ce qui augmente : acidité / vivacité, longueur ou intensité aromatique. Vigilance : apporter acidité, amertume, sel ou épice pour éviter un profil plat ou lourd.</t>
  </si>
  <si>
    <t>Partir du goût doux de Miel et utiliser Thym comme contrepoint. Tester deux dosages et choisir celui qui corrige le déséquilibre sans effacer le produit.</t>
  </si>
  <si>
    <t>Pour Miel — Correction attendue : expliquer comment Thym agit par contrepoint aromatique. Une autre réponse est recevable si elle corrige réellement le goût dominant après dégustation. Vigilance : apporter acidité, amertume, sel ou épice pour éviter un profil plat ou lourd.</t>
  </si>
  <si>
    <t>Construire un trio : Miel + Chèvre + Carotte. Demander à l’apprenant quelle note commune ou complémentaire permet à Carotte de faire le lien.</t>
  </si>
  <si>
    <t>Pour Miel — Travail de liaison : Carotte doit relier les éléments sans ajouter une troisième direction confuse. Faire citer le lien aromatique et vérifier le dosage. Vigilance : apporter acidité, amertume, sel ou épice pour éviter un profil plat ou lourd.</t>
  </si>
  <si>
    <t>Tester Porc avec Miel en trois intensités : trace, modérée, marquée. Faire choisir le seuil où l’association reste intéressante tout en gardant Miel identifiable.</t>
  </si>
  <si>
    <t>Pour Miel — Créatif mais contrôlé : Porc apporte contrepoint aromatique. Le bon résultat est celui où l’apprenant sait dire pourquoi il s’arrête à ce dosage. Vigilance : apporter acidité, amertume, sel ou épice pour éviter un profil plat ou lourd.</t>
  </si>
  <si>
    <t>Faire un essai « signature » de Miel avec une micro-quantité de Miso. Comparer au témoin et décider si l’effet mérite d’être conservé ou supprimé.</t>
  </si>
  <si>
    <t>Pour Miel — Signature = option, jamais obligation. Miso n’est validé que s’il apporte un bénéfice sensoriel clair (profondeur / umami) sans brouiller le profil floral, caramel, végétal selon origine. Vigilance : apporter acidité, amertume, sel ou épice pour éviter un profil plat ou lourd.</t>
  </si>
  <si>
    <t>Préparer Miso en dilué, puis comparer une bouchée témoin à une bouchée avec Aubergine. Faire nommer ce que Aubergine apporte au profil fermenté, céréale, soja, profond.</t>
  </si>
  <si>
    <t>Pour Miso — Repère fort : Aubergine apporte surtout contrepoint aromatique. Attendu : l’apprenant décrit l’effet sur salé / umami et propose un dosage sans masquer Miso. Vigilance : renforcer avec mesure puis apporter fraîcheur ou acidité pour éviter la saturation.</t>
  </si>
  <si>
    <t>Comparer Beurre à Aubergine sur le même Miso. Demander quelle association paraît la plus lisible et laquelle respecte le mieux le profil fermenté, céréale, soja, profond.</t>
  </si>
  <si>
    <t>Pour Miso — Association fiable : faire justifier le choix entre Beurre et Aubergine. Valider si l’apprenant relie son choix à rondeur / gras / texture, au dosage et à la technique. Vigilance : renforcer avec mesure puis apporter fraîcheur ou acidité pour éviter la saturation.</t>
  </si>
  <si>
    <t>Ajouter Champignon à Miso en quantité modérée, puis goûter avant/après. Vérifier si l’accord renforce la profondeur sans alourdir le profil fermenté, céréale, soja, profond.</t>
  </si>
  <si>
    <t>Pour Miso — Point de contrôle : Champignon doit enrichir Miso, pas le dominer. Faire préciser ce qui augmente : profondeur / umami, longueur ou intensité aromatique. Vigilance : renforcer avec mesure puis apporter fraîcheur ou acidité pour éviter la saturation.</t>
  </si>
  <si>
    <t>Partir du goût salé / umami de Miso et utiliser Chou-fleur comme contrepoint. Tester deux dosages et choisir celui qui corrige le déséquilibre sans effacer le produit.</t>
  </si>
  <si>
    <t>Pour Miso — Correction attendue : expliquer comment Chou-fleur agit par contrepoint aromatique. Une autre réponse est recevable si elle corrige réellement le goût dominant après dégustation. Vigilance : renforcer avec mesure puis apporter fraîcheur ou acidité pour éviter la saturation.</t>
  </si>
  <si>
    <t>Construire un trio : Miso + Aubergine + Miel. Demander à l’apprenant quelle note commune ou complémentaire permet à Miel de faire le lien.</t>
  </si>
  <si>
    <t>Pour Miso — Travail de liaison : Miel doit relier les éléments sans ajouter une troisième direction confuse. Faire citer le lien aromatique et vérifier le dosage. Vigilance : renforcer avec mesure puis apporter fraîcheur ou acidité pour éviter la saturation.</t>
  </si>
  <si>
    <t>Tester Poisson avec Miso en trois intensités : trace, modérée, marquée. Faire choisir le seuil où l’association reste intéressante tout en gardant Miso identifiable.</t>
  </si>
  <si>
    <t>Pour Miso — Créatif mais contrôlé : Poisson apporte contrepoint aromatique. Le bon résultat est celui où l’apprenant sait dire pourquoi il s’arrête à ce dosage. Vigilance : renforcer avec mesure puis apporter fraîcheur ou acidité pour éviter la saturation.</t>
  </si>
  <si>
    <t>Faire un essai « signature » de Miso avec une micro-quantité de Chocolat noir. Comparer au témoin et décider si l’effet mérite d’être conservé ou supprimé.</t>
  </si>
  <si>
    <t>Pour Miso — Signature = option, jamais obligation. Chocolat noir n’est validé que s’il apporte un bénéfice sensoriel clair (douceur / rondeur) sans brouiller le profil fermenté, céréale, soja, profond. Vigilance : renforcer avec mesure puis apporter fraîcheur ou acidité pour éviter la saturation.</t>
  </si>
  <si>
    <t>Préparer Moutarde en crue, puis comparer une bouchée témoin à une bouchée avec Porc. Faire nommer ce que Porc apporte au profil piquant, vinaigré, soufré.</t>
  </si>
  <si>
    <t>Pour Moutarde — Repère fort : Porc apporte surtout contrepoint aromatique. Attendu : l’apprenant décrit l’effet sur acide / piquant et propose un dosage sans masquer Moutarde. Vigilance : chercher un appui doux, gras, salé ou umami ; l'acidité doit relever sans agresser.</t>
  </si>
  <si>
    <t>Comparer Lapin à Porc sur le même Moutarde. Demander quelle association paraît la plus lisible et laquelle respecte le mieux le profil piquant, vinaigré, soufré.</t>
  </si>
  <si>
    <t>Pour Moutarde — Association fiable : faire justifier le choix entre Lapin et Porc. Valider si l’apprenant relie son choix à contrepoint aromatique, au dosage et à la technique. Vigilance : chercher un appui doux, gras, salé ou umami ; l'acidité doit relever sans agresser.</t>
  </si>
  <si>
    <t>Ajouter Boeuf à Moutarde en quantité modérée, puis goûter avant/après. Vérifier si l’accord renforce la profondeur sans alourdir le profil piquant, vinaigré, soufré.</t>
  </si>
  <si>
    <t>Pour Moutarde — Point de contrôle : Boeuf doit enrichir Moutarde, pas le dominer. Faire préciser ce qui augmente : contrepoint aromatique, longueur ou intensité aromatique. Vigilance : chercher un appui doux, gras, salé ou umami ; l'acidité doit relever sans agresser.</t>
  </si>
  <si>
    <t>Partir du goût acide / piquant de Moutarde et utiliser Miel comme contrepoint. Tester deux dosages et choisir celui qui corrige le déséquilibre sans effacer le produit.</t>
  </si>
  <si>
    <t>Pour Moutarde — Correction attendue : expliquer comment Miel agit par douceur / rondeur. Une autre réponse est recevable si elle corrige réellement le goût dominant après dégustation. Vigilance : chercher un appui doux, gras, salé ou umami ; l'acidité doit relever sans agresser.</t>
  </si>
  <si>
    <t>Construire un trio : Moutarde + Porc + Lentille. Demander à l’apprenant quelle note commune ou complémentaire permet à Lentille de faire le lien.</t>
  </si>
  <si>
    <t>Pour Moutarde — Travail de liaison : Lentille doit relier les éléments sans ajouter une troisième direction confuse. Faire citer le lien aromatique et vérifier le dosage. Vigilance : chercher un appui doux, gras, salé ou umami ; l'acidité doit relever sans agresser.</t>
  </si>
  <si>
    <t>Tester Fromage avec Moutarde en trois intensités : trace, modérée, marquée. Faire choisir le seuil où l’association reste intéressante tout en gardant Moutarde identifiable.</t>
  </si>
  <si>
    <t>Pour Moutarde — Créatif mais contrôlé : Fromage apporte contrepoint aromatique. Le bon résultat est celui où l’apprenant sait dire pourquoi il s’arrête à ce dosage. Vigilance : chercher un appui doux, gras, salé ou umami ; l'acidité doit relever sans agresser.</t>
  </si>
  <si>
    <t>Faire un essai « signature » de Moutarde avec une micro-quantité de Fraise. Comparer au témoin et décider si l’effet mérite d’être conservé ou supprimé.</t>
  </si>
  <si>
    <t>Pour Moutarde — Signature = option, jamais obligation. Fraise n’est validé que s’il apporte un bénéfice sensoriel clair (contrepoint aromatique) sans brouiller le profil piquant, vinaigré, soufré. Vigilance : chercher un appui doux, gras, salé ou umami ; l'acidité doit relever sans agresser.</t>
  </si>
  <si>
    <t>Préparer Olive en crue, puis comparer une bouchée témoin à une bouchée avec Tomate. Faire nommer ce que Tomate apporte au profil fruité, végétal, fermenté.</t>
  </si>
  <si>
    <t>Pour Olive — Repère fort : Tomate apporte surtout acidité / vivacité. Attendu : l’apprenant décrit l’effet sur amer / salé et propose un dosage sans masquer Olive. Vigilance : civiliser l'amertume par douceur, gras, sel ou acidité ; surveiller la surcuisson.</t>
  </si>
  <si>
    <t>Comparer Orange à Tomate sur le même Olive. Demander quelle association paraît la plus lisible et laquelle respecte le mieux le profil fruité, végétal, fermenté.</t>
  </si>
  <si>
    <t>Pour Olive — Association fiable : faire justifier le choix entre Orange et Tomate. Valider si l’apprenant relie son choix à acidité / vivacité, au dosage et à la technique. Vigilance : civiliser l'amertume par douceur, gras, sel ou acidité ; surveiller la surcuisson.</t>
  </si>
  <si>
    <t>Ajouter Poisson à Olive en quantité modérée, puis goûter avant/après. Vérifier si l’accord renforce la profondeur sans alourdir le profil fruité, végétal, fermenté.</t>
  </si>
  <si>
    <t>Pour Olive — Point de contrôle : Poisson doit enrichir Olive, pas le dominer. Faire préciser ce qui augmente : contrepoint aromatique, longueur ou intensité aromatique. Vigilance : civiliser l'amertume par douceur, gras, sel ou acidité ; surveiller la surcuisson.</t>
  </si>
  <si>
    <t>Partir du goût amer / salé de Olive et utiliser Fenouil comme contrepoint. Tester deux dosages et choisir celui qui corrige le déséquilibre sans effacer le produit.</t>
  </si>
  <si>
    <t>Pour Olive — Correction attendue : expliquer comment Fenouil agit par contrepoint aromatique. Une autre réponse est recevable si elle corrige réellement le goût dominant après dégustation. Vigilance : civiliser l'amertume par douceur, gras, sel ou acidité ; surveiller la surcuisson.</t>
  </si>
  <si>
    <t>Construire un trio : Olive + Tomate + Chocolat noir. Demander à l’apprenant quelle note commune ou complémentaire permet à Chocolat noir de faire le lien.</t>
  </si>
  <si>
    <t>Pour Olive — Travail de liaison : Chocolat noir doit relier les éléments sans ajouter une troisième direction confuse. Faire citer le lien aromatique et vérifier le dosage. Vigilance : civiliser l'amertume par douceur, gras, sel ou acidité ; surveiller la surcuisson.</t>
  </si>
  <si>
    <t>Tester Pastèque avec Olive en trois intensités : trace, modérée, marquée. Faire choisir le seuil où l’association reste intéressante tout en gardant Olive identifiable.</t>
  </si>
  <si>
    <t>Pour Olive — Créatif mais contrôlé : Pastèque apporte contrepoint aromatique. Le bon résultat est celui où l’apprenant sait dire pourquoi il s’arrête à ce dosage. Vigilance : civiliser l'amertume par douceur, gras, sel ou acidité ; surveiller la surcuisson.</t>
  </si>
  <si>
    <t>Faire un essai « signature » de Olive avec une micro-quantité de Poulet. Comparer au témoin et décider si l’effet mérite d’être conservé ou supprimé.</t>
  </si>
  <si>
    <t>Pour Olive — Signature = option, jamais obligation. Poulet n’est validé que s’il apporte un bénéfice sensoriel clair (contrepoint aromatique) sans brouiller le profil fruité, végétal, fermenté. Vigilance : civiliser l'amertume par douceur, gras, sel ou acidité ; surveiller la surcuisson.</t>
  </si>
  <si>
    <t>Préparer Sauce soja en assaisonnement, puis comparer une bouchée témoin à une bouchée avec Gingembre. Faire nommer ce que Gingembre apporte au profil fermenté, grillé, profond.</t>
  </si>
  <si>
    <t>Pour Sauce soja — Repère fort : Gingembre apporte surtout chaleur / relief aromatique. Attendu : l’apprenant décrit l’effet sur salé / umami et propose un dosage sans masquer Sauce soja. Vigilance : renforcer avec mesure puis apporter fraîcheur ou acidité pour éviter la saturation.</t>
  </si>
  <si>
    <t>Comparer Sésame à Gingembre sur le même Sauce soja. Demander quelle association paraît la plus lisible et laquelle respecte le mieux le profil fermenté, grillé, profond.</t>
  </si>
  <si>
    <t>Pour Sauce soja — Association fiable : faire justifier le choix entre Sésame et Gingembre. Valider si l’apprenant relie son choix à rondeur / gras / texture, au dosage et à la technique. Vigilance : renforcer avec mesure puis apporter fraîcheur ou acidité pour éviter la saturation.</t>
  </si>
  <si>
    <t>Ajouter Thon à Sauce soja en quantité modérée, puis goûter avant/après. Vérifier si l’accord renforce la profondeur sans alourdir le profil fermenté, grillé, profond.</t>
  </si>
  <si>
    <t>Pour Sauce soja — Point de contrôle : Thon doit enrichir Sauce soja, pas le dominer. Faire préciser ce qui augmente : contrepoint aromatique, longueur ou intensité aromatique. Vigilance : renforcer avec mesure puis apporter fraîcheur ou acidité pour éviter la saturation.</t>
  </si>
  <si>
    <t>Partir du goût salé / umami de Sauce soja et utiliser Champignon comme contrepoint. Tester deux dosages et choisir celui qui corrige le déséquilibre sans effacer le produit.</t>
  </si>
  <si>
    <t>Pour Sauce soja — Correction attendue : expliquer comment Champignon agit par profondeur / umami. Une autre réponse est recevable si elle corrige réellement le goût dominant après dégustation. Vigilance : renforcer avec mesure puis apporter fraîcheur ou acidité pour éviter la saturation.</t>
  </si>
  <si>
    <t>Construire un trio : Sauce soja + Gingembre + Miel. Demander à l’apprenant quelle note commune ou complémentaire permet à Miel de faire le lien.</t>
  </si>
  <si>
    <t>Pour Sauce soja — Travail de liaison : Miel doit relier les éléments sans ajouter une troisième direction confuse. Faire citer le lien aromatique et vérifier le dosage. Vigilance : renforcer avec mesure puis apporter fraîcheur ou acidité pour éviter la saturation.</t>
  </si>
  <si>
    <t>Tester Citron vert avec Sauce soja en trois intensités : trace, modérée, marquée. Faire choisir le seuil où l’association reste intéressante tout en gardant Sauce soja identifiable.</t>
  </si>
  <si>
    <t>Pour Sauce soja — Créatif mais contrôlé : Citron vert apporte acidité / vivacité. Le bon résultat est celui où l’apprenant sait dire pourquoi il s’arrête à ce dosage. Vigilance : renforcer avec mesure puis apporter fraîcheur ou acidité pour éviter la saturation.</t>
  </si>
  <si>
    <t>Faire un essai « signature » de Sauce soja avec une micro-quantité de Chocolat noir. Comparer au témoin et décider si l’effet mérite d’être conservé ou supprimé.</t>
  </si>
  <si>
    <t>Pour Sauce soja — Signature = option, jamais obligation. Chocolat noir n’est validé que s’il apporte un bénéfice sensoriel clair (douceur / rondeur) sans brouiller le profil fermenté, grillé, profond. Vigilance : renforcer avec mesure puis apporter fraîcheur ou acidité pour éviter la saturation.</t>
  </si>
  <si>
    <t>Préparer Vinaigre balsamique en assaisonnement, puis comparer une bouchée témoin à une bouchée avec Fraise. Faire nommer ce que Fraise apporte au profil vineux, caramel, boisé.</t>
  </si>
  <si>
    <t>Pour Vinaigre balsamique — Repère fort : Fraise apporte surtout contrepoint aromatique. Attendu : l’apprenant décrit l’effet sur acide / doux et propose un dosage sans masquer Vinaigre balsamique. Vigilance : chercher un appui doux, gras, salé ou umami ; l'acidité doit relever sans agresser.</t>
  </si>
  <si>
    <t>Comparer Parmesan à Fraise sur le même Vinaigre balsamique. Demander quelle association paraît la plus lisible et laquelle respecte le mieux le profil vineux, caramel, boisé.</t>
  </si>
  <si>
    <t>Pour Vinaigre balsamique — Association fiable : faire justifier le choix entre Parmesan et Fraise. Valider si l’apprenant relie son choix à profondeur / umami, au dosage et à la technique. Vigilance : chercher un appui doux, gras, salé ou umami ; l'acidité doit relever sans agresser.</t>
  </si>
  <si>
    <t>Ajouter Tomate à Vinaigre balsamique en quantité modérée, puis goûter avant/après. Vérifier si l’accord renforce la profondeur sans alourdir le profil vineux, caramel, boisé.</t>
  </si>
  <si>
    <t>Pour Vinaigre balsamique — Point de contrôle : Tomate doit enrichir Vinaigre balsamique, pas le dominer. Faire préciser ce qui augmente : acidité / vivacité, longueur ou intensité aromatique. Vigilance : chercher un appui doux, gras, salé ou umami ; l'acidité doit relever sans agresser.</t>
  </si>
  <si>
    <t>Partir du goût acide / doux de Vinaigre balsamique et utiliser Figue comme contrepoint. Tester deux dosages et choisir celui qui corrige le déséquilibre sans effacer le produit.</t>
  </si>
  <si>
    <t>Pour Vinaigre balsamique — Correction attendue : expliquer comment Figue agit par douceur / rondeur. Une autre réponse est recevable si elle corrige réellement le goût dominant après dégustation. Vigilance : chercher un appui doux, gras, salé ou umami ; l'acidité doit relever sans agresser.</t>
  </si>
  <si>
    <t>Construire un trio : Vinaigre balsamique + Fraise + Boeuf. Demander à l’apprenant quelle note commune ou complémentaire permet à Boeuf de faire le lien.</t>
  </si>
  <si>
    <t>Pour Vinaigre balsamique — Travail de liaison : Boeuf doit relier les éléments sans ajouter une troisième direction confuse. Faire citer le lien aromatique et vérifier le dosage. Vigilance : chercher un appui doux, gras, salé ou umami ; l'acidité doit relever sans agresser.</t>
  </si>
  <si>
    <t>Tester Poire avec Vinaigre balsamique en trois intensités : trace, modérée, marquée. Faire choisir le seuil où l’association reste intéressante tout en gardant Vinaigre balsamique identifiable.</t>
  </si>
  <si>
    <t>Pour Vinaigre balsamique — Créatif mais contrôlé : Poire apporte douceur / rondeur. Le bon résultat est celui où l’apprenant sait dire pourquoi il s’arrête à ce dosage. Vigilance : chercher un appui doux, gras, salé ou umami ; l'acidité doit relever sans agresser.</t>
  </si>
  <si>
    <t>Faire un essai « signature » de Vinaigre balsamique avec une micro-quantité de Chocolat noir. Comparer au témoin et décider si l’effet mérite d’être conservé ou supprimé.</t>
  </si>
  <si>
    <t>Pour Vinaigre balsamique — Signature = option, jamais obligation. Chocolat noir n’est validé que s’il apporte un bénéfice sensoriel clair (douceur / rondeur) sans brouiller le profil vineux, caramel, boisé. Vigilance : chercher un appui doux, gras, salé ou umami ; l'acidité doit relever sans agresser.</t>
  </si>
  <si>
    <t>Préparer Curry en torréfaction douce, puis comparer une bouchée témoin à une bouchée avec Coco. Faire nommer ce que Coco apporte au profil épicé, chaud, variable.</t>
  </si>
  <si>
    <t>Pour Curry — Repère fort : Coco apporte surtout rondeur / gras / texture. Attendu : l’apprenant décrit l’effet sur amer / chaud et propose un dosage sans masquer Curry. Vigilance : civiliser l'amertume par douceur, gras, sel ou acidité ; surveiller la surcuisson.</t>
  </si>
  <si>
    <t>Comparer Poulet à Coco sur le même Curry. Demander quelle association paraît la plus lisible et laquelle respecte le mieux le profil épicé, chaud, variable.</t>
  </si>
  <si>
    <t>Pour Curry — Association fiable : faire justifier le choix entre Poulet et Coco. Valider si l’apprenant relie son choix à contrepoint aromatique, au dosage et à la technique. Vigilance : civiliser l'amertume par douceur, gras, sel ou acidité ; surveiller la surcuisson.</t>
  </si>
  <si>
    <t>Ajouter Chou-fleur à Curry en quantité modérée, puis goûter avant/après. Vérifier si l’accord renforce la profondeur sans alourdir le profil épicé, chaud, variable.</t>
  </si>
  <si>
    <t>Pour Curry — Point de contrôle : Chou-fleur doit enrichir Curry, pas le dominer. Faire préciser ce qui augmente : contrepoint aromatique, longueur ou intensité aromatique. Vigilance : civiliser l'amertume par douceur, gras, sel ou acidité ; surveiller la surcuisson.</t>
  </si>
  <si>
    <t>Partir du goût amer / chaud de Curry et utiliser Pomme comme contrepoint. Tester deux dosages et choisir celui qui corrige le déséquilibre sans effacer le produit.</t>
  </si>
  <si>
    <t>Pour Curry — Correction attendue : expliquer comment Pomme agit par douceur / rondeur. Une autre réponse est recevable si elle corrige réellement le goût dominant après dégustation. Vigilance : civiliser l'amertume par douceur, gras, sel ou acidité ; surveiller la surcuisson.</t>
  </si>
  <si>
    <t>Construire un trio : Curry + Coco + Crevette. Demander à l’apprenant quelle note commune ou complémentaire permet à Crevette de faire le lien.</t>
  </si>
  <si>
    <t>Pour Curry — Travail de liaison : Crevette doit relier les éléments sans ajouter une troisième direction confuse. Faire citer le lien aromatique et vérifier le dosage. Vigilance : civiliser l'amertume par douceur, gras, sel ou acidité ; surveiller la surcuisson.</t>
  </si>
  <si>
    <t>Tester Tomate avec Curry en trois intensités : trace, modérée, marquée. Faire choisir le seuil où l’association reste intéressante tout en gardant Curry identifiable.</t>
  </si>
  <si>
    <t>Pour Curry — Créatif mais contrôlé : Tomate apporte acidité / vivacité. Le bon résultat est celui où l’apprenant sait dire pourquoi il s’arrête à ce dosage. Vigilance : civiliser l'amertume par douceur, gras, sel ou acidité ; surveiller la surcuisson.</t>
  </si>
  <si>
    <t>Faire un essai « signature » de Curry avec une micro-quantité de Chocolat noir. Comparer au témoin et décider si l’effet mérite d’être conservé ou supprimé.</t>
  </si>
  <si>
    <t>Pour Curry — Signature = option, jamais obligation. Chocolat noir n’est validé que s’il apporte un bénéfice sensoriel clair (douceur / rondeur) sans brouiller le profil épicé, chaud, variable. Vigilance : civiliser l'amertume par douceur, gras, sel ou acidité ; surveiller la surcuisson.</t>
  </si>
  <si>
    <t>Préparer Noix de muscade en râpée en faible dose, puis comparer une bouchée témoin à une bouchée avec Épinard. Faire nommer ce que Épinard apporte au profil boisé, chaud, camphré.</t>
  </si>
  <si>
    <t>Pour Noix de muscade — Repère fort : Épinard apporte surtout contrepoint aromatique. Attendu : l’apprenant décrit l’effet sur amer (aromatique) et propose un dosage sans masquer Noix de muscade. Vigilance : civiliser l'amertume par douceur, gras, sel ou acidité ; surveiller la surcuisson.</t>
  </si>
  <si>
    <t>Comparer Pomme de terre à Épinard sur le même Noix de muscade. Demander quelle association paraît la plus lisible et laquelle respecte le mieux le profil boisé, chaud, camphré.</t>
  </si>
  <si>
    <t>Pour Noix de muscade — Association fiable : faire justifier le choix entre Pomme de terre et Épinard. Valider si l’apprenant relie son choix à douceur / rondeur, au dosage et à la technique. Vigilance : civiliser l'amertume par douceur, gras, sel ou acidité ; surveiller la surcuisson.</t>
  </si>
  <si>
    <t>Ajouter Crème à Noix de muscade en quantité modérée, puis goûter avant/après. Vérifier si l’accord renforce la profondeur sans alourdir le profil boisé, chaud, camphré.</t>
  </si>
  <si>
    <t>Pour Noix de muscade — Point de contrôle : Crème doit enrichir Noix de muscade, pas le dominer. Faire préciser ce qui augmente : rondeur / gras / texture, longueur ou intensité aromatique. Vigilance : civiliser l'amertume par douceur, gras, sel ou acidité ; surveiller la surcuisson.</t>
  </si>
  <si>
    <t>Partir du goût amer (aromatique) de Noix de muscade et utiliser Oeuf comme contrepoint. Tester deux dosages et choisir celui qui corrige le déséquilibre sans effacer le produit.</t>
  </si>
  <si>
    <t>Pour Noix de muscade — Correction attendue : expliquer comment Oeuf agit par contrepoint aromatique. Une autre réponse est recevable si elle corrige réellement le goût dominant après dégustation. Vigilance : civiliser l'amertume par douceur, gras, sel ou acidité ; surveiller la surcuisson.</t>
  </si>
  <si>
    <t>Construire un trio : Noix de muscade + Épinard + Chou-fleur. Demander à l’apprenant quelle note commune ou complémentaire permet à Chou-fleur de faire le lien.</t>
  </si>
  <si>
    <t>Pour Noix de muscade — Travail de liaison : Chou-fleur doit relier les éléments sans ajouter une troisième direction confuse. Faire citer le lien aromatique et vérifier le dosage. Vigilance : civiliser l'amertume par douceur, gras, sel ou acidité ; surveiller la surcuisson.</t>
  </si>
  <si>
    <t>Tester Poire avec Noix de muscade en trois intensités : trace, modérée, marquée. Faire choisir le seuil où l’association reste intéressante tout en gardant Noix de muscade identifiable.</t>
  </si>
  <si>
    <t>Pour Noix de muscade — Créatif mais contrôlé : Poire apporte douceur / rondeur. Le bon résultat est celui où l’apprenant sait dire pourquoi il s’arrête à ce dosage. Vigilance : civiliser l'amertume par douceur, gras, sel ou acidité ; surveiller la surcuisson.</t>
  </si>
  <si>
    <t>Faire un essai « signature » de Noix de muscade avec une micro-quantité de Chocolat. Comparer au témoin et décider si l’effet mérite d’être conservé ou supprimé.</t>
  </si>
  <si>
    <t>Pour Noix de muscade — Signature = option, jamais obligation. Chocolat n’est validé que s’il apporte un bénéfice sensoriel clair (douceur / rondeur) sans brouiller le profil boisé, chaud, camphré. Vigilance : civiliser l'amertume par douceur, gras, sel ou acidité ; surveiller la surcuisson.</t>
  </si>
  <si>
    <t>Préparer Paprika en poudre, puis comparer une bouchée témoin à une bouchée avec Poulet. Faire nommer ce que Poulet apporte au profil poivron, fumé ou fruité.</t>
  </si>
  <si>
    <t>Pour Paprika — Repère fort : Poulet apporte surtout contrepoint aromatique. Attendu : l’apprenant décrit l’effet sur doux / amer et propose un dosage sans masquer Paprika. Vigilance : civiliser l'amertume par douceur, gras, sel ou acidité ; surveiller la surcuisson.</t>
  </si>
  <si>
    <t>Comparer Tomate à Poulet sur le même Paprika. Demander quelle association paraît la plus lisible et laquelle respecte le mieux le profil poivron, fumé ou fruité.</t>
  </si>
  <si>
    <t>Pour Paprika — Association fiable : faire justifier le choix entre Tomate et Poulet. Valider si l’apprenant relie son choix à acidité / vivacité, au dosage et à la technique. Vigilance : civiliser l'amertume par douceur, gras, sel ou acidité ; surveiller la surcuisson.</t>
  </si>
  <si>
    <t>Ajouter Porc à Paprika en quantité modérée, puis goûter avant/après. Vérifier si l’accord renforce la profondeur sans alourdir le profil poivron, fumé ou fruité.</t>
  </si>
  <si>
    <t>Pour Paprika — Point de contrôle : Porc doit enrichir Paprika, pas le dominer. Faire préciser ce qui augmente : contrepoint aromatique, longueur ou intensité aromatique. Vigilance : civiliser l'amertume par douceur, gras, sel ou acidité ; surveiller la surcuisson.</t>
  </si>
  <si>
    <t>Partir du goût doux / amer de Paprika et utiliser Pomme de terre comme contrepoint. Tester deux dosages et choisir celui qui corrige le déséquilibre sans effacer le produit.</t>
  </si>
  <si>
    <t>Pour Paprika — Correction attendue : expliquer comment Pomme de terre agit par douceur / rondeur. Une autre réponse est recevable si elle corrige réellement le goût dominant après dégustation. Vigilance : civiliser l'amertume par douceur, gras, sel ou acidité ; surveiller la surcuisson.</t>
  </si>
  <si>
    <t>Construire un trio : Paprika + Poulet + Ail. Demander à l’apprenant quelle note commune ou complémentaire permet à Ail de faire le lien.</t>
  </si>
  <si>
    <t>Pour Paprika — Travail de liaison : Ail doit relier les éléments sans ajouter une troisième direction confuse. Faire citer le lien aromatique et vérifier le dosage. Vigilance : civiliser l'amertume par douceur, gras, sel ou acidité ; surveiller la surcuisson.</t>
  </si>
  <si>
    <t>Tester Miel avec Paprika en trois intensités : trace, modérée, marquée. Faire choisir le seuil où l’association reste intéressante tout en gardant Paprika identifiable.</t>
  </si>
  <si>
    <t>Pour Paprika — Créatif mais contrôlé : Miel apporte douceur / rondeur. Le bon résultat est celui où l’apprenant sait dire pourquoi il s’arrête à ce dosage. Vigilance : civiliser l'amertume par douceur, gras, sel ou acidité ; surveiller la surcuisson.</t>
  </si>
  <si>
    <t>Faire un essai « signature » de Paprika avec une micro-quantité de Chocolat. Comparer au témoin et décider si l’effet mérite d’être conservé ou supprimé.</t>
  </si>
  <si>
    <t>Pour Paprika — Signature = option, jamais obligation. Chocolat n’est validé que s’il apporte un bénéfice sensoriel clair (douceur / rondeur) sans brouiller le profil poivron, fumé ou fruité. Vigilance : civiliser l'amertume par douceur, gras, sel ou acidité ; surveiller la surcuisson.</t>
  </si>
  <si>
    <t>Préparer Safran en infusion courte, puis comparer une bouchée témoin à une bouchée avec Riz. Faire nommer ce que Riz apporte au profil floral, miellé, métallique.</t>
  </si>
  <si>
    <t>Pour Safran — Repère fort : Riz apporte surtout contrepoint aromatique. Attendu : l’apprenant décrit l’effet sur amer (aromatique) et propose un dosage sans masquer Safran. Vigilance : civiliser l'amertume par douceur, gras, sel ou acidité ; surveiller la surcuisson.</t>
  </si>
  <si>
    <t>Comparer Poisson à Riz sur le même Safran. Demander quelle association paraît la plus lisible et laquelle respecte le mieux le profil floral, miellé, métallique.</t>
  </si>
  <si>
    <t>Pour Safran — Association fiable : faire justifier le choix entre Poisson et Riz. Valider si l’apprenant relie son choix à contrepoint aromatique, au dosage et à la technique. Vigilance : civiliser l'amertume par douceur, gras, sel ou acidité ; surveiller la surcuisson.</t>
  </si>
  <si>
    <t>Ajouter Orange à Safran en quantité modérée, puis goûter avant/après. Vérifier si l’accord renforce la profondeur sans alourdir le profil floral, miellé, métallique.</t>
  </si>
  <si>
    <t>Pour Safran — Point de contrôle : Orange doit enrichir Safran, pas le dominer. Faire préciser ce qui augmente : acidité / vivacité, longueur ou intensité aromatique. Vigilance : civiliser l'amertume par douceur, gras, sel ou acidité ; surveiller la surcuisson.</t>
  </si>
  <si>
    <t>Partir du goût amer (aromatique) de Safran et utiliser Miel comme contrepoint. Tester deux dosages et choisir celui qui corrige le déséquilibre sans effacer le produit.</t>
  </si>
  <si>
    <t>Pour Safran — Correction attendue : expliquer comment Miel agit par douceur / rondeur. Une autre réponse est recevable si elle corrige réellement le goût dominant après dégustation. Vigilance : civiliser l'amertume par douceur, gras, sel ou acidité ; surveiller la surcuisson.</t>
  </si>
  <si>
    <t>Construire un trio : Safran + Riz + Tomate. Demander à l’apprenant quelle note commune ou complémentaire permet à Tomate de faire le lien.</t>
  </si>
  <si>
    <t>Pour Safran — Travail de liaison : Tomate doit relier les éléments sans ajouter une troisième direction confuse. Faire citer le lien aromatique et vérifier le dosage. Vigilance : civiliser l'amertume par douceur, gras, sel ou acidité ; surveiller la surcuisson.</t>
  </si>
  <si>
    <t>Tester Poire avec Safran en trois intensités : trace, modérée, marquée. Faire choisir le seuil où l’association reste intéressante tout en gardant Safran identifiable.</t>
  </si>
  <si>
    <t>Pour Safran — Créatif mais contrôlé : Poire apporte douceur / rondeur. Le bon résultat est celui où l’apprenant sait dire pourquoi il s’arrête à ce dosage. Vigilance : civiliser l'amertume par douceur, gras, sel ou acidité ; surveiller la surcuisson.</t>
  </si>
  <si>
    <t>Faire un essai « signature » de Safran avec une micro-quantité de Chocolat blanc. Comparer au témoin et décider si l’effet mérite d’être conservé ou supprimé.</t>
  </si>
  <si>
    <t>Pour Safran — Signature = option, jamais obligation. Chocolat blanc n’est validé que s’il apporte un bénéfice sensoriel clair (douceur / rondeur) sans brouiller le profil floral, miellé, métallique. Vigilance : civiliser l'amertume par douceur, gras, sel ou acidité ; surveiller la surcuisson.</t>
  </si>
  <si>
    <t>Préparer Sauge en beurre, puis comparer une bouchée témoin à une bouchée avec Porc. Faire nommer ce que Porc apporte au profil camphré, résineux, chaud.</t>
  </si>
  <si>
    <t>Pour Sauge — Repère fort : Porc apporte surtout contrepoint aromatique. Attendu : l’apprenant décrit l’effet sur amer (aromatique) et propose un dosage sans masquer Sauge. Vigilance : civiliser l'amertume par douceur, gras, sel ou acidité ; surveiller la surcuisson.</t>
  </si>
  <si>
    <t>Comparer Potimarron à Porc sur le même Sauge. Demander quelle association paraît la plus lisible et laquelle respecte le mieux le profil camphré, résineux, chaud.</t>
  </si>
  <si>
    <t>Pour Sauge — Association fiable : faire justifier le choix entre Potimarron et Porc. Valider si l’apprenant relie son choix à contrepoint aromatique, au dosage et à la technique. Vigilance : civiliser l'amertume par douceur, gras, sel ou acidité ; surveiller la surcuisson.</t>
  </si>
  <si>
    <t>Ajouter Beurre à Sauge en quantité modérée, puis goûter avant/après. Vérifier si l’accord renforce la profondeur sans alourdir le profil camphré, résineux, chaud.</t>
  </si>
  <si>
    <t>Pour Sauge — Point de contrôle : Beurre doit enrichir Sauge, pas le dominer. Faire préciser ce qui augmente : rondeur / gras / texture, longueur ou intensité aromatique. Vigilance : civiliser l'amertume par douceur, gras, sel ou acidité ; surveiller la surcuisson.</t>
  </si>
  <si>
    <t>Partir du goût amer (aromatique) de Sauge et utiliser Veau comme contrepoint. Tester deux dosages et choisir celui qui corrige le déséquilibre sans effacer le produit.</t>
  </si>
  <si>
    <t>Pour Sauge — Correction attendue : expliquer comment Veau agit par contrepoint aromatique. Une autre réponse est recevable si elle corrige réellement le goût dominant après dégustation. Vigilance : civiliser l'amertume par douceur, gras, sel ou acidité ; surveiller la surcuisson.</t>
  </si>
  <si>
    <t>Construire un trio : Sauge + Porc + Pomme. Demander à l’apprenant quelle note commune ou complémentaire permet à Pomme de faire le lien.</t>
  </si>
  <si>
    <t>Pour Sauge — Travail de liaison : Pomme doit relier les éléments sans ajouter une troisième direction confuse. Faire citer le lien aromatique et vérifier le dosage. Vigilance : civiliser l'amertume par douceur, gras, sel ou acidité ; surveiller la surcuisson.</t>
  </si>
  <si>
    <t>Tester Miel avec Sauge en trois intensités : trace, modérée, marquée. Faire choisir le seuil où l’association reste intéressante tout en gardant Sauge identifiable.</t>
  </si>
  <si>
    <t>Pour Sauge — Créatif mais contrôlé : Miel apporte douceur / rondeur. Le bon résultat est celui où l’apprenant sait dire pourquoi il s’arrête à ce dosage. Vigilance : civiliser l'amertume par douceur, gras, sel ou acidité ; surveiller la surcuisson.</t>
  </si>
  <si>
    <t>Faire un essai « signature » de Sauge avec une micro-quantité de Poire. Comparer au témoin et décider si l’effet mérite d’être conservé ou supprimé.</t>
  </si>
  <si>
    <t>Pour Sauge — Signature = option, jamais obligation. Poire n’est validé que s’il apporte un bénéfice sensoriel clair (douceur / rondeur) sans brouiller le profil camphré, résineux, chaud. Vigilance : civiliser l'amertume par douceur, gras, sel ou acidité ; surveiller la surcuisson.</t>
  </si>
  <si>
    <t>Préparer Turmeric / Curcuma en torréfaction douce, puis comparer une bouchée témoin à une bouchée avec Gingembre. Faire nommer ce que Gingembre apporte au profil terreux, chaud, poivré.</t>
  </si>
  <si>
    <t>Pour Turmeric / Curcuma — Repère fort : Gingembre apporte surtout chaleur / relief aromatique. Attendu : l’apprenant décrit l’effet sur amer / terreux et propose un dosage sans masquer Turmeric / Curcuma. Vigilance : civiliser l'amertume par douceur, gras, sel ou acidité ; surveiller la surcuisson.</t>
  </si>
  <si>
    <t>Comparer Coco à Gingembre sur le même Turmeric / Curcuma. Demander quelle association paraît la plus lisible et laquelle respecte le mieux le profil terreux, chaud, poivré.</t>
  </si>
  <si>
    <t>Pour Turmeric / Curcuma — Association fiable : faire justifier le choix entre Coco et Gingembre. Valider si l’apprenant relie son choix à rondeur / gras / texture, au dosage et à la technique. Vigilance : civiliser l'amertume par douceur, gras, sel ou acidité ; surveiller la surcuisson.</t>
  </si>
  <si>
    <t>Ajouter Carotte à Turmeric / Curcuma en quantité modérée, puis goûter avant/après. Vérifier si l’accord renforce la profondeur sans alourdir le profil terreux, chaud, poivré.</t>
  </si>
  <si>
    <t>Pour Turmeric / Curcuma — Point de contrôle : Carotte doit enrichir Turmeric / Curcuma, pas le dominer. Faire préciser ce qui augmente : contrepoint aromatique, longueur ou intensité aromatique. Vigilance : civiliser l'amertume par douceur, gras, sel ou acidité ; surveiller la surcuisson.</t>
  </si>
  <si>
    <t>Partir du goût amer / terreux de Turmeric / Curcuma et utiliser Chou-fleur comme contrepoint. Tester deux dosages et choisir celui qui corrige le déséquilibre sans effacer le produit.</t>
  </si>
  <si>
    <t>Pour Turmeric / Curcuma — Correction attendue : expliquer comment Chou-fleur agit par contrepoint aromatique. Une autre réponse est recevable si elle corrige réellement le goût dominant après dégustation. Vigilance : civiliser l'amertume par douceur, gras, sel ou acidité ; surveiller la surcuisson.</t>
  </si>
  <si>
    <t>Construire un trio : Turmeric / Curcuma + Gingembre + Citron. Demander à l’apprenant quelle note commune ou complémentaire permet à Citron de faire le lien.</t>
  </si>
  <si>
    <t>Pour Turmeric / Curcuma — Travail de liaison : Citron doit relier les éléments sans ajouter une troisième direction confuse. Faire citer le lien aromatique et vérifier le dosage. Vigilance : civiliser l'amertume par douceur, gras, sel ou acidité ; surveiller la surcuisson.</t>
  </si>
  <si>
    <t>Tester Miel avec Turmeric / Curcuma en trois intensités : trace, modérée, marquée. Faire choisir le seuil où l’association reste intéressante tout en gardant Turmeric / Curcuma identifiable.</t>
  </si>
  <si>
    <t>Pour Turmeric / Curcuma — Créatif mais contrôlé : Miel apporte douceur / rondeur. Le bon résultat est celui où l’apprenant sait dire pourquoi il s’arrête à ce dosage. Vigilance : civiliser l'amertume par douceur, gras, sel ou acidité ; surveiller la surcuisson.</t>
  </si>
  <si>
    <t>Faire un essai « signature » de Turmeric / Curcuma avec une micro-quantité de Poivre. Comparer au témoin et décider si l’effet mérite d’être conservé ou supprimé.</t>
  </si>
  <si>
    <t>Pour Turmeric / Curcuma — Signature = option, jamais obligation. Poivre n’est validé que s’il apporte un bénéfice sensoriel clair (chaleur / relief aromatique) sans brouiller le profil terreux, chaud, poivré. Vigilance : civiliser l'amertume par douceur, gras, sel ou acidité ; surveiller la surcuisson.</t>
  </si>
  <si>
    <t>MOTEUR SAVEURS CRÉOLES &amp; CARIBÉENNES — VERSION PROPRE CFA / PRO</t>
  </si>
  <si>
    <t>TERRITOIRE</t>
  </si>
  <si>
    <t>TYPE</t>
  </si>
  <si>
    <t>GOÛT / SENSATION</t>
  </si>
  <si>
    <t>FAMILLE AROMATIQUE</t>
  </si>
  <si>
    <t>FONCTION</t>
  </si>
  <si>
    <t>TECHNIQUES / USAGES</t>
  </si>
  <si>
    <t>ASSOCIATIONS</t>
  </si>
  <si>
    <t>SOURCE</t>
  </si>
  <si>
    <t>CLÉ</t>
  </si>
  <si>
    <t>DIAGNOSTIC</t>
  </si>
  <si>
    <t>ACTION 1</t>
  </si>
  <si>
    <t>ACTION 2</t>
  </si>
  <si>
    <t>ACTION 3</t>
  </si>
  <si>
    <t>À ÉVITER</t>
  </si>
  <si>
    <t>EXPLICATION CFA</t>
  </si>
  <si>
    <t>LECTURE PRO</t>
  </si>
  <si>
    <t>QUESTION FORMATEUR</t>
  </si>
  <si>
    <t>TERRITOIRES</t>
  </si>
  <si>
    <t>DIAGNOSTICS</t>
  </si>
  <si>
    <t>MARQUEURS</t>
  </si>
  <si>
    <t>MODE D’EMPLOI PÉDAGOGIQUE CFA — MOTEUR SAVEURS CRÉOLES &amp; CARIBÉENNES</t>
  </si>
  <si>
    <t xml:space="preserve">  MODE D'EMPLOI colonne BN</t>
  </si>
  <si>
    <t xml:space="preserve">Cellules jaunes = saisie • 1 cellule = 1 formule complète • moteur autonome • Excel 2021 • sans macro   </t>
  </si>
  <si>
    <t>ANTILLES FR.</t>
  </si>
  <si>
    <t>Aromate</t>
  </si>
  <si>
    <t>Cive</t>
  </si>
  <si>
    <t>AROMATIQUE / FRAIS</t>
  </si>
  <si>
    <t>HERBACÉ / ALLIACÉ</t>
  </si>
  <si>
    <t>Base aromatique et finition</t>
  </si>
  <si>
    <t>crue, hachée, marinade, sauce</t>
  </si>
  <si>
    <t>citron vert, thym, ail, poisson, volaille</t>
  </si>
  <si>
    <t>Ne pas la cuire trop longtemps si l'on recherche sa fraîcheur.</t>
  </si>
  <si>
    <t>Très utile pour conserver une identité créole avec peu de piment.</t>
  </si>
  <si>
    <t>https://www.martinique.org/fr/tout-savoir/culture/gastronomie</t>
  </si>
  <si>
    <t>ANTILLES FR.|MANQUE D'ACIDITÉ</t>
  </si>
  <si>
    <t>MANQUE D'ACIDITÉ</t>
  </si>
  <si>
    <t>Ajouter citron vert ou sauce chien</t>
  </si>
  <si>
    <t>Conserver cive / piment végétarien en finition</t>
  </si>
  <si>
    <t>Réduire une sauce trop concentrée</t>
  </si>
  <si>
    <t>Ajouter sucre ou sel pour masquer l'absence d'acidité</t>
  </si>
  <si>
    <t>Cherche d'abord une petite source acide qui réveille le plat sans changer son identité.</t>
  </si>
  <si>
    <t>Restaurer la tension acide avec un marqueur compatible avec le territoire ; vérifier ensuite gras et salinité.</t>
  </si>
  <si>
    <t>Peu piquant possible</t>
  </si>
  <si>
    <t>Quel effet attends-tu de l'acidité sur la perception du gras et du doux ?</t>
  </si>
  <si>
    <t>TRÈS DOUX</t>
  </si>
  <si>
    <t>Objectif : comprendre l’identité aromatique d’un territoire, corriger un déséquilibre et construire un plat cohérent sans réduire la cuisine créole au seul piment.</t>
  </si>
  <si>
    <t>Piment aromatique</t>
  </si>
  <si>
    <t>Piment végétarien</t>
  </si>
  <si>
    <t>AROMATIQUE / TRÈS PEU PIQUANT</t>
  </si>
  <si>
    <t>FRUITÉ / VÉGÉTAL</t>
  </si>
  <si>
    <t>Parfumer sans forte chaleur</t>
  </si>
  <si>
    <t>cru, sauce, marinade, mijoté</t>
  </si>
  <si>
    <t>cive, citron vert, ail, thym, poisson</t>
  </si>
  <si>
    <t>Ne pas le confondre avec un piment fort.</t>
  </si>
  <si>
    <t>Excellent levier CFA : arôme créole sans imposer une forte capsaïcine.</t>
  </si>
  <si>
    <t>https://pro.martinique.org/sites/mq_pro/files/media/brochure/Choubouloute%202024%20WEB.pdf</t>
  </si>
  <si>
    <t>ANTILLES FR.|TROP GRAS / LOURD</t>
  </si>
  <si>
    <t>TROP GRAS / LOURD</t>
  </si>
  <si>
    <t>Apporter citron vert ou sauce chien</t>
  </si>
  <si>
    <t>Renforcer cive / piment végétarien</t>
  </si>
  <si>
    <t>Alléger friture/coco/sauce ou portion grasse</t>
  </si>
  <si>
    <t>Ajouter encore une garniture frite</t>
  </si>
  <si>
    <t>Le plat a besoin de tension et de fraîcheur, pas forcément de moins de goût.</t>
  </si>
  <si>
    <t>Réduire la charge lipidique réelle et/ou la perception de lourdeur ; créer un contrepoint acide/frais.</t>
  </si>
  <si>
    <t>Faible à modéré</t>
  </si>
  <si>
    <t>Corriges-tu la cause réelle ou seulement la perception ?</t>
  </si>
  <si>
    <t>RÉUNION</t>
  </si>
  <si>
    <t>PARFUMÉ / PEU PIQUANT</t>
  </si>
  <si>
    <t>1 — CORRIGER UN DÉSÉQUILIBRE SANS EFFACER L’IDENTITÉ TERRITORIALE</t>
  </si>
  <si>
    <t>Piment fort</t>
  </si>
  <si>
    <t>Bondamanjak / piment antillais</t>
  </si>
  <si>
    <t>FRUITÉ / CHAUD</t>
  </si>
  <si>
    <t>Chaleur et signature</t>
  </si>
  <si>
    <t>très faible dose, sauce, marinade</t>
  </si>
  <si>
    <t>citron vert, cive, coco, fruits</t>
  </si>
  <si>
    <t>Très puissant : dosage progressif et séparation possible en condiment.</t>
  </si>
  <si>
    <t>En restauration collective, servir le fort séparément ou fortement réduire.</t>
  </si>
  <si>
    <t>ANTILLES FR.|TROP PIQUANT</t>
  </si>
  <si>
    <t>TROP PIQUANT</t>
  </si>
  <si>
    <t>Conserver l'aromatique avec cive / piment végétarien</t>
  </si>
  <si>
    <t>Utiliser colombo ou bois d'Inde sans piment fort supplémentaire</t>
  </si>
  <si>
    <t>Diluer/augmenter la masse non pimentée si nécessaire</t>
  </si>
  <si>
    <t>Ajouter de l'eau seule ou surcharger en sucre</t>
  </si>
  <si>
    <t>Garde les parfums créoles mais baisse le piment fort.</t>
  </si>
  <si>
    <t>Dissocier identité aromatique et capsaïcine ; préserver les marqueurs territoriaux tout en réduisant la chaleur.</t>
  </si>
  <si>
    <t>Très doux / parfumé</t>
  </si>
  <si>
    <t>Comment garder une identité créole avec presque zéro piment fort ?</t>
  </si>
  <si>
    <t>GUYANE</t>
  </si>
  <si>
    <t>RELEVÉ</t>
  </si>
  <si>
    <t>TERRITOIRE CIBLE ►</t>
  </si>
  <si>
    <t>&lt; utilisez les listes déroulantes</t>
  </si>
  <si>
    <t>Bois d'Inde / quatre-épices</t>
  </si>
  <si>
    <t>BOISÉ / ÉPICÉ</t>
  </si>
  <si>
    <t>Donner profondeur et longueur</t>
  </si>
  <si>
    <t>mijoté, marinade, bouillon</t>
  </si>
  <si>
    <t>thym, ail, porc, volaille, poisson</t>
  </si>
  <si>
    <t>Puissant : une surcharge peut rendre le profil médicinal.</t>
  </si>
  <si>
    <t>Standardiser le dosage par kg ou litre.</t>
  </si>
  <si>
    <t>ANTILLES FR.|TROP DOUX</t>
  </si>
  <si>
    <t>TROP DOUX</t>
  </si>
  <si>
    <t>Ajouter cive / piment végétarien</t>
  </si>
  <si>
    <t>Introduire une légère amertume/épice sèche si cohérente</t>
  </si>
  <si>
    <t>Ajouter davantage de coco, plantain mûr ou réduction sucrée</t>
  </si>
  <si>
    <t>Un plat doux gagne souvent à être réveillé par acide, herbes ou épices sèches.</t>
  </si>
  <si>
    <t>Créer tension et contraste sans multiplier les ingrédients ; contrôler les cuissons qui concentrent les sucres.</t>
  </si>
  <si>
    <t>Modéré</t>
  </si>
  <si>
    <t>Le doux vient-il du produit, de la cuisson ou de la sauce ?</t>
  </si>
  <si>
    <t>CARAÏBES ÉLARGIES</t>
  </si>
  <si>
    <t>FORT — SERVICE SÉPARÉ</t>
  </si>
  <si>
    <t>Ce moteur sert à travailler les saveurs créoles et caribéennes de manière structurée : territoire, marqueurs aromatiques, techniques, intensités sensorielles et adaptation à la restauration collective.</t>
  </si>
  <si>
    <t>DIAGNOSTIC ►</t>
  </si>
  <si>
    <t>Poudre de colombo</t>
  </si>
  <si>
    <t>ÉPICÉ / AMER</t>
  </si>
  <si>
    <t>ÉPICÉ / TERREUX</t>
  </si>
  <si>
    <t>Construire un registre chaud et profond</t>
  </si>
  <si>
    <t>marinade, mijoté, sauce</t>
  </si>
  <si>
    <t>volaille, porc, légumes, citron, ail</t>
  </si>
  <si>
    <t>Le mélange varie : ne pas le réduire à un curry générique.</t>
  </si>
  <si>
    <t>Limiter le nombre d'épices ajoutées autour du colombo pour garder sa lisibilité.</t>
  </si>
  <si>
    <t>https://www.guadeloupe.fr/cuisine-saveurs/cuisine-creole/colombo-de-poulet/</t>
  </si>
  <si>
    <t>ANTILLES FR.|TROP ÉPICÉ / CONFUS</t>
  </si>
  <si>
    <t>TROP ÉPICÉ / CONFUS</t>
  </si>
  <si>
    <t>Choisir 1 marqueur principal : colombo ou bois d'Inde</t>
  </si>
  <si>
    <t>Garder 1 registre frais : cive / piment végétarien</t>
  </si>
  <si>
    <t>Supprimer les épices redondantes</t>
  </si>
  <si>
    <t>Cumuler colombo/massalé/jerk/curry sans hiérarchie</t>
  </si>
  <si>
    <t>Moins d'épices peut donner plus d'identité si les bonnes sont lisibles.</t>
  </si>
  <si>
    <t>Hiérarchiser les marqueurs : base, signature, finition. Éviter le mélange indistinct des territoires.</t>
  </si>
  <si>
    <t>Selon recette</t>
  </si>
  <si>
    <t>Quelles épices sont indispensables et lesquelles ne font qu'ajouter du bruit ?</t>
  </si>
  <si>
    <t>Il propose deux démarches : 1) corriger un plat déséquilibré sans effacer son identité ; 2) construire un plat à partir de quatre marqueurs choisis.</t>
  </si>
  <si>
    <t>NIVEAU DE PIQUANT CIBLE ►</t>
  </si>
  <si>
    <t>Sauce chien</t>
  </si>
  <si>
    <t>ACIDE / FRAIS / AROMATIQUE</t>
  </si>
  <si>
    <t>HERBACÉ / AGRUME</t>
  </si>
  <si>
    <t>Apporter tension et fraîcheur en finition</t>
  </si>
  <si>
    <t>infusion, condiment, finition</t>
  </si>
  <si>
    <t>grillades, poisson, accras, légumes</t>
  </si>
  <si>
    <t>La sauce peut devenir grasse ou trop piquante si l'huile/piment dominent.</t>
  </si>
  <si>
    <t>Séparer la sauce ou proposer une version peu pimentée.</t>
  </si>
  <si>
    <t>ANTILLES FR.|MANQUE DE FRAÎCHEUR</t>
  </si>
  <si>
    <t>MANQUE DE FRAÎCHEUR</t>
  </si>
  <si>
    <t>Introduire citron vert ou sauce chien</t>
  </si>
  <si>
    <t>Réserver une partie des aromates pour la finition</t>
  </si>
  <si>
    <t>Tout cuire longuement dans la même marmite</t>
  </si>
  <si>
    <t>Garde une partie des herbes, agrumes ou condiments pour la fin.</t>
  </si>
  <si>
    <t>Préserver les composés volatils par une finition tardive et un contraste thermique/textural si possible.</t>
  </si>
  <si>
    <t>Quel élément doit rester perceptible après maintien chaud ?</t>
  </si>
  <si>
    <t>Il aide le CFA à distinguer identité aromatique et niveau de piquant : un plat peut être très typé, parfumé et reconnaissable sans être fortement pimenté.</t>
  </si>
  <si>
    <t>Christophine</t>
  </si>
  <si>
    <t>VÉGÉTAL / FRAIS</t>
  </si>
  <si>
    <t>Support de garniture</t>
  </si>
  <si>
    <t>vapeur, gratin, purée, salade</t>
  </si>
  <si>
    <t>cive, thym, fromage, morue, citron</t>
  </si>
  <si>
    <t>Produit délicat : les aromates peuvent vite le masquer.</t>
  </si>
  <si>
    <t>Bonne base pour travailler le contraste sans forte intensité.</t>
  </si>
  <si>
    <t>https://www.guadeloupe.fr/cuisine-saveurs/fruits-legumes/les-legumes-de-guadeloupe/</t>
  </si>
  <si>
    <t>ANTILLES FR.|TROP FUMÉ / BOUCANÉ</t>
  </si>
  <si>
    <t>TROP FUMÉ / BOUCANÉ</t>
  </si>
  <si>
    <t>Réduire la proportion de produit fumé ou la technique grillée</t>
  </si>
  <si>
    <t>Ajouter café, paprika fumé ou grillage supplémentaire</t>
  </si>
  <si>
    <t>Quand le fumé domine, ouvre le plat avec frais et acide.</t>
  </si>
  <si>
    <t>Rééquilibrer le registre pyrogéné par tension, eau/fraîcheur et réduction de la source fumée.</t>
  </si>
  <si>
    <t>Faible</t>
  </si>
  <si>
    <t>Le fumé est-il une signature ou masque-t-il le produit principal ?</t>
  </si>
  <si>
    <t>Le score /20 est un repère de cohérence. Il ne remplace ni la dégustation, ni le cours du formateur, ni la justification de l’apprenant.</t>
  </si>
  <si>
    <t>LECTURE PROFESSIONNELLE</t>
  </si>
  <si>
    <t>PIQUANT CIBLE</t>
  </si>
  <si>
    <t>Giraumon</t>
  </si>
  <si>
    <t>VÉGÉTAL / TERREUX</t>
  </si>
  <si>
    <t>Rondeur et couleur</t>
  </si>
  <si>
    <t>rôti, soupe, purée, mijoté</t>
  </si>
  <si>
    <t>cive, gingembre, thym, citron vert</t>
  </si>
  <si>
    <t>Rôtissage + coco peuvent cumuler la douceur.</t>
  </si>
  <si>
    <t>Prévoir un contrepoint acide ou herbacé.</t>
  </si>
  <si>
    <t>ANTILLES FR.|IDENTITÉ TERRITORIALE FLOUE</t>
  </si>
  <si>
    <t>IDENTITÉ TERRITORIALE FLOUE</t>
  </si>
  <si>
    <t>Choisir le territoire et 2–3 marqueurs : cive + citron vert + thym / colombo</t>
  </si>
  <si>
    <t>Écarter les marqueurs d'un autre territoire non justifiés</t>
  </si>
  <si>
    <t>Nommer la technique ou préparation de référence</t>
  </si>
  <si>
    <t>Appeler 'créole' n'importe quel plat épicé/tropical</t>
  </si>
  <si>
    <t>Commence par dire d'où vient l'inspiration, puis choisis quelques marqueurs cohérents.</t>
  </si>
  <si>
    <t>Territorialiser la proposition et expliciter les emprunts ; cohérence avant accumulation.</t>
  </si>
  <si>
    <t>Variable</t>
  </si>
  <si>
    <t>Quels marqueurs prouvent le territoire sans avoir besoin de lire le titre du plat ?</t>
  </si>
  <si>
    <t>Fruit à pain</t>
  </si>
  <si>
    <t>VÉGÉTAL / FÉCULENT</t>
  </si>
  <si>
    <t>Base rassasiante</t>
  </si>
  <si>
    <t>vapeur, rôti, purée, gratin</t>
  </si>
  <si>
    <t>poisson, sauce chien, ail, herbes</t>
  </si>
  <si>
    <t>Peut alourdir un plat déjà riche.</t>
  </si>
  <si>
    <t>Privilégier vapeur/rôti plutôt que friture systématique.</t>
  </si>
  <si>
    <t>ANTILLES FR.|MANQUE DE LONGUEUR</t>
  </si>
  <si>
    <t>MANQUE DE LONGUEUR</t>
  </si>
  <si>
    <t>Renforcer légèrement colombo ou bois d'Inde</t>
  </si>
  <si>
    <t>Utiliser une cuisson qui développe les arômes sans brûler</t>
  </si>
  <si>
    <t>Conserver un marqueur aromatique final</t>
  </si>
  <si>
    <t>Augmenter mécaniquement le sel</t>
  </si>
  <si>
    <t>Cherche de la profondeur, pas seulement plus de sel.</t>
  </si>
  <si>
    <t>Développer longueur par épices, umami, réduction ou torréfaction maîtrisée, puis vérifier la fraîcheur finale.</t>
  </si>
  <si>
    <t>La longueur vient-elle de l'umami, de l'épice, du fumé ou du gras ?</t>
  </si>
  <si>
    <t>Banane verte / ti-nain</t>
  </si>
  <si>
    <t>Garniture structurante</t>
  </si>
  <si>
    <t>eau, vapeur, écrasée</t>
  </si>
  <si>
    <t>morue, avocat, concombre, piment</t>
  </si>
  <si>
    <t>Ne pas confondre banane verte et banane dessert.</t>
  </si>
  <si>
    <t>Intéressante comme féculent sans ajout de sucre.</t>
  </si>
  <si>
    <t>ANTILLES FR.|ADAPTATION RESTAURATION COLLECTIVE</t>
  </si>
  <si>
    <t>ADAPTATION RESTAURATION COLLECTIVE</t>
  </si>
  <si>
    <t>Standardiser cive + citron vert + thym / colombo</t>
  </si>
  <si>
    <t>Rendre le piment fort optionnel ou séparé</t>
  </si>
  <si>
    <t>Écrire dosage, technique, temps et contrôle de dégustation</t>
  </si>
  <si>
    <t>Modifier plusieurs paramètres en même temps sans tracer</t>
  </si>
  <si>
    <t>En collectivité, garde les parfums et rends la chaleur réglable.</t>
  </si>
  <si>
    <t>Créer une base aromatique reproductible ; séparer intensité culturelle, niveau de piquant et contraintes de production.</t>
  </si>
  <si>
    <t>Très doux à modéré</t>
  </si>
  <si>
    <t>Quelle partie de la recette peut être standardisée sans perdre l'identité ?</t>
  </si>
  <si>
    <t>BLOC 1 — CORRIGER : choisir en C5:C7 le territoire, le diagnostic et le niveau de piquant cible. Excel propose ensuite trois actions, ce qu’il faut éviter, une explication CFA et une question formateur.</t>
  </si>
  <si>
    <t>Gombo</t>
  </si>
  <si>
    <t>DOUX / VÉGÉTAL</t>
  </si>
  <si>
    <t>VERT / VÉGÉTAL</t>
  </si>
  <si>
    <t>Texture et liaison naturelle</t>
  </si>
  <si>
    <t>mijoté, sauté, soupe</t>
  </si>
  <si>
    <t>tomate, citron, poivron, poisson</t>
  </si>
  <si>
    <t>Texture mucilagineuse à expliquer et maîtriser.</t>
  </si>
  <si>
    <t>Travail intéressant sur texture et acceptabilité convives.</t>
  </si>
  <si>
    <t>RÉUNION|MANQUE D'ACIDITÉ</t>
  </si>
  <si>
    <t>Ajouter combava ou rougail tomate</t>
  </si>
  <si>
    <t>Conserver rougail / oignon vert / brèdes en finition</t>
  </si>
  <si>
    <t>BLOC 2 — CONSTRUIRE : choisir en C15 le territoire et en C16 le produit principal, puis quatre marqueurs en C19:C22.</t>
  </si>
  <si>
    <t>2 — CONSTRUIRE UN PLAT : MARQUEURS + INTENSITÉ + ÉQUILIBRE SENSORIEL</t>
  </si>
  <si>
    <t>Produit de la mer</t>
  </si>
  <si>
    <t>Morue salée</t>
  </si>
  <si>
    <t>MARIN / AFFINÉ</t>
  </si>
  <si>
    <t>Profondeur et salinité</t>
  </si>
  <si>
    <t>dessalée, pochée, accras, chiquetaille</t>
  </si>
  <si>
    <t>cive, citron vert, banane verte, avocat</t>
  </si>
  <si>
    <t>Dessalage indispensable ; forte variabilité de salinité.</t>
  </si>
  <si>
    <t>Tracer le dessalage et ajuster le sel seulement après dégustation.</t>
  </si>
  <si>
    <t>RÉUNION|TROP GRAS / LOURD</t>
  </si>
  <si>
    <t>Apporter combava ou rougail tomate</t>
  </si>
  <si>
    <t>Renforcer rougail / oignon vert / brèdes</t>
  </si>
  <si>
    <t>COLONNE D : les techniques/usages conseillés s’affichent automatiquement selon le marqueur choisi. Le CFA n’a pas à les inventer.</t>
  </si>
  <si>
    <t>Boucanage antillais</t>
  </si>
  <si>
    <t>FUMÉ / UMAMI</t>
  </si>
  <si>
    <t>FUMÉ / BOISÉ</t>
  </si>
  <si>
    <t>Signature de cuisson et conservation aromatique</t>
  </si>
  <si>
    <t>fumage, cuisson lente</t>
  </si>
  <si>
    <t>poulet, poisson, sauce chien, citron</t>
  </si>
  <si>
    <t>Le fumé peut dominer et s'additionner au grillé.</t>
  </si>
  <si>
    <t>Utiliser comme identité, puis apporter fraîcheur/acide.</t>
  </si>
  <si>
    <t>RÉUNION|TROP PIQUANT</t>
  </si>
  <si>
    <t>Conserver l'aromatique avec rougail / oignon vert / brèdes</t>
  </si>
  <si>
    <t>Utiliser curcuma, gingembre ou massalé sans piment fort supplémentaire</t>
  </si>
  <si>
    <t>COLONNE E : attribuer une intensité 1, 2 ou 3. Plus la valeur est élevée, plus le marqueur pèse dans le profil sensoriel.</t>
  </si>
  <si>
    <t>TERRITOIRE CIBLE  ►</t>
  </si>
  <si>
    <t>Préparation</t>
  </si>
  <si>
    <t>Blaff</t>
  </si>
  <si>
    <t>ACIDE / AROMATIQUE</t>
  </si>
  <si>
    <t>AGRUME / HERBACÉ</t>
  </si>
  <si>
    <t>Cuisson légère et parfumée des poissons</t>
  </si>
  <si>
    <t>marinade, court-bouillon</t>
  </si>
  <si>
    <t>poisson, cive, ail, citron vert, piment végétarien</t>
  </si>
  <si>
    <t>Ne pas surcuire le poisson ; le piment fort n'est pas obligatoire.</t>
  </si>
  <si>
    <t>Très adapté à une version collective légère et peu grasse.</t>
  </si>
  <si>
    <t>RÉUNION|TROP DOUX</t>
  </si>
  <si>
    <t>Ajouter rougail / oignon vert / brèdes</t>
  </si>
  <si>
    <t>COLONNES F À S : Excel récupère le territoire, la famille aromatique et calcule doux, acide, amer, umami, gras, frais, terreux, torréfié/fumé, salé, piquant, cohérence et répétition.</t>
  </si>
  <si>
    <t>PRODUIT PRINCIPAL  ►</t>
  </si>
  <si>
    <t>&lt; choisir dans la liste ; produits visibles à partir de la ligne 50</t>
  </si>
  <si>
    <t>Agrume/aromate</t>
  </si>
  <si>
    <t>Combava</t>
  </si>
  <si>
    <t>AGRUME / FLORAL</t>
  </si>
  <si>
    <t>Apporter une signature très vive</t>
  </si>
  <si>
    <t>zeste, feuille, infusion, finition</t>
  </si>
  <si>
    <t>poisson, crustacés, gingembre, rougail</t>
  </si>
  <si>
    <t>Très puissant : le zeste se dose avec précision.</t>
  </si>
  <si>
    <t>Idéal pour donner de l'identité sans augmenter le piment.</t>
  </si>
  <si>
    <t>https://www.reunion.fr/decouvrez/gastronomie/recettes-creoles-reunionnaises/</t>
  </si>
  <si>
    <t>RÉUNION|TROP ÉPICÉ / CONFUS</t>
  </si>
  <si>
    <t>Choisir 1 marqueur principal : curcuma, gingembre ou massalé</t>
  </si>
  <si>
    <t>Garder 1 registre frais : rougail / oignon vert / brèdes</t>
  </si>
  <si>
    <t>TABLEAU B30:G38 : ne rien saisir. Les points et statuts sont calculés automatiquement à partir des choix précédents.</t>
  </si>
  <si>
    <t>Curcuma / safran péi</t>
  </si>
  <si>
    <t>Couleur, profondeur et chaleur douce</t>
  </si>
  <si>
    <t>mijoté, cari, sauce</t>
  </si>
  <si>
    <t>tomate, ail, gingembre, poisson, volaille</t>
  </si>
  <si>
    <t>Un excès donne amertume et registre poussiéreux.</t>
  </si>
  <si>
    <t>Standardiser le dosage pour assurer couleur et goût constants.</t>
  </si>
  <si>
    <t>RÉUNION|MANQUE DE FRAÎCHEUR</t>
  </si>
  <si>
    <t>Introduire combava ou rougail tomate</t>
  </si>
  <si>
    <t>AIDE CFA lignes 48 et suivantes : liste des produits principaux et petit dictionnaire des techniques culinaires.</t>
  </si>
  <si>
    <t>RÔLE</t>
  </si>
  <si>
    <t xml:space="preserve">MARQUEUR CHOISI utilisez les listes déroulantes ▼ </t>
  </si>
  <si>
    <t>TECHNIQUES / USAGES CONSEILLÉS (AUTO)</t>
  </si>
  <si>
    <t xml:space="preserve">INTENSITÉ 1–3  utilisez les listes déroulantes ▼ </t>
  </si>
  <si>
    <t>TERRITOIRE DU MARQUEUR</t>
  </si>
  <si>
    <t>COHÉRENCE</t>
  </si>
  <si>
    <t>RÉPÉTITION</t>
  </si>
  <si>
    <t>Massalé</t>
  </si>
  <si>
    <t>ÉPICÉ / CHAUD</t>
  </si>
  <si>
    <t>ÉPICÉ / TORRÉFIÉ</t>
  </si>
  <si>
    <t>Complexité et longueur</t>
  </si>
  <si>
    <t>mijoté, marinade, sauce</t>
  </si>
  <si>
    <t>cabri, volaille, légumes, tomate</t>
  </si>
  <si>
    <t>Cari et massalé ne sont pas synonymes.</t>
  </si>
  <si>
    <t>Travailler le mélange comme une identité précise, pas comme 'épices au hasard'.</t>
  </si>
  <si>
    <t>RÉUNION|TROP FUMÉ / BOUCANÉ</t>
  </si>
  <si>
    <t>ASSAISONNEMENT PRINCIPAL</t>
  </si>
  <si>
    <t>Rougail tomate</t>
  </si>
  <si>
    <t>ACIDE / FRAIS / PIQUANT</t>
  </si>
  <si>
    <t>FRUITÉ / HERBACÉ</t>
  </si>
  <si>
    <t>Contrepoint frais et relevé</t>
  </si>
  <si>
    <t>cru ou peu cuit, condiment</t>
  </si>
  <si>
    <t>cari, riz, grains, poisson</t>
  </si>
  <si>
    <t>Le piment doit rester dosable ; le rougail peut être servi à part.</t>
  </si>
  <si>
    <t>Très bon outil de personnalisation du piquant au service.</t>
  </si>
  <si>
    <t>RÉUNION|IDENTITÉ TERRITORIALE FLOUE</t>
  </si>
  <si>
    <t>Choisir le territoire et 2–3 marqueurs : cari + curcuma + gingembre + rougail</t>
  </si>
  <si>
    <t>3 — LES TERRITOIRES DU MOTEUR</t>
  </si>
  <si>
    <t>GARNITURE / FÉCULENT</t>
  </si>
  <si>
    <t>Cari</t>
  </si>
  <si>
    <t>UMAMI / ÉPICÉ</t>
  </si>
  <si>
    <t>ÉPICÉ / TOMATÉ</t>
  </si>
  <si>
    <t>Structure de plat mijoté</t>
  </si>
  <si>
    <t>mijoté</t>
  </si>
  <si>
    <t>viande/poisson, tomate, oignon, curcuma, thym</t>
  </si>
  <si>
    <t>Ne pas surcharger de massalé si l'objectif est un cari classique.</t>
  </si>
  <si>
    <t>Bonne base de production en volume si aromates et réduction sont standardisés.</t>
  </si>
  <si>
    <t>RÉUNION|MANQUE DE LONGUEUR</t>
  </si>
  <si>
    <t>Renforcer légèrement curcuma, gingembre ou massalé</t>
  </si>
  <si>
    <t>CE QUE LE CFA DOIT RETENIR</t>
  </si>
  <si>
    <t>SAUCE / CONDIMENT</t>
  </si>
  <si>
    <t>Légume-feuille</t>
  </si>
  <si>
    <t>Brèdes</t>
  </si>
  <si>
    <t>AMER / VERT</t>
  </si>
  <si>
    <t>HERBACÉ / VÉGÉTAL</t>
  </si>
  <si>
    <t>Fraîcheur végétale et accompagnement</t>
  </si>
  <si>
    <t>tombées, sautées, bouillon</t>
  </si>
  <si>
    <t>riz, grains, ail, gingembre</t>
  </si>
  <si>
    <t>Amertume et texture varient selon la variété.</t>
  </si>
  <si>
    <t>Intéressant pour enrichir la palette végétale en collectivité.</t>
  </si>
  <si>
    <t>RÉUNION|ADAPTATION RESTAURATION COLLECTIVE</t>
  </si>
  <si>
    <t>Standardiser cari + curcuma + gingembre + rougail</t>
  </si>
  <si>
    <t>Cive • colombo • sauce chien • giraumon • blaff</t>
  </si>
  <si>
    <t>Travailler herbacé, agrume, épices chaudes, produits marins et piments aromatiques. Le piment fort reste dosable.</t>
  </si>
  <si>
    <t>AROMATIQUE / FINITION</t>
  </si>
  <si>
    <t>Chouchou</t>
  </si>
  <si>
    <t>gratin, sauté, cari, salade</t>
  </si>
  <si>
    <t>ail, gingembre, combava, fromage</t>
  </si>
  <si>
    <t>Saveur douce : risque d'être masquée.</t>
  </si>
  <si>
    <t>Support pédagogique pour travailler l'assaisonnement sans surcharge.</t>
  </si>
  <si>
    <t>GUYANE|MANQUE D'ACIDITÉ</t>
  </si>
  <si>
    <t>Ajouter citron / pimentade maîtrisée</t>
  </si>
  <si>
    <t>Conserver herbes / condiment frais en finition</t>
  </si>
  <si>
    <t>Combava • curcuma • massalé • cari • rougail</t>
  </si>
  <si>
    <t>Différencier cari, massalé et rougail ; travailler gingembre, agrumes, épices et fraîcheur.</t>
  </si>
  <si>
    <t>Fruit-légume</t>
  </si>
  <si>
    <t>Ti jacque vert</t>
  </si>
  <si>
    <t>VÉGÉTAL / FIBREUX</t>
  </si>
  <si>
    <t>Texture et support de cari</t>
  </si>
  <si>
    <t>mijoté, cari</t>
  </si>
  <si>
    <t>boucané, curcuma, gingembre, thym</t>
  </si>
  <si>
    <t>Texture et maturité influencent fortement le résultat.</t>
  </si>
  <si>
    <t>Bonne base végétale ou mixte ; standardiser la taille de coupe.</t>
  </si>
  <si>
    <t>GUYANE|TROP GRAS / LOURD</t>
  </si>
  <si>
    <t>Apporter citron / pimentade maîtrisée</t>
  </si>
  <si>
    <t>Renforcer herbes / condiment frais</t>
  </si>
  <si>
    <t>Manioc • couac • cassave • awara • boucané</t>
  </si>
  <si>
    <t>Observer les féculents de manioc, fumé/boucané, sauces et produits identitaires ; respecter le contexte et les techniques adaptées.</t>
  </si>
  <si>
    <t>Accompagnement</t>
  </si>
  <si>
    <t>Grains réunionnais</t>
  </si>
  <si>
    <t>TERREUX / LÉGUMINEUSE</t>
  </si>
  <si>
    <t>Rondeur, satiété et profondeur</t>
  </si>
  <si>
    <t>mijotés</t>
  </si>
  <si>
    <t>riz, cari, rougail</t>
  </si>
  <si>
    <t>Risque de lourdeur si sauce + grains + viande grasse.</t>
  </si>
  <si>
    <t>Travailler portions et acidité/fraîcheur d'accompagnement.</t>
  </si>
  <si>
    <t>https://www.reunion.fr/decouvrez/gastronomie/</t>
  </si>
  <si>
    <t>GUYANE|TROP PIQUANT</t>
  </si>
  <si>
    <t>Conserver l'aromatique avec herbes / condiment frais</t>
  </si>
  <si>
    <t>Utiliser boucané, pimentade ou awara selon recette sans piment fort supplémentaire</t>
  </si>
  <si>
    <t>Plantain • coco • jerk • allspice • tamarin</t>
  </si>
  <si>
    <t>Repères plus larges permettant de travailler douceur, gras, acidité, grillé/fumé et épices de la Caraïbe.</t>
  </si>
  <si>
    <t>COMMENT UTILISER LE TABLEAU B30:G38 : NE RIEN SAISIR DANS CE TABLEAU. Les points et statuts sont calculés automatiquement à partir du territoire, des marqueurs choisis et de leur intensité.</t>
  </si>
  <si>
    <t>TOTAL SENSORIEL</t>
  </si>
  <si>
    <t>—</t>
  </si>
  <si>
    <t>Technique/produit</t>
  </si>
  <si>
    <t>Boucané réunionnais</t>
  </si>
  <si>
    <t>FUMÉ / SALÉ / UMAMI</t>
  </si>
  <si>
    <t>Signature et profondeur</t>
  </si>
  <si>
    <t>mijoté, cari, rougail</t>
  </si>
  <si>
    <t>ti jacque, tomate, grains, riz</t>
  </si>
  <si>
    <t>Cumule fumé, sel et umami.</t>
  </si>
  <si>
    <t>Dessaler/portionner selon produit et renforcer le frais plutôt que le sel.</t>
  </si>
  <si>
    <t>GUYANE|TROP DOUX</t>
  </si>
  <si>
    <t>Ajouter herbes / condiment frais</t>
  </si>
  <si>
    <t>Manioc</t>
  </si>
  <si>
    <t>Base énergétique et culturelle</t>
  </si>
  <si>
    <t>transformé, cuit, galette, accompagnement</t>
  </si>
  <si>
    <t>poisson, coco, piment, boucané</t>
  </si>
  <si>
    <t>Le manioc nécessite les transformations culinaires adaptées à la variété.</t>
  </si>
  <si>
    <t>Utiliser des produits préparés conformes ; travailler la texture.</t>
  </si>
  <si>
    <t>https://www.guyane-amazonie.fr/sites/ctguyane/files/a_la_decouverte_des_saveurs_de_guyane.compressed.pdf</t>
  </si>
  <si>
    <t>GUYANE|TROP ÉPICÉ / CONFUS</t>
  </si>
  <si>
    <t>Choisir 1 marqueur principal : boucané, pimentade ou awara selon recette</t>
  </si>
  <si>
    <t>Garder 1 registre frais : herbes / condiment frais</t>
  </si>
  <si>
    <t>4 — COMMENT UTILISER L’INTENSITÉ 1–3 ?</t>
  </si>
  <si>
    <t>Couac</t>
  </si>
  <si>
    <t>DOUX / TORRÉFIÉ</t>
  </si>
  <si>
    <t>CÉRÉALE / TORRÉFIÉ</t>
  </si>
  <si>
    <t>Accompagnement sec et texturant</t>
  </si>
  <si>
    <t>réhydraté, accompagnement</t>
  </si>
  <si>
    <t>poisson, sauce, boucané, légumes</t>
  </si>
  <si>
    <t>Peut assécher le plat si la sauce est insuffisante.</t>
  </si>
  <si>
    <t>Excellent support pour travailler ratio sauce/féculent.</t>
  </si>
  <si>
    <t>GUYANE|MANQUE DE FRAÎCHEUR</t>
  </si>
  <si>
    <t>Introduire citron / pimentade maîtrisée</t>
  </si>
  <si>
    <t>UTILISATION</t>
  </si>
  <si>
    <t>3 — CONTRÔLE DE COHÉRENCE /20</t>
  </si>
  <si>
    <t>Cassave</t>
  </si>
  <si>
    <t>FÉCULENT / GRILLÉ</t>
  </si>
  <si>
    <t>Base ou accompagnement</t>
  </si>
  <si>
    <t>galette, grillée</t>
  </si>
  <si>
    <t>poisson, avocat, piment, sauces</t>
  </si>
  <si>
    <t>Texture sèche : nécessite un accompagnement adapté.</t>
  </si>
  <si>
    <t>Facile à portionner ; surveiller l'équilibre hydrique du plat.</t>
  </si>
  <si>
    <t>GUYANE|TROP FUMÉ / BOUCANÉ</t>
  </si>
  <si>
    <t>TOUCHE</t>
  </si>
  <si>
    <t>Le marqueur complète le plat sans prendre la première place. Bon niveau pour une finition ou une découverte.</t>
  </si>
  <si>
    <t>POINTS</t>
  </si>
  <si>
    <t>MAX</t>
  </si>
  <si>
    <t>STATUT</t>
  </si>
  <si>
    <t>LECTURE CFA</t>
  </si>
  <si>
    <t>Fruit / base</t>
  </si>
  <si>
    <t>Awara</t>
  </si>
  <si>
    <t>FRUITÉ / TERREUX</t>
  </si>
  <si>
    <t>Rondeur et identité guyanaise</t>
  </si>
  <si>
    <t>bouillon, sauce</t>
  </si>
  <si>
    <t>viandes, poisson, épices</t>
  </si>
  <si>
    <t>Produit identitaire et saisonnier ; profil riche.</t>
  </si>
  <si>
    <t>À travailler comme découverte culturelle ponctuelle plutôt que standard quotidien.</t>
  </si>
  <si>
    <t>GUYANE|IDENTITÉ TERRITORIALE FLOUE</t>
  </si>
  <si>
    <t>Choisir le territoire et 2–3 marqueurs : manioc-couac + produit local + condiment ou sauce contextualisée</t>
  </si>
  <si>
    <t>Le marqueur est clairement perceptible et participe réellement à l’identité du plat.</t>
  </si>
  <si>
    <t>Les marqueurs choisis correspondent-ils au territoire ?</t>
  </si>
  <si>
    <t>Cohérence des marqueurs territoriaux ; emprunts explicités.</t>
  </si>
  <si>
    <t xml:space="preserve">LECTURE </t>
  </si>
  <si>
    <t>Pimentade</t>
  </si>
  <si>
    <t>ACIDE / PIQUANT / UMAMI</t>
  </si>
  <si>
    <t>TOMATÉ / ÉPICÉ</t>
  </si>
  <si>
    <t>Sauce ou plat relevé</t>
  </si>
  <si>
    <t>poisson, viande, tomate, piment</t>
  </si>
  <si>
    <t>Le niveau de piment doit être séparé du niveau aromatique.</t>
  </si>
  <si>
    <t>Prévoir une base parfumée puis ajuster le piment au public.</t>
  </si>
  <si>
    <t>GUYANE|MANQUE DE LONGUEUR</t>
  </si>
  <si>
    <t>Renforcer légèrement boucané, pimentade ou awara selon recette</t>
  </si>
  <si>
    <t>DOMINANT</t>
  </si>
  <si>
    <t>Le marqueur devient très important. À utiliser avec prudence : vérifier qu’il ne masque pas le produit principal ou les autres marqueurs.</t>
  </si>
  <si>
    <t>TENSION ACIDE</t>
  </si>
  <si>
    <t>Y a-t-il un élément qui réveille le plat ?</t>
  </si>
  <si>
    <t>Présence d'une tension acide compatible avec l'identité.</t>
  </si>
  <si>
    <t xml:space="preserve">B = critère </t>
  </si>
  <si>
    <t>Produit dérivé manioc</t>
  </si>
  <si>
    <t>Kwabio / jus de manioc</t>
  </si>
  <si>
    <t>ACIDE / FERMENTÉ</t>
  </si>
  <si>
    <t>FERMENTÉ / VÉGÉTAL</t>
  </si>
  <si>
    <t>Acidité et identité de certaines préparations</t>
  </si>
  <si>
    <t>mijoté, sauce</t>
  </si>
  <si>
    <t>poisson boucané, cassave</t>
  </si>
  <si>
    <t>Produit spécifique : enseigner le contexte et l'usage, pas l'improvisation.</t>
  </si>
  <si>
    <t>À réserver à des ateliers documentés avec produit conforme et fiche technique.</t>
  </si>
  <si>
    <t>GUYANE|ADAPTATION RESTAURATION COLLECTIVE</t>
  </si>
  <si>
    <t>Standardiser manioc-couac + produit local + condiment ou sauce contextualisée</t>
  </si>
  <si>
    <t>FRAÎCHEUR</t>
  </si>
  <si>
    <t>Une finition fraîche reste-t-elle perceptible ?</t>
  </si>
  <si>
    <t>Préservation d'un registre volatil/frais après production.</t>
  </si>
  <si>
    <t>C = points obtenus</t>
  </si>
  <si>
    <t>Poisson boucané</t>
  </si>
  <si>
    <t>FUMÉ / MARIN</t>
  </si>
  <si>
    <t>Profondeur et conservation aromatique</t>
  </si>
  <si>
    <t>fumé, mijoté</t>
  </si>
  <si>
    <t>manioc, couac, sauce acide, piment</t>
  </si>
  <si>
    <t>Fumé + salé + sauce concentrée peuvent saturer.</t>
  </si>
  <si>
    <t>Associer un élément frais/acide et contrôler le sel.</t>
  </si>
  <si>
    <t>CARAÏBES ÉLARGIES|MANQUE D'ACIDITÉ</t>
  </si>
  <si>
    <t>Ajouter citron vert ou tamarin</t>
  </si>
  <si>
    <t>Conserver herbes fraîches + citron vert en finition</t>
  </si>
  <si>
    <t>5 — COMMENT LIRE LE PROFIL SENSORIEL ?</t>
  </si>
  <si>
    <t>Les 4 éléments racontent-ils exactement la même chose ?</t>
  </si>
  <si>
    <t>Éviter la redondance ; hiérarchiser base, signature, finition.</t>
  </si>
  <si>
    <t>D = maximum</t>
  </si>
  <si>
    <t>Haricots rouges</t>
  </si>
  <si>
    <t>Satiété et profondeur</t>
  </si>
  <si>
    <t>riz, viande, tomate, piment</t>
  </si>
  <si>
    <t>Peut renforcer une sensation lourde avec viande grasse.</t>
  </si>
  <si>
    <t>Réduire la matière grasse et garder une composante acide/fraîche.</t>
  </si>
  <si>
    <t>CARAÏBES ÉLARGIES|TROP GRAS / LOURD</t>
  </si>
  <si>
    <t>Apporter citron vert ou tamarin</t>
  </si>
  <si>
    <t>Renforcer herbes fraîches + citron vert</t>
  </si>
  <si>
    <t>Rondeur, féculents, coco, plantain mûr, giraumon… Trop de doux peut rendre le plat lourd ou peu lisible.</t>
  </si>
  <si>
    <t>PIQUANT MAÎTRISÉ</t>
  </si>
  <si>
    <t>Le piment soutient-il le plat sans l'écraser ?</t>
  </si>
  <si>
    <t>Dissocier identité aromatique et intensité trigéminale.</t>
  </si>
  <si>
    <t xml:space="preserve"> E = statut</t>
  </si>
  <si>
    <t>Banane plantain</t>
  </si>
  <si>
    <t>FRUITÉ / FÉCULENT</t>
  </si>
  <si>
    <t>Garniture sucrée-salée</t>
  </si>
  <si>
    <t>rôtie, grillée, frite</t>
  </si>
  <si>
    <t>porc, poulet, haricots, citron vert</t>
  </si>
  <si>
    <t>Friture + maturité augmentent fortement douceur et gras.</t>
  </si>
  <si>
    <t>Préférer rôti/grillé en collectivité et ajouter une tension acide.</t>
  </si>
  <si>
    <t>https://www.metro.fr/blog/cuisine-caribeenne</t>
  </si>
  <si>
    <t>CARAÏBES ÉLARGIES|TROP PIQUANT</t>
  </si>
  <si>
    <t>Conserver l'aromatique avec herbes fraîches + citron vert</t>
  </si>
  <si>
    <t>Utiliser piment de la Jamaïque / jerk sans piment fort supplémentaire</t>
  </si>
  <si>
    <t>Citron vert, tamarin, rougail, sauce chien… L’acidité réveille et peut alléger gras et douceur.</t>
  </si>
  <si>
    <t>DOUX + GRAS MAÎTRISÉS</t>
  </si>
  <si>
    <t>Le plat risque-t-il d'être lourd ou trop doux ?</t>
  </si>
  <si>
    <t>Contrôler concentration, friture, coco et garnitures sucrées.</t>
  </si>
  <si>
    <t xml:space="preserve"> F = question simple CFA </t>
  </si>
  <si>
    <t>Produit</t>
  </si>
  <si>
    <t>Lait de coco</t>
  </si>
  <si>
    <t>LACTÉ VÉGÉTAL / TROPICAL</t>
  </si>
  <si>
    <t>Rondeur et liaison</t>
  </si>
  <si>
    <t>sauce, mijoté, marinade</t>
  </si>
  <si>
    <t>piment, citron vert, gingembre, poisson</t>
  </si>
  <si>
    <t>Peut rendre un plat lourd et très doux.</t>
  </si>
  <si>
    <t>Utiliser comme accent ou le couper avec bouillon/légumes selon recette.</t>
  </si>
  <si>
    <t>CARAÏBES ÉLARGIES|TROP DOUX</t>
  </si>
  <si>
    <t>Ajouter herbes fraîches + citron vert</t>
  </si>
  <si>
    <t>Épices, végétaux, torréfaction ou cuisson. Une petite amertume peut donner de la profondeur ; un excès fatigue.</t>
  </si>
  <si>
    <t>Le plat est-il reproductible et acceptable pour le public ?</t>
  </si>
  <si>
    <t>Standardiser dosage, option piment et maintien de l'identité.</t>
  </si>
  <si>
    <t xml:space="preserve"> G = lecture professionnelle</t>
  </si>
  <si>
    <t>Jerk</t>
  </si>
  <si>
    <t>PIQUANT / ÉPICÉ / FUMÉ</t>
  </si>
  <si>
    <t>ÉPICÉ / BOISÉ</t>
  </si>
  <si>
    <t>Marinade et signature grillée</t>
  </si>
  <si>
    <t>marinade, grillé, rôti</t>
  </si>
  <si>
    <t>piment Jamaïque, thym, ail, gingembre, muscade</t>
  </si>
  <si>
    <t>Ne pas confondre intensité aromatique et quantité de piment.</t>
  </si>
  <si>
    <t>Construire une marinade parfumée puis adapter la chaleur au public.</t>
  </si>
  <si>
    <t>CARAÏBES ÉLARGIES|TROP ÉPICÉ / CONFUS</t>
  </si>
  <si>
    <t>Choisir 1 marqueur principal : piment de la Jamaïque / jerk</t>
  </si>
  <si>
    <t>Garder 1 registre frais : herbes fraîches + citron vert</t>
  </si>
  <si>
    <t>Morue, boucané, tomate, produits fermentés… Donne profondeur et sensation savoureuse ; surveiller le cumul avec le sel.</t>
  </si>
  <si>
    <t>Si un critère est faible, revenir aux cellules jaunes des lignes 15 à 22, modifier un seul choix, puis goûter et justifier</t>
  </si>
  <si>
    <t>Piment de la Jamaïque / allspice</t>
  </si>
  <si>
    <t>Profondeur et signature jerk</t>
  </si>
  <si>
    <t>marinade, sauce, mijoté</t>
  </si>
  <si>
    <t>thym, gingembre, cannelle, muscade, viande</t>
  </si>
  <si>
    <t>Très aromatique : dosage précis.</t>
  </si>
  <si>
    <t>Permet une signature caribéenne sans dépendre du piment fort.</t>
  </si>
  <si>
    <t>CARAÏBES ÉLARGIES|MANQUE DE FRAÎCHEUR</t>
  </si>
  <si>
    <t>Introduire citron vert ou tamarin</t>
  </si>
  <si>
    <t>Coco, friture, viande grasse, sauces… À équilibrer par fraîcheur, acidité, portions et techniques.</t>
  </si>
  <si>
    <t>SCORE IDENTITÉ / ÉQUILIBRE</t>
  </si>
  <si>
    <t>Repère pédagogique : la dégustation et la justification restent prioritaires.</t>
  </si>
  <si>
    <t>C16 sert à identifier le produit principal ; il n'entre pas actuellement dans la note.</t>
  </si>
  <si>
    <t>Condiment/fruit</t>
  </si>
  <si>
    <t>Tamarin</t>
  </si>
  <si>
    <t>FRUITÉ / ACIDE</t>
  </si>
  <si>
    <t>Tension, fruité et longueur</t>
  </si>
  <si>
    <t>sauce, marinade, chutney</t>
  </si>
  <si>
    <t>piment, gingembre, porc, poisson</t>
  </si>
  <si>
    <t>Concentration variable selon purée/pâte.</t>
  </si>
  <si>
    <t>Standardiser selon concentration du produit utilisé.</t>
  </si>
  <si>
    <t>CARAÏBES ÉLARGIES|TROP FUMÉ / BOUCANÉ</t>
  </si>
  <si>
    <t>Cive, agrumes, herbes, rougail, sauce chien… Aide à garder un plat vif malgré le mijoté, le gras ou le fumé.</t>
  </si>
  <si>
    <t>TRANSVERSAL</t>
  </si>
  <si>
    <t>Agrume</t>
  </si>
  <si>
    <t>ACIDE / FRAIS</t>
  </si>
  <si>
    <t>Tension, fraîcheur et marinade</t>
  </si>
  <si>
    <t>jus, zeste, marinade, finition</t>
  </si>
  <si>
    <t>poisson, volaille, cive, gingembre, coco</t>
  </si>
  <si>
    <t>Zeste et jus n'ont pas le même effet ; attention à l'acidité prolongée sur protéines.</t>
  </si>
  <si>
    <t>Un des meilleurs leviers de correction sans augmenter sel ou gras.</t>
  </si>
  <si>
    <t>CARAÏBES ÉLARGIES|IDENTITÉ TERRITORIALE FLOUE</t>
  </si>
  <si>
    <t>Choisir le territoire et 2–3 marqueurs : allspice + thym + gingembre + citron vert, selon territoire</t>
  </si>
  <si>
    <t>Curcuma, légumineuses, racines, certaines épices… Peut enrichir le plat mais devenir lourd s’il n’est pas contrasté.</t>
  </si>
  <si>
    <t>PIQUANT / FRAIS</t>
  </si>
  <si>
    <t>CITRONNÉ / CHAUD</t>
  </si>
  <si>
    <t>Relief et fraîcheur chaude</t>
  </si>
  <si>
    <t>marinade, mijoté, infusion, finition</t>
  </si>
  <si>
    <t>citron vert, coco, poisson, volaille</t>
  </si>
  <si>
    <t>Peut devenir dominant et piquant sans être un piment.</t>
  </si>
  <si>
    <t>Dosage progressif ; utile pour créer du relief avec peu de sel.</t>
  </si>
  <si>
    <t>CARAÏBES ÉLARGIES|MANQUE DE LONGUEUR</t>
  </si>
  <si>
    <t>Renforcer légèrement piment de la Jamaïque / jerk</t>
  </si>
  <si>
    <t>Boucanage, jerk, grillé, épices torréfiées… Très identitaire mais facilement dominant.</t>
  </si>
  <si>
    <t>MODE D’EMPLOI EXPRESS</t>
  </si>
  <si>
    <t>CARAÏBES ÉLARGIES|ADAPTATION RESTAURATION COLLECTIVE</t>
  </si>
  <si>
    <t>Standardiser allspice + thym + gingembre + citron vert, selon territoire</t>
  </si>
  <si>
    <t>Morue, boucané, condiments… Toujours goûter avant d’ajouter du sel.</t>
  </si>
  <si>
    <t>Choisir le territoire, le diagnostic et le niveau de piquant dans les cellules jaunes.</t>
  </si>
  <si>
    <t>Mesure la chaleur du piment, pas l’identité créole. Le niveau peut être réduit ou séparé au service.</t>
  </si>
  <si>
    <t>Lire les trois actions proposées et la question formateur.</t>
  </si>
  <si>
    <t>Choisir quatre marqueurs et leur intensité. La colonne D affiche automatiquement les techniques/usages possibles pour chaque marqueur.</t>
  </si>
  <si>
    <t>6 — COMMENT LIRE LE CONTRÔLE /20 ?</t>
  </si>
  <si>
    <t>Ne rien saisir dans B30:G38 : le tableau de contrôle se calcule seul. Lire les points, le statut, la question CFA et la lecture professionnelle.</t>
  </si>
  <si>
    <t>Les marqueurs choisis racontent-ils le territoire annoncé ?</t>
  </si>
  <si>
    <t>Modifier un seul paramètre à la fois, goûter, justifier puis recommencer.</t>
  </si>
  <si>
    <t>Un élément apporte-t-il suffisamment de vivacité pour éviter un profil plat ou lourd ?</t>
  </si>
  <si>
    <t>Reste-t-il une note fraîche perceptible après cuisson ou maintien en température ?</t>
  </si>
  <si>
    <t>AIDE CFA — LISTE DES PRODUITS PRINCIPAUX ET VOCABULAIRE TECHNIQUE</t>
  </si>
  <si>
    <t>Les quatre marqueurs ont-ils des rôles différents ou répètent-ils tous la même sensation ?</t>
  </si>
  <si>
    <t>PRODUIT PRINCIPAL — liste utilisée en C16</t>
  </si>
  <si>
    <t>TECHNIQUE / USAGE</t>
  </si>
  <si>
    <t>EXPLICATION SIMPLE CFA</t>
  </si>
  <si>
    <t>Le piment soutient-il le plat sans imposer sa force à tous les convives ?</t>
  </si>
  <si>
    <t>VOLAILLE</t>
  </si>
  <si>
    <t>CRU / FINITION</t>
  </si>
  <si>
    <t>Ajout sans cuisson ou à la fin pour conserver fraîcheur et parfum.</t>
  </si>
  <si>
    <t>Le plat reste-t-il lisible sans accumulation de coco, friture, féculent doux ou sauce riche ?</t>
  </si>
  <si>
    <t>HACHÉ / CISELÉ</t>
  </si>
  <si>
    <t>Découper finement un aromate avant de l'utiliser.</t>
  </si>
  <si>
    <t>Le plat est-il reproductible, dosable et acceptable en production collective ?</t>
  </si>
  <si>
    <t>MARINADE</t>
  </si>
  <si>
    <t>Mettre le produit en contact avec aromates, épices et/ou acidité avant cuisson.</t>
  </si>
  <si>
    <t>Si un critère est faible : revenir aux cellules jaunes, modifier UN SEUL choix, puis goûter et justifier. Ne pas chercher à faire monter la note sans vérifier le résultat en bouche.</t>
  </si>
  <si>
    <t>VIANDE</t>
  </si>
  <si>
    <t>SAUCE</t>
  </si>
  <si>
    <t>Préparation liquide ou liée qui accompagne ou enrobe le produit.</t>
  </si>
  <si>
    <t>Bœuf</t>
  </si>
  <si>
    <t>MIJOTÉ</t>
  </si>
  <si>
    <t>Cuisson douce et prolongée avec un peu de liquide.</t>
  </si>
  <si>
    <t>7 — MODE D’EMPLOI CFA — PAS À PAS</t>
  </si>
  <si>
    <t>Cabri / chevreau</t>
  </si>
  <si>
    <t>BOUILLON</t>
  </si>
  <si>
    <t>Liquide aromatique obtenu ou utilisé pour une cuisson/extraction.</t>
  </si>
  <si>
    <t>Choisir un territoire puis lire quelques marqueurs caractéristiques avant de construire le plat.</t>
  </si>
  <si>
    <t>INFUSION</t>
  </si>
  <si>
    <t>Mettre aromates ou épices dans un liquide chaud pour en extraire les parfums.</t>
  </si>
  <si>
    <t>Choisir le produit principal en C16. Il sert à identifier la préparation ; il n’entre pas actuellement dans la note /20.</t>
  </si>
  <si>
    <t>POISSON</t>
  </si>
  <si>
    <t>CONDIMENT</t>
  </si>
  <si>
    <t>Préparation servie en petite quantité pour relever ou compléter le plat.</t>
  </si>
  <si>
    <t>Choisir un assaisonnement principal, une garniture/féculent, une sauce/condiment et une aromatique/finition.</t>
  </si>
  <si>
    <t>Poisson gras</t>
  </si>
  <si>
    <t>GRILLÉ</t>
  </si>
  <si>
    <t>Cuisson par chaleur forte donnant coloration et notes grillées.</t>
  </si>
  <si>
    <t>Lire les techniques/usages proposés en colonne D et vérifier qu’ils correspondent à la préparation envisagée.</t>
  </si>
  <si>
    <t>RÔTI</t>
  </si>
  <si>
    <t>Cuisson principalement à chaleur sèche, souvent au four.</t>
  </si>
  <si>
    <t>Attribuer une intensité 1–3 à chaque marqueur. Commencer modéré plutôt que trop fort.</t>
  </si>
  <si>
    <t>Morue dessalée</t>
  </si>
  <si>
    <t>BRAISÉ</t>
  </si>
  <si>
    <t>Colorer puis cuire doucement à couvert avec peu de liquide.</t>
  </si>
  <si>
    <t>Lire les totaux sensoriels. Repérer une éventuelle accumulation : trop doux, trop gras, trop fumé, manque d’acidité ou de fraîcheur.</t>
  </si>
  <si>
    <t>Crevettes</t>
  </si>
  <si>
    <t>CRUSTACÉ</t>
  </si>
  <si>
    <t>FRIT</t>
  </si>
  <si>
    <t>Cuisson dans une matière grasse chaude.</t>
  </si>
  <si>
    <t>Lire le contrôle /20 et surtout les questions CFA. Choisir le critère qui mérite d’être travaillé.</t>
  </si>
  <si>
    <t>SAUTÉ</t>
  </si>
  <si>
    <t>Cuisson rapide avec peu de matière grasse, en remuant.</t>
  </si>
  <si>
    <t>Modifier un seul paramètre : un marqueur, une intensité, une technique ou une finition.</t>
  </si>
  <si>
    <t>Chatrou / poulpe</t>
  </si>
  <si>
    <t>MOLLUSQUE</t>
  </si>
  <si>
    <t>VAPEUR</t>
  </si>
  <si>
    <t>Cuisson par la vapeur, sans immersion dans l'eau.</t>
  </si>
  <si>
    <t>Réaliser ou goûter la préparation, puis comparer avant/après.</t>
  </si>
  <si>
    <t>Moules</t>
  </si>
  <si>
    <t>POCHÉ</t>
  </si>
  <si>
    <t>Cuisson douce dans un liquide chaud non bouillonnant.</t>
  </si>
  <si>
    <t>Justifier : JE GARDE / J’AJUSTE / J’ABANDONNE, avec des mots simples : plus frais, moins lourd, plus lisible, trop fumé, piment trop fort, etc.</t>
  </si>
  <si>
    <t>Œufs</t>
  </si>
  <si>
    <t>ŒUF</t>
  </si>
  <si>
    <t>JUS</t>
  </si>
  <si>
    <t>Liquide extrait d'un fruit ou d'un produit, utilisé pour assaisonner ou corriger.</t>
  </si>
  <si>
    <t>Tofu / protéine végétale</t>
  </si>
  <si>
    <t>VÉGÉTAL</t>
  </si>
  <si>
    <t>ZESTE</t>
  </si>
  <si>
    <t>Partie colorée de la peau d'un agrume, très aromatique.</t>
  </si>
  <si>
    <t>8 — ERREURS FRÉQUENTES À ÉVITER</t>
  </si>
  <si>
    <t>LÉGUMINEUSE</t>
  </si>
  <si>
    <t>CHUTNEY</t>
  </si>
  <si>
    <t>Condiment cuit, souvent fruité/légumé, acide, doux et épicé.</t>
  </si>
  <si>
    <t>• Croire qu’un plat créole doit obligatoirement être très pimenté.</t>
  </si>
  <si>
    <t>Pois d'Angole</t>
  </si>
  <si>
    <t>PURÉE</t>
  </si>
  <si>
    <t>Produit cuit ou cru écrasé/mixé jusqu'à texture homogène.</t>
  </si>
  <si>
    <t>• Choisir plusieurs marqueurs puissants au niveau 3 et perdre la lisibilité du produit principal.</t>
  </si>
  <si>
    <t>Lentilles</t>
  </si>
  <si>
    <t>FUMÉ / BOUCANÉ</t>
  </si>
  <si>
    <t>Technique donnant des arômes fumés ; à doser pour ne pas masquer le produit.</t>
  </si>
  <si>
    <t>• Ajouter sucre ou sel pour masquer un manque d’acidité ou de fraîcheur.</t>
  </si>
  <si>
    <t>FÉCULENT</t>
  </si>
  <si>
    <t>CUISSON LENTE</t>
  </si>
  <si>
    <t>Cuisson prolongée à température modérée pour attendrir et développer les arômes.</t>
  </si>
  <si>
    <t>• Cumuler friture + coco + féculent doux sans contrepoint frais ou acide.</t>
  </si>
  <si>
    <t>• Confondre cari, colombo, massalé ou jerk comme s’il s’agissait du même mélange d’épices.</t>
  </si>
  <si>
    <t>Igname</t>
  </si>
  <si>
    <t>• Modifier plusieurs paramètres en même temps puis ne plus savoir ce qui a amélioré ou dégradé le plat.</t>
  </si>
  <si>
    <t>FÉCULENT / FRUIT</t>
  </si>
  <si>
    <t>9 — QUESTIONS FORMATEUR / CFA</t>
  </si>
  <si>
    <t>« Quel marqueur donne l’identité principale du plat ? »</t>
  </si>
  <si>
    <t>LÉGUME</t>
  </si>
  <si>
    <t>« Quelle différence fais-tu entre parfum et piquant ? »</t>
  </si>
  <si>
    <t>« Qu’est-ce qui apporte de la fraîcheur ou de l’acidité ? »</t>
  </si>
  <si>
    <t>« Y a-t-il deux marqueurs qui racontent exactement la même chose ? »</t>
  </si>
  <si>
    <t>« Comment adapterais-tu ce plat pour 100 convives sans perdre son identité ? »</t>
  </si>
  <si>
    <t>« Quelle modification minimale testerais-tu avant de changer toute la recette ? »</t>
  </si>
  <si>
    <t>FÉCULENT / LÉGUME</t>
  </si>
  <si>
    <t>CHOISIR LE TERRITOIRE  →  IDENTIFIER LE PRODUIT  →  CHOISIR 4 MARQUEURS  →  DOSER 1–3  →  LIRE LE PROFIL SENSORIEL  →  CONTRÔLER /20  →  MODIFIER UN SEUL PARAMÈTRE  →  GOÛTER  →  JUSTIFIER.</t>
  </si>
  <si>
    <r>
      <t>C16 – Produit principal</t>
    </r>
    <r>
      <rPr>
        <sz val="11"/>
        <rFont val="Carlito"/>
        <family val="2"/>
      </rPr>
      <t xml:space="preserve"> : il possède maintenant une </t>
    </r>
    <r>
      <rPr>
        <b/>
        <sz val="11"/>
        <rFont val="Carlito"/>
        <family val="2"/>
      </rPr>
      <t>liste déroulante</t>
    </r>
    <r>
      <rPr>
        <sz val="11"/>
        <rFont val="Carlito"/>
        <family val="2"/>
      </rPr>
      <t xml:space="preserve">. La liste est visible directement dans la feuille, </t>
    </r>
  </si>
  <si>
    <t>B50:B81, avec la famille du produit en colonne C.</t>
  </si>
  <si>
    <t xml:space="preserve"> J’ai prévu 32 produits : poulet, porc, bœuf, cabri, poissons, morue, crevettes, crabe, chatrou, riz, manioc, plantain, giraumon, christophine, etc. </t>
  </si>
  <si>
    <t>C16 sert pour l’instant à identifier le plat ; il n’intervient pas encore dans la note /20.</t>
  </si>
  <si>
    <r>
      <t>D19:D22 – Technique / usage</t>
    </r>
    <r>
      <rPr>
        <sz val="11"/>
        <rFont val="Carlito"/>
        <family val="2"/>
      </rPr>
      <t xml:space="preserve"> : le CFA </t>
    </r>
    <r>
      <rPr>
        <b/>
        <sz val="11"/>
        <rFont val="Carlito"/>
        <family val="2"/>
      </rPr>
      <t>n’a plus à inventer la réponse</t>
    </r>
    <r>
      <rPr>
        <sz val="11"/>
        <rFont val="Carlito"/>
        <family val="2"/>
      </rPr>
      <t xml:space="preserve">. La colonne D est maintenant automatique : </t>
    </r>
  </si>
  <si>
    <t xml:space="preserve">lorsqu’il choisit un marqueur en C19:C22, Excel récupère les techniques/usages possibles dans la base. </t>
  </si>
  <si>
    <t xml:space="preserve">Exemple : Poudre de colombo → marinade, mijoté, sauce ; Giraumon → rôti, soupe, purée, mijoté. </t>
  </si>
  <si>
    <t>J’ai aussi ajouté un petit dictionnaire pédagogique en E50:F70 expliquant marinade, mijoté, braisé, infusion, condiment, grillé, rôti, boucané, etc.</t>
  </si>
  <si>
    <r>
      <t>Lignes 26:27</t>
    </r>
    <r>
      <rPr>
        <sz val="11"/>
        <rFont val="Carlito"/>
        <family val="2"/>
      </rPr>
      <t xml:space="preserve"> : elles expliquent désormais clairement le tableau </t>
    </r>
    <r>
      <rPr>
        <b/>
        <sz val="11"/>
        <rFont val="Carlito"/>
        <family val="2"/>
      </rPr>
      <t>B30:G38</t>
    </r>
    <r>
      <rPr>
        <sz val="11"/>
        <rFont val="Carlito"/>
        <family val="2"/>
      </rPr>
      <t xml:space="preserve">. </t>
    </r>
  </si>
  <si>
    <t xml:space="preserve">Point essentiel : le CFA ne saisit rien dans ce tableau. Il se calcule automatiquement. </t>
  </si>
  <si>
    <t xml:space="preserve">B = critère, </t>
  </si>
  <si>
    <t xml:space="preserve">C = points obtenus, </t>
  </si>
  <si>
    <t xml:space="preserve">D = maximum, </t>
  </si>
  <si>
    <t>E = statut,</t>
  </si>
  <si>
    <t xml:space="preserve"> F = question CFA, </t>
  </si>
  <si>
    <t>G = lecture professionnelle.</t>
  </si>
  <si>
    <t xml:space="preserve"> Si une note est insuffisante, l’apprenant retourne aux choix des lignes 15:22 et modifie un seul paramètre.</t>
  </si>
  <si>
    <r>
      <t xml:space="preserve">J’ai également corrigé le mode d’emploi express : la colonne D est présentée comme une </t>
    </r>
    <r>
      <rPr>
        <b/>
        <sz val="11"/>
        <rFont val="Carlito"/>
        <family val="2"/>
      </rPr>
      <t>aide automatique</t>
    </r>
    <r>
      <rPr>
        <sz val="11"/>
        <rFont val="Carlito"/>
        <family val="2"/>
      </rPr>
      <t xml:space="preserve">, </t>
    </r>
  </si>
  <si>
    <t>et le tableau de notation comme un résultat à lire, non comme une zone de saisie.</t>
  </si>
  <si>
    <t>Les incontournables à intégrer à votre carte</t>
  </si>
  <si>
    <t>L'erreur serait de vouloir proposer une carte exhaustive. Mieux vaut sélectionner quelques références fortes parfaitement maîtrisées.</t>
  </si>
  <si>
    <t>Le bokit, un sandwich qui a tout pour plaire</t>
  </si>
  <si>
    <t>Originaire de Guadeloupe, le bokit est souvent présenté comme le burger des Antilles. Préparé avec un pain légèrement frit, il peut accueillir de nombreuses garnitures :</t>
  </si>
  <si>
    <t>poulet mariné </t>
  </si>
  <si>
    <t>morue </t>
  </si>
  <si>
    <t>porc effiloché </t>
  </si>
  <si>
    <t>légumes grillés </t>
  </si>
  <si>
    <t>fromage </t>
  </si>
  <si>
    <t>crudités</t>
  </si>
  <si>
    <t xml:space="preserve">Son principal avantage est sa modularité. Il permet de créer une offre premium tout en conservant une excellente rentabilité </t>
  </si>
  <si>
    <t xml:space="preserve">grâce à une base unique déclinée en plusieurs recettes. </t>
  </si>
  <si>
    <t>Il constitue également une excellente réponse à la demande croissante de sandwichs signatures.</t>
  </si>
  <si>
    <t>Le jerk chicken, une recette qui valorise les marinades</t>
  </si>
  <si>
    <t>Impossible d'évoquer la street food caribéenne sans parler du jerk chicken jamaïcain. Son identité repose sur une marinade complexe mêlant notamment :</t>
  </si>
  <si>
    <t>piment de la Jamaïque </t>
  </si>
  <si>
    <t>thym </t>
  </si>
  <si>
    <t>ail </t>
  </si>
  <si>
    <t>gingembre </t>
  </si>
  <si>
    <t>cannelle </t>
  </si>
  <si>
    <t>muscade </t>
  </si>
  <si>
    <t>piment</t>
  </si>
  <si>
    <t>La viande est ensuite grillée ou rôtie lentement afin de développer une croûte très parfumée</t>
  </si>
  <si>
    <t>Cette recette présente plusieurs intérêts pour vous : une préparation anticipée grâce aux temps de marinade ;</t>
  </si>
  <si>
    <t xml:space="preserve"> une excellente valorisation de morceaux de poulet économiques et des déclinaisons possibles en sandwich, bowl, salade ou assiette.</t>
  </si>
  <si>
    <t>Les accras restent une valeur sûre</t>
  </si>
  <si>
    <t>Servis en entrée, à partager ou en format apéritif, les accras permettent d'augmenter facilement</t>
  </si>
  <si>
    <t xml:space="preserve"> le ticket moyen tout en apportant une véritable identité à la carte. Si la version à la morue reste incontournable, </t>
  </si>
  <si>
    <t>rien n'empêche de proposer des variantes :</t>
  </si>
  <si>
    <t>légumes </t>
  </si>
  <si>
    <t>crevettes </t>
  </si>
  <si>
    <t>patate douce </t>
  </si>
  <si>
    <t>fromage</t>
  </si>
  <si>
    <t>Les ingrédients qui font toute la différence</t>
  </si>
  <si>
    <t xml:space="preserve">La cuisine caribéenne ne repose pas uniquement sur le piment. Elle s'appuie sur un équilibre entre épices, aromates et produits frais. </t>
  </si>
  <si>
    <t>Parmi les ingrédients les plus emblématiques :</t>
  </si>
  <si>
    <t>citron vert </t>
  </si>
  <si>
    <t>lait de coco </t>
  </si>
  <si>
    <t>coriandre </t>
  </si>
  <si>
    <t>banane plantain </t>
  </si>
  <si>
    <t>igname </t>
  </si>
  <si>
    <t>haricots rouges</t>
  </si>
  <si>
    <t>L'objectif n'est pas d'utiliser tous ces produits, mais de construire une palette aromatique cohérente.</t>
  </si>
  <si>
    <t>Comment intégrer cette tendance sans refaire toute votre carte ?</t>
  </si>
  <si>
    <t xml:space="preserve">La meilleure stratégie consiste souvent à tester le concept avant de le pérenniser. </t>
  </si>
  <si>
    <t xml:space="preserve">Vous pouvez par exemple, proposer un burger signature inspiré du bokit ou lancer un bowl caribéen en suggestion. </t>
  </si>
  <si>
    <t xml:space="preserve">Vous pouvez également remplacer temporairement les frites par des plantains ou créer une formule street food pendant l'été </t>
  </si>
  <si>
    <t>en organisant une semaine thématique autour des saveurs des Antilles.</t>
  </si>
  <si>
    <t>Cette approche permet de mesurer rapidement l'intérêt de votre clientèle sans augmenter fortement les stocks. </t>
  </si>
  <si>
    <t>Travaillez le storytelling autant que les recettes</t>
  </si>
  <si>
    <t xml:space="preserve">La réussite de la street food caribéenne tient autant à son histoire qu'à ses saveurs. </t>
  </si>
  <si>
    <t>Expliquez l'origine des recettes sur votre carte. Mettez en avant les marinades maison. Valorisez les épices utilisées.</t>
  </si>
  <si>
    <t>Présentez les spécialités selon leur territoire d'origine : Guadeloupe, Martinique, Jamaïque, Trinité-et-Tobago ou République dominicaine.</t>
  </si>
  <si>
    <t xml:space="preserve">Les consommateurs sont aujourd'hui sensibles à l'authenticité. Quelques lignes bien rédigées sur votre menu </t>
  </si>
  <si>
    <t>peuvent renforcer la perception de qualité et justifier un positionnement premium.</t>
  </si>
  <si>
    <t>Faites de la street food caribéenne un véritable levier de différenciation</t>
  </si>
  <si>
    <t>La street food caribéenne ne se résume pas à quelques recettes exotiques. Elle répond à plusieurs attentes fortes du marché :</t>
  </si>
  <si>
    <t xml:space="preserve"> des plats généreux, des saveurs franches, une cuisine conviviale et une véritable expérience culturelle.</t>
  </si>
  <si>
    <t xml:space="preserve">Il n'est pas nécessaire de transformer entièrement son établissement. </t>
  </si>
  <si>
    <t>Quelques créations bien exécutées, une identité visuelle soignée et un discours cohérent suffisent souvent à créer l'événement.</t>
  </si>
  <si>
    <t xml:space="preserve">En commençant par une ou deux recettes signatures, vous pourrez tester l'appétence de votre clientèle, </t>
  </si>
  <si>
    <t>enrichir votre offre et apporter une touche d'évasion à votre carte, tout en conservant une organisation maîtrisée.</t>
  </si>
  <si>
    <t>Publié dans</t>
  </si>
  <si>
    <t>Tendances marché</t>
  </si>
  <si>
    <t>24/08/2026(27/08/2026)</t>
  </si>
  <si>
    <t>Carte</t>
  </si>
  <si>
    <t>L'essor du poulet frit dans la cuisine de rue</t>
  </si>
  <si>
    <t xml:space="preserve">Les concepts de finger food cartonnent ! Régressive, ludique, gourmande, pratique… </t>
  </si>
  <si>
    <t>cette tendance venue tout droit des Etats-Unis est là pour rester. A l’instar de son totem, le poulet frit ! De quoi se lancer ?</t>
  </si>
  <si>
    <t>Le poulet crousty, le nouveau phénomène street food</t>
  </si>
  <si>
    <t xml:space="preserve">Vous avez dû le voir passer sur les réseaux sociaux ou par un neveu complètement addict à la nouvelle sensation gourmande de la street food dans l’Hexagone. </t>
  </si>
  <si>
    <t xml:space="preserve">Ça ne vous dit rien ? On parle d’un plat composé de riz, de poulet croustillant, nappé d’une sauce souvent signature spicy ou fromagère. Le tout parsemé d’oignons frit. </t>
  </si>
  <si>
    <t>Pourquoi il rend fous les jeunes, comme l’affirme BFM ? La proposition est copieuse, personnalisable et très virale ! C</t>
  </si>
  <si>
    <t>ôté business ? C’est un banger, comme disent les jeunes : rentabilité, rapidité d’exécution, instagrammable, déclinable et facile à emporter.</t>
  </si>
  <si>
    <t xml:space="preserve">Est-ce que l’attrait pour ce plat créé dans la banlieue bordelaise va s’essouffler ? </t>
  </si>
  <si>
    <t>« Cela fait quelques temps que le Crousty monte, mais là ça devient vraiment massif. Il va continuer de se développer et gagner en notoriété.</t>
  </si>
  <si>
    <t xml:space="preserve"> Pour moi, c'est le prochain produit de masse du snacking », répond Bernard Boutboul, président du cabinet de conseil en restauration Gira. Affaire à suivre, donc…</t>
  </si>
  <si>
    <t>Dans l’assiette des meilleurs restaurants du monde</t>
  </si>
  <si>
    <t xml:space="preserve">Parmi les meilleurs nouveaux restaurants du monde sélectionnés par le très influent CondéNast Traveler ? Coqodaq. </t>
  </si>
  <si>
    <t xml:space="preserve">Un restaurant new yorkais qui a eu la bonne idée de conjuguer champagne et poulet frit. </t>
  </si>
  <si>
    <t>Expérience client poussée avec une fontaine à eau pour se rincer les doigts à l’entrée de l’établissement histoire de plonger les clients dans l’ambiance.</t>
  </si>
  <si>
    <t>Au programme ? Du poulet élevé en plein air, un glaçage à l’ail à la sauce soja « la perfection umami » lit-on sur le site. Pour les sauces ?</t>
  </si>
  <si>
    <t xml:space="preserve"> Ces petits bijoux de gourmandise se trempent dans une moutarde au miel, une sauce au poivre ou une sauce barbecue gochujang… </t>
  </si>
  <si>
    <t>Pour faire glisser la friture et calmer les sensations en bouche ? Une yoghourt glacé tout doux aux fruits de saison.</t>
  </si>
  <si>
    <t>Quelque chose « d’addictif » dans ce plat</t>
  </si>
  <si>
    <t>Le poulet frit ? C’est « l'incarnation-même de l'hospitalité américaine pour Sanders (à l’origine de la chaîne KFC), l’emblème de la street food, de la soulfood et du drama coréen. I</t>
  </si>
  <si>
    <t>l est international, se décline à l’infini et se retrouve au cœur de la cuisine dite fusion. C’est pour toutes ces raisons que les Français l’adorent.</t>
  </si>
  <si>
    <t xml:space="preserve">« C'est un grand classique de la culture américaine, surtout dans le Sud : c'est l'antithèse de la cuisine française raffinée, c'est de la comfort food par excellence. </t>
  </si>
  <si>
    <t xml:space="preserve">Il y a quelque chose d'addictif dans ce plat, peut-être la combinaison du croustillant dehors et du moelleux dedans, </t>
  </si>
  <si>
    <t>du chaud et du froid, du tendre et du piquant... » expliquait au Monde la cheffe franco-américaine Alix Lacloche.</t>
  </si>
  <si>
    <t>Un segment sous-exploité</t>
  </si>
  <si>
    <t xml:space="preserve">Convivial quand il est servi dans un grand pot ou bucket, pratique dans un burger, indécent servi avec sa gaufre version soul food, </t>
  </si>
  <si>
    <t>ludique quand on peut le redécouvrir à chaque bouchée grâce aux sauces maisons… le poulet frit fait saliver les Français.</t>
  </si>
  <si>
    <t xml:space="preserve"> Selon Deliverect, cette spécialité a dominé le classement des plats les plus commandés, surpassant les pizzas, pâtes et burgers.</t>
  </si>
  <si>
    <t>https://www.deliverect.com/fr-fr</t>
  </si>
  <si>
    <t>Mais alors ? Est-il encore pertinent de se lancer sur ce marché alors que les chaînes type KFC et Popeyes ouvrent un peu partout sur le territoire ?</t>
  </si>
  <si>
    <t xml:space="preserve"> « Il y a de la place, car le segment du poulet a la cote en France et il est sous-exploité »,</t>
  </si>
  <si>
    <t xml:space="preserve"> assure Bernard Boutboul, président de Gira Conseil, un cabinet de conseil auprès du monde de la restauration.</t>
  </si>
  <si>
    <t>RÉPERTOIRE DES SAVEURS — OUTIL PÉDAGOGIQUE CFA</t>
  </si>
  <si>
    <t>Ce fichier sert à apprendre à goûter, mettre des mots sur ce que l'on perçoit, choisir un accord et corriger un plat. Les tableaux sont des aides : vous n'avez pas à les mémoriser.</t>
  </si>
  <si>
    <t>POURQUOI C'EST UTILE DANS LE MÉTIER : avant le service, un cuisinier doit savoir goûter, repérer un déséquilibre, ajuster l'assaisonnement, expliquer ses choix et adapter une recette. Ce document entraîne précisément ces gestes professionnels.</t>
  </si>
  <si>
    <t>Passer de « je connais une recette » à « je sais construire, expliquer et corriger un équilibre de saveurs ».</t>
  </si>
  <si>
    <t>PRODUITS</t>
  </si>
  <si>
    <t>ÉTAPE 1 — CHOISIR</t>
  </si>
  <si>
    <t>C10 : choisissez un produit. Le moteur affiche son identité et 7 pistes d'accords.</t>
  </si>
  <si>
    <t>PRINCIPE</t>
  </si>
  <si>
    <t>Un accord ne se résume jamais à deux ingrédients : la cuisson, le dosage, l'acidité, le sel, le gras, la texture et la température changent le résultat.</t>
  </si>
  <si>
    <t>ACCORDS</t>
  </si>
  <si>
    <t>ÉTAPE 2 — COMPRENDRE</t>
  </si>
  <si>
    <t>B19:E28 : apprenez d'abord les mots simples du goût, des arômes et des sensations.</t>
  </si>
  <si>
    <t>MÉTHODE</t>
  </si>
  <si>
    <t>1 produit principal → 1 repère classique → 1 contraste → 1 pont aromatique → 1 technique → dégustation et correction.</t>
  </si>
  <si>
    <t>ACCORDS / PRODUIT</t>
  </si>
  <si>
    <t>ÉTAPE 3 — GOÛTER</t>
  </si>
  <si>
    <t>B31:E41 : notez ce que vous percevez, puis proposez une correction concrète.</t>
  </si>
  <si>
    <t>À la fin, vous devez pouvoir dire : « je perçois…, je choisis…, je corrige… parce que… ».</t>
  </si>
  <si>
    <t>GOÛTS DE BASE</t>
  </si>
  <si>
    <t>ÉTAPE 4 — S'EXERCER</t>
  </si>
  <si>
    <t>B44:G54 : faites votre proposition AVANT de regarder le corrigé H:I.</t>
  </si>
  <si>
    <t>MOTEUR SAVEURS — SÉLECTIONNER UN PRODUIT ET JUSTIFIER SES ACCORDS</t>
  </si>
  <si>
    <t>LOGIQUE PÉDAGOGIQUE</t>
  </si>
  <si>
    <t>GOÛT = sucré, salé, acide, amer, umami</t>
  </si>
  <si>
    <t>ARÔME = ce que le nez perçoit : floral, fumé, herbacé, vanillé…</t>
  </si>
  <si>
    <t>SAVEUR PERÇUE = goût + arômes + texture + température + sensations</t>
  </si>
  <si>
    <t xml:space="preserve">GRILLE DE DÉGUSTATION — PRODUIT / PRÉPARATION À GOÛTER : |  Exemple ci-dessous : CAROTTE RÔTIE   COMPARER AU CORRIGÉ   </t>
  </si>
  <si>
    <t xml:space="preserve">  voir ligne 1129</t>
  </si>
  <si>
    <t>1 • CHOISIR ET GOÛTER
Choisissez UN produit ou une préparation réelle. Écrivez son nom ligne 30, puis goûtez sans chercher la « bonne réponse ».</t>
  </si>
  <si>
    <t>2 • NOTER
Pour CE produit : 0 = absent · 3 = présent · 5 = très fort.</t>
  </si>
  <si>
    <t>3 • DÉCRIRE
Écrivez avec vos mots ce que vous percevez : doux, trop acide, grillé, frais, lourd…</t>
  </si>
  <si>
    <t>4 • CORRIGER ET REGOÛTER
Choisissez UNE action, modifiez la préparation, puis goûtez de nouveau pour vérifier l'effet.</t>
  </si>
  <si>
    <t xml:space="preserve">INTENSITÉ 0–5
(0 absent • 5 très fort) ▼ Cliquez sur les listes déroulantes ▼ </t>
  </si>
  <si>
    <t>CONSTAT
Ce que je perçois</t>
  </si>
  <si>
    <t>ACTION CORRECTIVE
Ce que je change</t>
  </si>
  <si>
    <t>Ajouter un peu de jus de citron, puis regoûter.</t>
  </si>
  <si>
    <t xml:space="preserve">EXERCICES CFA — PROPOSER, JUSTIFIER, PUIS COMPARER AU CORRIGÉ    </t>
  </si>
  <si>
    <t xml:space="preserve"> voir ligne 1143       </t>
  </si>
  <si>
    <t xml:space="preserve"> Fin du tableau ligne 54</t>
  </si>
  <si>
    <t>1 • REGARDER L'EXEMPLE
La ligne 45 est déjà remplie. Observez la logique avant de commencer.</t>
  </si>
  <si>
    <t>2 • CHOISIR UN EXERCICE
Commencez ensuite à la ligne 46.</t>
  </si>
  <si>
    <t>3 • LIRE PRODUIT + MISSION
Que faut-il créer, équilibrer ou corriger ?</t>
  </si>
  <si>
    <t>4 • PROPOSER UN ACCORD
Écrivez votre idée en colonne E.</t>
  </si>
  <si>
    <t>5 • AJOUTER UN CONTRASTE
Colonne F : acidité, fraîcheur, amertume, douceur…</t>
  </si>
  <si>
    <t>6 • CHOISIR UNE TECHNIQUE
Colonne G : rôti, vapeur, mariné, grillé…</t>
  </si>
  <si>
    <t>7 • CORRIGÉ APRÈS
Comparez seulement après avoir répondu.</t>
  </si>
  <si>
    <t>8 • JUSTIFIER
« Je choisis… parce que… » : expliquez ce que votre choix apporte.</t>
  </si>
  <si>
    <t>CHOIX APPRENTI
Mon accord</t>
  </si>
  <si>
    <t>TECHNIQUE CHOISIE</t>
  </si>
  <si>
    <t>CORRIGÉ FORMATEUR
À regarder après</t>
  </si>
  <si>
    <t>POINT À DÉBATTRE
Pourquoi ?</t>
  </si>
  <si>
    <t>Le miel est possible, mais sans acidité le profil peut devenir trop doux.</t>
  </si>
  <si>
    <t>Comparer citron et vinaigre : même fonction acide, aromatique différente.</t>
  </si>
  <si>
    <t>Faire verbaliser la fonction de l'acide.</t>
  </si>
  <si>
    <t>Le rôtissage apporte déjà du grillé : éviter de tout renforcer dans le même sens.</t>
  </si>
  <si>
    <t>La signature n'est pertinente qu'après un socle lisible.</t>
  </si>
  <si>
    <t>Observer l'effet du sel et de l'umami sur un fruit doux.</t>
  </si>
  <si>
    <t>Comparer correction par acidité et par lacté.</t>
  </si>
  <si>
    <t>Tester ensuite une petite touche de moutarde ou vanille.</t>
  </si>
  <si>
    <t>L'amertume peut être renforcée si l'acidité et le gras équilibrent.</t>
  </si>
  <si>
    <t>Attention au cumul miso + soja + sel.</t>
  </si>
  <si>
    <t>RÉPERTOIRE PRINCIPAL — FILTRER PAR PRODUIT, FAMILLE, GOÛT OU PROFIL AROMATIQUE             Fin du tableau ligne 194</t>
  </si>
  <si>
    <t xml:space="preserve">Fin du tableau cellule </t>
  </si>
  <si>
    <t>COMMENT UTILISER  ►</t>
  </si>
  <si>
    <t>1 • Cliquez dans le tableau  ►</t>
  </si>
  <si>
    <t>2 • Si besoin : DONNÉES &gt; FILTRER  ►</t>
  </si>
  <si>
    <t>3 • Filtrez PRODUIT / FAMILLE / GOÛT / PROFIL    ►</t>
  </si>
  <si>
    <t>4 • Lisez TECHNIQUES + POINT DE VIGILANCE    ►</t>
  </si>
  <si>
    <t>5 • Comparez les ACCORDS 1 à 7</t>
  </si>
  <si>
    <t>BUT : trouver des idées, comparer des produits et comprendre pourquoi un accord peut fonctionner.</t>
  </si>
  <si>
    <r>
      <rPr>
        <sz val="409"/>
        <color rgb="FF000000"/>
        <rFont val="Calibri"/>
        <family val="2"/>
      </rPr>
      <t xml:space="preserve">Pour supprimer tous les filtres du tableau, allez dans </t>
    </r>
    <r>
      <rPr>
        <b/>
        <sz val="409"/>
        <color rgb="FF000000"/>
        <rFont val="Carlito"/>
        <family val="2"/>
      </rPr>
      <t>Données → Filtrer</t>
    </r>
    <r>
      <rPr>
        <sz val="409"/>
        <color rgb="FF000000"/>
        <rFont val="Carlito"/>
        <family val="2"/>
      </rPr>
      <t xml:space="preserve"> pour désactiver complètement le filtre.</t>
    </r>
  </si>
  <si>
    <t>INDEX DES ACCORDS — POUR RECHERCHER AUSSI « QUEL PRODUIT VA AVEC CET INGRÉDIENT ? »  Fin du tableau ligne 1128</t>
  </si>
  <si>
    <t>CORRIGÉ FORMATEUR — GRILLE DE DÉGUSTATION — EXEMPLE COMPLET : CAROTTE RÔTIE AU CUMIN</t>
  </si>
  <si>
    <t>Fin du tableau ligne 1141</t>
  </si>
  <si>
    <t>1 • OBSERVER L’EXEMPLE
Le cas ci-dessous est une carotte rôtie au cumin. Il montre comment remplir la grille et raisonner avec l’apprenant.</t>
  </si>
  <si>
    <t>2 • NOTER
Les intensités 0 à 5 sont des repères sensoriels, pas des notes de réussite. Elles peuvent varier selon la recette et le dégustateur.</t>
  </si>
  <si>
    <t>3 • FAIRE DÉCRIRE
Demander d’abord ce que l’apprenant perçoit avec ses mots, puis l’aider à employer un vocabulaire plus précis.</t>
  </si>
  <si>
    <t>4 • CORRIGER ET REGOÛTER
Proposer UNE modification à la fois. Une autre correction est recevable si elle est cohérente, dosée et vérifiée par une nouvelle dégustation.</t>
  </si>
  <si>
    <t>INTENSITÉ 0–5 
(0 absent • 5 très fort)</t>
  </si>
  <si>
    <t>CONSTAT 
Ce que je perçois</t>
  </si>
  <si>
    <t>ACTION CORRECTIVE 
Ce que je change</t>
  </si>
  <si>
    <t>GRILLE DE DÉGUSTATION — PRODUIT / PRÉPARATION À GOÛTER : |  CORRIGÉ FORMATEUR — EXERCICES CFA — PROPOSITIONS DE RÉPONSES À DISCUTER AVEC L’APPRENANT</t>
  </si>
  <si>
    <t>Fin du tableau ligne 1159</t>
  </si>
  <si>
    <t>PROPOSITION FORMATEUR
Accord possible</t>
  </si>
  <si>
    <t>TECHNIQUE
possible</t>
  </si>
  <si>
    <t>POINT À DÉBATTRE
Ce que le formateur fait verbaliser</t>
  </si>
  <si>
    <t>SOURCES— POUR LE FORMATEUR</t>
  </si>
  <si>
    <t>Accords par paires, organisation en thèmes aromatiques.</t>
  </si>
  <si>
    <t>The Flavor Bible — Page &amp; Dornenburg</t>
  </si>
  <si>
    <t>Affinités, créativité et mise en équilibre des goûts.</t>
  </si>
  <si>
    <t>https://shop.hachettebookgroup.com/products/the-flavor-bible</t>
  </si>
  <si>
    <t>NCBI / PubMed — Physiology of Taste Processing</t>
  </si>
  <si>
    <t>La flaveur intègre goût, odeur, texture, piquant et température.</t>
  </si>
  <si>
    <t>https://pubmed.ncbi.nlm.nih.gov/34558667/</t>
  </si>
  <si>
    <t>PubMed — Texture et olfaction</t>
  </si>
  <si>
    <t>Montre les interactions entre texture et perception olfactive.</t>
  </si>
  <si>
    <t>https://pubmed.ncbi.nlm.nih.gov/20655335/</t>
  </si>
  <si>
    <t>PubMed — Température et goût</t>
  </si>
  <si>
    <t>La température module la perception gustative et orale.</t>
  </si>
  <si>
    <t>https://pubmed.ncbi.nlm.nih.gov/28794101/</t>
  </si>
  <si>
    <t>Traduction automatique : Google Translate</t>
  </si>
  <si>
    <t>À propos du livre</t>
  </si>
  <si>
    <t>The Flavour Thesaurus UK Edition</t>
  </si>
  <si>
    <t>Lauréat du Prix André Simon 2010</t>
  </si>
  <si>
    <t>Lauréat du Jeremy Round Award du meilleur premier livre aux Guild of Food Writers Awards 2011</t>
  </si>
  <si>
    <t>Présélectionné pour le Tesco Food and Drink Book of the Year aux Galaxy National Book Awards 2010</t>
  </si>
  <si>
    <t>Lauréat de la meilleure veste / couverture design aux British Book Design and Production Awards 2010</t>
  </si>
  <si>
    <t>Lauréat du meilleur livre de référence traduit aux Swedish Måltidsakademien Food Writing Awards 2012</t>
  </si>
  <si>
    <t>Vous êtes-vous déjà demandé pourquoi une saveur fonctionne avec une autre? Ou manquait d'inspiration pour ce qu'il faut faire avec un paquet de betterave?</t>
  </si>
  <si>
    <t>Le Thesaurus de saveur est le premier livre à examiner ce qui va avec quoi, paire par paire. Le livre suit la forme du Thesaurus de Roget.</t>
  </si>
  <si>
    <t>https://fr.wikipedia.org/wiki/Th%C3%A9saurus_lexicographique</t>
  </si>
  <si>
    <t>La section arrière répertorie, par ordre alphabétique, 99 ingrédients populaires, et suggère des allumettes de saveurs classiques et moins connues pour chacun.</t>
  </si>
  <si>
    <t>La section avant contient une entrée pour chaque correspondance de saveurs répertoriée dans la section arrière et est organisée en 16 thèmes de saveur tels que Bramble &amp; Hedge, Green &amp; Grassy et Earthy.</t>
  </si>
  <si>
    <t>Il y a 980 entrées dans tous et 200 recettes ou suggestions sont incorporées dans le texte. Il couvre des appariements classiques tels que le porc et la pomme, l’agneau et l’abricot, et le concombre et l’aneth;</t>
  </si>
  <si>
    <t>les favoris contemporains comme le chocolat et le piment, le homard et la vanille, et le fromage de chèvre et la betterave; et les couples intéressants mais improbables, y compris le pudding noir et le chocolat,</t>
  </si>
  <si>
    <t>le citron et le bœuf, la myrtille et le champignon, et la pastèque et l’huître.</t>
  </si>
  <si>
    <t>3155</t>
  </si>
  <si>
    <t>Magnifiquement emballé, The Flavour Thesaurus n’est pas seulement un livre de référence très utile et convoitable qui améliorera de manière incommensurable votre cuisine –</t>
  </si>
  <si>
    <t>c’est le genre de livre qui pourrait vous tenir éveillé à la lecture de nuit.</t>
  </si>
  <si>
    <t>En plus des éditions britannique et américaine, The Flavour Thesaurus a été traduit en 14 langues</t>
  </si>
  <si>
    <t>La Bible de saveur</t>
  </si>
  <si>
    <t>Le guide essentiel de la créativité culinaire, basé sur la sagesse des chefs les plus imaginatifs d'Amérique</t>
  </si>
  <si>
    <t xml:space="preserve">Ouvrir l'image pleine grandeur </t>
  </si>
  <si>
    <t>Contributeurs</t>
  </si>
  <si>
    <t>Par Andrew Dornenburg</t>
  </si>
  <si>
    <t>Par Karen Page</t>
  </si>
  <si>
    <t>Formats et Prix</t>
  </si>
  <si>
    <t>Sur La Vente</t>
  </si>
  <si>
    <t>16 sept. 2008</t>
  </si>
  <si>
    <t>Nombre de pages</t>
  </si>
  <si>
    <t>392 pages</t>
  </si>
  <si>
    <t>Éditeur</t>
  </si>
  <si>
    <t>Vorace</t>
  </si>
  <si>
    <t>ISBN-13</t>
  </si>
  <si>
    <t>Prix</t>
  </si>
  <si>
    <t xml:space="preserve">45,00 $ </t>
  </si>
  <si>
    <t>Physiologie du traitement du goût dans la langue, l'intestin et le cerveau</t>
  </si>
  <si>
    <r>
      <t>Ranier Gutierrez</t>
    </r>
    <r>
      <rPr>
        <sz val="14"/>
        <rFont val="Carlito"/>
        <family val="2"/>
      </rPr>
      <t xml:space="preserve">  1 </t>
    </r>
    <r>
      <rPr>
        <sz val="14"/>
        <rFont val="Carlito"/>
        <family val="2"/>
      </rPr>
      <t>, Sidney Un Simon</t>
    </r>
    <r>
      <rPr>
        <sz val="14"/>
        <rFont val="Carlito"/>
        <family val="2"/>
      </rPr>
      <t xml:space="preserve">  2 </t>
    </r>
  </si>
  <si>
    <t xml:space="preserve">Affiliations Développer </t>
  </si>
  <si>
    <r>
      <t xml:space="preserve">PMID: </t>
    </r>
    <r>
      <rPr>
        <b/>
        <sz val="14"/>
        <rFont val="Carlito"/>
        <family val="2"/>
      </rPr>
      <t>34558667</t>
    </r>
  </si>
  <si>
    <t>DOI: 10.1002/cphy.c210002</t>
  </si>
  <si>
    <t>Résumé</t>
  </si>
  <si>
    <t>Le système gustatif détecte les substances chimiques placées dans la bouche et nous renseigne sur leur nature.</t>
  </si>
  <si>
    <t>Certaines ont une valeur nutritive, comme les sucres, acides aminés, sels et graisses.</t>
  </si>
  <si>
    <t>Elles sont généralement appréciées et facilement consommées.</t>
  </si>
  <si>
    <t>D’autres, comme l’atropine, la quinine ou la nicotine, sont désagréables et rapidement rejetées.</t>
  </si>
  <si>
    <t>Le goût permet surtout de percevoir le sucré, l’umami, l’amer, l’acide et le salé.</t>
  </si>
  <si>
    <t>La perception des graisses et de l’amidon pourrait aussi constituer des qualités gustatives distinctes.</t>
  </si>
  <si>
    <t>Les saveurs complexes résultent de l’association du goût, de l’odorat, de la texture, du piquant et de la température.</t>
  </si>
  <si>
    <t>La texture, le piquant et la température dépendent surtout du système somatosensoriel, notamment du nerf trijumeau.</t>
  </si>
  <si>
    <t>Les bourgeons gustatifs se trouvent sur la langue, le palais mou, l’œsophage et l’épiglotte.</t>
  </si>
  <si>
    <t>Le nerf trijumeau transmet aussi les sensations de température, de contact, de douleur ou de fraîcheur.</t>
  </si>
  <si>
    <t>La capsaïcine et le menthol peuvent provoquer certaines de ces sensations.</t>
  </si>
  <si>
    <t>L’article présente l’anatomie et la physiologie des cellules gustatives ainsi que les sensations liées au trijumeau.</t>
  </si>
  <si>
    <t>Il décrit aussi comment le goût est représenté dans les cortex gustatifs par des populations de neurones réparties.</t>
  </si>
  <si>
    <t>Enfin, il examine les signaux produits après l’ingestion et leur intégration entre la langue, l’intestin et le cerveau.</t>
  </si>
  <si>
    <t>Cette interaction contribue à nos sensations et à nos préférences pour les aliments nutritifs.</t>
  </si>
  <si>
    <t>Étude des interactions entre la texture et les stimuli olfactifs ortho- et retronasaux à l'aide d'approches psychophysiques et électrophysiologiques</t>
  </si>
  <si>
    <r>
      <t>Natacha Roudnitzky</t>
    </r>
    <r>
      <rPr>
        <sz val="12"/>
        <rFont val="Carlito"/>
        <family val="2"/>
      </rPr>
      <t xml:space="preserve">  1 </t>
    </r>
    <r>
      <rPr>
        <sz val="12"/>
        <rFont val="Carlito"/>
        <family val="2"/>
      </rPr>
      <t>, Johannes H F Bult, René A de Wijk, Jens Reden, Benno Schuster, Thomas Hummel</t>
    </r>
  </si>
  <si>
    <r>
      <t xml:space="preserve">PMID: </t>
    </r>
    <r>
      <rPr>
        <b/>
        <sz val="12"/>
        <rFont val="Carlito"/>
        <family val="2"/>
      </rPr>
      <t>20655335</t>
    </r>
  </si>
  <si>
    <t>DOI: 10.1016/j.bbr.2010.07.019</t>
  </si>
  <si>
    <t>La flaveur résulte d’une combinaison complexe de sensations olfactives, gustatives et trigéminales.</t>
  </si>
  <si>
    <t>Elles sont perçues pendant la transformation orale des aliments.</t>
  </si>
  <si>
    <t>Elles comprennent des effets thermiques, douloureux, tactiles et/ou kinesthésiques.</t>
  </si>
  <si>
    <t>Cette étude vise à mieux comprendre les interactions entre les sensations tactiles synchrones (texture) et les sensations olfactives (odeur).</t>
  </si>
  <si>
    <t>Elle utilise une approche psychophysique et une approche électrophysiologique.</t>
  </si>
  <si>
    <t>Les stimuli de texture étaient des portions de lait maigre et de lait maigre épaissi.</t>
  </si>
  <si>
    <t>Un arôme de beurre était présenté par voie orthonasale ou rétronasale.</t>
  </si>
  <si>
    <t>Il était présenté après la transformation orale et avant la déglutition du stimulus.</t>
  </si>
  <si>
    <t>Il pouvait aussi être présenté en l’absence de stimulus oral.</t>
  </si>
  <si>
    <t>Dix-huit sujets ont participé à l’étude : 11 femmes et 7 hommes.</t>
  </si>
  <si>
    <t>Leur âge moyen était de 24 ans.</t>
  </si>
  <si>
    <t>Ils ne connaissaient pas les effets attendus.</t>
  </si>
  <si>
    <t>Ils ont évalué l’intensité de l’odeur et de la texture de chaque stimulus.</t>
  </si>
  <si>
    <t>Les potentiels évoqués (ERP) ont été enregistrés sur cinq positions.</t>
  </si>
  <si>
    <t>Pour les données psychophysiques, la présence d’un stimulus oral augmentait l’intensité de l’odeur.</t>
  </si>
  <si>
    <t>Cet effet était indépendant de la voie de présentation de l’odeur.</t>
  </si>
  <si>
    <t>Pour les données électrophysiologiques, les ERP chimiosensoriels précoces et tardifs étaient modifiés.</t>
  </si>
  <si>
    <t>Ils étaient influencés par les conditions olfactives, les conditions de texture et leur interaction.</t>
  </si>
  <si>
    <t>En conclusion, des interactions perceptives ont lieu entre la texture des aliments et l’odeur.</t>
  </si>
  <si>
    <t>Des interactions intermodales ont été observées avec les voies orthonasale et rétronasale.</t>
  </si>
  <si>
    <t>Ces interactions entre texture et odeur ont lieu au niveau sensoriel primaire.</t>
  </si>
  <si>
    <t>Elles ont aussi lieu au niveau cognitif d’évaluation du stimulus.</t>
  </si>
  <si>
    <t>La dimension temporelle joue donc un rôle essentiel dans l’étude des interactions entre odeur et texture.</t>
  </si>
  <si>
    <t>Modulation du traitement du goût par la température</t>
  </si>
  <si>
    <r>
      <t>Christian H Citron</t>
    </r>
    <r>
      <rPr>
        <sz val="12"/>
        <rFont val="Carlito"/>
        <family val="2"/>
      </rPr>
      <t xml:space="preserve">  1 </t>
    </r>
  </si>
  <si>
    <r>
      <t xml:space="preserve">PMID: </t>
    </r>
    <r>
      <rPr>
        <b/>
        <sz val="12"/>
        <rFont val="Carlito"/>
        <family val="2"/>
      </rPr>
      <t>28794101</t>
    </r>
  </si>
  <si>
    <t>PMCID: PMC5668616</t>
  </si>
  <si>
    <t>DOI: 10.1152/ajpregu.00089.2017</t>
  </si>
  <si>
    <t>Les stimuli gustatifs ont une température.</t>
  </si>
  <si>
    <t>Cette température peut stimuler les mécanismes neuronaux thermosensibles de la bouche pendant la dégustation.</t>
  </si>
  <si>
    <t>Le goût et la température buccale sont parfois considérés comme deux modalités sensorielles différentes.</t>
  </si>
  <si>
    <t>Pourtant, de nombreuses études montrent que la température joue un rôle important dans la perception gustative.</t>
  </si>
  <si>
    <t>Elle peut modifier l’intensité des réponses neuronales et perceptives liées au goût.</t>
  </si>
  <si>
    <t>L’influence de la température sur le goût est appelée ici « thermogustation ».</t>
  </si>
  <si>
    <t>Cette influence peut varier selon les qualités gustatives.</t>
  </si>
  <si>
    <t>Elle peut aussi varier entre des stimuli supposés avoir une même qualité gustative.</t>
  </si>
  <si>
    <t>Elle dépend également de la concentration du stimulus gustatif.</t>
  </si>
  <si>
    <t>Les données neuronales et psychophysiques montrent un effet plus important de la température sur les solutions gustatives faibles.</t>
  </si>
  <si>
    <t>Cet effet est moins marqué avec les solutions concentrées.</t>
  </si>
  <si>
    <t>La thermogustation implique aussi une interaction entre la température de la bouche et celle du stimulus.</t>
  </si>
  <si>
    <t>Ces dépendances montrent que l’effet thermique sur le goût est complexe.</t>
  </si>
  <si>
    <t>Il est donc important d’identifier les principes qui expliquent comment la température modifie l’information gustative dans le système nerveux.</t>
  </si>
  <si>
    <t>Cela pourrait aider à mieux comprendre l’organisation des circuits neuronaux du goût.</t>
  </si>
  <si>
    <t>Cela pourrait aussi préciser leur rôle dans le traitement multisensoriel lié à la flaveur.</t>
  </si>
  <si>
    <t>Cependant, les effets thermiques restent relativement peu étudiés en neurosciences gustatives.</t>
  </si>
  <si>
    <t>Plusieurs mécanismes de la thermogustation restent encore mal connus.</t>
  </si>
  <si>
    <t>Les récepteurs impliqués doivent notamment être mieux identifiés.</t>
  </si>
  <si>
    <t>Le rôle éventuel des neurones thermiques buccaux et des neurones somatosensoriels du trijumeau doit aussi être précisé.</t>
  </si>
  <si>
    <t>Leur participation aux interactions thermogustatives reste à déterminer.</t>
  </si>
  <si>
    <t>Les fonctions plus générales de la température dans le traitement gustatif doivent également être étudiées.</t>
  </si>
  <si>
    <t>Cette revue examine ces différentes questions.</t>
  </si>
  <si>
    <t>Elle les replace dans le contexte des travaux consacrés à la thermogustation.</t>
  </si>
  <si>
    <r>
      <t>Mots-clés:</t>
    </r>
    <r>
      <rPr>
        <sz val="14"/>
        <rFont val="Carlito"/>
        <family val="2"/>
      </rPr>
      <t xml:space="preserve"> saveur; multisensoriel; somatosensation; goût; température.</t>
    </r>
  </si>
  <si>
    <t>INGÉNIERIE DES SAVEURS</t>
  </si>
  <si>
    <t>CUISINE MAROCAINE</t>
  </si>
  <si>
    <t>&amp; CUISINES DU SUD MÉDITERRANÉEN</t>
  </si>
  <si>
    <t>MARQUEUR</t>
  </si>
  <si>
    <t>TORRÉFIÉ</t>
  </si>
  <si>
    <t>ANISÉ/FLORAL</t>
  </si>
  <si>
    <t>CFA / ADULTES EN RECONVERSION</t>
  </si>
  <si>
    <t>Construire • corriger • justifier</t>
  </si>
  <si>
    <t>Produit → technique → marqueurs → équilibre → dégustation</t>
  </si>
  <si>
    <t>MAROC / MAGHREB</t>
  </si>
  <si>
    <t>graines toastées; poudre; marinade; sauce</t>
  </si>
  <si>
    <t>Surdosage = amertume/terreux dominant</t>
  </si>
  <si>
    <t>MAROC</t>
  </si>
  <si>
    <t>Coriandre graine</t>
  </si>
  <si>
    <t>MAROC / MÉDIT.</t>
  </si>
  <si>
    <t>AGRUME / ÉPICÉ</t>
  </si>
  <si>
    <t>toastée; moulue; marinade; bouillon</t>
  </si>
  <si>
    <t>À distinguer de la feuille fraîche</t>
  </si>
  <si>
    <t>MAGHREB</t>
  </si>
  <si>
    <t>1 — DIAGNOSTIQUER / CORRIGER</t>
  </si>
  <si>
    <t>sans effacer l’identité culinaire</t>
  </si>
  <si>
    <t>Coriandre fraîche</t>
  </si>
  <si>
    <t>HERBACÉ / FRAIS</t>
  </si>
  <si>
    <t>crue; hachée; chermoula; finition</t>
  </si>
  <si>
    <t>Ajouter tard pour conserver le volatil</t>
  </si>
  <si>
    <t>ESPAGNE DU SUD</t>
  </si>
  <si>
    <t>ÉPICES DOMINANTES</t>
  </si>
  <si>
    <t>Persil plat</t>
  </si>
  <si>
    <t>HERBACÉ / VERT</t>
  </si>
  <si>
    <t>haché; farce; sauce; finition</t>
  </si>
  <si>
    <t>Ne pas cuire longuement si recherché frais</t>
  </si>
  <si>
    <t>PROVENCE</t>
  </si>
  <si>
    <t>MANQUE DE RELIEF</t>
  </si>
  <si>
    <t>Citron confit</t>
  </si>
  <si>
    <t>AGRUME / SALIN / UMAMI</t>
  </si>
  <si>
    <t>quartiers; pulpe; peau émincée; sauce</t>
  </si>
  <si>
    <t>Très salé: corriger le sel global</t>
  </si>
  <si>
    <t>ITALIE DU SUD</t>
  </si>
  <si>
    <t>CONTEXTE DE SERVICE ►</t>
  </si>
  <si>
    <t>RESTAURATION / CFA</t>
  </si>
  <si>
    <t>&lt; préciser mentalement le public, le coût et le mode de service</t>
  </si>
  <si>
    <t>Citron frais</t>
  </si>
  <si>
    <t>MÉDIT.</t>
  </si>
  <si>
    <t>AGRUME / ACIDE</t>
  </si>
  <si>
    <t>jus; zeste; marinade; finition</t>
  </si>
  <si>
    <t>Le jus cuit perd de la fraîcheur</t>
  </si>
  <si>
    <t>GRÈCE</t>
  </si>
  <si>
    <t>TROP SALÉ</t>
  </si>
  <si>
    <t>Auteur : Joel Leboucher • Rochefort sur Mer | Version actualisée : 28 Septembre 2026 | Document réalisé avec l'aide de ChatGPT</t>
  </si>
  <si>
    <t>AGRUME / DOUX</t>
  </si>
  <si>
    <t>jus; zeste; salade; sauce</t>
  </si>
  <si>
    <t>Surveiller le sucre en réduction</t>
  </si>
  <si>
    <t>TURQUIE / MÉDIT. ORIENTALE</t>
  </si>
  <si>
    <t>QUESTION CFA</t>
  </si>
  <si>
    <t>POINT DE CONTRÔLE</t>
  </si>
  <si>
    <t>Fleur d'oranger</t>
  </si>
  <si>
    <t>FLORAL</t>
  </si>
  <si>
    <t>infusion; pâtisserie; salade; finition</t>
  </si>
  <si>
    <t>Dosage très faible</t>
  </si>
  <si>
    <t>MÉDITERRANÉE — CRÉATION</t>
  </si>
  <si>
    <t>TEXTURE MONOTONE</t>
  </si>
  <si>
    <t>MAROC / MÉDIT. ORIENTALE</t>
  </si>
  <si>
    <t>CHAUD / BOISÉ</t>
  </si>
  <si>
    <t>bâton; poudre; infusion; tajine</t>
  </si>
  <si>
    <t>Peut basculer vers registre dessert</t>
  </si>
  <si>
    <t>CHAUD / CITRONNÉ</t>
  </si>
  <si>
    <t>poudre; frais; marinade; sauce</t>
  </si>
  <si>
    <t>Piquant aromatique distinct du piment</t>
  </si>
  <si>
    <t>2 — CONSTRUIRE UN PLAT</t>
  </si>
  <si>
    <t>par fonctions sensorielles</t>
  </si>
  <si>
    <t>Curcuma</t>
  </si>
  <si>
    <t>MAGHREB / MÉDIT.</t>
  </si>
  <si>
    <t>TERREUX / CHAUD</t>
  </si>
  <si>
    <t>poudre; sauce; mijoté</t>
  </si>
  <si>
    <t>Couleur forte, goût plus discret</t>
  </si>
  <si>
    <t>Paprika doux</t>
  </si>
  <si>
    <t>ESPAGNE / MAGHREB</t>
  </si>
  <si>
    <t>poudre; marinade; sauce</t>
  </si>
  <si>
    <t>Brûlé = amertume</t>
  </si>
  <si>
    <t>PRODUIT PRINCIPAL ►</t>
  </si>
  <si>
    <t>Paprika fumé</t>
  </si>
  <si>
    <t>ESPAGNE</t>
  </si>
  <si>
    <t>FUMÉ / FRUITÉ</t>
  </si>
  <si>
    <t>poudre; sauce; marinade</t>
  </si>
  <si>
    <t>Très identitaire, vite dominant</t>
  </si>
  <si>
    <t>INTENTION ►</t>
  </si>
  <si>
    <t>CHALEUREUX / ÉQUILIBRÉ</t>
  </si>
  <si>
    <t>&lt; ex. frais, chaleureux, grillé, acidulé, végétal…</t>
  </si>
  <si>
    <t>Piment doux</t>
  </si>
  <si>
    <t>FRUITÉ / PIQUANT</t>
  </si>
  <si>
    <t>frais; poudre; sauce</t>
  </si>
  <si>
    <t>Adapter au public</t>
  </si>
  <si>
    <t xml:space="preserve">utilisez les listes déroulantes ▼ </t>
  </si>
  <si>
    <t>Harissa</t>
  </si>
  <si>
    <t>TUNISIE / MAGHREB</t>
  </si>
  <si>
    <t>PIMENTÉ / AILÉ</t>
  </si>
  <si>
    <t>condiment; marinade; sauce</t>
  </si>
  <si>
    <t>Sel et piquant à intégrer au dosage global</t>
  </si>
  <si>
    <t>Boulgour</t>
  </si>
  <si>
    <t>TECHNIQUES POSSIBLES (AUTO)</t>
  </si>
  <si>
    <t>INTENSITÉ 1–3</t>
  </si>
  <si>
    <t>Ras el hanout</t>
  </si>
  <si>
    <t>ÉPICÉ COMPLEXE</t>
  </si>
  <si>
    <t>marinade; tajine; couscous</t>
  </si>
  <si>
    <t>Composition variable: goûter le mélange</t>
  </si>
  <si>
    <t>BASE AROMATIQUE</t>
  </si>
  <si>
    <t>suer / confire</t>
  </si>
  <si>
    <t>MAROC / ESPAGNE</t>
  </si>
  <si>
    <t>FLORAL / MIELLÉ</t>
  </si>
  <si>
    <t>infusion; riz; bouillon; sauce</t>
  </si>
  <si>
    <t>Coût élevé; surdosage inutile</t>
  </si>
  <si>
    <t>ÉPICE / SIGNATURE</t>
  </si>
  <si>
    <t>toasté / moulu</t>
  </si>
  <si>
    <t>ALLIACÉ</t>
  </si>
  <si>
    <t>cru; rôti; confit; sauce</t>
  </si>
  <si>
    <t>Cru et cuit donnent deux profils différents</t>
  </si>
  <si>
    <t>TENSION ACIDE / FRAÎCHE</t>
  </si>
  <si>
    <t>jus / finition</t>
  </si>
  <si>
    <t>ALLIACÉ / DOUX</t>
  </si>
  <si>
    <t>suer; rôtir; confire; sauce</t>
  </si>
  <si>
    <t>Caramélisation augmente le doux</t>
  </si>
  <si>
    <t>TEXTURE / GARNITURE</t>
  </si>
  <si>
    <t>mijoté / rôti</t>
  </si>
  <si>
    <t>FRANCE / MÉDIT.</t>
  </si>
  <si>
    <t>ALLIACÉ / FIN</t>
  </si>
  <si>
    <t>crue; suée; vinaigrette; sauce</t>
  </si>
  <si>
    <t>Plus fine que l'oignon</t>
  </si>
  <si>
    <t>FINITION / CONTRASTE</t>
  </si>
  <si>
    <t>hachée / finition</t>
  </si>
  <si>
    <t>FRUITÉ / UMAMI / ACIDE</t>
  </si>
  <si>
    <t>crue; concassée; rôtie; sauce</t>
  </si>
  <si>
    <t>Concentration augmente umami et doux</t>
  </si>
  <si>
    <t>Poivron rouge</t>
  </si>
  <si>
    <t>FRUITÉ / DOUX</t>
  </si>
  <si>
    <t>grillé; confit; cru; sauce</t>
  </si>
  <si>
    <t>Peau brûlée à retirer si amère</t>
  </si>
  <si>
    <t>VÉGÉTAL / FUMÉ</t>
  </si>
  <si>
    <t>grillée; frite; rôtie; purée</t>
  </si>
  <si>
    <t>Absorbe fortement la matière grasse</t>
  </si>
  <si>
    <t xml:space="preserve">cellules jaunes utilisez les listes déroulantes ▼ </t>
  </si>
  <si>
    <t>VÉGÉTAL / DOUX</t>
  </si>
  <si>
    <t>grillée; sautée; farcie; crue</t>
  </si>
  <si>
    <t>Éviter surcuisson aqueuse</t>
  </si>
  <si>
    <t>3 — CONTRÔLE PROFESSIONNEL /20</t>
  </si>
  <si>
    <t>auto + validation après dégustation</t>
  </si>
  <si>
    <t>rôtie; salade; tajine; purée</t>
  </si>
  <si>
    <t>Acidité utile pour contrer le doux</t>
  </si>
  <si>
    <t>MÉDIT. SUD/EST</t>
  </si>
  <si>
    <t>NOISETTE / UMAMI</t>
  </si>
  <si>
    <t>mijoté; purée; rôti; salade</t>
  </si>
  <si>
    <t>Texture sèche si cuisson insuffisante</t>
  </si>
  <si>
    <t>Les choix racontent-ils le territoire annoncé ?</t>
  </si>
  <si>
    <t>Marqueurs cohérents ou emprunts explicités; éviter l'empilement folklorique.</t>
  </si>
  <si>
    <t>TERREUX / UMAMI</t>
  </si>
  <si>
    <t>mijoté; salade; purée</t>
  </si>
  <si>
    <t>Acidité en fin de cuisson</t>
  </si>
  <si>
    <t>HIÉRARCHIE AROMATIQUE</t>
  </si>
  <si>
    <t>Peux-tu nommer le marqueur principal et les soutiens ?</t>
  </si>
  <si>
    <t>Une signature domine; les autres servent la base, la tension ou la finition.</t>
  </si>
  <si>
    <t>Semoule de blé</t>
  </si>
  <si>
    <t>CÉRÉALE / NEUTRE</t>
  </si>
  <si>
    <t>vapeur; gonflage; garniture</t>
  </si>
  <si>
    <t>Le grain doit rester séparé</t>
  </si>
  <si>
    <t>TENSION ACIDE / FRAÎCHEUR</t>
  </si>
  <si>
    <t>Le plat possède-t-il un point qui réveille ?</t>
  </si>
  <si>
    <t>L'acidité/fraîcheur coupe gras, doux et longueur sans devenir agressive.</t>
  </si>
  <si>
    <t>MÉDIT. ORIENTALE</t>
  </si>
  <si>
    <t>CÉRÉALE / NOISETTE</t>
  </si>
  <si>
    <t>cuisson; salade; farce</t>
  </si>
  <si>
    <t>Hydratation à maîtriser</t>
  </si>
  <si>
    <t>MAÎTRISE DOUX + GRAS</t>
  </si>
  <si>
    <t>Le plat devient-il lourd, sucré ou saturant ?</t>
  </si>
  <si>
    <t>Fruits secs, oignon confit, huile, tahini ou beurre doivent rester équilibrés.</t>
  </si>
  <si>
    <t>ESPAGNE / MÉDIT. ORIENTALE</t>
  </si>
  <si>
    <t>pilaf; paella; farce</t>
  </si>
  <si>
    <t>Choisir variété selon technique</t>
  </si>
  <si>
    <t>TECHNIQUE / MOMENT D’AJOUT</t>
  </si>
  <si>
    <t>Le moment d’ajout est-il choisi pour l’effet recherché ?</t>
  </si>
  <si>
    <t>Le formateur valide la technique réelle : toastage, infusion, cuisson ou finition.</t>
  </si>
  <si>
    <t>Olive verte</t>
  </si>
  <si>
    <t>SALIN / AMER / UMAMI</t>
  </si>
  <si>
    <t>tajine; condiment; salade</t>
  </si>
  <si>
    <t>Dessalage possible</t>
  </si>
  <si>
    <t>CONTRASTE DE TEXTURE</t>
  </si>
  <si>
    <t>Le plat offre-t-il un contraste utile de textures ?</t>
  </si>
  <si>
    <t>Validation après dégustation : deux à trois textures lisibles suffisent.</t>
  </si>
  <si>
    <t>Olive noire</t>
  </si>
  <si>
    <t>SALIN / FRUITÉ / UMAMI</t>
  </si>
  <si>
    <t>salade; sauce; tapenade</t>
  </si>
  <si>
    <t>Goût plus mûr et puissant</t>
  </si>
  <si>
    <t>REPRODUCTIBILITÉ CFA / PRO</t>
  </si>
  <si>
    <t>Un autre cuisinier peut-il refaire le résultat ?</t>
  </si>
  <si>
    <t>Valider dosage, séquence, point de cuisson et correction avec l’apprenant.</t>
  </si>
  <si>
    <t>FRUITÉ / GRAS</t>
  </si>
  <si>
    <t>cuisson douce; émulsion; finition</t>
  </si>
  <si>
    <t>Une huile très amère peut dominer</t>
  </si>
  <si>
    <t>20</t>
  </si>
  <si>
    <t>La dégustation prime sur le score.</t>
  </si>
  <si>
    <t>Le score sert de repère de discussion, pas de vérité culinaire.</t>
  </si>
  <si>
    <t>Beurre rance / smen</t>
  </si>
  <si>
    <t>FERMENTÉ / GRAS / UMAMI</t>
  </si>
  <si>
    <t>tajine; couscous; finition</t>
  </si>
  <si>
    <t>Très puissant: dosage faible</t>
  </si>
  <si>
    <t>NOISETTE / DOUX</t>
  </si>
  <si>
    <t>grillée; frite; poudre; farce</t>
  </si>
  <si>
    <t>Allergène majeur</t>
  </si>
  <si>
    <t>4 — MÉTHODE DE TRAVAIL</t>
  </si>
  <si>
    <t>6 gestes transférables en production</t>
  </si>
  <si>
    <t>NOISETTE / AMER</t>
  </si>
  <si>
    <t>grillée; hachée; sauce</t>
  </si>
  <si>
    <t>Allergène majeur; rancissement</t>
  </si>
  <si>
    <t>DÉFINIR LE PRODUIT ET LE TERRITOIRE</t>
  </si>
  <si>
    <t>Ne pas commencer par « quelles épices ? » mais par le produit, la cuisson et l'intention.</t>
  </si>
  <si>
    <t>MÉDIT. EST / MAGHREB</t>
  </si>
  <si>
    <t>NOISETTE / TORRÉFIÉ</t>
  </si>
  <si>
    <t>toasté; pâte; finition</t>
  </si>
  <si>
    <t>Allergène; torréfaction rapide</t>
  </si>
  <si>
    <t>CONSTRUIRE UNE BASE</t>
  </si>
  <si>
    <t>Alliacé, tomate, huile, bouillon, céréale ou légumineuse : donner un socle.</t>
  </si>
  <si>
    <t>Tahini</t>
  </si>
  <si>
    <t>NOISETTE / GRAS</t>
  </si>
  <si>
    <t>sauce; purée; émulsion</t>
  </si>
  <si>
    <t>Détendre avec eau + acidité</t>
  </si>
  <si>
    <t>CHOISIR UNE SIGNATURE</t>
  </si>
  <si>
    <t>Un axe dominant : cumin-coriandre, citron confit-olive, paprika fumé, herbes, safran…</t>
  </si>
  <si>
    <t>GRÈCE / TURQUIE / EST</t>
  </si>
  <si>
    <t>LACTÉ / ACIDE / FRAIS</t>
  </si>
  <si>
    <t>sauce; marinade; finition</t>
  </si>
  <si>
    <t>Risque de trancher à forte chaleur</t>
  </si>
  <si>
    <t>CRÉER UNE TENSION</t>
  </si>
  <si>
    <t>Acide, frais, amer léger, salin ou pimenté : créer du relief.</t>
  </si>
  <si>
    <t>Feta / fromage salé</t>
  </si>
  <si>
    <t>GRÈCE / MÉDIT.</t>
  </si>
  <si>
    <t>SALIN / LACTÉ / UMAMI</t>
  </si>
  <si>
    <t>émietté; farce; salade</t>
  </si>
  <si>
    <t>Sel global à réduire</t>
  </si>
  <si>
    <t>PLACER LES AROMATES AU BON MOMENT</t>
  </si>
  <si>
    <t>Toasté, infusé, mijoté, cru ou finition : la technique modifie le goût.</t>
  </si>
  <si>
    <t>MENTHOLÉ / FRAIS</t>
  </si>
  <si>
    <t>infusion; salade; sauce; finition</t>
  </si>
  <si>
    <t>Ajouter en fin</t>
  </si>
  <si>
    <t>GOÛTER / CORRIGER</t>
  </si>
  <si>
    <t>Modifier un seul paramètre, regoûter, puis justifier avec un vocabulaire sensoriel.</t>
  </si>
  <si>
    <t>ITALIE / PROVENCE</t>
  </si>
  <si>
    <t>HERBACÉ / ANISÉ</t>
  </si>
  <si>
    <t>pesto; sauce; finition</t>
  </si>
  <si>
    <t>Noircit et perd son parfum à chaud</t>
  </si>
  <si>
    <t>PROVENCE / MÉDIT.</t>
  </si>
  <si>
    <t>HERBACÉ / BOISÉ</t>
  </si>
  <si>
    <t>marinade; rôti; infusion</t>
  </si>
  <si>
    <t>Dominant si surdosé</t>
  </si>
  <si>
    <t>CADRAGE PÉDAGOGIQUE</t>
  </si>
  <si>
    <t>repères de formation — pas une définition figée des cuisines</t>
  </si>
  <si>
    <t>RÉSINEUX / BOISÉ</t>
  </si>
  <si>
    <t>rôti; marinade; huile</t>
  </si>
  <si>
    <t>Dosage modéré</t>
  </si>
  <si>
    <t>TERRITOIRES VIVANTS</t>
  </si>
  <si>
    <t>Le Maroc et la Méditerranée présentent de fortes variations régionales.</t>
  </si>
  <si>
    <t>Relier produit, technique, marqueurs, équilibre sensoriel et service.</t>
  </si>
  <si>
    <t>Origan</t>
  </si>
  <si>
    <t>GRÈCE / ITALIE</t>
  </si>
  <si>
    <t>HERBACÉ / CHAUD</t>
  </si>
  <si>
    <t>sauce; grillade; marinade</t>
  </si>
  <si>
    <t>Sec souvent plus puissant</t>
  </si>
  <si>
    <t>REPÈRES 0–5</t>
  </si>
  <si>
    <t>Ce sont des repères comparatifs pédagogiques.</t>
  </si>
  <si>
    <t>VALIDATION</t>
  </si>
  <si>
    <t>La dégustation réelle prime et peut contredire la matrice.</t>
  </si>
  <si>
    <t>Fenouil graine</t>
  </si>
  <si>
    <t>ITALIE / MÉDIT.</t>
  </si>
  <si>
    <t>ANISÉ / DOUX</t>
  </si>
  <si>
    <t>toasté; moulu; saucisse; poisson</t>
  </si>
  <si>
    <t>Anisé vite dominant</t>
  </si>
  <si>
    <t>Anis vert</t>
  </si>
  <si>
    <t>ANISÉ</t>
  </si>
  <si>
    <t>infusion; pâtisserie; sauce</t>
  </si>
  <si>
    <t>Dosage faible</t>
  </si>
  <si>
    <t>Vinaigre de Xérès</t>
  </si>
  <si>
    <t>ACIDE / NOIX</t>
  </si>
  <si>
    <t>vinaigrette; déglaçage; sauce</t>
  </si>
  <si>
    <t>Très utile pour casser le gras</t>
  </si>
  <si>
    <t>Câpres</t>
  </si>
  <si>
    <t>SALIN / ACIDE / VÉGÉTAL</t>
  </si>
  <si>
    <t>condiment; sauce; salade</t>
  </si>
  <si>
    <t>Dessaler selon saumure</t>
  </si>
  <si>
    <t>SALIN / UMAMI</t>
  </si>
  <si>
    <t>fondu; condiment; sauce</t>
  </si>
  <si>
    <t>Peut saler sans être identifiable</t>
  </si>
  <si>
    <t>DOUX / FLORAL</t>
  </si>
  <si>
    <t>laquage; sauce; pâtisserie</t>
  </si>
  <si>
    <t>Équilibrer par acidité/amer</t>
  </si>
  <si>
    <t>Pruneau</t>
  </si>
  <si>
    <t>FRUIT SEC / DOUX</t>
  </si>
  <si>
    <t>tajine; compotée; farce</t>
  </si>
  <si>
    <t>Le plat peut devenir trop sucré</t>
  </si>
  <si>
    <t>Abricot sec</t>
  </si>
  <si>
    <t>FRUITÉ / DOUX / ACIDE</t>
  </si>
  <si>
    <t>tajine; farce; sauce</t>
  </si>
  <si>
    <t>Acidité variable selon produit</t>
  </si>
  <si>
    <t>Raisin sec</t>
  </si>
  <si>
    <t>DOUX / FRUITÉ</t>
  </si>
  <si>
    <t>couscous; farce; salade</t>
  </si>
  <si>
    <t>Hydrater et doser</t>
  </si>
  <si>
    <t>MÉDIT. EST</t>
  </si>
  <si>
    <t>graines; jus; mélasse; finition</t>
  </si>
  <si>
    <t>Mélasse très concentrée</t>
  </si>
  <si>
    <t>cru; salade; sauce</t>
  </si>
  <si>
    <t>Égoutter pour sauces</t>
  </si>
  <si>
    <t>VÉGÉTAL / AMER</t>
  </si>
  <si>
    <t>braisé; poêlé; salade</t>
  </si>
  <si>
    <t>Oxydation rapide après parage</t>
  </si>
  <si>
    <t>IODÉ / UMAMI</t>
  </si>
  <si>
    <t>grillé; poché; rôti; tajine</t>
  </si>
  <si>
    <t>Cuisson courte, éviter dessèchement</t>
  </si>
  <si>
    <t>CARNÉ / GRAS / UMAMI</t>
  </si>
  <si>
    <t>grillé; tajine; braisé; rôti</t>
  </si>
  <si>
    <t>Acidité/fraîcheur pour alléger</t>
  </si>
  <si>
    <t>CARNÉ / DOUX</t>
  </si>
  <si>
    <t>grillé; tajine; rôti; brochette</t>
  </si>
  <si>
    <t>Support neutre: identité vient du traitement</t>
  </si>
  <si>
    <t>LECTURE PROFESSIONNELLE DE LA MATRICE</t>
  </si>
  <si>
    <t>Principe</t>
  </si>
  <si>
    <t>Ce tableau n'est pas une liste de recettes.</t>
  </si>
  <si>
    <t>Il sert à raisonner: fonction sensorielle → technique → dosage → correction.</t>
  </si>
  <si>
    <t>Repérer le territoire et la famille aromatique.</t>
  </si>
  <si>
    <t>Choisir 2 à 4 marqueurs qui n'ont pas tous le même rôle.</t>
  </si>
  <si>
    <t>Vérifier la tenue à la chaleur: un marqueur fragile se place tard.</t>
  </si>
  <si>
    <t>Observer le point de vigilance avant d'augmenter le dosage.</t>
  </si>
  <si>
    <t>Goûter puis modifier un seul paramètre.</t>
  </si>
  <si>
    <t>MARQUEUR / PRODUIT</t>
  </si>
  <si>
    <t>TORRÉFIÉ/FUMÉ</t>
  </si>
  <si>
    <t>TENUE À LA CHALEUR</t>
  </si>
  <si>
    <t>ACCORDS PRO</t>
  </si>
  <si>
    <t>Chaleur moyenne</t>
  </si>
  <si>
    <t>Agneau; carotte; pois chiche; tomate</t>
  </si>
  <si>
    <t>Poisson; volaille; légumineuses</t>
  </si>
  <si>
    <t>Fragile</t>
  </si>
  <si>
    <t>Poisson; tomate; citron; ail</t>
  </si>
  <si>
    <t>Tomate; citron; ail; céréales</t>
  </si>
  <si>
    <t>Stable</t>
  </si>
  <si>
    <t>Volaille; olive; poisson; carotte</t>
  </si>
  <si>
    <t>Fragile pour zeste</t>
  </si>
  <si>
    <t>Poisson; légumes; sauces; grillades</t>
  </si>
  <si>
    <t>Carotte; cannelle; volaille; olive</t>
  </si>
  <si>
    <t>Très fragile</t>
  </si>
  <si>
    <t>Agrumes; amande; cannelle</t>
  </si>
  <si>
    <t>Agneau; pruneau; tomate; fruits</t>
  </si>
  <si>
    <t>Moyenne</t>
  </si>
  <si>
    <t>Volaille; poisson; légumes</t>
  </si>
  <si>
    <t>Riz; volaille; légumes</t>
  </si>
  <si>
    <t>Sensible au brûlage</t>
  </si>
  <si>
    <t>Volaille; tomate; poivron</t>
  </si>
  <si>
    <t>Pois chiche; poulpe; porc; tomate</t>
  </si>
  <si>
    <t>Tomate; poivron; légumineuses</t>
  </si>
  <si>
    <t>Semoule; œuf; agneau; tomate</t>
  </si>
  <si>
    <t>Agneau; volaille; légumes</t>
  </si>
  <si>
    <t>Fragile / infusion douce</t>
  </si>
  <si>
    <t>Poisson; riz; volaille</t>
  </si>
  <si>
    <t>Tomate; huile olive; herbes</t>
  </si>
  <si>
    <t>Viandes; légumes; céréales</t>
  </si>
  <si>
    <t>Poisson; tomate; herbes</t>
  </si>
  <si>
    <t>Ail; olive; herbes; poisson</t>
  </si>
  <si>
    <t>Ail; tomate; anchois; cumin</t>
  </si>
  <si>
    <t>Tahini; tomate; ail; cumin</t>
  </si>
  <si>
    <t>Menthe; citron; feta; tomate</t>
  </si>
  <si>
    <t>Cumin; orange; citron; coriandre</t>
  </si>
  <si>
    <t>Cumin; citron; tahini; tomate</t>
  </si>
  <si>
    <t>Cumin; tomate; vinaigre; herbes</t>
  </si>
  <si>
    <t>Bouillon; légumes; pois chiche</t>
  </si>
  <si>
    <t>Tomate; persil; citron</t>
  </si>
  <si>
    <t>Safran; tomate; bouillon</t>
  </si>
  <si>
    <t>Citron confit; volaille; tomate</t>
  </si>
  <si>
    <t>Tomate; anchois; agrumes</t>
  </si>
  <si>
    <t>Selon qualité</t>
  </si>
  <si>
    <t>Tomate; citron; herbes; ail</t>
  </si>
  <si>
    <t>Semoule; agneau; épices</t>
  </si>
  <si>
    <t>Volaille; pruneau; fleur d'oranger</t>
  </si>
  <si>
    <t>Poivron; raisin; fromage</t>
  </si>
  <si>
    <t>Pois chiche; miel; agrumes</t>
  </si>
  <si>
    <t>Citron; aubergine; pois chiche</t>
  </si>
  <si>
    <t>Concombre; ail; menthe; agneau</t>
  </si>
  <si>
    <t>Tomate; pastèque; herbes</t>
  </si>
  <si>
    <t>Thé; yaourt; concombre; agneau</t>
  </si>
  <si>
    <t>Tomate; huile olive; fromage</t>
  </si>
  <si>
    <t>Agneau; tomate; ail</t>
  </si>
  <si>
    <t>Agneau; pomme de terre; citron</t>
  </si>
  <si>
    <t>Tomate; feta; agneau</t>
  </si>
  <si>
    <t>Poisson; porc; agrume</t>
  </si>
  <si>
    <t>Agrumes; poisson; fruits</t>
  </si>
  <si>
    <t>Poivron; tomate; lentille</t>
  </si>
  <si>
    <t>Poisson; tomate; citron</t>
  </si>
  <si>
    <t>Tomate; olive; ail; câpre</t>
  </si>
  <si>
    <t>Caramélise vite</t>
  </si>
  <si>
    <t>Agneau; amande; agrume; épices</t>
  </si>
  <si>
    <t>Agneau; cannelle; sésame</t>
  </si>
  <si>
    <t>Volaille; amande; épices</t>
  </si>
  <si>
    <t>Oignon; cannelle; céréales</t>
  </si>
  <si>
    <t>Aubergine; agneau; herbes</t>
  </si>
  <si>
    <t>Yaourt; menthe; ail</t>
  </si>
  <si>
    <t>Citron; olive; persil</t>
  </si>
  <si>
    <t>Fragile cuisson</t>
  </si>
  <si>
    <t>Chermoula; citron; tomate</t>
  </si>
  <si>
    <t>Cumin; romarin; citron; fruits secs</t>
  </si>
  <si>
    <t>Citron confit; olive; paprika; herbes</t>
  </si>
  <si>
    <t>ATELIER / SITUATION PROFESSIONNELLE</t>
  </si>
  <si>
    <t>OBJECTIF MÉTIER</t>
  </si>
  <si>
    <t>CONTRAINTE</t>
  </si>
  <si>
    <t>PRODUITS / BASE</t>
  </si>
  <si>
    <t>TRAVAIL DEMANDÉ</t>
  </si>
  <si>
    <t>CRITÈRES D’OBSERVATION</t>
  </si>
  <si>
    <t>REMÉDIATION FORMATEUR</t>
  </si>
  <si>
    <t>VARIANTE / TRANSFERT</t>
  </si>
  <si>
    <t>N1</t>
  </si>
  <si>
    <t>Carotte marocaine : sortir du « cumin = Maroc »</t>
  </si>
  <si>
    <t>Identifier base / signature / tension</t>
  </si>
  <si>
    <t>Budget faible; production 20 portions</t>
  </si>
  <si>
    <t>Carotte, cumin, coriandre, citron, huile d’olive</t>
  </si>
  <si>
    <t>Réaliser 3 mini-échantillons: cumin dominant / équilibré / tension acide renforcée. Décrire les écarts.</t>
  </si>
  <si>
    <t>Dosage cumin; acidité; fraîcheur; texture; vocabulaire sensoriel</t>
  </si>
  <si>
    <t>Augmenter toutes les épices en même temps</t>
  </si>
  <si>
    <t>Faire retirer un paramètre puis regoûter; verbaliser « je perçois / je corrige »</t>
  </si>
  <si>
    <t>Transfert sur pois chiche ou courgette</t>
  </si>
  <si>
    <t>Citron confit + olive : maîtriser le sel</t>
  </si>
  <si>
    <t>Dissocier identité aromatique et salinité</t>
  </si>
  <si>
    <t>Pas de correction par sucre</t>
  </si>
  <si>
    <t>Poulet ou légume, citron confit, olive verte, herbes</t>
  </si>
  <si>
    <t>Construire deux versions et choisir le moment d’ajout du citron confit.</t>
  </si>
  <si>
    <t>Sel global; parfum d’agrume; équilibre sauce/produit</t>
  </si>
  <si>
    <t>Saler avant d’intégrer olives/citron</t>
  </si>
  <si>
    <t>Peser les ingrédients salins; dessaler si nécessaire; finir par acidité fraîche</t>
  </si>
  <si>
    <t>Poisson en chermoula</t>
  </si>
  <si>
    <t>Épices entières, toastées ou poudre</t>
  </si>
  <si>
    <t>Comprendre l’effet de la technique</t>
  </si>
  <si>
    <t>Même mélange, trois traitements</t>
  </si>
  <si>
    <t>Cumin, coriandre graine, paprika</t>
  </si>
  <si>
    <t>Comparer cru/poudre, toasté-moulu, infusion. Noter intensité, amertume, longueur.</t>
  </si>
  <si>
    <t>Développement aromatique; brûlage; régularité</t>
  </si>
  <si>
    <t>Torréfaction trop forte</t>
  </si>
  <si>
    <t>Travailler petites quantités et température maîtrisée</t>
  </si>
  <si>
    <t>Application à ras el hanout</t>
  </si>
  <si>
    <t>Herbes de cuisson / herbes de finition</t>
  </si>
  <si>
    <t>Préserver les notes volatiles</t>
  </si>
  <si>
    <t>Même recette, moment d’ajout différent</t>
  </si>
  <si>
    <t>Persil, coriandre, menthe</t>
  </si>
  <si>
    <t>Faire deux sauces: herbes cuites longtemps vs ajout tardif. Comparer.</t>
  </si>
  <si>
    <t>Couleur; fraîcheur; longueur; amertume</t>
  </si>
  <si>
    <t>Tout mettre au début</t>
  </si>
  <si>
    <t>Fractionner les ajouts; garder une finition crue</t>
  </si>
  <si>
    <t>Transfert basilic/origan</t>
  </si>
  <si>
    <t>N2</t>
  </si>
  <si>
    <t>Tajine poulet : construire une architecture</t>
  </si>
  <si>
    <t>Hiérarchiser 5 fonctions sensorielles</t>
  </si>
  <si>
    <t>Maximum 5 marqueurs principaux</t>
  </si>
  <si>
    <t>Poulet, oignon, citron confit, olive, épices, herbes</t>
  </si>
  <si>
    <t>Définir base, signature, tension, texture, finition avant cuisson puis ajuster après dégustation.</t>
  </si>
  <si>
    <t>Produit encore lisible; cohérence; salinité; sauce; finition</t>
  </si>
  <si>
    <t>Recette = accumulation d’épices</t>
  </si>
  <si>
    <t>Faire nommer le rôle de chaque ingrédient; supprimer ceux sans fonction</t>
  </si>
  <si>
    <t>Version végétale pois chiche/aubergine</t>
  </si>
  <si>
    <t>Couscous : grain, bouillon, garnitures</t>
  </si>
  <si>
    <t>Gérer trois composants indépendants</t>
  </si>
  <si>
    <t>Chaque composant doit être bon seul</t>
  </si>
  <si>
    <t>Semoule, bouillon, légumes, pois chiche, viande optionnelle</t>
  </si>
  <si>
    <t>Assaisonner séparément puis vérifier l’équilibre après assemblage.</t>
  </si>
  <si>
    <t>Grain séparé; bouillon aromatique; légumes non lessivés; cohérence globale</t>
  </si>
  <si>
    <t>Tout corriger dans le bouillon</t>
  </si>
  <si>
    <t>Dégustation séparée; correction composant par composant</t>
  </si>
  <si>
    <t>Service collectif / liaison chaude</t>
  </si>
  <si>
    <t>Aubergine Méditerranée : gras vs fumé vs acide</t>
  </si>
  <si>
    <t>Maîtriser absorption de matière grasse</t>
  </si>
  <si>
    <t>Cuisson au choix: four, grill ou poêle</t>
  </si>
  <si>
    <t>Aubergine, huile olive, citron/vinaigre, tahini ou tomate</t>
  </si>
  <si>
    <t>Créer une version crémeuse et une version plus fraîche avec même identité.</t>
  </si>
  <si>
    <t>Maîtrise huile; cuisson cœur; fumé; acidité; texture</t>
  </si>
  <si>
    <t>Ajouter huile pour compenser cuisson insuffisante</t>
  </si>
  <si>
    <t>Précuire correctement; acidifier; travailler émulsion plutôt que surcharge grasse</t>
  </si>
  <si>
    <t>Courgette ou poivron</t>
  </si>
  <si>
    <t>Pois chiche : Maroc / Espagne / Est méditerranéen</t>
  </si>
  <si>
    <t>Comprendre le territoire par la combinaison</t>
  </si>
  <si>
    <t>Même produit principal, trois profils</t>
  </si>
  <si>
    <t>Pois chiche + choix de marqueurs</t>
  </si>
  <si>
    <t>Créer trois assaisonnements distincts sans changer le produit principal.</t>
  </si>
  <si>
    <t>Territoires identifiables; pas de caricature; dosage; technique</t>
  </si>
  <si>
    <t>Utiliser une seule épice comme drapeau</t>
  </si>
  <si>
    <t>Combiner signature + acidité + herbe + technique</t>
  </si>
  <si>
    <t>Transfert lentille</t>
  </si>
  <si>
    <t>Poisson et chermoula</t>
  </si>
  <si>
    <t>Marinade, cuisson, fraîcheur</t>
  </si>
  <si>
    <t>Poisson non masqué; marinade limitée</t>
  </si>
  <si>
    <t>Poisson blanc, ail, coriandre, persil, cumin, citron</t>
  </si>
  <si>
    <t>Déterminer ce qui va en marinade, ce qui cuit, ce qui reste en finition.</t>
  </si>
  <si>
    <t>Cuisson poisson; acidité; ail; fraîcheur; texture sauce</t>
  </si>
  <si>
    <t>Marinade acide trop longue; poisson sec</t>
  </si>
  <si>
    <t>Réduire temps acide; réserver zeste/herbes pour la fin</t>
  </si>
  <si>
    <t>Crevette / légumes grillés</t>
  </si>
  <si>
    <t>N3</t>
  </si>
  <si>
    <t>Agneau pruneau : empêcher le registre dessert</t>
  </si>
  <si>
    <t>Piloter doux, gras, épices et acidité</t>
  </si>
  <si>
    <t>Conserver pruneau et cannelle</t>
  </si>
  <si>
    <t>Agneau, pruneau, cannelle, amande, oignon</t>
  </si>
  <si>
    <t>Corriger une version volontairement trop douce sans retirer les marqueurs identitaires.</t>
  </si>
  <si>
    <t>Doux maîtrisé; viande lisible; tension; amande; sauce</t>
  </si>
  <si>
    <t>Ajouter du sel pour « casser » le sucre</t>
  </si>
  <si>
    <t>Acidité mesurée; réduction contrôlée; épices chaudes non sucrées</t>
  </si>
  <si>
    <t>Volaille abricot</t>
  </si>
  <si>
    <t>Création Méditerranée contrôlée</t>
  </si>
  <si>
    <t>Créer sans fusion confuse</t>
  </si>
  <si>
    <t>4 marqueurs max + provenance justifiée</t>
  </si>
  <si>
    <t>Produit de saison au choix</t>
  </si>
  <si>
    <t>Écrire l’intention, choisir chaque marqueur pour une fonction puis produire une assiette.</t>
  </si>
  <si>
    <t>Cohérence; hiérarchie; technique; saison; justification</t>
  </si>
  <si>
    <t>Addition d’éléments « méditerranéens » sans axe</t>
  </si>
  <si>
    <t>Imposer suppression d’un marqueur puis comparer</t>
  </si>
  <si>
    <t>Version restauration collective</t>
  </si>
  <si>
    <t>Remédiation en service : plat déséquilibré</t>
  </si>
  <si>
    <t>Corriger vite sans refaire la recette</t>
  </si>
  <si>
    <t>10 minutes; stock limité</t>
  </si>
  <si>
    <t>Un plat volontairement trop gras, salé ou épicé</t>
  </si>
  <si>
    <t>Diagnostiquer, choisir UNE correction, goûter, puis une seconde seulement si nécessaire.</t>
  </si>
  <si>
    <t>Diagnostic exact; geste mesuré; vitesse; traçabilité de la correction</t>
  </si>
  <si>
    <t>Corriger simultanément sel, sucre, acidité, épices</t>
  </si>
  <si>
    <t>Faire annoncer hypothèse → action → résultat avant le geste suivant</t>
  </si>
  <si>
    <t>Épreuve orale formateur</t>
  </si>
  <si>
    <t>Ajouter progressivement citron frais, citron confit (en tenant compte du sel), tomate ou une pointe de vinaigre.</t>
  </si>
  <si>
    <t>Conserver ou ajouter une finition fraîche: coriandre, persil, menthe, zeste d’agrume.</t>
  </si>
  <si>
    <t>Regoutter avant de resaler; l’acidité augmente souvent la perception de relief.</t>
  </si>
  <si>
    <t>additionner trop d’épices sans hiérarchie</t>
  </si>
  <si>
    <t>Que change l’acidité dans la perception du gras et du doux ?</t>
  </si>
  <si>
    <t>Restaurer la tension sans déplacer l’identité du plat.</t>
  </si>
  <si>
    <t>Le plat doit être plus lisible, pas simplement plus acide.</t>
  </si>
  <si>
    <t>MAROC|MANQUE D'ACIDITÉ</t>
  </si>
  <si>
    <t>Introduire une tension: citron frais, citron confit (en tenant compte du sel), tomate ou une pointe de vinaigre.</t>
  </si>
  <si>
    <t>Réduire la charge grasse: huile d’olive, smen en petite quantité, amande/sésame; privilégier le dosage plutôt que l’ajout.</t>
  </si>
  <si>
    <t>Ajouter une composante fraîche ou végétale.</t>
  </si>
  <si>
    <t>Quel élément donne la sensation de lourdeur ?</t>
  </si>
  <si>
    <t>Corriger gras + doux + texture; ne pas compenser seulement par le sel.</t>
  </si>
  <si>
    <t>La finale doit redevenir nette et non saturante.</t>
  </si>
  <si>
    <t>MAROC|TROP GRAS / LOURD</t>
  </si>
  <si>
    <t>Diluer dans la base du plat ou augmenter la matière principale sans rajouter d’épices.</t>
  </si>
  <si>
    <t>Réintroduire fraîcheur/acide: citron frais, citron confit (en tenant compte du sel), tomate ou une pointe de vinaigre ; coriandre, persil, menthe, zeste d’agrume.</t>
  </si>
  <si>
    <t>Éviter de corriger par le sucre sauf logique de recette.</t>
  </si>
  <si>
    <t>Quelle épice domine et à quel moment l’as-tu ajoutée ?</t>
  </si>
  <si>
    <t>Identifier la cause: dose, torréfaction excessive, réduction ou temps d’infusion.</t>
  </si>
  <si>
    <t>La signature reste perceptible mais ne masque plus le produit.</t>
  </si>
  <si>
    <t>MAROC|ÉPICES DOMINANTES</t>
  </si>
  <si>
    <t>Choisir une signature claire: cumin, coriandre graine, gingembre, cannelle, safran, ras el hanout.</t>
  </si>
  <si>
    <t>Créer une tension: citron frais, citron confit (en tenant compte du sel), tomate ou une pointe de vinaigre.</t>
  </si>
  <si>
    <t>Ajouter un contraste de texture: amande/sésame toastés, pois chiche rôti, légumes juste cuits.</t>
  </si>
  <si>
    <t>Le plat manque-t-il d’arôme, d’acidité, de sel ou de texture ?</t>
  </si>
  <si>
    <t>Diagnostiquer avant d’ajouter; le relief vient de fonctions différentes.</t>
  </si>
  <si>
    <t>On doit pouvoir nommer la signature et la tension.</t>
  </si>
  <si>
    <t>MAROC|MANQUE DE RELIEF</t>
  </si>
  <si>
    <t>Augmenter l’acidité: citron frais, citron confit (en tenant compte du sel), tomate ou une pointe de vinaigre.</t>
  </si>
  <si>
    <t>Ajouter une légère amertume/herbacé ou une note grillée cohérente.</t>
  </si>
  <si>
    <t>Réduire miel, fruits secs, oignons confits ou concentration sucrée.</t>
  </si>
  <si>
    <t>D’où vient le doux : ingrédient, cuisson ou réduction ?</t>
  </si>
  <si>
    <t>Le doux peut être structurel; corriger par tension et dosage, pas par salage massif.</t>
  </si>
  <si>
    <t>Le plat reste rond sans devenir sucré.</t>
  </si>
  <si>
    <t>MAROC|TROP DOUX</t>
  </si>
  <si>
    <t>Augmenter la masse non salée du plat si possible.</t>
  </si>
  <si>
    <t>Ajouter un élément aqueux/non salé puis reconstruire la texture.</t>
  </si>
  <si>
    <t>Utiliser une acidité mesurée (citron frais, citron confit (en tenant compte du sel), tomate ou une pointe de vinaigre) pour redonner du relief après dilution.</t>
  </si>
  <si>
    <t>Quel ingrédient apporte le sel : olive, fromage, citron confit, anchois, bouillon ?</t>
  </si>
  <si>
    <t>Le sel ne se retire pas: on dilue ou on rééquilibre la masse et les autres perceptions.</t>
  </si>
  <si>
    <t>La correction ne doit pas rendre le plat aqueux.</t>
  </si>
  <si>
    <t>MAROC|TROP SALÉ</t>
  </si>
  <si>
    <t>Ajouter tardivement coriandre, persil, menthe, zeste d’agrume.</t>
  </si>
  <si>
    <t>Apporter une acidité vive: citron frais, citron confit (en tenant compte du sel), tomate ou une pointe de vinaigre.</t>
  </si>
  <si>
    <t>Limiter les cuissons longues des herbes et zestes destinés à la finition.</t>
  </si>
  <si>
    <t>Quel marqueur frais doit être encore perceptible au service ?</t>
  </si>
  <si>
    <t>Séparer aromates de cuisson et aromates de finition.</t>
  </si>
  <si>
    <t>La finale doit être plus volatile et plus nette.</t>
  </si>
  <si>
    <t>MAROC|MANQUE DE FRAÎCHEUR</t>
  </si>
  <si>
    <t>Ajouter un contraste: amande/sésame toastés, pois chiche rôti, légumes juste cuits.</t>
  </si>
  <si>
    <t>Modifier une technique: cru/cuit, rôti/mijoté, crémeux/croustillant.</t>
  </si>
  <si>
    <t>Conserver le même profil aromatique pour que le contraste reste lisible.</t>
  </si>
  <si>
    <t>Quelle texture domine aujourd’hui ?</t>
  </si>
  <si>
    <t>La texture est une composante sensorielle à part entière, pas une décoration.</t>
  </si>
  <si>
    <t>Deux à trois textures lisibles suffisent.</t>
  </si>
  <si>
    <t>MAROC|TEXTURE MONOTONE</t>
  </si>
  <si>
    <t>Ajouter progressivement citron, tomate, vinaigre léger ou condiment acidulé.</t>
  </si>
  <si>
    <t>Conserver ou ajouter une finition fraîche: coriandre, persil, menthe.</t>
  </si>
  <si>
    <t>confondre puissance pimentée et complexité aromatique</t>
  </si>
  <si>
    <t>MAGHREB|MANQUE D'ACIDITÉ</t>
  </si>
  <si>
    <t>Introduire une tension: citron, tomate, vinaigre léger ou condiment acidulé.</t>
  </si>
  <si>
    <t>Réduire la charge grasse: huile d’olive, fruits secs, sauce liée modérée; privilégier le dosage plutôt que l’ajout.</t>
  </si>
  <si>
    <t>MAGHREB|TROP GRAS / LOURD</t>
  </si>
  <si>
    <t>Réintroduire fraîcheur/acide: citron, tomate, vinaigre léger ou condiment acidulé ; coriandre, persil, menthe.</t>
  </si>
  <si>
    <t>MAGHREB|ÉPICES DOMINANTES</t>
  </si>
  <si>
    <t>Choisir une signature claire: cumin, coriandre, paprika, harissa maîtrisée.</t>
  </si>
  <si>
    <t>Créer une tension: citron, tomate, vinaigre léger ou condiment acidulé.</t>
  </si>
  <si>
    <t>Ajouter un contraste de texture: semoule grainée, pois chiche, fruits secs toastés.</t>
  </si>
  <si>
    <t>MAGHREB|MANQUE DE RELIEF</t>
  </si>
  <si>
    <t>Augmenter l’acidité: citron, tomate, vinaigre léger ou condiment acidulé.</t>
  </si>
  <si>
    <t>MAGHREB|TROP DOUX</t>
  </si>
  <si>
    <t>Utiliser une acidité mesurée (citron, tomate, vinaigre léger ou condiment acidulé) pour redonner du relief après dilution.</t>
  </si>
  <si>
    <t>MAGHREB|TROP SALÉ</t>
  </si>
  <si>
    <t>Ajouter tardivement coriandre, persil, menthe.</t>
  </si>
  <si>
    <t>Apporter une acidité vive: citron, tomate, vinaigre léger ou condiment acidulé.</t>
  </si>
  <si>
    <t>MAGHREB|MANQUE DE FRAÎCHEUR</t>
  </si>
  <si>
    <t>Ajouter un contraste: semoule grainée, pois chiche, fruits secs toastés.</t>
  </si>
  <si>
    <t>MAGHREB|TEXTURE MONOTONE</t>
  </si>
  <si>
    <t>Ajouter progressivement vinaigre de Xérès, citron, tomate.</t>
  </si>
  <si>
    <t>Conserver ou ajouter une finition fraîche: persil, agrumes, herbes fraîches.</t>
  </si>
  <si>
    <t>brûler paprika ou ail</t>
  </si>
  <si>
    <t>ESPAGNE DU SUD|MANQUE D'ACIDITÉ</t>
  </si>
  <si>
    <t>Introduire une tension: vinaigre de Xérès, citron, tomate.</t>
  </si>
  <si>
    <t>Réduire la charge grasse: huile d’olive; privilégier le dosage plutôt que l’ajout.</t>
  </si>
  <si>
    <t>ESPAGNE DU SUD|TROP GRAS / LOURD</t>
  </si>
  <si>
    <t>Réintroduire fraîcheur/acide: vinaigre de Xérès, citron, tomate ; persil, agrumes, herbes fraîches.</t>
  </si>
  <si>
    <t>ESPAGNE DU SUD|ÉPICES DOMINANTES</t>
  </si>
  <si>
    <t>Choisir une signature claire: paprika doux/fumé, safran, ail.</t>
  </si>
  <si>
    <t>Créer une tension: vinaigre de Xérès, citron, tomate.</t>
  </si>
  <si>
    <t>Ajouter un contraste de texture: amande/noix, légumes grillés, céréales.</t>
  </si>
  <si>
    <t>ESPAGNE DU SUD|MANQUE DE RELIEF</t>
  </si>
  <si>
    <t>Augmenter l’acidité: vinaigre de Xérès, citron, tomate.</t>
  </si>
  <si>
    <t>ESPAGNE DU SUD|TROP DOUX</t>
  </si>
  <si>
    <t>Utiliser une acidité mesurée (vinaigre de Xérès, citron, tomate) pour redonner du relief après dilution.</t>
  </si>
  <si>
    <t>ESPAGNE DU SUD|TROP SALÉ</t>
  </si>
  <si>
    <t>Ajouter tardivement persil, agrumes, herbes fraîches.</t>
  </si>
  <si>
    <t>Apporter une acidité vive: vinaigre de Xérès, citron, tomate.</t>
  </si>
  <si>
    <t>ESPAGNE DU SUD|MANQUE DE FRAÎCHEUR</t>
  </si>
  <si>
    <t>Ajouter un contraste: amande/noix, légumes grillés, céréales.</t>
  </si>
  <si>
    <t>ESPAGNE DU SUD|TEXTURE MONOTONE</t>
  </si>
  <si>
    <t>Ajouter progressivement citron, tomate, vinaigre de vin.</t>
  </si>
  <si>
    <t>Conserver ou ajouter une finition fraîche: basilic, persil, zestes.</t>
  </si>
  <si>
    <t>surdoser les herbes résineuses</t>
  </si>
  <si>
    <t>PROVENCE|MANQUE D'ACIDITÉ</t>
  </si>
  <si>
    <t>Introduire une tension: citron, tomate, vinaigre de vin.</t>
  </si>
  <si>
    <t>PROVENCE|TROP GRAS / LOURD</t>
  </si>
  <si>
    <t>Réintroduire fraîcheur/acide: citron, tomate, vinaigre de vin ; basilic, persil, zestes.</t>
  </si>
  <si>
    <t>PROVENCE|ÉPICES DOMINANTES</t>
  </si>
  <si>
    <t>Choisir une signature claire: thym, romarin, ail, fenouil.</t>
  </si>
  <si>
    <t>Créer une tension: citron, tomate, vinaigre de vin.</t>
  </si>
  <si>
    <t>Ajouter un contraste de texture: légumes rôtis, croûtons, fruits secs.</t>
  </si>
  <si>
    <t>PROVENCE|MANQUE DE RELIEF</t>
  </si>
  <si>
    <t>Augmenter l’acidité: citron, tomate, vinaigre de vin.</t>
  </si>
  <si>
    <t>PROVENCE|TROP DOUX</t>
  </si>
  <si>
    <t>Utiliser une acidité mesurée (citron, tomate, vinaigre de vin) pour redonner du relief après dilution.</t>
  </si>
  <si>
    <t>PROVENCE|TROP SALÉ</t>
  </si>
  <si>
    <t>Ajouter tardivement basilic, persil, zestes.</t>
  </si>
  <si>
    <t>Apporter une acidité vive: citron, tomate, vinaigre de vin.</t>
  </si>
  <si>
    <t>PROVENCE|MANQUE DE FRAÎCHEUR</t>
  </si>
  <si>
    <t>Ajouter un contraste: légumes rôtis, croûtons, fruits secs.</t>
  </si>
  <si>
    <t>PROVENCE|TEXTURE MONOTONE</t>
  </si>
  <si>
    <t>Ajouter progressivement citron, tomate, vinaigre.</t>
  </si>
  <si>
    <t>Conserver ou ajouter une finition fraîche: basilic, persil, agrumes.</t>
  </si>
  <si>
    <t>empiler ail, fromage et sel sans acidité</t>
  </si>
  <si>
    <t>ITALIE DU SUD|MANQUE D'ACIDITÉ</t>
  </si>
  <si>
    <t>Introduire une tension: citron, tomate, vinaigre.</t>
  </si>
  <si>
    <t>Réduire la charge grasse: huile d’olive, fromage en dosage mesuré; privilégier le dosage plutôt que l’ajout.</t>
  </si>
  <si>
    <t>ITALIE DU SUD|TROP GRAS / LOURD</t>
  </si>
  <si>
    <t>Réintroduire fraîcheur/acide: citron, tomate, vinaigre ; basilic, persil, agrumes.</t>
  </si>
  <si>
    <t>ITALIE DU SUD|ÉPICES DOMINANTES</t>
  </si>
  <si>
    <t>Choisir une signature claire: origan, basilic, ail, fenouil.</t>
  </si>
  <si>
    <t>Créer une tension: citron, tomate, vinaigre.</t>
  </si>
  <si>
    <t>Ajouter un contraste de texture: chapelure toastée, fruits secs, légumes grillés.</t>
  </si>
  <si>
    <t>ITALIE DU SUD|MANQUE DE RELIEF</t>
  </si>
  <si>
    <t>Augmenter l’acidité: citron, tomate, vinaigre.</t>
  </si>
  <si>
    <t>ITALIE DU SUD|TROP DOUX</t>
  </si>
  <si>
    <t>Utiliser une acidité mesurée (citron, tomate, vinaigre) pour redonner du relief après dilution.</t>
  </si>
  <si>
    <t>ITALIE DU SUD|TROP SALÉ</t>
  </si>
  <si>
    <t>Ajouter tardivement basilic, persil, agrumes.</t>
  </si>
  <si>
    <t>Apporter une acidité vive: citron, tomate, vinaigre.</t>
  </si>
  <si>
    <t>ITALIE DU SUD|MANQUE DE FRAÎCHEUR</t>
  </si>
  <si>
    <t>Ajouter un contraste: chapelure toastée, fruits secs, légumes grillés.</t>
  </si>
  <si>
    <t>ITALIE DU SUD|TEXTURE MONOTONE</t>
  </si>
  <si>
    <t>Ajouter progressivement citron, vinaigre.</t>
  </si>
  <si>
    <t>Conserver ou ajouter une finition fraîche: menthe, origan, persil, concombre.</t>
  </si>
  <si>
    <t>cumuler feta, olives et sel</t>
  </si>
  <si>
    <t>GRÈCE|MANQUE D'ACIDITÉ</t>
  </si>
  <si>
    <t>Introduire une tension: citron, vinaigre.</t>
  </si>
  <si>
    <t>Réduire la charge grasse: huile d’olive, yaourt, feta; privilégier le dosage plutôt que l’ajout.</t>
  </si>
  <si>
    <t>GRÈCE|TROP GRAS / LOURD</t>
  </si>
  <si>
    <t>Réintroduire fraîcheur/acide: citron, vinaigre ; menthe, origan, persil, concombre.</t>
  </si>
  <si>
    <t>GRÈCE|ÉPICES DOMINANTES</t>
  </si>
  <si>
    <t>Choisir une signature claire: origan, citron, ail.</t>
  </si>
  <si>
    <t>Créer une tension: citron, vinaigre.</t>
  </si>
  <si>
    <t>Ajouter un contraste de texture: concombre, noix, légumes crus/grillés.</t>
  </si>
  <si>
    <t>GRÈCE|MANQUE DE RELIEF</t>
  </si>
  <si>
    <t>Augmenter l’acidité: citron, vinaigre.</t>
  </si>
  <si>
    <t>GRÈCE|TROP DOUX</t>
  </si>
  <si>
    <t>Utiliser une acidité mesurée (citron, vinaigre) pour redonner du relief après dilution.</t>
  </si>
  <si>
    <t>GRÈCE|TROP SALÉ</t>
  </si>
  <si>
    <t>Ajouter tardivement menthe, origan, persil, concombre.</t>
  </si>
  <si>
    <t>Apporter une acidité vive: citron, vinaigre.</t>
  </si>
  <si>
    <t>GRÈCE|MANQUE DE FRAÎCHEUR</t>
  </si>
  <si>
    <t>Ajouter un contraste: concombre, noix, légumes crus/grillés.</t>
  </si>
  <si>
    <t>GRÈCE|TEXTURE MONOTONE</t>
  </si>
  <si>
    <t>Ajouter progressivement citron, grenade, yaourt acidulé.</t>
  </si>
  <si>
    <t>Conserver ou ajouter une finition fraîche: menthe, persil, concombre.</t>
  </si>
  <si>
    <t>laisser tahini/gras étouffer l’acidité</t>
  </si>
  <si>
    <t>TURQUIE / MÉDIT. ORIENTALE|MANQUE D'ACIDITÉ</t>
  </si>
  <si>
    <t>Introduire une tension: citron, grenade, yaourt acidulé.</t>
  </si>
  <si>
    <t>Réduire la charge grasse: huile d’olive, tahini, yaourt; privilégier le dosage plutôt que l’ajout.</t>
  </si>
  <si>
    <t>TURQUIE / MÉDIT. ORIENTALE|TROP GRAS / LOURD</t>
  </si>
  <si>
    <t>Réintroduire fraîcheur/acide: citron, grenade, yaourt acidulé ; menthe, persil, concombre.</t>
  </si>
  <si>
    <t>TURQUIE / MÉDIT. ORIENTALE|ÉPICES DOMINANTES</t>
  </si>
  <si>
    <t>Choisir une signature claire: cumin, sésame, menthe, sumac/grenade selon recette.</t>
  </si>
  <si>
    <t>Créer une tension: citron, grenade, yaourt acidulé.</t>
  </si>
  <si>
    <t>Ajouter un contraste de texture: sésame, noix, boulgour, légumes grillés.</t>
  </si>
  <si>
    <t>TURQUIE / MÉDIT. ORIENTALE|MANQUE DE RELIEF</t>
  </si>
  <si>
    <t>Augmenter l’acidité: citron, grenade, yaourt acidulé.</t>
  </si>
  <si>
    <t>TURQUIE / MÉDIT. ORIENTALE|TROP DOUX</t>
  </si>
  <si>
    <t>Utiliser une acidité mesurée (citron, grenade, yaourt acidulé) pour redonner du relief après dilution.</t>
  </si>
  <si>
    <t>TURQUIE / MÉDIT. ORIENTALE|TROP SALÉ</t>
  </si>
  <si>
    <t>Ajouter tardivement menthe, persil, concombre.</t>
  </si>
  <si>
    <t>Apporter une acidité vive: citron, grenade, yaourt acidulé.</t>
  </si>
  <si>
    <t>TURQUIE / MÉDIT. ORIENTALE|MANQUE DE FRAÎCHEUR</t>
  </si>
  <si>
    <t>Ajouter un contraste: sésame, noix, boulgour, légumes grillés.</t>
  </si>
  <si>
    <t>TURQUIE / MÉDIT. ORIENTALE|TEXTURE MONOTONE</t>
  </si>
  <si>
    <t>Ajouter progressivement choisir UNE acidité cohérente: citron, vinaigre, tomate, grenade.</t>
  </si>
  <si>
    <t>Conserver ou ajouter une finition fraîche: choisir UNE famille herbacée dominante.</t>
  </si>
  <si>
    <t>faire une juxtaposition de marqueurs sans logique</t>
  </si>
  <si>
    <t>MÉDITERRANÉE — CRÉATION|MANQUE D'ACIDITÉ</t>
  </si>
  <si>
    <t>Introduire une tension: choisir UNE acidité cohérente: citron, vinaigre, tomate, grenade.</t>
  </si>
  <si>
    <t>Réduire la charge grasse: huile d’olive, yaourt ou fruit sec selon l’axe retenu; privilégier le dosage plutôt que l’ajout.</t>
  </si>
  <si>
    <t>MÉDITERRANÉE — CRÉATION|TROP GRAS / LOURD</t>
  </si>
  <si>
    <t>Réintroduire fraîcheur/acide: choisir UNE acidité cohérente: citron, vinaigre, tomate, grenade ; choisir UNE famille herbacée dominante.</t>
  </si>
  <si>
    <t>MÉDITERRANÉE — CRÉATION|ÉPICES DOMINANTES</t>
  </si>
  <si>
    <t>Choisir une signature claire: annoncer clairement le territoire d’emprunt de chaque marqueur.</t>
  </si>
  <si>
    <t>Créer une tension: choisir UNE acidité cohérente: citron, vinaigre, tomate, grenade.</t>
  </si>
  <si>
    <t>Ajouter un contraste de texture: ajouter un contraste utile, non décoratif.</t>
  </si>
  <si>
    <t>MÉDITERRANÉE — CRÉATION|MANQUE DE RELIEF</t>
  </si>
  <si>
    <t>Augmenter l’acidité: choisir UNE acidité cohérente: citron, vinaigre, tomate, grenade.</t>
  </si>
  <si>
    <t>MÉDITERRANÉE — CRÉATION|TROP DOUX</t>
  </si>
  <si>
    <t>Utiliser une acidité mesurée (choisir UNE acidité cohérente: citron, vinaigre, tomate, grenade) pour redonner du relief après dilution.</t>
  </si>
  <si>
    <t>MÉDITERRANÉE — CRÉATION|TROP SALÉ</t>
  </si>
  <si>
    <t>Ajouter tardivement choisir UNE famille herbacée dominante.</t>
  </si>
  <si>
    <t>Apporter une acidité vive: choisir UNE acidité cohérente: citron, vinaigre, tomate, grenade.</t>
  </si>
  <si>
    <t>MÉDITERRANÉE — CRÉATION|MANQUE DE FRAÎCHEUR</t>
  </si>
  <si>
    <t>Ajouter un contraste: ajouter un contraste utile, non décoratif.</t>
  </si>
  <si>
    <t>MÉDITERRANÉE — CRÉATION|TEXTURE MONOTONE</t>
  </si>
  <si>
    <t>PARCOURS FORMATEUR — 6 SÉANCES PROGRESSIVES</t>
  </si>
  <si>
    <t>SÉANCE</t>
  </si>
  <si>
    <t>CAPACITÉ VISÉE</t>
  </si>
  <si>
    <t>MISE EN SITUATION</t>
  </si>
  <si>
    <t>TRACE APPRENANT</t>
  </si>
  <si>
    <t>OBSERVATION FORMATEUR</t>
  </si>
  <si>
    <t>REMÉDIATION</t>
  </si>
  <si>
    <t>1 — Nommer</t>
  </si>
  <si>
    <t>Distinguer goût, arôme, trigéminal, texture</t>
  </si>
  <si>
    <t>Dégustation cumin/citron/huile/herbe sur base neutre</t>
  </si>
  <si>
    <t>3 mots sensoriels + intensité 0–5</t>
  </si>
  <si>
    <t>L’apprenant décrit sans se limiter à « bon/pas bon »</t>
  </si>
  <si>
    <t>Proposer lexique court et comparaison par paires</t>
  </si>
  <si>
    <t>Vocabulaire précis et reproductible</t>
  </si>
  <si>
    <t>2 — Doser</t>
  </si>
  <si>
    <t>Observer l’effet du dosage</t>
  </si>
  <si>
    <t>Trois intensités d’un même marqueur</t>
  </si>
  <si>
    <t>Dose + perception + seuil de dominance</t>
  </si>
  <si>
    <t>Capacité à reconnaître le point de bascule</t>
  </si>
  <si>
    <t>Revenir à une dose basse puis monter par étapes</t>
  </si>
  <si>
    <t>Dose choisie justifiée</t>
  </si>
  <si>
    <t>3 — Transformer</t>
  </si>
  <si>
    <t>Relier technique et profil aromatique</t>
  </si>
  <si>
    <t>Épice crue/toastée/infusée; herbe cuite/finition</t>
  </si>
  <si>
    <t>Tableau technique → effet</t>
  </si>
  <si>
    <t>Compréhension du rôle de la chaleur et du temps</t>
  </si>
  <si>
    <t>Faire comparer à produit identique</t>
  </si>
  <si>
    <t>Technique choisie pour un effet attendu</t>
  </si>
  <si>
    <t>4 — Construire</t>
  </si>
  <si>
    <t>Assembler base/signature/tension/texture/finition</t>
  </si>
  <si>
    <t>Utiliser 09_MAROC_MEDIT</t>
  </si>
  <si>
    <t>Fiche de construction</t>
  </si>
  <si>
    <t>Hiérarchie et cohérence territoriale</t>
  </si>
  <si>
    <t>Supprimer un marqueur redondant</t>
  </si>
  <si>
    <t>Plat lisible et argumenté</t>
  </si>
  <si>
    <t>5 — Corriger</t>
  </si>
  <si>
    <t>Diagnostiquer un déséquilibre</t>
  </si>
  <si>
    <t>Plat volontairement trop gras/doux/salé/épicé</t>
  </si>
  <si>
    <t>Hypothèse → correction → résultat</t>
  </si>
  <si>
    <t>Une seule variable modifiée à la fois</t>
  </si>
  <si>
    <t>Interdire les corrections simultanées</t>
  </si>
  <si>
    <t>Correction mesurée et expliquée</t>
  </si>
  <si>
    <t>6 — Transférer</t>
  </si>
  <si>
    <t>Créer une variante sans perdre la logique</t>
  </si>
  <si>
    <t>Même produit dans deux territoires méditerranéens</t>
  </si>
  <si>
    <t>Comparatif des fonctions</t>
  </si>
  <si>
    <t>Capacité à transférer sans copier une recette</t>
  </si>
  <si>
    <t>Faire verbaliser ce qui change / ne change pas</t>
  </si>
  <si>
    <t>Autonomie professionnelle</t>
  </si>
  <si>
    <t>GRILLE D'ÉVALUATION — PRIORITÉ AU RAISONNEMENT</t>
  </si>
  <si>
    <t>INSUFFISANT</t>
  </si>
  <si>
    <t>EN COURS</t>
  </si>
  <si>
    <t>MAÎTRISÉ</t>
  </si>
  <si>
    <t>INDICE OBSERVABLE</t>
  </si>
  <si>
    <t>QUESTION DE RELANCE</t>
  </si>
  <si>
    <t>Diagnostic sensoriel</t>
  </si>
  <si>
    <t>Diagnostic vague ou faux</t>
  </si>
  <si>
    <t>Repère un déséquilibre sans cause</t>
  </si>
  <si>
    <t>Identifie déséquilibre + cause probable</t>
  </si>
  <si>
    <t>Utilise doux/acide/amer/umami/gras/frais/arôme/texture</t>
  </si>
  <si>
    <t>« Qu’est-ce qui te fait dire cela ? »</t>
  </si>
  <si>
    <t>Hiérarchie aromatique</t>
  </si>
  <si>
    <t>Accumulation de marqueurs</t>
  </si>
  <si>
    <t>Signature perceptible mais soutiens mal dosés</t>
  </si>
  <si>
    <t>Signature + soutiens clairement hiérarchisés</t>
  </si>
  <si>
    <t>Peut nommer rôle de chaque marqueur</t>
  </si>
  <si>
    <t>« Si tu dois en retirer un, lequel ? »</t>
  </si>
  <si>
    <t>Technique appliquée par habitude</t>
  </si>
  <si>
    <t>Technique cohérente mais peu justifiée</t>
  </si>
  <si>
    <t>Technique choisie pour modifier/ préserver l’arôme</t>
  </si>
  <si>
    <t>Explique effet chaleur/temps/moment d’ajout</t>
  </si>
  <si>
    <t>« Pourquoi maintenant et pas en finition ? »</t>
  </si>
  <si>
    <t>Ajoute plusieurs choses à la fois</t>
  </si>
  <si>
    <t>Correction plausible mais non vérifiée</t>
  </si>
  <si>
    <t>Une variable, regoût, décision suivante</t>
  </si>
  <si>
    <t>Trace avant/après</t>
  </si>
  <si>
    <t>« Quel résultat attends-tu précisément ? »</t>
  </si>
  <si>
    <t>Transfert</t>
  </si>
  <si>
    <t>Copie une recette</t>
  </si>
  <si>
    <t>Change des ingrédients sans logique</t>
  </si>
  <si>
    <t>Transpose les fonctions à un autre produit/territoire</t>
  </si>
  <si>
    <t>Conserve structure sensorielle</t>
  </si>
  <si>
    <t>« Quelle fonction dois-tu préserver ? »</t>
  </si>
  <si>
    <t>Hygiène / allergènes</t>
  </si>
  <si>
    <t>Oublis</t>
  </si>
  <si>
    <t>Repère certains risques</t>
  </si>
  <si>
    <t>Intègre allergènes et maîtrise opérationnelle</t>
  </si>
  <si>
    <t>Fruits à coque, sésame, produits laitiers signalés</t>
  </si>
  <si>
    <t>« Quel allergène ou point HACCP change ici ? »</t>
  </si>
  <si>
    <t>SOURCES DE CADRAGE — À UTILISER POUR CONTEXTUALISER, PAS POUR REMPLACER LA DÉGUSTATION</t>
  </si>
  <si>
    <t>APPORT AU MODULE</t>
  </si>
  <si>
    <t>URL</t>
  </si>
  <si>
    <t>Office National Marocain du Tourisme — Gastronomie</t>
  </si>
  <si>
    <t>Patrimoine culinaire marocain, diversité régionale, plats emblématiques et épices.</t>
  </si>
  <si>
    <t>https://www.visitmorocco.com/fr/decouvrir-le-maroc/gastronomie</t>
  </si>
  <si>
    <t>UNESCO — Diète méditerranéenne</t>
  </si>
  <si>
    <t>Cadre culturel: savoir-faire, transmission, transformation, cuisson et partage de la table.</t>
  </si>
  <si>
    <t>https://ich.unesco.org/fr/RL/la-diete-mediterraneenne-00884</t>
  </si>
  <si>
    <t>UNESCO — Couscous</t>
  </si>
  <si>
    <t>Savoirs, savoir-faire et pratiques liés à la production et à la consommation du couscous (Algérie, Mauritanie, Maroc, Tunisie).</t>
  </si>
  <si>
    <t>https://ich.unesco.org/fr/RL/les-savoirs-savoir-faire-et-pratiques-lies-a-la-production-et-a-la-consommation-du-couscous-01602</t>
  </si>
  <si>
    <t>CIHEAM — Mediterra / alimentation méditerranéenne</t>
  </si>
  <si>
    <t>Diversité des cultures alimentaires méditerranéennes et dimension patrimoniale.</t>
  </si>
  <si>
    <t>https://www.ciheam.org/fr/publication/mediterra-2012/</t>
  </si>
  <si>
    <t>NOTE PÉDAGOGIQUE</t>
  </si>
  <si>
    <t>Les intensités de la matrice sont des repères de formation (0–5), pas des valeurs scientifiques ni une définition figée des cuisines nationales. Elles servent à comparer, goûter, corriger et argumenter.</t>
  </si>
  <si>
    <t>12</t>
  </si>
  <si>
    <t>13_MATRICE_MAROC</t>
  </si>
  <si>
    <t>Analyser un plat par fonctions organoleptiques avant et après correction.</t>
  </si>
  <si>
    <t>Construire une grille de lecture transférable.</t>
  </si>
  <si>
    <t>13</t>
  </si>
  <si>
    <t>14_CONDIMENTS_MAROC</t>
  </si>
  <si>
    <t>Étudier citron confit et smen : procédé, effet sensoriel, dosage, erreurs et TP.</t>
  </si>
  <si>
    <t>Comprendre le condiment comme outil technologique.</t>
  </si>
  <si>
    <t>14</t>
  </si>
  <si>
    <t>15_TAJINE_TECHNO</t>
  </si>
  <si>
    <t>Étudier le tajine comme système de cuisson et transférer la méthode à d’autres matériels.</t>
  </si>
  <si>
    <t>Relier conduite de cuisson, texture et liaison.</t>
  </si>
  <si>
    <t>15</t>
  </si>
  <si>
    <t>16_TP_MAROC</t>
  </si>
  <si>
    <t>Comparer Ras el hanout/Massalé et analyser l’architecture technique de la pastilla.</t>
  </si>
  <si>
    <t>Observer, comparer, décider et transférer.</t>
  </si>
  <si>
    <t>16</t>
  </si>
  <si>
    <t>17_EVALUATION_MAROC</t>
  </si>
  <si>
    <t>Auto-évaluation et validation formateur : sensoriel, technique, reproductibilité et remédiation.</t>
  </si>
  <si>
    <t>Évaluer des preuves observables, pas seulement un résultat.</t>
  </si>
  <si>
    <t>17</t>
  </si>
  <si>
    <t>18_SOURCES_MAROC</t>
  </si>
  <si>
    <t>Sources, limites d’interprétation et règles d’écriture du module.</t>
  </si>
  <si>
    <t>Distinguer tradition, pratique locale et fait technique.</t>
  </si>
  <si>
    <t>8 — PARCOURS MAROC / SUD MÉDITERRANÉEN — ORDRE CONSEILLÉ</t>
  </si>
  <si>
    <t>09 DIAGNOSTIQUER → 13 ANALYSER → 14–15 COMPRENDRE LES PROCÉDÉS → 16 EXPÉRIMENTER → 17 ÉVALUER / REMÉDIER → 18 VÉRIFIER LES SOURCES</t>
  </si>
  <si>
    <t>Principe : l’apprenant formule une hypothèse, modifie un seul paramètre, regoûte, décrit l’effet et explique le transfert possible vers une autre production.</t>
  </si>
  <si>
    <t>PARCOURS APPROFONDI → 13_MATRICE_MAROC • 14_CONDIMENTS_MAROC • 15_TAJINE_TECHNO • 16_TP_MAROC • 17_EVALUATION_MAROC • 18_SOURCES_MAROC</t>
  </si>
  <si>
    <t>Utilisation conseillée : diagnostic initial (09) → matrice sensorielle (13) → technologie/condiments (14–15) → TP (16) → évaluation/remédiation (17).</t>
  </si>
  <si>
    <t>Objectif professionnel : construire le profil d’un plat avant la cuisson, hiérarchiser les fonctions sensorielles et savoir corriger sans effacer l’identité du plat.</t>
  </si>
  <si>
    <t>COMPOSANTE</t>
  </si>
  <si>
    <t>VECTEURS MAROCAINS</t>
  </si>
  <si>
    <t>RÔLE SENSORIEL</t>
  </si>
  <si>
    <t>RÔLE TECHNIQUE</t>
  </si>
  <si>
    <t>RISQUE DE DÉSÉQUILIBRE</t>
  </si>
  <si>
    <t>CORRECTION POSSIBLE</t>
  </si>
  <si>
    <t>OBSERVATION APPRENANT</t>
  </si>
  <si>
    <t>APRÈS CORRECTION 0–5</t>
  </si>
  <si>
    <t>Gras / rondeur</t>
  </si>
  <si>
    <t>Huile d’olive, beurre, smen, fruits à coque</t>
  </si>
  <si>
    <t>Longueur, enveloppement, transport des composés aromatiques liposolubles</t>
  </si>
  <si>
    <t>Support de cuisson, texture, sensation de richesse</t>
  </si>
  <si>
    <t>Lourdeur, saturation, masque l’acidité et les herbes</t>
  </si>
  <si>
    <t>Acidité, herbes fraîches, réduction du gras ajouté</t>
  </si>
  <si>
    <t>Chaleur épicée non nécessairement piquante</t>
  </si>
  <si>
    <t>Cumin, coriandre graine, gingembre, curcuma, safran, cannelle selon le plat</t>
  </si>
  <si>
    <t>Profondeur, chaleur aromatique, complexité</t>
  </si>
  <si>
    <t>Infusion, toastage doux, dispersion dans le gras ou le jus</t>
  </si>
  <si>
    <t>Une épice domine; brûlage; profil 'poussiéreux'</t>
  </si>
  <si>
    <t>Réduire la dose; changer le moment d’ajout; renforcer la base plutôt qu’empiler</t>
  </si>
  <si>
    <t>Acidité / salinité fermentée ou conservée</t>
  </si>
  <si>
    <t>Citron confit, olives, parfois pickles/condiments</t>
  </si>
  <si>
    <t>Tension, relance du palais, contraste avec gras et doux</t>
  </si>
  <si>
    <t>Assaisonnement, finition, structuration de sauce</t>
  </si>
  <si>
    <t>Excès de sel ou acidité agressive</t>
  </si>
  <si>
    <t>Rincer/doser; retarder le salage; équilibrer avec fond, oignon ou gras mesuré</t>
  </si>
  <si>
    <t>Doux / fruité / floral</t>
  </si>
  <si>
    <t>Oignon confit, pruneaux, abricots, miel, cannelle, fleur d’oranger selon contexte</t>
  </si>
  <si>
    <t>Rondeur, contraste, persistance aromatique</t>
  </si>
  <si>
    <t>Caramélisation, liaison par réduction, finition aromatique</t>
  </si>
  <si>
    <t>Plat bascule au dessert; cannelle ou floral dominateur</t>
  </si>
  <si>
    <t>Tension acide, épices chaudes non sucrées, réduction du sucrant</t>
  </si>
  <si>
    <t>Fraîcheur herbacée</t>
  </si>
  <si>
    <t>Coriandre, persil plat, menthe selon préparation</t>
  </si>
  <si>
    <t>Relief, fraîcheur, contraste végétal</t>
  </si>
  <si>
    <t>Finition, chermoula, farce, salade</t>
  </si>
  <si>
    <t>Herbes ternes ou amères par surcuisson</t>
  </si>
  <si>
    <t>Fractionner les ajouts; réserver une partie en fin de cuisson</t>
  </si>
  <si>
    <t>Amertume maîtrisée</t>
  </si>
  <si>
    <t>Écorce de citron confit, olives, grillé, certaines épices</t>
  </si>
  <si>
    <t>Complexité, longueur, contrepoint au gras/doux</t>
  </si>
  <si>
    <t>Finition ou cuisson contrôlée</t>
  </si>
  <si>
    <t>Amertume dure, brûlée ou métallique</t>
  </si>
  <si>
    <t>Identifier la source; supprimer brûlé; rééquilibrer par gras/doux/acide selon diagnostic</t>
  </si>
  <si>
    <t>Umami / profondeur</t>
  </si>
  <si>
    <t>Viandes mijotées, tomate concentrée, bouillons, olives, légumineuses</t>
  </si>
  <si>
    <t>Soutien de sapidité et longueur</t>
  </si>
  <si>
    <t>Réduction, cuisson lente, concentration</t>
  </si>
  <si>
    <t>Plat salé mais sans profondeur si umami confondu avec sel</t>
  </si>
  <si>
    <t>Concentrer le fond; travailler cuisson et réduction avant de resaler</t>
  </si>
  <si>
    <t>ÉQUATION DE TRAVAIL</t>
  </si>
  <si>
    <t>GRAS / RONDEUR  +  CHALEUR ÉPICÉE  +  TENSION ACIDE/SALINE  +  FRAÎCHEUR / CONTRASTE  (+ DOUX/FLORAL si pertinent)
→ Ce n’est pas une formule fixe : l’apprenant doit identifier la fonction dominante, les soutiens et la tension qui évite la lourdeur.</t>
  </si>
  <si>
    <t>MÉTHODE DE LECTURE PROFESSIONNELLE</t>
  </si>
  <si>
    <t>1. Nommer le produit principal</t>
  </si>
  <si>
    <t>2. Identifier la cuisson</t>
  </si>
  <si>
    <t>3. Nommer la signature dominante</t>
  </si>
  <si>
    <t>4. Repérer le contrepoint</t>
  </si>
  <si>
    <t>5. Goûter la longueur</t>
  </si>
  <si>
    <t>6. Identifier le défaut</t>
  </si>
  <si>
    <t>7. Corriger un paramètre</t>
  </si>
  <si>
    <t>8. Regoûter</t>
  </si>
  <si>
    <t>9. Justifier</t>
  </si>
  <si>
    <t>Exemple : poulet citron-olive</t>
  </si>
  <si>
    <t>Mijoté doux</t>
  </si>
  <si>
    <t>Citron confit / coriandre</t>
  </si>
  <si>
    <t>Olive + herbes fraîches</t>
  </si>
  <si>
    <t>Longueur saline/agrumes</t>
  </si>
  <si>
    <t>Trop salé</t>
  </si>
  <si>
    <t>Dilution + fond non salé; pas de sel</t>
  </si>
  <si>
    <t>Acidité plus nette</t>
  </si>
  <si>
    <t>La correction réduit le sel sans supprimer l’identité</t>
  </si>
  <si>
    <t>EXERCICE CFA / RECONVERSION — Avant cuisson, compléter les colonnes G à J pour votre fabrication. Le formateur ne valide pas 'le bon goût' : il valide la cohérence du diagnostic, le geste correctif et la capacité à expliquer le résultat.</t>
  </si>
  <si>
    <t>Deux études de cas : citron confit au sel (msayer / l’hamd) et smen. Objectif : relier procédé, transformations, profil sensoriel, dosage et usage professionnel.</t>
  </si>
  <si>
    <t>A — CITRON CONFIT AU SEL | étude technologique</t>
  </si>
  <si>
    <t>MATIÈRE / ACTION</t>
  </si>
  <si>
    <t>PHÉNOMÈNE PRINCIPAL</t>
  </si>
  <si>
    <t>CE QUI CHANGE</t>
  </si>
  <si>
    <t>INDICE SENSORIEL</t>
  </si>
  <si>
    <t>RISQUE</t>
  </si>
  <si>
    <t>USAGE CULINAIRE</t>
  </si>
  <si>
    <t>ERREUR CLASSIQUE</t>
  </si>
  <si>
    <t>TP / OBSERVATION</t>
  </si>
  <si>
    <t>TRANSFERT MÉTIER</t>
  </si>
  <si>
    <t>Citron + sel; incision ou quartiers selon méthode</t>
  </si>
  <si>
    <t>Déshydratation osmotique; forte salinité</t>
  </si>
  <si>
    <t>Le fruit rend du liquide; texture évolue</t>
  </si>
  <si>
    <t>Agrume plus concentré, salé</t>
  </si>
  <si>
    <t>Contamination si procédé mal maîtrisé</t>
  </si>
  <si>
    <t>Propreté, sel, contenant, immersion/conditions conformes à la recette pédagogique</t>
  </si>
  <si>
    <t>Condiment, sauce, tajine, salade</t>
  </si>
  <si>
    <t>Traiter le produit comme un citron frais</t>
  </si>
  <si>
    <t>Peser avant/après salage</t>
  </si>
  <si>
    <t>Relier au salage de légumes/olives</t>
  </si>
  <si>
    <t>Maturation</t>
  </si>
  <si>
    <t>Repos plusieurs semaines selon procédé</t>
  </si>
  <si>
    <t>Échanges osmotiques + transformations microbiologiques/enzymatiques possibles selon procédé</t>
  </si>
  <si>
    <t>Écorce s’assouplit; profil aromatique évolue</t>
  </si>
  <si>
    <t>Salé, agrumé, amertume modifiée</t>
  </si>
  <si>
    <t>Produit artisanal variable</t>
  </si>
  <si>
    <t>Observer odeur, aspect, intégrité; utiliser une méthode validée en atelier</t>
  </si>
  <si>
    <t>Écorce et/ou pulpe selon préparation et résultat recherché</t>
  </si>
  <si>
    <t>Dire que seule l’écorce est utilisable</t>
  </si>
  <si>
    <t>Déguster peau et pulpe séparément</t>
  </si>
  <si>
    <t>Choisir la partie utile selon fonction</t>
  </si>
  <si>
    <t>Avant emploi</t>
  </si>
  <si>
    <t>Rinçage/découpe si nécessaire</t>
  </si>
  <si>
    <t>Réduction du sel de surface</t>
  </si>
  <si>
    <t>Assaisonnement plus maîtrisable</t>
  </si>
  <si>
    <t>Agrume plus lisible</t>
  </si>
  <si>
    <t>Sous-assaisonnement ou sur-rinçage</t>
  </si>
  <si>
    <t>Goûter avant de saler le plat</t>
  </si>
  <si>
    <t>Émincé fin, quartier, pâte</t>
  </si>
  <si>
    <t>Saler la recette avant intégration</t>
  </si>
  <si>
    <t>Comparer rincé/non rincé</t>
  </si>
  <si>
    <t>Gestion du sel global</t>
  </si>
  <si>
    <t>Cuisson / finition</t>
  </si>
  <si>
    <t>Ajout au mijoté ou en finition</t>
  </si>
  <si>
    <t>Extraction/diffusion des composés aromatiques</t>
  </si>
  <si>
    <t>Profil plus fondu si cuit, plus vif si tardif</t>
  </si>
  <si>
    <t>Agrume long, salin</t>
  </si>
  <si>
    <t>Amertume dominante si dose excessive</t>
  </si>
  <si>
    <t>Choisir moment et taille de coupe</t>
  </si>
  <si>
    <t>Poulet, poisson, légumes, sauces</t>
  </si>
  <si>
    <t>Ajouter beaucoup pour 'faire marocain'</t>
  </si>
  <si>
    <t>Même recette, 3 moments d’ajout</t>
  </si>
  <si>
    <t>Moment d’ajout = outil de réglage</t>
  </si>
  <si>
    <t>B — SMEN | beurre fermenté / maturé : étude technologique</t>
  </si>
  <si>
    <t>ÉTAPE / POINT</t>
  </si>
  <si>
    <t>Matière première</t>
  </si>
  <si>
    <t>Beurre traditionnel salé / préparé selon méthode régionale</t>
  </si>
  <si>
    <t>Maturation microbiologique et lipolyse selon procédé</t>
  </si>
  <si>
    <t>Acidité, composés volatils et acides gras libres évoluent</t>
  </si>
  <si>
    <t>Notes puissantes : lacté mûr, fromager, parfois animal</t>
  </si>
  <si>
    <t>Variabilité artisanale</t>
  </si>
  <si>
    <t>Utiliser un produit sûr et tracé; ne pas improviser une fermentation en CFA sans protocole validé</t>
  </si>
  <si>
    <t>Harira, couscous, certaines préparations et pâtes selon usages</t>
  </si>
  <si>
    <t>Présenter une seule recette de smen comme norme</t>
  </si>
  <si>
    <t>Comparer 0,5 g / 1 g / 2 g dans une base neutre</t>
  </si>
  <si>
    <t>Comprendre la notion de condiment gras</t>
  </si>
  <si>
    <t>Temps variable : mois, parfois davantage selon tradition</t>
  </si>
  <si>
    <t>Lipolyse, évolution microbienne et formation de volatils</t>
  </si>
  <si>
    <t>Intensité et complexité augmentent</t>
  </si>
  <si>
    <t>Rance recherché / fromage affiné selon produit</t>
  </si>
  <si>
    <t>Confondre rancissement maîtrisé et altération</t>
  </si>
  <si>
    <t>Traçabilité, conservation, date, fournisseur</t>
  </si>
  <si>
    <t>Micro-dosage pour signer un fond ou une sauce</t>
  </si>
  <si>
    <t>Dosage 'à la cuillère' sans pesée</t>
  </si>
  <si>
    <t>Test triangulaire à faible dose</t>
  </si>
  <si>
    <t>Dosage au gramme et reproductibilité</t>
  </si>
  <si>
    <t>Dosage</t>
  </si>
  <si>
    <t>Pesée fine; intégration dans matière grasse ou jus</t>
  </si>
  <si>
    <t>Dispersion des composés aromatiques dans le plat</t>
  </si>
  <si>
    <t>Signature perceptible sans domination</t>
  </si>
  <si>
    <t>Longueur et profondeur</t>
  </si>
  <si>
    <t>Masque le produit principal</t>
  </si>
  <si>
    <t>Démarrer bas; re-goûter après diffusion</t>
  </si>
  <si>
    <t>Assaisonnement aromatique, pas simple substitut du sel</t>
  </si>
  <si>
    <t>Croire que plus = plus authentique</t>
  </si>
  <si>
    <t>Courbe d’intensité sensorielle</t>
  </si>
  <si>
    <t>Construire un seuil de perception</t>
  </si>
  <si>
    <t>PROTOCOLE D’ATELIER — ANALYSE COMPARATIVE</t>
  </si>
  <si>
    <t>ÉCHANTILLON</t>
  </si>
  <si>
    <t>DOSAGE / TRAITEMENT</t>
  </si>
  <si>
    <t>NEZ 0–5</t>
  </si>
  <si>
    <t>SALÉ 0–5</t>
  </si>
  <si>
    <t>ACIDE 0–5</t>
  </si>
  <si>
    <t>AMER 0–5</t>
  </si>
  <si>
    <t>LONGUEUR 0–5</t>
  </si>
  <si>
    <t>DESCRIPTEURS</t>
  </si>
  <si>
    <t>DÉCISION D’USAGE</t>
  </si>
  <si>
    <t>VIGILANCE PÉDAGOGIQUE : faire distinguer 'authenticité', 'tradition locale', 'procédé artisanal' et 'règle technique'. Les pratiques marocaines varient selon les familles, régions et produits disponibles.</t>
  </si>
  <si>
    <t>UNITÉ 3 — LE TAJINE COMME SYSTÈME DE CUISSON : TRANSFERTS THERMIQUES &amp; CONDUITE</t>
  </si>
  <si>
    <t>Objectif : comprendre ce que fait réellement le récipient et transposer la méthode à une sauteuse, un rondeau, un four ou une production collective sans réduire le tajine à une recette.</t>
  </si>
  <si>
    <t>PHASE</t>
  </si>
  <si>
    <t>ACTION CUISINIER</t>
  </si>
  <si>
    <t>TRANSFERT / PHÉNOMÈNE</t>
  </si>
  <si>
    <t>EFFET RECHERCHÉ</t>
  </si>
  <si>
    <t>INDICATEUR VISUEL</t>
  </si>
  <si>
    <t>INDICATEUR SENSORIEL</t>
  </si>
  <si>
    <t>ERREUR</t>
  </si>
  <si>
    <t>CORRECTION</t>
  </si>
  <si>
    <t>TRANSFERT PRO</t>
  </si>
  <si>
    <t>1. Mise en place</t>
  </si>
  <si>
    <t>Tailler régulièrement; préparer base, épices, liquide, garniture</t>
  </si>
  <si>
    <t>Surface/volume et ordre d’ajout conditionnent cuisson et diffusion</t>
  </si>
  <si>
    <t>Cuisson régulière, assaisonnement maîtrisé</t>
  </si>
  <si>
    <t>Tailles homogènes</t>
  </si>
  <si>
    <t>Produit identifiable</t>
  </si>
  <si>
    <t>Tailles aléatoires</t>
  </si>
  <si>
    <t>Recalibrer avant cuisson</t>
  </si>
  <si>
    <t>Pourquoi la taille influence-t-elle le temps de cuisson ?</t>
  </si>
  <si>
    <t>GN, rondeau, marmite</t>
  </si>
  <si>
    <t>2. Base aromatique</t>
  </si>
  <si>
    <t>Suer oignon / aromates à chaleur modérée</t>
  </si>
  <si>
    <t>Conduction au fond + évaporation contrôlée</t>
  </si>
  <si>
    <t>Ramollir sans brûler; commencer la liaison végétale</t>
  </si>
  <si>
    <t>Oignon translucide puis fondant</t>
  </si>
  <si>
    <t>Doux, pas amer</t>
  </si>
  <si>
    <t>Feu trop fort; épices brûlées</t>
  </si>
  <si>
    <t>Baisser chaleur; ajouter liquide si nécessaire</t>
  </si>
  <si>
    <t>Pourquoi ne pas rechercher systématiquement une forte coloration ?</t>
  </si>
  <si>
    <t>Cuisson douce en sauteuse</t>
  </si>
  <si>
    <t>3. Épices</t>
  </si>
  <si>
    <t>Ajouter dans gras/base ou liquide selon effet</t>
  </si>
  <si>
    <t>Extraction de composés aromatiques; risque de brûlage des poudres</t>
  </si>
  <si>
    <t>Développer sans rendre amer</t>
  </si>
  <si>
    <t>Épices humidifiées / diffusées</t>
  </si>
  <si>
    <t>Arôme net, non brûlé</t>
  </si>
  <si>
    <t>Torréfaction excessive</t>
  </si>
  <si>
    <t>Mouiller plus tôt; réduire température</t>
  </si>
  <si>
    <t>Que change l’ajout au début ou à la fin ?</t>
  </si>
  <si>
    <t>Sauces, currys, braisés</t>
  </si>
  <si>
    <t>4. Mouillement / mijotage</t>
  </si>
  <si>
    <t>Ajouter juste le liquide nécessaire</t>
  </si>
  <si>
    <t>Convection dans le jus + vapeur; sous couvercle, condensation et retour d’humidité</t>
  </si>
  <si>
    <t>Attendrir, concentrer sans dessécher</t>
  </si>
  <si>
    <t>Frémissement, pas gros bouillon</t>
  </si>
  <si>
    <t>Chair tendre, sauce parfumée</t>
  </si>
  <si>
    <t>Trop d’eau = bouilli; trop peu = accroche</t>
  </si>
  <si>
    <t>Ajuster par petites quantités</t>
  </si>
  <si>
    <t>Pourquoi le couvercle réduit-il les pertes d’eau ?</t>
  </si>
  <si>
    <t>Rondeau couvert / four mixte</t>
  </si>
  <si>
    <t>5. Garnitures</t>
  </si>
  <si>
    <t>Ajouter selon temps de cuisson</t>
  </si>
  <si>
    <t>Chaque produit a cinétique propre</t>
  </si>
  <si>
    <t>Cuire juste, préserver forme et goût</t>
  </si>
  <si>
    <t>Légumes entiers mais tendres</t>
  </si>
  <si>
    <t>Textures distinctes</t>
  </si>
  <si>
    <t>Tout ajouter en même temps</t>
  </si>
  <si>
    <t>Échelonner</t>
  </si>
  <si>
    <t>Comment organiser les ajouts ?</t>
  </si>
  <si>
    <t>Production multi-composants</t>
  </si>
  <si>
    <t>6. Liaison / réduction</t>
  </si>
  <si>
    <t>Découvrir ou prolonger doucement selon besoin</t>
  </si>
  <si>
    <t>Évaporation + concentration; pectines/sucres de l’oignon contribuent à la texture</t>
  </si>
  <si>
    <t>Sauce courte, nappante, non farineuse</t>
  </si>
  <si>
    <t>Jus réduit, brillant</t>
  </si>
  <si>
    <t>Nappant sans lourdeur</t>
  </si>
  <si>
    <t>Réduire trop fort = gras dissocié / sel concentré</t>
  </si>
  <si>
    <t>Réduire doucement; corriger avant resalage</t>
  </si>
  <si>
    <t>Qu’est-ce qui lie la sauce ici ?</t>
  </si>
  <si>
    <t>Sauces sans roux</t>
  </si>
  <si>
    <t>7. Finition</t>
  </si>
  <si>
    <t>Citron confit, olives, herbes, fruits secs selon plat</t>
  </si>
  <si>
    <t>Apport de volatils, acidité, salinité, contraste</t>
  </si>
  <si>
    <t>Relancer le plat et clarifier la signature</t>
  </si>
  <si>
    <t>Finition lisible</t>
  </si>
  <si>
    <t>Nez frais / long</t>
  </si>
  <si>
    <t>Tout cuire dès le départ</t>
  </si>
  <si>
    <t>Réserver une part pour la fin</t>
  </si>
  <si>
    <t>Quel ingrédient doit rester frais ?</t>
  </si>
  <si>
    <t>Dressage minute / liaison chaude</t>
  </si>
  <si>
    <t>SCHÉMA FONCTIONNEL À EXPLIQUER À L’ORAL</t>
  </si>
  <si>
    <t>Couvercle / cône
        vapeur ↑   refroidissement sur paroi
             ↖      ↓ condensat
          ┌─────────────────┐
          │  aliments + jus │  ← convection douce / vapeur
          └─────────────────┘
                ↑ conduction
        source de chaleur modérée
À retenir : le couvercle limite les pertes d’eau et favorise le retour de condensation. Le résultat dépend surtout de la puissance, de la quantité de liquide, de la charge, de la géométrie du récipient et de la durée — pas d’un effet 'magique' du cône.</t>
  </si>
  <si>
    <t>TP TECHNOLOGIQUE — même préparation, deux matériels</t>
  </si>
  <si>
    <t>VERSION</t>
  </si>
  <si>
    <t>MATÉRIEL</t>
  </si>
  <si>
    <t>CHARGE</t>
  </si>
  <si>
    <t>LIQUIDE INITIAL (g)</t>
  </si>
  <si>
    <t>TEMPS</t>
  </si>
  <si>
    <t>PERTE DE MASSE (g)</t>
  </si>
  <si>
    <t>SAUCE 0–5</t>
  </si>
  <si>
    <t>TENDRETÉ 0–5</t>
  </si>
  <si>
    <t>INTENSITÉ AROMATIQUE 0–5</t>
  </si>
  <si>
    <t>CONCLUSION</t>
  </si>
  <si>
    <t>A</t>
  </si>
  <si>
    <t>Tajine traditionnel</t>
  </si>
  <si>
    <t>B</t>
  </si>
  <si>
    <t>Rondeau / sauteuse couverte</t>
  </si>
  <si>
    <t>POINT FORMATEUR : ne pas enseigner « M’qalli = absence de Maillard » comme une loi universelle. Faire observer la conduite réelle : suage, coloration éventuelle, température, eau disponible et effet recherché.</t>
  </si>
  <si>
    <t>TP 1 : Ras el hanout ↔ Massalé | TP 2 : Pastilla ↔ transfert contemporain. Le produit final est secondaire : la compétence évaluée est la capacité à observer, comparer, décider et transférer.</t>
  </si>
  <si>
    <t>TP 1 — COMPARER DEUX LOGIQUES D’ASSEMBLAGE D’ÉPICES</t>
  </si>
  <si>
    <t>MÉLANGE</t>
  </si>
  <si>
    <t>COMPOSITION DE DÉPART (EXEMPLE PÉDAGOGIQUE)</t>
  </si>
  <si>
    <t>TRAITEMENT</t>
  </si>
  <si>
    <t>CHALEUR 0–5</t>
  </si>
  <si>
    <t>PIQUANT 0–5</t>
  </si>
  <si>
    <t>FLORAL 0–5</t>
  </si>
  <si>
    <t>TERREUX 0–5</t>
  </si>
  <si>
    <t>DÉCISION / USAGE</t>
  </si>
  <si>
    <t>Massalé — version atelier</t>
  </si>
  <si>
    <t>Coriandre, cumin, fenugrec, poivre, muscade, girofle + piment si version choisie</t>
  </si>
  <si>
    <t>À vif</t>
  </si>
  <si>
    <t>Massalé — même lot</t>
  </si>
  <si>
    <t>Même composition</t>
  </si>
  <si>
    <t>Toastage doux puis mouture</t>
  </si>
  <si>
    <t>Ras el hanout — version atelier</t>
  </si>
  <si>
    <t>Mélange fourni / composition déclarée par le fabricant</t>
  </si>
  <si>
    <t>Ras el hanout — même lot</t>
  </si>
  <si>
    <t>Toastage doux si adapté au mélange; surveiller ingrédients fragiles</t>
  </si>
  <si>
    <t>CONSigne : ne pas apprendre une liste fixe de Ras el hanout. Sa composition varie fortement. L’exercice consiste à lire une composition réelle, repérer les dominantes, tester le traitement thermique et ajuster l’usage.</t>
  </si>
  <si>
    <t>TP 2 — PASTILLA : ANALYSER UNE ARCHITECTURE DE TEXTURES ET LA TRANSFÉRER</t>
  </si>
  <si>
    <t>COUCHE / FONCTION</t>
  </si>
  <si>
    <t>EXEMPLE TRADITIONNEL</t>
  </si>
  <si>
    <t>TEXTURE</t>
  </si>
  <si>
    <t>SAVEUR DOMINANTE</t>
  </si>
  <si>
    <t>CONTRÔLE</t>
  </si>
  <si>
    <t>TRANSFERT CONTEMPORAIN</t>
  </si>
  <si>
    <t>OPTION COLLECTIVE / TRAITEUR</t>
  </si>
  <si>
    <t>CHOIX APPRENANT</t>
  </si>
  <si>
    <t>VALIDATION FORMATEUR</t>
  </si>
  <si>
    <t>Enveloppe croustillante</t>
  </si>
  <si>
    <t>Ouarka / feuille fine</t>
  </si>
  <si>
    <t>Croustillant</t>
  </si>
  <si>
    <t>Neutre / gras léger</t>
  </si>
  <si>
    <t>Contenir, protéger, apporter rupture</t>
  </si>
  <si>
    <t>Détrempe</t>
  </si>
  <si>
    <t>Humidité de la farce et cuisson</t>
  </si>
  <si>
    <t>Cigare, croustillant, tuile, feuille superposée</t>
  </si>
  <si>
    <t>Montage minute ou composants séparés</t>
  </si>
  <si>
    <t>Protéine / cœur</t>
  </si>
  <si>
    <t>Volaille; historiquement pigeon selon contexte</t>
  </si>
  <si>
    <t>Moelleux</t>
  </si>
  <si>
    <t>Épicé / salé</t>
  </si>
  <si>
    <t>Masse principale, jutosité</t>
  </si>
  <si>
    <t>Sec ou filandreux</t>
  </si>
  <si>
    <t>Cuisson + repos + effilochage</t>
  </si>
  <si>
    <t>Volaille, champignon, légumineuse</t>
  </si>
  <si>
    <t>Liaison</t>
  </si>
  <si>
    <t>Œufs / jus réduit selon recette</t>
  </si>
  <si>
    <t>Fondant</t>
  </si>
  <si>
    <t>Umami / épicé</t>
  </si>
  <si>
    <t>Fixer l’humidité et lier</t>
  </si>
  <si>
    <t>Trop humide</t>
  </si>
  <si>
    <t>Réduction suffisante avant montage</t>
  </si>
  <si>
    <t>Crème d’œuf salée, liaison végétale</t>
  </si>
  <si>
    <t>Crunch</t>
  </si>
  <si>
    <t>Amande torréfiée + cannelle/sucre selon style</t>
  </si>
  <si>
    <t>Croquant</t>
  </si>
  <si>
    <t>Doux / torréfié</t>
  </si>
  <si>
    <t>Contraste, longueur</t>
  </si>
  <si>
    <t>Trop sucré</t>
  </si>
  <si>
    <t>Dosage et torréfaction</t>
  </si>
  <si>
    <t>Noisette, graines, chapelure épicée</t>
  </si>
  <si>
    <t>Finition</t>
  </si>
  <si>
    <t>Sucre glace/cannelle ou finition salée selon version</t>
  </si>
  <si>
    <t>Poudre / aromatique</t>
  </si>
  <si>
    <t>Doux / floral / épicé</t>
  </si>
  <si>
    <t>Signature visuelle et nez</t>
  </si>
  <si>
    <t>Basculer au dessert</t>
  </si>
  <si>
    <t>Doser; cohérence du service</t>
  </si>
  <si>
    <t>Poudre d’épices, zeste, herbe</t>
  </si>
  <si>
    <t>MISSION N3 : concevoir une déclinaison qui conserve au moins 3 fonctions structurantes (croustillant + cœur moelleux + liaison/contraste), sans copier la recette. Décrire ce qui est transféré et ce qui est volontairement modifié.</t>
  </si>
  <si>
    <t>À utiliser après chaque fabrication. Barème : 0 = non maîtrisé | 1 = fragile | 2 = satisfaisant | 3 = maîtrisé. Le commentaire doit décrire un fait observable et une correction possible.</t>
  </si>
  <si>
    <t>DOMAINE</t>
  </si>
  <si>
    <t>CRITÈRE OBSERVABLE</t>
  </si>
  <si>
    <t>QUESTION À SE POSER</t>
  </si>
  <si>
    <t>AUTO</t>
  </si>
  <si>
    <t>FORMATEUR</t>
  </si>
  <si>
    <t>PREUVE / OBSERVATION</t>
  </si>
  <si>
    <t>ACTION DE REMÉDIATION</t>
  </si>
  <si>
    <t>Visuel</t>
  </si>
  <si>
    <t>Sauce courte, brillante, nappante, sans séparation excessive</t>
  </si>
  <si>
    <t>La sauce tient-elle au produit sans être pâteuse ni aqueuse ?</t>
  </si>
  <si>
    <t>Dissociée / incohérente</t>
  </si>
  <si>
    <t>Instable</t>
  </si>
  <si>
    <t>Correcte</t>
  </si>
  <si>
    <t>Nappante et maîtrisée</t>
  </si>
  <si>
    <t>Texture</t>
  </si>
  <si>
    <t>Cuisson juste du produit principal</t>
  </si>
  <si>
    <t>La texture correspond-elle à l’intention annoncée ?</t>
  </si>
  <si>
    <t>Ratée</t>
  </si>
  <si>
    <t>Irrégulière</t>
  </si>
  <si>
    <t>Précise et reproductible</t>
  </si>
  <si>
    <t>Oignon / réduction / jus maîtrisés</t>
  </si>
  <si>
    <t>La liaison vient-elle du procédé prévu plutôt que d’un ajout de secours ?</t>
  </si>
  <si>
    <t>Absente</t>
  </si>
  <si>
    <t>Suffisante</t>
  </si>
  <si>
    <t>Maîtrisée et expliquée</t>
  </si>
  <si>
    <t>Nez</t>
  </si>
  <si>
    <t>Une signature est-elle lisible sans dominance grossière ?</t>
  </si>
  <si>
    <t>Confus</t>
  </si>
  <si>
    <t>Dominance forte</t>
  </si>
  <si>
    <t>Équilibré</t>
  </si>
  <si>
    <t>Hiérarchisé et net</t>
  </si>
  <si>
    <t>Bouche</t>
  </si>
  <si>
    <t>Acidité / tension</t>
  </si>
  <si>
    <t>L’acidité ou le condiment relance-t-il le gras et le doux ?</t>
  </si>
  <si>
    <t>Absente/agressive</t>
  </si>
  <si>
    <t>Mal réglée</t>
  </si>
  <si>
    <t>Précise</t>
  </si>
  <si>
    <t>Doux-salé</t>
  </si>
  <si>
    <t>Le doux soutient-il le plat sans le transformer en dessert ?</t>
  </si>
  <si>
    <t>Déséquilibré</t>
  </si>
  <si>
    <t>Trop présent</t>
  </si>
  <si>
    <t>Correct</t>
  </si>
  <si>
    <t>Subtil et utile</t>
  </si>
  <si>
    <t>Salinité globale</t>
  </si>
  <si>
    <t>Citron, olives, smen et sel ajouté sont-ils intégrés dans un seul bilan ?</t>
  </si>
  <si>
    <t>Trop/peu salé</t>
  </si>
  <si>
    <t>Irrégulier</t>
  </si>
  <si>
    <t>Maîtrisé et anticipé</t>
  </si>
  <si>
    <t>Moment d’ajout des épices</t>
  </si>
  <si>
    <t>Le moment choisi correspond-il à l’effet recherché ?</t>
  </si>
  <si>
    <t>Inadapté</t>
  </si>
  <si>
    <t>Peu justifié</t>
  </si>
  <si>
    <t>Adapté</t>
  </si>
  <si>
    <t>Adapté + expliqué</t>
  </si>
  <si>
    <t>Herbes / volatils</t>
  </si>
  <si>
    <t>La fraîcheur aromatique est-elle préservée ?</t>
  </si>
  <si>
    <t>Perdue</t>
  </si>
  <si>
    <t>Présente</t>
  </si>
  <si>
    <t>Nette et maîtrisée</t>
  </si>
  <si>
    <t>Professionnel</t>
  </si>
  <si>
    <t>Reproductibilité</t>
  </si>
  <si>
    <t>Dosages, temps, ordre et correction sont-ils transmissibles ?</t>
  </si>
  <si>
    <t>Non</t>
  </si>
  <si>
    <t>Partiel</t>
  </si>
  <si>
    <t>Oui</t>
  </si>
  <si>
    <t>Oui + fiche exploitable</t>
  </si>
  <si>
    <t>Argumentation</t>
  </si>
  <si>
    <t>L’apprenant sait-il expliquer pourquoi le plat fonctionne ?</t>
  </si>
  <si>
    <t>Descriptif vague</t>
  </si>
  <si>
    <t>Explication cohérente</t>
  </si>
  <si>
    <t>Analyse causale + transfert</t>
  </si>
  <si>
    <t>SYNTHÈSE</t>
  </si>
  <si>
    <t>AUTO /33</t>
  </si>
  <si>
    <t>FORMATEUR /33</t>
  </si>
  <si>
    <t>ÉCART</t>
  </si>
  <si>
    <t>POINT FORT</t>
  </si>
  <si>
    <t>PRIORITÉ DE REMÉDIATION</t>
  </si>
  <si>
    <t>Résultat</t>
  </si>
  <si>
    <t>RÈGLE DE FORMATION : le score ne remplace jamais la dégustation. Un plat peut obtenir un score correct mais être techniquement incohérent. Le formateur valide d’abord les preuves : observation, diagnostic, geste correctif, résultat et transfert.</t>
  </si>
  <si>
    <t>FICHE DE REMÉDIATION — méthode en 4 temps</t>
  </si>
  <si>
    <t>DÉFAUT CONSTATÉ</t>
  </si>
  <si>
    <t>HYPOTHÈSE CAUSALE</t>
  </si>
  <si>
    <t>TEST SIMPLE</t>
  </si>
  <si>
    <t>UNE CORRECTION</t>
  </si>
  <si>
    <t>RÉSULTAT APRÈS DÉGUSTATION</t>
  </si>
  <si>
    <t>À RETENIR</t>
  </si>
  <si>
    <t>TRANSFERT À UN AUTRE PLAT</t>
  </si>
  <si>
    <t>SOURCES &amp; POINTS DE VIGILANCE — MODULE MAROC</t>
  </si>
  <si>
    <t>THÈME</t>
  </si>
  <si>
    <t>NOTE FORMATEUR</t>
  </si>
  <si>
    <t>Citron confit / msayer</t>
  </si>
  <si>
    <t>Characterisation of the dry salted process for the production of the msayer, a traditional lemon aromatising condiment</t>
  </si>
  <si>
    <t>Article scientifique</t>
  </si>
  <si>
    <t>Salage à sec, maturation, échanges osmotiques, usages de la pulpe et de la peau</t>
  </si>
  <si>
    <t>https://www.sciencedirect.com/science/article/abs/pii/S0023643809002515</t>
  </si>
  <si>
    <t>Évite d’enseigner que seule l’écorce est utilisée ou qu’il s’agit d’un mécanisme unique de 'fermentation'.</t>
  </si>
  <si>
    <t>Smen</t>
  </si>
  <si>
    <t>Deciphering the Microbiota and Volatile Profiles of Algerian Smen, a Traditional Fermented Butter</t>
  </si>
  <si>
    <t>Article scientifique, PMC</t>
  </si>
  <si>
    <t>Fermentation/maturation, lipolyse, acides gras courts, composés volatils, variabilité du procédé</t>
  </si>
  <si>
    <t>https://pmc.ncbi.nlm.nih.gov/articles/PMC9028027/</t>
  </si>
  <si>
    <t>Source maghrébine utile pour mécanismes; ne pas la présenter comme une norme marocaine unique.</t>
  </si>
  <si>
    <t>Smen / Maghreb</t>
  </si>
  <si>
    <t>Exploring the Diversity and Applications of Lactic Acid Bacteria from Tunisian Traditional Fermented Foods</t>
  </si>
  <si>
    <t>Revue scientifique, PMC</t>
  </si>
  <si>
    <t>Contexte des beurres traditionnels, procédés et conservation au Maghreb</t>
  </si>
  <si>
    <t>https://pmc.ncbi.nlm.nih.gov/articles/PMC12942690/</t>
  </si>
  <si>
    <t>À utiliser pour comparer les variantes régionales.</t>
  </si>
  <si>
    <t>Référence de méthode</t>
  </si>
  <si>
    <t>La composition est variable : travailler à partir de l’étiquette ou du mélange réel utilisé en atelier</t>
  </si>
  <si>
    <t>Ne jamais imposer une liste fixe comme définition normative.</t>
  </si>
  <si>
    <t>Tajine</t>
  </si>
  <si>
    <t>Principe de transfert thermique</t>
  </si>
  <si>
    <t>Technologie culinaire</t>
  </si>
  <si>
    <t>Conduction au fond, convection dans le liquide, vapeur/condensation sous couvercle, réduction finale</t>
  </si>
  <si>
    <t>Faire mesurer perte de masse et texture plutôt que réciter un schéma.</t>
  </si>
  <si>
    <t>Patrimoine culinaire</t>
  </si>
  <si>
    <t>Cuisine marocaine et cuisines méditerranéennes</t>
  </si>
  <si>
    <t>Repères culturels</t>
  </si>
  <si>
    <t>Contextualiser les usages sans figer une cuisine régionale en liste d’épices</t>
  </si>
  <si>
    <t>Distinguer pratique locale, tradition familiale et règle technologique.</t>
  </si>
  <si>
    <t>PRINCIPES D’ÉCRITURE DU MODULE</t>
  </si>
  <si>
    <t>Ne pas transformer une pratique culturelle en règle universelle.</t>
  </si>
  <si>
    <t>Distinguer observation sensorielle, mécanisme probable et fait scientifique établi.</t>
  </si>
  <si>
    <t>Quand un terme traditionnel varie selon les régions, le signaler explicitement.</t>
  </si>
  <si>
    <t>Évaluer une compétence transférable : diagnostiquer → agir → regoûter → expliquer.</t>
  </si>
  <si>
    <t>Le dosage et la reproductibilité doivent être mesurables : masse, temps, température, ordre d’ajout.</t>
  </si>
  <si>
    <t xml:space="preserve">▼ utiliser les listes déroulantes ▼ </t>
  </si>
  <si>
    <t>Adresse PC</t>
  </si>
  <si>
    <t>Coriandre/cumin, fenugrec, poivre ; profil chaud et terreux</t>
  </si>
  <si>
    <t>Marinade, cari, base mijotée ; compléter avec fraîcheur/acide.</t>
  </si>
  <si>
    <t>Grillé, noisette, fenugrec plus rond ; longueur accrue</t>
  </si>
  <si>
    <t>Très adapté aux cuissons longues ; réduire le temps de toastage dès apparition d’amertume.</t>
  </si>
  <si>
    <t>Floral, chaud, complexe ; cannelle/cardamome selon mélange</t>
  </si>
  <si>
    <t>Tajine, farce, sauce ; utiliser à petite dose et lire la composition réelle.</t>
  </si>
  <si>
    <t>Toastage sélectif des graines entières ; éviter de chauffer fortement les poudres et marqueurs floraux fragiles</t>
  </si>
  <si>
    <t>Épices chaudes plus profondes ; floral légèrement atténué</t>
  </si>
  <si>
    <t>Toastage seulement des éléments robustes, puis recombinaison avec les notes florales non chauffées.</t>
  </si>
  <si>
    <t>Feuille de brick doublée, format individuel</t>
  </si>
  <si>
    <t>Le double feuillet protège mieux de l’humidité et garde une rupture croustillante au service.</t>
  </si>
  <si>
    <t>VALIDÉ — surveiller la quantité de matière grasse et monter au plus près de la cuisson.</t>
  </si>
  <si>
    <t>Effiloché de volaille préparé en amont, refroidi rapidement, portionné ; alternative végétale possible en légumineuses/champignons.</t>
  </si>
  <si>
    <t>Poulet mijoté aux épices douces puis effiloché</t>
  </si>
  <si>
    <t>Le mijotage conserve le moelleux ; l’effilochage facilite le montage et répartit régulièrement l’assaisonnement.</t>
  </si>
  <si>
    <t>VALIDÉ — refroidir rapidement la farce avant montage et contrôler la jutosité.</t>
  </si>
  <si>
    <t>Liaison préparée séparément puis refroidie avant montage ; en gros volume, maîtriser strictement humidité et refroidissement.</t>
  </si>
  <si>
    <t>Jus réduit lié à l’œuf, cuit jusqu’à texture fondante non liquide</t>
  </si>
  <si>
    <t>La liaison retient les sucs sans détremper la feuille ; elle remplace une liaison farineuse.</t>
  </si>
  <si>
    <t>VALIDÉ — la réduction doit être suffisante avant incorporation et refroidissement.</t>
  </si>
  <si>
    <t>Amandes/graines torréfiées en plaque puis ajoutées au montage pour conserver le croquant ; dosage standardisé par portion.</t>
  </si>
  <si>
    <t>Amande torréfiée, cannelle, sucre très modéré</t>
  </si>
  <si>
    <t>Le croquant crée le contraste et le doux reste un contrepoint, pas une dominante de dessert.</t>
  </si>
  <si>
    <t>VALIDÉ — conserver la torréfaction nette sans brûler l’amande.</t>
  </si>
  <si>
    <t>Finition minute au service ou en plateau : cannelle très légère, zeste/herbe ; éviter le sucre glace trop tôt qui prend l’humidité.</t>
  </si>
  <si>
    <t>Voile très léger cannelle/sucre glace + zeste de citron</t>
  </si>
  <si>
    <t>La finition rappelle l’identité douce-salée tout en apportant un nez frais et une lecture plus contemporaine.</t>
  </si>
  <si>
    <t>VALIDÉ — dosage minimal ; le plat doit rester identifiable comme préparation salée.</t>
  </si>
  <si>
    <t>UNITÉ 4 — TRAVAUX PRATIQUES &amp; ANALYSE COMPARATIVE    -   EXEMPLE COMPLÉTÉ</t>
  </si>
  <si>
    <t>UNITÉ 4 — TRAVAUX PRATIQUES &amp; ANALYSE COMPARATIVE A SAISIR     -   Exemple complété ligne 24</t>
  </si>
  <si>
    <t>UNITÉ 5 — FICHE D’AUTO-ÉVALUATION &amp; ÉVALUATION FORMATEUR   -  EXEMPLE</t>
  </si>
  <si>
    <t>EXEMPLE REMPLI — Tajine poulet citron confit / olives : l’objectif est de montrer comment justifier une note par une preuve observable.</t>
  </si>
  <si>
    <t>Sauce brillante, courte, nappe la cuillère ; pas de flaque d’huile au dressage.</t>
  </si>
  <si>
    <t>Conserver la même réduction et contrôler le gras avant finition.</t>
  </si>
  <si>
    <t>Poulet tendre et juteux ; légumes cuits mais encore identifiables.</t>
  </si>
  <si>
    <t>Reproduire les tailles et l’ordre d’ajout.</t>
  </si>
  <si>
    <t>Oignon fondu et jus réduit lient correctement, mais la sauce pourrait être un peu plus régulière.</t>
  </si>
  <si>
    <t>Poursuivre le suage doux de l’oignon et réduire sans ébullition forte.</t>
  </si>
  <si>
    <t>Cumin légèrement dominant ; citron et coriandre arrivent ensuite.</t>
  </si>
  <si>
    <t>Baisser le cumin de 10–15 % et réserver davantage de coriandre pour la fin.</t>
  </si>
  <si>
    <t>Le citron relance nettement la sauce et coupe la sensation de gras.</t>
  </si>
  <si>
    <t>Maintenir le dosage ; goûter avant tout ajout de jus de citron frais.</t>
  </si>
  <si>
    <t>Rondeur de l’oignon suffisante, sans effet dessert.</t>
  </si>
  <si>
    <t>Ne pas ajouter de miel ; conserver le doux comme soutien.</t>
  </si>
  <si>
    <t>Fin de bouche légèrement trop saline à cause des olives + citron confit.</t>
  </si>
  <si>
    <t>Rincer/doser les condiments et saler uniquement après réduction.</t>
  </si>
  <si>
    <t>Épices diffusées sans goût brûlé ; ajout en base humide maîtrisé.</t>
  </si>
  <si>
    <t>Tester une fraction d’épices en finition pour comparer l’effet.</t>
  </si>
  <si>
    <t>Coriandre présente mais manque de fraîcheur.</t>
  </si>
  <si>
    <t>Réserver environ un tiers des herbes pour le dressage.</t>
  </si>
  <si>
    <t>Dosages notés, mais quantité d’eau ajoutée et temps de réduction encore imprécis.</t>
  </si>
  <si>
    <t>Peser le liquide initial et noter le temps/état de réduction.</t>
  </si>
  <si>
    <t>L’apprenant explique les choix, mais le lien cause → correction n’est pas toujours formulé clairement.</t>
  </si>
  <si>
    <t>Faire verbaliser : défaut constaté → cause probable → geste → résultat après dégustation.</t>
  </si>
  <si>
    <t>Acidité / tension et cuisson juste</t>
  </si>
  <si>
    <t>Maîtriser la salinité globale et formaliser davantage la reproductibilité.</t>
  </si>
  <si>
    <t>FICHE DE REMÉDIATION — 4 temps : constater → expliquer → tester/corriger → regoûter et transférer</t>
  </si>
  <si>
    <t>Sauce légèrement irrégulière / liaison fragile</t>
  </si>
  <si>
    <t>Oignon insuffisamment fondu ou réduction menée trop vite.</t>
  </si>
  <si>
    <t>Prélever une petite portion ; poursuivre 5 min à frémissement doux et comparer la nappe.</t>
  </si>
  <si>
    <t>Allonger le suage de l’oignon et réduire sans forte ébullition.</t>
  </si>
  <si>
    <t>Sauce plus homogène, nappante, sans ajout de farine.</t>
  </si>
  <si>
    <t>Avant d’ajouter un liant, vérifier cuisson de l’oignon et concentration naturelle du jus.</t>
  </si>
  <si>
    <t>Braisé, ragoût, sauce tomate réduite, légumes compotés.</t>
  </si>
  <si>
    <t>VALIDÉ si la liaison est obtenue par le procédé annoncé.</t>
  </si>
  <si>
    <t>Cumin trop dominant au nez</t>
  </si>
  <si>
    <t>Dosage trop élevé ou ajout unique trop précoce.</t>
  </si>
  <si>
    <t>Comparer deux portions : témoin / portion diluée avec la même base sans cumin.</t>
  </si>
  <si>
    <t>Réduire le cumin de 10 à 15 % et fractionner l’ajout des épices.</t>
  </si>
  <si>
    <t>Signature plus hiérarchisée ; citron, gingembre et herbes redeviennent perceptibles.</t>
  </si>
  <si>
    <t>Une épice doit signer le plat sans masquer les autres marqueurs.</t>
  </si>
  <si>
    <t>Marinade, kefta, soupe, légumes rôtis, sauce épicée.</t>
  </si>
  <si>
    <t>VALIDÉ si l’apprenant nomme la dominante et les soutiens.</t>
  </si>
  <si>
    <t>Fin de bouche trop salée</t>
  </si>
  <si>
    <t>Cumul sel ajouté + olives + citron confit + réduction.</t>
  </si>
  <si>
    <t>Goûter une portion allongée avec un peu de fond non salé avant toute autre correction.</t>
  </si>
  <si>
    <t>Rincer/doser les condiments et saler seulement après réduction.</t>
  </si>
  <si>
    <t>Salinité abaissée ; acidité et arômes du citron restent lisibles.</t>
  </si>
  <si>
    <t>Le sel des ingrédients conservés appartient au bilan d’assaisonnement global.</t>
  </si>
  <si>
    <t>Sauce aux câpres, anchois, feta, charcuterie, bouillon réduit.</t>
  </si>
  <si>
    <t>VALIDÉ si la correction réduit le sel sans diluer l’identité.</t>
  </si>
  <si>
    <t>Coriandre présente mais manque de fraîcheur</t>
  </si>
  <si>
    <t>Toute l’herbe a été ajoutée trop tôt et ses composés volatils ont diminué.</t>
  </si>
  <si>
    <t>Ajouter sur une portion une petite quantité de coriandre fraîche juste avant service.</t>
  </si>
  <si>
    <t>Fractionner : une partie en cuisson, environ un tiers en finition.</t>
  </si>
  <si>
    <t>Nez plus frais et contraste végétal plus net.</t>
  </si>
  <si>
    <t>Le moment d’ajout est un outil de réglage aromatique.</t>
  </si>
  <si>
    <t>Persil, basilic, menthe, ciboulette, estragon dans sauces et mijotés.</t>
  </si>
  <si>
    <t>VALIDÉ si le gain aromatique est perçu sans goût d’herbe crue dominant.</t>
  </si>
  <si>
    <t>Plat un peu gras en fin de bouche</t>
  </si>
  <si>
    <t>Excès de matière grasse ou manque de tension acide/fraîche.</t>
  </si>
  <si>
    <t>Comparer une portion témoin et une portion avec quelques gouttes de jus de citron en finition.</t>
  </si>
  <si>
    <t>Réduire légèrement le gras ajouté et renforcer la tension par citron/herbes.</t>
  </si>
  <si>
    <t>Bouche moins saturante ; saveurs plus lisibles.</t>
  </si>
  <si>
    <t>Corriger la perception du gras ne signifie pas toujours retirer toute la matière grasse.</t>
  </si>
  <si>
    <t>Mayonnaise, sauce crème, viande confite, purée riche, houmous.</t>
  </si>
  <si>
    <t>VALIDÉ si la correction apporte du relief sans rendre le plat acide.</t>
  </si>
  <si>
    <t>Fabrication difficile à reproduire</t>
  </si>
  <si>
    <t>Quantité d’eau, temps de réduction ou ordre d’ajout non notés.</t>
  </si>
  <si>
    <t>Faire refaire la séquence par un autre apprenant uniquement à partir de la fiche.</t>
  </si>
  <si>
    <t>Peser le liquide initial ; noter temps, ordre d’ajout et critère de fin de cuisson.</t>
  </si>
  <si>
    <t>La seconde production se rapproche de la première.</t>
  </si>
  <si>
    <t>Une recette professionnelle décrit aussi des repères de procédé, pas seulement des ingrédients.</t>
  </si>
  <si>
    <t>Tous braisés, sauces, cuissons longues et productions en série.</t>
  </si>
  <si>
    <t>VALIDÉ si un autre cuisinier peut reproduire le résultat.</t>
  </si>
  <si>
    <t>Justification trop descriptive</t>
  </si>
  <si>
    <t>L’apprenant décrit le résultat mais ne relie pas cause, geste et effet.</t>
  </si>
  <si>
    <t>Demander une phrase structurée : « Je constate… parce que… je corrige… puis je vérifie… »</t>
  </si>
  <si>
    <t>Faire verbaliser systématiquement défaut → cause probable → action → résultat.</t>
  </si>
  <si>
    <t>Argumentation plus précise et décision culinaire explicable.</t>
  </si>
  <si>
    <t>Le raisonnement professionnel doit être transmissible autant que le geste.</t>
  </si>
  <si>
    <t>Analyse de toute non-conformité sensorielle ou technique.</t>
  </si>
  <si>
    <t>VALIDÉ si l’apprenant explique pourquoi la correction fonctionne.</t>
  </si>
  <si>
    <t xml:space="preserve">PLAT &gt; </t>
  </si>
  <si>
    <t>UNITÉ 1 — MATRICE DES SAVEURS MAROCAINES | ANALYSE ORGANOLEPTIQUE      EXEMPLE REMPLI</t>
  </si>
  <si>
    <t>EXEMPLE REMPLI — Tajine de poulet au citron confit et olives</t>
  </si>
  <si>
    <t>Sauce savoureuse mais légèrement grasse en fin de bouche.</t>
  </si>
  <si>
    <t>Réduire légèrement le gras ajouté et renforcer la finition citron/herbes : la sauce reste ronde mais devient plus lisible.</t>
  </si>
  <si>
    <t>Cumin et gingembre présents ; le cumin domine un peu le nez.</t>
  </si>
  <si>
    <t>Diminuer le cumin au prochain essai et fractionner l’ajout des épices pour garder une hiérarchie aromatique.</t>
  </si>
  <si>
    <t>Citron confit et olives donnent une bonne tension mais le sel monte en fin de bouche.</t>
  </si>
  <si>
    <t>Rincer/doser les condiments et ne saler qu’après réduction : l’acidité reste nette sans excès salin.</t>
  </si>
  <si>
    <t>L’oignon confit apporte de la rondeur ; aucune sensation réellement sucrée.</t>
  </si>
  <si>
    <t>Le doux reste un soutien. Aucun miel n’est nécessaire dans cette préparation.</t>
  </si>
  <si>
    <t>Coriandre peu perceptible car ajoutée trop tôt.</t>
  </si>
  <si>
    <t>Réserver une partie des herbes pour la finition afin de retrouver un nez frais et végétal.</t>
  </si>
  <si>
    <t>Légère amertume d’écorce, agréable et non brûlée.</t>
  </si>
  <si>
    <t>L’amertume joue le rôle de contrepoint ; inutile de la supprimer tant qu’elle reste courte et propre.</t>
  </si>
  <si>
    <t>Jus de cuisson réduit, oignon fondu et volaille donnent une bonne longueur.</t>
  </si>
  <si>
    <t>La profondeur vient de la réduction et de la cuisson, pas d’un ajout de sel supplémentaire.</t>
  </si>
  <si>
    <t>PLAT &gt;</t>
  </si>
  <si>
    <t>UNITÉ 1 — MATRICE DES SAVEURS MAROCAINES | ANALYSE ORGANOLEPTIQUE      EXEMPLE REMPLI  ligne 20</t>
  </si>
  <si>
    <t>A1</t>
  </si>
  <si>
    <t>Citron confit — écorce</t>
  </si>
  <si>
    <t>5 g / 100 g, non rincée</t>
  </si>
  <si>
    <t>Agrume puissant, très salin, légère amertume</t>
  </si>
  <si>
    <t>À corriger / trop dominant</t>
  </si>
  <si>
    <t>Le sel masque le produit principal ; intéressant comme témoin de surdosage.</t>
  </si>
  <si>
    <t>A2</t>
  </si>
  <si>
    <t>5 g / 100 g, rincée puis émincée</t>
  </si>
  <si>
    <t>Agrume net, salin maîtrisé, amer fin</t>
  </si>
  <si>
    <t>Oui — finition / mijoté</t>
  </si>
  <si>
    <t>Le rinçage abaisse le sel de surface tout en conservant la signature aromatique.</t>
  </si>
  <si>
    <t>A3</t>
  </si>
  <si>
    <t>Citron confit — pulpe</t>
  </si>
  <si>
    <t>5 g / 100 g, incorporée au jus</t>
  </si>
  <si>
    <t>Acide, salin, agrume plus direct</t>
  </si>
  <si>
    <t>Oui — sauce, à faible dose</t>
  </si>
  <si>
    <t>La pulpe agit davantage sur l’acidité et le sel ; goûter avant tout ajout de sel.</t>
  </si>
  <si>
    <t>B0</t>
  </si>
  <si>
    <t>Beurre doux témoin</t>
  </si>
  <si>
    <t>1 g / 100 g de base neutre</t>
  </si>
  <si>
    <t>Lacté, gras, peu aromatique</t>
  </si>
  <si>
    <t>Témoin</t>
  </si>
  <si>
    <t>Permet de distinguer l’effet du gras de celui de la maturation du smen.</t>
  </si>
  <si>
    <t>B1</t>
  </si>
  <si>
    <t>0,5 g / 100 g de base neutre</t>
  </si>
  <si>
    <t>Lacté mûr, discret, légèrement fromager</t>
  </si>
  <si>
    <t>Oui — fond / sauce délicate</t>
  </si>
  <si>
    <t>Seuil bas : apporte de la profondeur sans identifier immédiatement le condiment.</t>
  </si>
  <si>
    <t>B2</t>
  </si>
  <si>
    <t>Fromager, long, animal léger</t>
  </si>
  <si>
    <t>Oui — dosage de travail</t>
  </si>
  <si>
    <t>Intensité lisible mais encore intégrée ; bon point de départ pour apprendre le micro-dosage.</t>
  </si>
  <si>
    <t>B3</t>
  </si>
  <si>
    <t>2 g / 100 g de base neutre</t>
  </si>
  <si>
    <t>Très mûr, animal, persistant</t>
  </si>
  <si>
    <t>Réserver aux préparations puissantes</t>
  </si>
  <si>
    <t>Le condiment domine la base : utile pour identifier le seuil au-delà duquel la signature masque le produit.</t>
  </si>
  <si>
    <t>UNITÉ 2 — TECHNOLOGIE DES CONDIMENTS &amp; MARQUEURS DE TERROIR   EXEMPLE REMPLI</t>
  </si>
  <si>
    <t>UNITÉ 2 — TECHNOLOGIE DES CONDIMENTS &amp; MARQUEURS DE TERROIR      Voir Exemple rempli ligne 28</t>
  </si>
  <si>
    <t>UNITÉ 5 — FICHE D’AUTO-ÉVALUATION &amp; ÉVALUATION FORMATEUR        Voir exemple rempli  ligne 32</t>
  </si>
  <si>
    <t>PARCOURS FORMATEUR — 6 SÉANCES PROGRESSIVES ligne 68</t>
  </si>
  <si>
    <t>Cette feuille est un outil pédagogique pour organiser des ateliers professionnels autour des saveurs marocaines et méditerranéennes. Elle ne cherche pas à faire reproduire des recettes à l’identique : elle entraîne l’apprenant à comprendre un équilibre, à justifier ses choix, à diagnostiquer un défaut et à corriger une préparation.</t>
  </si>
  <si>
    <t>PROGRESSION PÉDAGOGIQUE</t>
  </si>
  <si>
    <t>N1 — Observer et comparer</t>
  </si>
  <si>
    <t>Découvrir l’effet d’un seul paramètre : épice, acidité, sel, herbes, technique. L’apprenant goûte, compare et met des mots sur les différences.</t>
  </si>
  <si>
    <t>N2 — Construire et maîtriser</t>
  </si>
  <si>
    <t>Combiner plusieurs fonctions sensorielles dans une préparation : base, signature aromatique, tension, texture et finition.</t>
  </si>
  <si>
    <t>N3 — Créer, diagnostiquer, corriger</t>
  </si>
  <si>
    <t>Faire des choix autonomes, éviter les assemblages confus et corriger un plat déséquilibré en situation proche du service.</t>
  </si>
  <si>
    <t>COMMENT L’UTILISER EN FORMATION</t>
  </si>
  <si>
    <t>1. Choisir un atelier selon le niveau de l’apprenant et la compétence à travailler.</t>
  </si>
  <si>
    <t>2. Présenter l’objectif métier et la contrainte avant de montrer la solution attendue.</t>
  </si>
  <si>
    <t>3. Faire produire, goûter et verbaliser : « je perçois / j’explique / je corrige ».</t>
  </si>
  <si>
    <t>4. Observer avec les critères de la colonne H plutôt qu’avec une simple appréciation générale.</t>
  </si>
  <si>
    <t>5. En cas d’erreur, utiliser la remédiation proposée en colonne J puis refaire goûter.</t>
  </si>
  <si>
    <t>6. Terminer par la variante / transfert de la colonne K pour vérifier que la compétence est réutilisable ailleurs.</t>
  </si>
  <si>
    <t>LECTURE DES COLONNES DU TABLEAU</t>
  </si>
  <si>
    <t>B — Niveau</t>
  </si>
  <si>
    <t>Positionne l’atelier dans la progression N1 / N2 / N3.</t>
  </si>
  <si>
    <t>C — Atelier</t>
  </si>
  <si>
    <t>Situation professionnelle ou problème concret à traiter.</t>
  </si>
  <si>
    <t>D — Objectif métier</t>
  </si>
  <si>
    <t>Compétence réellement travaillée au-delà de la recette.</t>
  </si>
  <si>
    <t>E — Contrainte</t>
  </si>
  <si>
    <t>Cadre imposé : budget, temps, nombre de marqueurs, production, technique…</t>
  </si>
  <si>
    <t>F — Produits / base</t>
  </si>
  <si>
    <t>Matières premières support de l’exercice.</t>
  </si>
  <si>
    <t>G — Travail demandé</t>
  </si>
  <si>
    <t>Consigne donnée à l’apprenant.</t>
  </si>
  <si>
    <t>H — Critères d’observation</t>
  </si>
  <si>
    <t>Points à observer pendant la production et la dégustation.</t>
  </si>
  <si>
    <t>I — Erreurs fréquentes</t>
  </si>
  <si>
    <t>Dérives typiques à repérer rapidement.</t>
  </si>
  <si>
    <t>J — Remédiation formateur</t>
  </si>
  <si>
    <t>Action pédagogique corrective à mettre en œuvre.</t>
  </si>
  <si>
    <t>K — Variante / transfert</t>
  </si>
  <si>
    <t>Nouvelle situation permettant de vérifier le transfert de compétence.</t>
  </si>
  <si>
    <t>CE QUE LE FORMATEUR ÉVALUE</t>
  </si>
  <si>
    <t>La réussite ne repose pas seulement sur le goût final. Le formateur observe aussi la capacité à identifier un problème, à relier un ingrédient ou une technique à une fonction sensorielle, à doser, à argumenter une correction et à transférer la méthode à un autre produit.</t>
  </si>
  <si>
    <t>POINT IMPORTANT</t>
  </si>
  <si>
    <t>Le document est donc une trame de formation et de remédiation, pas un recueil de recettes. Son intérêt principal est de faire passer l’apprenant de « je reproduis » à « je comprends, je goûte, je justifie et je corrige ».</t>
  </si>
  <si>
    <t>Cette feuille est un outil de travail pour le formateur. Elle sert à diagnostiquer un déséquilibre sensoriel, choisir une correction cohérente avec un territoire culinaire méditerranéen, guider le questionnement de l’apprenant et vérifier que la correction améliore réellement le plat sans masquer son identité.</t>
  </si>
  <si>
    <t>1 — LA PARTIE PRINCIPALE : DIAGNOSTIQUER ET CORRIGER</t>
  </si>
  <si>
    <t>Territoire</t>
  </si>
  <si>
    <t>Situe la logique culinaire : Maroc, Maghreb, Espagne du Sud ou création méditerranéenne.</t>
  </si>
  <si>
    <t>Diagnostic</t>
  </si>
  <si>
    <t>Identifie le défaut observé : manque d’acidité, excès de gras, épices dominantes, manque de relief, excès de sel, manque de fraîcheur, texture monotone…</t>
  </si>
  <si>
    <t>Actions 1 à 3</t>
  </si>
  <si>
    <t>Proposent une méthode de correction progressive. Elles ne sont pas destinées à être appliquées toutes en même temps.</t>
  </si>
  <si>
    <t>À éviter</t>
  </si>
  <si>
    <t>Alerte sur une erreur fréquente qui pourrait aggraver le déséquilibre ou brouiller l’identité du plat.</t>
  </si>
  <si>
    <t>Question CFA</t>
  </si>
  <si>
    <t>Donne au formateur une question de relance pour faire raisonner l’apprenant plutôt que lui fournir directement la réponse.</t>
  </si>
  <si>
    <t>Lecture PRO</t>
  </si>
  <si>
    <t>Explique la logique professionnelle de la correction : cause probable, fonction sensorielle et hiérarchie des interventions.</t>
  </si>
  <si>
    <t>Point de contrôle</t>
  </si>
  <si>
    <t>Définit le résultat attendu après correction et après nouvelle dégustation.</t>
  </si>
  <si>
    <t>Clé</t>
  </si>
  <si>
    <t>Repère technique associant territoire + diagnostic ; utile pour classer et retrouver rapidement une situation.</t>
  </si>
  <si>
    <t>2 — LE PARCOURS FORMATEUR : 6 SÉANCES PROGRESSIVES</t>
  </si>
  <si>
    <t>Séance 1 — Nommer : apprendre à décrire précisément une perception sensorielle.</t>
  </si>
  <si>
    <t>Séance 2 — Doser : repérer le seuil où un marqueur devient dominant.</t>
  </si>
  <si>
    <t>Séance 3 — Transformer : comprendre l’effet de la chaleur, du temps et du moment d’ajout.</t>
  </si>
  <si>
    <t>Séance 4 — Construire : organiser base, signature, tension, texture et finition.</t>
  </si>
  <si>
    <t>Séance 5 — Corriger : diagnostiquer puis modifier une seule variable à la fois.</t>
  </si>
  <si>
    <t>Séance 6 — Transférer : réutiliser la logique sur un autre produit ou un autre territoire sans copier une recette.</t>
  </si>
  <si>
    <t>3 — LA GRILLE D’ÉVALUATION</t>
  </si>
  <si>
    <t>La grille située plus bas n’évalue pas seulement le résultat final du plat. Elle évalue surtout le raisonnement professionnel : qualité du diagnostic sensoriel, hiérarchie aromatique, choix de la technique, méthode de correction, capacité de transfert, prise en compte de l’hygiène et des allergènes. Les colonnes « insuffisant / en cours / maîtrisé » permettent de situer l’apprenant, et les questions de relance aident le formateur à faire verbaliser le raisonnement.</t>
  </si>
  <si>
    <t>4 — MÉTHODE D’UTILISATION EN SÉANCE</t>
  </si>
  <si>
    <t>1. Faire goûter ou observer la préparation avant toute correction.</t>
  </si>
  <si>
    <t>2. Demander à l’apprenant de nommer le problème avant de proposer une solution.</t>
  </si>
  <si>
    <t>3. Identifier la cause probable : dosage, cuisson, réduction, texture, manque de tension, moment d’ajout…</t>
  </si>
  <si>
    <t>4. Choisir UNE correction cohérente et annoncer l’effet attendu.</t>
  </si>
  <si>
    <t>5. Corriger, regoûter et comparer avant / après.</t>
  </si>
  <si>
    <t>6. Noter ce qui a fonctionné et ce qui doit encore être ajusté.</t>
  </si>
  <si>
    <t>7. Terminer par un transfert : même logique sur un autre produit ou dans un autre territoire.</t>
  </si>
  <si>
    <t>5 — CE DOCUMENT N’EST PAS UNE TABLE DE RECETTES</t>
  </si>
  <si>
    <t>Les propositions sont des repères pédagogiques. Le formateur ne doit pas transformer les « actions » en réponses automatiques. L’objectif est d’apprendre à l’apprenant à observer, goûter, émettre une hypothèse, corriger progressivement et justifier son choix. Une bonne correction dépend toujours du produit, de la recette, de la technique déjà appliquée et de l’intensité réelle du défaut.</t>
  </si>
  <si>
    <t>6 — INTÉRÊT POUR UN CFA OU UNE RECONVERSION</t>
  </si>
  <si>
    <t>Le document crée un lien entre analyse sensorielle et pratique professionnelle. Il permet de sortir du simple « suivre une recette » pour travailler des compétences transférables : identifier les fonctions des ingrédients, comprendre l’effet des techniques, corriger un défaut sans improviser, argumenter un choix et développer l’autonomie. Il peut servir en démonstration, TP, remédiation, évaluation formative ou entretien de bilan après production.</t>
  </si>
  <si>
    <t>POINT DE VIGILANCE FORMATEUR</t>
  </si>
  <si>
    <t>Les intensités et les associations proposées sont des repères de formation, pas des normes scientifiques ni des définitions figées des cuisines nationales. La dégustation, le contexte du plat et l’argumentation de l’apprenant restent prioritaires.</t>
  </si>
  <si>
    <t>Cette matrice sert à apprendre à construire, analyser et corriger le profil sensoriel d’un plat marocain. Elle met en relation les composantes gustatives et aromatiques, leur rôle technique, les risques de déséquilibre et les corrections possibles. L’objectif n’est pas de reproduire une recette, mais de comprendre pourquoi un plat fonctionne et comment le rééquilibrer sans perdre son identité.</t>
  </si>
  <si>
    <t>1 — CE QUE L’APPRENANT DOIT APPRENDRE</t>
  </si>
  <si>
    <t>1. Identifier les grandes fonctions sensorielles d’un plat : gras/rondeur, chaleur épicée, acidité-salinité, doux, fraîcheur, amertume et umami.</t>
  </si>
  <si>
    <t>2. Distinguer le rôle sensoriel d’un ingrédient de son rôle technique.</t>
  </si>
  <si>
    <t>3. Repérer un déséquilibre avant ou après cuisson.</t>
  </si>
  <si>
    <t>4. Choisir une correction adaptée plutôt que d’ajouter des ingrédients au hasard.</t>
  </si>
  <si>
    <t>5. Regoûter après correction et expliquer ce qui a réellement changé.</t>
  </si>
  <si>
    <t>2 — COMMENT LIRE LE TABLEAU</t>
  </si>
  <si>
    <t>Composante</t>
  </si>
  <si>
    <t>La fonction sensorielle étudiée : gras, épices, acidité, doux, fraîcheur, amertume ou profondeur.</t>
  </si>
  <si>
    <t>Vecteurs marocains</t>
  </si>
  <si>
    <t>Les ingrédients ou marqueurs qui portent cette fonction dans la cuisine marocaine.</t>
  </si>
  <si>
    <t>Rôle sensoriel</t>
  </si>
  <si>
    <t>Ce que la composante apporte à la perception du plat.</t>
  </si>
  <si>
    <t>Rôle technique</t>
  </si>
  <si>
    <t>Ce que l’ingrédient ou la technique fait réellement pendant la préparation.</t>
  </si>
  <si>
    <t>Risque de déséquilibre</t>
  </si>
  <si>
    <t>Le défaut possible si la composante est trop forte, mal cuite ou mal dosée.</t>
  </si>
  <si>
    <t>Correction possible</t>
  </si>
  <si>
    <t>Une piste professionnelle de correction. Elle doit être choisie après diagnostic, pas appliquée automatiquement.</t>
  </si>
  <si>
    <t>Observation apprenant</t>
  </si>
  <si>
    <t>Ce que l’apprenant perçoit réellement dans sa propre fabrication.</t>
  </si>
  <si>
    <t>Intensité 0–5</t>
  </si>
  <si>
    <t>Permet de situer l’intensité perçue avant correction.</t>
  </si>
  <si>
    <t>Après correction 0–5</t>
  </si>
  <si>
    <t>Permet de comparer la perception après modification.</t>
  </si>
  <si>
    <t>Justification</t>
  </si>
  <si>
    <t>Explique pourquoi la correction choisie est cohérente avec le diagnostic.</t>
  </si>
  <si>
    <t>3 — MÉTHODE D’UTILISATION EN TP</t>
  </si>
  <si>
    <t>1. Nommer le produit principal et la technique de cuisson.</t>
  </si>
  <si>
    <t>2. Avant cuisson, prévoir quelles composantes seront dominantes et lesquelles serviront de soutien.</t>
  </si>
  <si>
    <t>3. Après cuisson, remplir « observation apprenant » et noter les intensités 0–5.</t>
  </si>
  <si>
    <t>4. Identifier UNE cause principale de déséquilibre.</t>
  </si>
  <si>
    <t>5. Choisir UNE correction, l’appliquer puis regoûter.</t>
  </si>
  <si>
    <t>6. Reporter la nouvelle intensité dans « après correction 0–5 ».</t>
  </si>
  <si>
    <t>7. Justifier la correction avec un vocabulaire professionnel précis.</t>
  </si>
  <si>
    <t>4 — À QUOI SERT L’EXEMPLE REMPLI ?</t>
  </si>
  <si>
    <t>L’exemple « tajine de poulet au citron confit et olives » montre la méthode attendue : observer précisément, noter l’intensité, identifier un défaut, proposer une correction mesurée puis justifier l’évolution. Il sert de modèle de raisonnement, pas de réponse type à recopier.</t>
  </si>
  <si>
    <t>5 — CE QUE LE FORMATEUR ÉVALUE</t>
  </si>
  <si>
    <t>Le formateur ne valide pas seulement un plat « bon » ou « mauvais ». Il évalue surtout la cohérence du raisonnement : capacité à nommer les perceptions, comprendre la fonction des ingrédients, repérer la cause d’un défaut, modifier un seul paramètre, observer l’effet obtenu et argumenter le choix effectué.</t>
  </si>
  <si>
    <t>La formule « gras + chaleur épicée + tension acide/saline + fraîcheur/contraste » n’est pas une recette obligatoire. C’est une grille de lecture. Selon le plat, certaines composantes seront dominantes, secondaires ou absentes. La dégustation réelle et la cohérence du plat restent prioritaires.</t>
  </si>
  <si>
    <t>Cette feuille sert à étudier deux marqueurs culinaires marocains — le citron confit au sel et le smen — non pas comme de simples ingrédients, mais comme des produits transformés ayant une fonction technologique, sensorielle et culturelle. Elle aide l’apprenant à comprendre ce qui se passe pendant la préparation ou la maturation, comment ces produits modifient un plat, quels sont les risques de mauvais dosage et comment les utiliser avec précision.</t>
  </si>
  <si>
    <t>1 — OBJECTIF PÉDAGOGIQUE</t>
  </si>
  <si>
    <t>1. Comprendre qu’un condiment a une histoire de transformation : salage, maturation, diffusion aromatique, évolution de texture.</t>
  </si>
  <si>
    <t>2. Relier un phénomène technique à une perception sensorielle.</t>
  </si>
  <si>
    <t>3. Apprendre à doser un marqueur puissant sans masquer le produit principal.</t>
  </si>
  <si>
    <t>4. Identifier les risques : excès de sel, amertume, domination aromatique, confusion entre maturation maîtrisée et altération.</t>
  </si>
  <si>
    <t>5. Transférer la méthode à d’autres condiments, produits fermentés ou marqueurs de terroir.</t>
  </si>
  <si>
    <t>2 — COMMENT LIRE LES DEUX ÉTUDES TECHNOLOGIQUES</t>
  </si>
  <si>
    <t>Étape / point</t>
  </si>
  <si>
    <t>Situe le moment du procédé : préparation, maturation, avant emploi, cuisson, dosage…</t>
  </si>
  <si>
    <t>Matière / action</t>
  </si>
  <si>
    <t>Précise ce que l’on fait réellement au produit.</t>
  </si>
  <si>
    <t>Phénomène principal</t>
  </si>
  <si>
    <t>Explique le mécanisme dominant : osmose, maturation, lipolyse, diffusion aromatique…</t>
  </si>
  <si>
    <t>Ce qui change</t>
  </si>
  <si>
    <t>Montre les effets concrets sur texture, composition ou intensité.</t>
  </si>
  <si>
    <t>Indice sensoriel</t>
  </si>
  <si>
    <t>Décrit ce que l’apprenant doit rechercher au nez et en bouche.</t>
  </si>
  <si>
    <t>Risque</t>
  </si>
  <si>
    <t>Alerte sur ce qui peut rendre le produit ou son utilisation incorrecte.</t>
  </si>
  <si>
    <t>Indique ce qu’il faut vérifier pour maîtriser l’utilisation du produit.</t>
  </si>
  <si>
    <t>Usage culinaire</t>
  </si>
  <si>
    <t>Donne les emplois possibles sans en faire une recette obligatoire.</t>
  </si>
  <si>
    <t>Erreur classique</t>
  </si>
  <si>
    <t>Repère les mauvaises habitudes ou idées reçues fréquentes.</t>
  </si>
  <si>
    <t>TP / observation</t>
  </si>
  <si>
    <t>Transforme la notion technologique en expérience concrète de dégustation ou de mesure.</t>
  </si>
  <si>
    <t>Transfert métier</t>
  </si>
  <si>
    <t>Montre comment réutiliser le raisonnement dans d’autres produits ou situations professionnelles.</t>
  </si>
  <si>
    <t>3 — À QUOI SERT LE PROTOCOLE D’ANALYSE COMPARATIVE ?</t>
  </si>
  <si>
    <t>Le protocole permet de comparer plusieurs traitements ou dosages sur une base commune. L’apprenant note l’intensité du nez, du salé, de l’acide, de l’amer et de la longueur, puis décrit les sensations observées. Il doit ensuite prendre une décision d’usage et la justifier. L’objectif est de construire un seuil de perception et un seuil d’utilisation professionnelle, pas de rechercher une valeur universelle.</t>
  </si>
  <si>
    <t>4 — COMMENT UTILISER L’EXEMPLE REMPLI</t>
  </si>
  <si>
    <t>Les échantillons A1 à A3 montrent l’effet du rinçage, de la partie utilisée et du mode d’incorporation du citron confit. Les échantillons B0 à B3 montrent l’évolution de la perception du smen quand le dosage augmente. Cet exemple sert à montrer une méthode de comparaison : même base, une seule variable modifiée, dégustation, décision puis justification.</t>
  </si>
  <si>
    <t>5 — MÉTHODE CONSEILLÉE EN TP</t>
  </si>
  <si>
    <t>1. Préparer une base neutre ou une même préparation pour tous les essais.</t>
  </si>
  <si>
    <t>2. Ne modifier qu’un seul paramètre à la fois : dosage, rinçage, partie utilisée ou moment d’ajout.</t>
  </si>
  <si>
    <t>3. Déguster dans les mêmes conditions.</t>
  </si>
  <si>
    <t>4. Noter les intensités de 0 à 5 et écrire des descripteurs précis.</t>
  </si>
  <si>
    <t>5. Déterminer si l’échantillon est utilisable tel quel, à corriger ou à réserver à certains plats.</t>
  </si>
  <si>
    <t>6. Justifier la décision par une fonction sensorielle ou technique.</t>
  </si>
  <si>
    <t>7. Faire verbaliser le transfert possible vers un autre condiment ou une autre technique.</t>
  </si>
  <si>
    <t>6 — CE QUE LE FORMATEUR ÉVALUE</t>
  </si>
  <si>
    <t>Le formateur évalue la capacité à observer un produit transformé, distinguer son rôle technique de son effet sensoriel, doser de façon reproductible, repérer un défaut ou une domination aromatique et argumenter un usage. La compétence attendue est de maîtriser le condiment comme un outil de réglage, pas comme un marqueur que l’on ajoute systématiquement pour donner une apparence d’authenticité.</t>
  </si>
  <si>
    <t>Cette feuille doit rester un support pédagogique. Les procédés artisanaux de maturation ou de fermentation peuvent varier selon les régions et les traditions. En CFA, on travaille avec des produits sûrs, tracés et des méthodes validées. Il faut distinguer patrimoine culinaire, tradition locale, usage professionnel et sécurité alimentaire.</t>
  </si>
  <si>
    <t>Cette feuille sert à étudier le tajine comme un système de cuisson et non comme une simple recette. Elle aide l’apprenant à comprendre les transferts thermiques, la gestion de l’humidité, l’ordre d’ajout des ingrédients, la réduction, la finition et les indicateurs de cuisson. L’objectif est ensuite de transférer cette logique à d’autres matériels professionnels : sauteuse, rondeau, marmite, four ou production collective.</t>
  </si>
  <si>
    <t>1. Comprendre ce que fait réellement le récipient pendant la cuisson.</t>
  </si>
  <si>
    <t>2. Relier chaque action du cuisinier à un phénomène physique ou culinaire.</t>
  </si>
  <si>
    <t>3. Savoir observer des indicateurs visuels et sensoriels plutôt que suivre seulement un temps de recette.</t>
  </si>
  <si>
    <t>4. Identifier une erreur de conduite et choisir une correction adaptée.</t>
  </si>
  <si>
    <t>5. Transférer la méthode de cuisson à un autre matériel professionnel sans perdre l’effet recherché.</t>
  </si>
  <si>
    <t>Phase</t>
  </si>
  <si>
    <t>Découpe la cuisson en étapes logiques, de la mise en place à la finition.</t>
  </si>
  <si>
    <t>Action cuisinier</t>
  </si>
  <si>
    <t>Décrit le geste professionnel réalisé à chaque étape.</t>
  </si>
  <si>
    <t>Transfert / phénomène</t>
  </si>
  <si>
    <t>Explique ce qui se passe réellement : conduction, convection, vapeur, évaporation, condensation, diffusion aromatique…</t>
  </si>
  <si>
    <t>Effet recherché</t>
  </si>
  <si>
    <t>Précise le résultat technique attendu.</t>
  </si>
  <si>
    <t>Indicateur visuel</t>
  </si>
  <si>
    <t>Donne un repère observable pendant la cuisson.</t>
  </si>
  <si>
    <t>Indicateur sensoriel</t>
  </si>
  <si>
    <t>Donne un repère de texture, d’arôme ou de goût.</t>
  </si>
  <si>
    <t>Erreur</t>
  </si>
  <si>
    <t>Présente une mauvaise conduite fréquente.</t>
  </si>
  <si>
    <t>Indique comment réagir sans recommencer toute la fabrication.</t>
  </si>
  <si>
    <t>Permet au formateur de faire expliquer le phénomène par l’apprenant.</t>
  </si>
  <si>
    <t>Transfert PRO</t>
  </si>
  <si>
    <t>Montre comment reproduire le même principe avec un autre équipement.</t>
  </si>
  <si>
    <t>Trace apprenant</t>
  </si>
  <si>
    <t>Zone destinée à faire noter l’observation ou la conclusion de l’apprenant.</t>
  </si>
  <si>
    <t>3 — CE QUE LE SCHÉMA DU COUVERCLE FAIT COMPRENDRE</t>
  </si>
  <si>
    <t>Le schéma explique que le couvercle limite les pertes d’eau : la vapeur monte, se refroidit au contact des parois puis une partie de l’humidité revient sous forme de condensat. Le document insiste volontairement sur un point : le cône n’a pas un effet « magique ». Le résultat dépend surtout de la puissance de chauffe, de la quantité de liquide, de la charge, de la géométrie du récipient, de la durée et de la manière dont le cuisinier conduit la cuisson.</t>
  </si>
  <si>
    <t>4 — À QUOI SERT LE TP COMPARATIF ?</t>
  </si>
  <si>
    <t>Le TP compare la même préparation réalisée dans un tajine traditionnel et dans un rondeau ou une sauteuse couverte. On relève notamment la charge, le liquide initial, le temps, la perte de masse, la qualité de la sauce, la tendreté et l’intensité aromatique. Le but est de vérifier quels résultats sont liés au matériel et lesquels dépendent surtout de la conduite de cuisson.</t>
  </si>
  <si>
    <t>5 — MÉTHODE CONSEILLÉE EN SÉANCE</t>
  </si>
  <si>
    <t>1. Présenter la phase de cuisson avant de montrer la correction.</t>
  </si>
  <si>
    <t>2. Demander à l’apprenant ce qu’il observe réellement.</t>
  </si>
  <si>
    <t>3. Faire nommer le phénomène : conduction, vapeur, évaporation, réduction, diffusion…</t>
  </si>
  <si>
    <t>4. Relier le phénomène à l’effet recherché sur le produit.</t>
  </si>
  <si>
    <t>5. En cas de défaut, modifier un seul paramètre puis observer la conséquence.</t>
  </si>
  <si>
    <t>6. Comparer avec un autre matériel de cuisson.</t>
  </si>
  <si>
    <t>7. Faire conclure l’apprenant sur ce qui doit être conservé pour reproduire le même résultat.</t>
  </si>
  <si>
    <t>Le formateur évalue moins la capacité à réciter une recette que la capacité à conduire une cuisson : organiser les ajouts, régler la chaleur, maîtriser l’humidité, reconnaître un indicateur de cuisson, diagnostiquer une erreur, corriger la conduite et transférer le principe à un autre équipement.</t>
  </si>
  <si>
    <t>Ce document évite de présenter le tajine comme une technique figée ou folklorique. Il sert à faire comprendre une logique professionnelle de cuisson douce, couverte et contrôlée. L’intérêt pédagogique est précisément de montrer que les mêmes phénomènes physiques peuvent être reproduits avec plusieurs matériels si la conduite est maîtrisée.</t>
  </si>
  <si>
    <t>Cette feuille sert à faire travailler l’apprenant sur deux compétences professionnelles : comparer l’effet d’un traitement sur un mélange d’épices et analyser l’architecture d’une préparation pour pouvoir la transférer sans la copier. Le produit final est secondaire : ce qui est évalué est la capacité à observer, mesurer, décrire, décider, justifier puis transférer une logique culinaire à une autre situation.</t>
  </si>
  <si>
    <t>1 — TP 1 : COMPARER RAS EL HANOUT ET MASSALÉ</t>
  </si>
  <si>
    <t>1. Le TP ne demande pas d’apprendre une composition fixe des mélanges d’épices.</t>
  </si>
  <si>
    <t>2. L’apprenant lit la composition réelle, repère les dominantes et compare un même mélange avant et après traitement thermique.</t>
  </si>
  <si>
    <t>3. Les notes de 0 à 5 servent à objectiver le nez, la chaleur, le piquant, le floral, le terreux, l’amer et la longueur.</t>
  </si>
  <si>
    <t>4. Le but est de comprendre que le toastage peut renforcer certaines notes mais aussi atténuer ou dégrader les marqueurs fragiles.</t>
  </si>
  <si>
    <t>5. La décision finale doit préciser l’usage culinaire adapté et les limites du traitement.</t>
  </si>
  <si>
    <t>2 — COMMENT LIRE LE TABLEAU DU TP 1</t>
  </si>
  <si>
    <t>Mélange</t>
  </si>
  <si>
    <t>Identifie l’échantillon étudié.</t>
  </si>
  <si>
    <t>Composition</t>
  </si>
  <si>
    <t>Précise les épices réellement présentes dans le lot ou le mélange pédagogique.</t>
  </si>
  <si>
    <t>Traitement</t>
  </si>
  <si>
    <t>Indique ce qui change entre deux essais : à vif, toastage doux, traitement sélectif…</t>
  </si>
  <si>
    <t>Intensités 0–5</t>
  </si>
  <si>
    <t>Permettent de comparer les perceptions avec une même échelle.</t>
  </si>
  <si>
    <t>Descripteurs</t>
  </si>
  <si>
    <t>Obligent l’apprenant à décrire précisément ce qu’il perçoit.</t>
  </si>
  <si>
    <t>Décision / usage</t>
  </si>
  <si>
    <t>Transforme la dégustation en décision professionnelle : où, comment et à quelle dose utiliser le mélange.</t>
  </si>
  <si>
    <t>3 — TP 2 : ANALYSER LA PASTILLA COMME UNE ARCHITECTURE</t>
  </si>
  <si>
    <t>Le second TP décompose la pastilla en fonctions : enveloppe croustillante, cœur moelleux, liaison, élément croquant et finition. Cette décomposition permet de comprendre pourquoi la préparation fonctionne. L’apprenant peut ensuite créer une version contemporaine, collective ou traiteur en conservant les fonctions structurantes même si les ingrédients, le format ou le dressage changent.</t>
  </si>
  <si>
    <t>4 — COMMENT LIRE LE TABLEAU DU TP 2</t>
  </si>
  <si>
    <t>Couche / fonction</t>
  </si>
  <si>
    <t>Identifie la fonction structurante dans la préparation.</t>
  </si>
  <si>
    <t>Exemple traditionnel</t>
  </si>
  <si>
    <t>Donne un point de départ culturel, sans imposer une seule version comme norme.</t>
  </si>
  <si>
    <t>Texture / saveur</t>
  </si>
  <si>
    <t>Explique le rôle sensoriel de chaque couche.</t>
  </si>
  <si>
    <t>Précise ce que la couche apporte au montage et à la tenue.</t>
  </si>
  <si>
    <t>Risque / contrôle</t>
  </si>
  <si>
    <t>Repère les causes possibles d’échec et le point de maîtrise associé.</t>
  </si>
  <si>
    <t>Transfert contemporain</t>
  </si>
  <si>
    <t>Montre comment garder la fonction en changeant de forme ou de produit.</t>
  </si>
  <si>
    <t>Option collective / traiteur</t>
  </si>
  <si>
    <t>Adapte la logique aux contraintes de production, refroidissement, portionnement et service.</t>
  </si>
  <si>
    <t>Choix apprenant</t>
  </si>
  <si>
    <t>Force l’apprenant à proposer sa propre solution.</t>
  </si>
  <si>
    <t>Vérifie que le choix est argumenté par une fonction technique ou sensorielle.</t>
  </si>
  <si>
    <t>Validation formateur</t>
  </si>
  <si>
    <t>Permet de valider le raisonnement et de signaler un point de vigilance concret.</t>
  </si>
  <si>
    <t>1. Faire observer avant d’expliquer.</t>
  </si>
  <si>
    <t>2. Ne modifier qu’une variable à la fois pour pouvoir comparer.</t>
  </si>
  <si>
    <t>3. Utiliser les échelles 0–5 comme repères de comparaison, pas comme valeurs scientifiques.</t>
  </si>
  <si>
    <t>4. Exiger des descripteurs précis plutôt que « bon / pas bon ».</t>
  </si>
  <si>
    <t>5. Demander une décision professionnelle après chaque observation.</t>
  </si>
  <si>
    <t>6. Pour la pastilla, raisonner en fonctions avant de choisir les ingrédients.</t>
  </si>
  <si>
    <t>7. En niveau N3, faire créer une variante qui conserve au moins trois fonctions structurantes sans recopier la recette.</t>
  </si>
  <si>
    <t>Le formateur évalue la qualité de l’observation, la précision du vocabulaire sensoriel, la capacité à isoler une variable, à tirer une conclusion utile, à conserver une fonction culinaire lors d’un transfert et à justifier les choix. La réussite ne dépend donc pas seulement du produit fini, mais surtout de la cohérence du raisonnement.</t>
  </si>
  <si>
    <t>Ce document est un outil d’apprentissage du raisonnement professionnel. Il évite deux pièges : apprendre des listes d’ingrédients comme des vérités fixes et croire qu’une adaptation contemporaine consiste seulement à remplacer des produits. Le transfert doit conserver des fonctions, des contrastes et une logique technique.</t>
  </si>
  <si>
    <t>À QUOI SERT CE DOCUMENT ?   16_TP_MAROC</t>
  </si>
  <si>
    <t>À QUOI SERT CE DOCUMENT ?   &gt; 15_TAJINE_TECHNO</t>
  </si>
  <si>
    <t>À QUOI SERT CE DOCUMENT ?     14_CONDIMENTS_MAROC</t>
  </si>
  <si>
    <t>À QUOI SERT CE DOCUMENT ?       13_MATRICE_MAROC</t>
  </si>
  <si>
    <t>Cette feuille sert à évaluer une fabrication culinaire après dégustation, en croisant le regard de l’apprenant et celui du formateur. Elle permet de passer d’un jugement vague (« c’est bon / ce n’est pas bon ») à une analyse structurée : observer un critère, se situer sur une échelle, apporter une preuve, identifier un écart et décider d’une action de remédiation. Le score sert de repère ; il ne remplace jamais l’analyse sensorielle.</t>
  </si>
  <si>
    <t>1. Développer l’auto-évaluation de l’apprenant après une fabrication.</t>
  </si>
  <si>
    <t>2. Comparer l’auto-évaluation avec l’évaluation du formateur.</t>
  </si>
  <si>
    <t>3. Appuyer chaque note sur une preuve ou une observation concrète.</t>
  </si>
  <si>
    <t>4. Faire apparaître une priorité de remédiation plutôt qu’une simple note globale.</t>
  </si>
  <si>
    <t>5. Transformer un défaut constaté en méthode de correction transférable à d’autres plats.</t>
  </si>
  <si>
    <t>2 — COMMENT LIRE LA GRILLE D’ÉVALUATION</t>
  </si>
  <si>
    <t>Domaine</t>
  </si>
  <si>
    <t>Regroupe le type de compétence observée : visuel, texture, liaison, nez, bouche, technique ou professionnalisation.</t>
  </si>
  <si>
    <t>Critère observable</t>
  </si>
  <si>
    <t>Décrit précisément ce que l’on doit pouvoir observer ou vérifier.</t>
  </si>
  <si>
    <t>Question à se poser</t>
  </si>
  <si>
    <t>Aide l’apprenant à analyser son propre résultat avant de choisir une note.</t>
  </si>
  <si>
    <t>Barème 0 à 3</t>
  </si>
  <si>
    <t>0 = non maîtrisé ; 1 = fragile ; 2 = satisfaisant ; 3 = maîtrisé et explicable.</t>
  </si>
  <si>
    <t>Note choisie par l’apprenant après dégustation et réflexion.</t>
  </si>
  <si>
    <t>Évaluation du formateur sur le même critère.</t>
  </si>
  <si>
    <t>Preuve / observation</t>
  </si>
  <si>
    <t>Élément concret qui justifie la note : texture, aspect, arôme, dosage, conduite, traçabilité…</t>
  </si>
  <si>
    <t>Action de remédiation</t>
  </si>
  <si>
    <t>Action précise à essayer pour progresser sur le critère concerné.</t>
  </si>
  <si>
    <t>3 — À QUOI SERT LA SYNTHÈSE ?</t>
  </si>
  <si>
    <t>La synthèse met en regard le total AUTO et le total FORMATEUR, calcule l’écart et fait ressortir un niveau, un point fort et une priorité de remédiation. L’écart entre les deux évaluations est utile : il permet de repérer une auto-évaluation trop sévère, trop indulgente ou au contraire bien calibrée. Cette discussion fait partie de l’apprentissage professionnel.</t>
  </si>
  <si>
    <t>4 — À QUOI SERT LA FICHE DE REMÉDIATION EN 4 TEMPS ?</t>
  </si>
  <si>
    <t>1. Défaut constaté</t>
  </si>
  <si>
    <t>Nommer précisément ce qui ne convient pas, sans rester dans « ce n’est pas bon ».</t>
  </si>
  <si>
    <t>2. Hypothèse causale</t>
  </si>
  <si>
    <t>Chercher la cause probable : dosage, cuisson, réduction, ordre d’ajout, humidité, température…</t>
  </si>
  <si>
    <t>3. Test simple</t>
  </si>
  <si>
    <t>Tester l’hypothèse sur une petite portion ou en ne modifiant qu’une variable.</t>
  </si>
  <si>
    <t>4. Une correction</t>
  </si>
  <si>
    <t>Appliquer une seule correction cohérente puis regoûter.</t>
  </si>
  <si>
    <t>Comparer avant / après et vérifier si le défaut a réellement diminué.</t>
  </si>
  <si>
    <t>À retenir</t>
  </si>
  <si>
    <t>Formuler une règle professionnelle issue de l’essai.</t>
  </si>
  <si>
    <t>Réutiliser cette règle sur un autre plat ou une autre technique.</t>
  </si>
  <si>
    <t>Validation</t>
  </si>
  <si>
    <t>Le formateur valide la démarche, pas uniquement le résultat final.</t>
  </si>
  <si>
    <t>5 — MÉTHODE D’UTILISATION APRÈS UN TP</t>
  </si>
  <si>
    <t>1. Déguster la fabrication avant de regarder l’exemple rempli.</t>
  </si>
  <si>
    <t>2. L’apprenant remplit d’abord la colonne AUTO et la preuve / observation.</t>
  </si>
  <si>
    <t>3. Le formateur évalue ensuite séparément.</t>
  </si>
  <si>
    <t>4. Comparer les écarts critère par critère plutôt que seulement les totaux.</t>
  </si>
  <si>
    <t>5. Choisir une seule priorité de remédiation.</t>
  </si>
  <si>
    <t>6. Utiliser la fiche en 4 temps pour tester et corriger.</t>
  </si>
  <si>
    <t>7. Faire écrire ce qui pourra être transféré à une prochaine fabrication.</t>
  </si>
  <si>
    <t>6 — À QUOI SERT L’EXEMPLE REMPLI ?</t>
  </si>
  <si>
    <t>L’exemple du tajine poulet, citron confit et olives montre le niveau de précision attendu : une note seule ne suffit pas. Chaque appréciation est reliée à une observation, puis à une action de progrès. Les exemples de remédiation montrent aussi qu’on ne corrige pas plusieurs paramètres simultanément : on formule une cause probable, on teste, on corrige puis on regoûte.</t>
  </si>
  <si>
    <t>7 — CE QUE LE FORMATEUR ÉVALUE RÉELLEMENT</t>
  </si>
  <si>
    <t>Le formateur évalue le résultat culinaire, mais surtout la capacité de l’apprenant à analyser ce résultat : reconnaître un défaut, en rechercher la cause, justifier une note, proposer un geste correctif, mesurer l’effet obtenu et transformer l’expérience en règle professionnelle reproductible.</t>
  </si>
  <si>
    <t>Cette fiche n’est pas un bulletin de notes. C’est un outil de progression. Un score élevé avec une mauvaise analyse peut être moins intéressant pédagogiquement qu’un score plus faible accompagné d’un diagnostic juste et d’une correction maîtrisée. La priorité reste : observer → expliquer → tester → corriger → regoûter → transférer.</t>
  </si>
  <si>
    <t>À QUOI SERT CE DOCUMENT ?          17_EVALUATION_MAROC</t>
  </si>
  <si>
    <t>Cette matrice est un outil de lecture professionnelle des saveurs méditerranéennes. Elle ne sert pas à donner des recettes toutes faites, mais à aider l’apprenant à choisir des marqueurs aromatiques cohérents, comprendre leur rôle sensoriel, anticiper leur comportement à la chaleur, construire des accords et repérer les risques de déséquilibre. Elle sert aussi à comparer plusieurs territoires culinaires sans les réduire à des listes figées d’ingrédients.</t>
  </si>
  <si>
    <t>1. Lire un ingrédient comme un ensemble de fonctions sensorielles et techniques.</t>
  </si>
  <si>
    <t>2. Comparer des marqueurs issus de plusieurs territoires méditerranéens.</t>
  </si>
  <si>
    <t>3. Composer un assemblage cohérent en évitant l’accumulation de saveurs redondantes.</t>
  </si>
  <si>
    <t>4. Choisir le bon moment d’ajout selon la tenue à la chaleur.</t>
  </si>
  <si>
    <t>5. Utiliser les points de vigilance pour corriger avant de surdoser.</t>
  </si>
  <si>
    <t>2 — COMMENT LIRE LA MATRICE</t>
  </si>
  <si>
    <t>Marqueur / produit</t>
  </si>
  <si>
    <t>Ingrédient, condiment, herbe, épice, produit végétal ou animal étudié.</t>
  </si>
  <si>
    <t>Situe les usages culinaires dominants sans prétendre enfermer le produit dans une seule cuisine.</t>
  </si>
  <si>
    <t>Famille aromatique</t>
  </si>
  <si>
    <t>Donne la dominante sensorielle principale : herbacé, floral, terreux, fumé, alliacé, agrume…</t>
  </si>
  <si>
    <t>Techniques / usages</t>
  </si>
  <si>
    <t>Indique les formes d’emploi possibles : cru, toasté, mijoté, infusion, marinade, finition…</t>
  </si>
  <si>
    <t>Les colonnes doux, acide, amer, umami, gras, frais, terreux, piquant, torréfié/fumé et anisé/floral servent à comparer les profils.</t>
  </si>
  <si>
    <t>Tenue à la chaleur</t>
  </si>
  <si>
    <t>Aide à décider si le marqueur doit être ajouté tôt, en cours de cuisson ou en finition.</t>
  </si>
  <si>
    <t>Accords PRO</t>
  </si>
  <si>
    <t>Propose des associations de travail pour construire ou vérifier une combinaison cohérente.</t>
  </si>
  <si>
    <t>Point de vigilance</t>
  </si>
  <si>
    <t>Signale le principal risque : domination, amertume, excès de sel, perte de fraîcheur, allergène, surcuisson…</t>
  </si>
  <si>
    <t>3 — COMMENT UTILISER LES NOTES 0–5</t>
  </si>
  <si>
    <t>Les valeurs 0–5 sont des repères pédagogiques de comparaison, pas des mesures scientifiques absolues. Elles servent à visualiser le profil d’un produit et à comparer plusieurs marqueurs entre eux. Un 5 signifie qu’une perception est très structurante ; un 0 signifie qu’elle n’est pas caractéristique dans cette grille. La dégustation réelle reste prioritaire.</t>
  </si>
  <si>
    <t>4 — MÉTHODE DE CONSTRUCTION D’UN ASSEMBLAGE</t>
  </si>
  <si>
    <t>1. Choisir le territoire ou l’intention culinaire.</t>
  </si>
  <si>
    <t>2. Sélectionner 2 à 4 marqueurs qui n’ont pas tous la même fonction.</t>
  </si>
  <si>
    <t>3. Identifier la signature dominante et les soutiens.</t>
  </si>
  <si>
    <t>4. Vérifier la tenue à la chaleur de chaque marqueur.</t>
  </si>
  <si>
    <t>5. Repérer les risques de cumul : trop salé, trop gras, trop terreux, trop floral, trop piquant…</t>
  </si>
  <si>
    <t>6. Définir un contrepoint : acidité, fraîcheur, amertume légère, texture ou note torréfiée.</t>
  </si>
  <si>
    <t>7. Goûter puis modifier un seul paramètre à la fois.</t>
  </si>
  <si>
    <t>5 — EXEMPLE DE RAISONNEMENT</t>
  </si>
  <si>
    <t>Exemple : pour une volaille méditerranéenne, l’apprenant peut choisir un marqueur chaud ou terreux comme le cumin, un élément de tension comme le citron, puis une finition fraîche comme la coriandre ou le persil. Il doit ensuite vérifier que les fonctions ne se doublonnent pas inutilement, que les marqueurs fragiles sont ajoutés tard et que l’ensemble reste lisible plutôt que simplement plus puissant.</t>
  </si>
  <si>
    <t>Le formateur évalue la capacité à lire un profil sensoriel, sélectionner des marqueurs pour une fonction précise, hiérarchiser les rôles, adapter le moment d’ajout, anticiper un déséquilibre et justifier un accord. La compétence attendue n’est pas de mémoriser la matrice, mais de savoir s’en servir pour raisonner et créer.</t>
  </si>
  <si>
    <t>7 — UTILISATION EN CFA / RECONVERSION</t>
  </si>
  <si>
    <t>La matrice peut servir en préparation de TP, en analyse sensorielle, en remédiation, en création d’une variante ou en comparaison entre cuisines méditerranéennes. Elle permet aussi de faire travailler le vocabulaire professionnel : signature, soutien, tension, fraîcheur, longueur, dominance, tenue à la chaleur et correction.</t>
  </si>
  <si>
    <t>Cette matrice ne définit pas ce qu’est « la cuisine marocaine », « la cuisine espagnole » ou « la cuisine méditerranéenne » de façon absolue. Les usages varient selon les régions, les familles, les saisons et les recettes. Les valeurs proposées sont des repères de formation. Le document doit donc rester un outil de comparaison, de dégustation et de raisonnement, jamais une norme figée.</t>
  </si>
  <si>
    <t>Cette feuille est un outil d’ingénierie des saveurs destiné au CFA et aux adultes en reconversion. Elle sert à raisonner un plat avant, pendant et après la fabrication : diagnostiquer un déséquilibre, construire un assemblage par fonctions sensorielles, vérifier sa cohérence professionnelle puis corriger après dégustation. Le document ne donne pas une recette à reproduire : il aide à comprendre pourquoi un plat fonctionne.</t>
  </si>
  <si>
    <t>1 — PREMIÈRE FONCTION : DIAGNOSTIQUER ET CORRIGER</t>
  </si>
  <si>
    <t>1. Choisir un territoire culinaire, un diagnostic et un contexte de service.</t>
  </si>
  <si>
    <t>2. Lire les trois actions proposées comme des pistes progressives, pas comme des ajouts à cumuler systématiquement.</t>
  </si>
  <si>
    <t>3. Utiliser la colonne « À éviter » pour repérer la mauvaise correction la plus fréquente.</t>
  </si>
  <si>
    <t>4. Faire répondre l’apprenant à la « Question CFA » avant de donner la solution.</t>
  </si>
  <si>
    <t>5. Terminer par le point de contrôle : le plat doit être plus lisible après correction, pas simplement plus puissant.</t>
  </si>
  <si>
    <t>2 — DEUXIÈME FONCTION : CONSTRUIRE UN PLAT PAR RÔLES</t>
  </si>
  <si>
    <t>Territoire / produit / intention</t>
  </si>
  <si>
    <t>Définissent le cadre avant de choisir les épices ou les condiments.</t>
  </si>
  <si>
    <t>Base aromatique</t>
  </si>
  <si>
    <t>Donne le socle du plat : oignon, tomate, huile, bouillon, céréale, légumineuse…</t>
  </si>
  <si>
    <t>Épice / signature</t>
  </si>
  <si>
    <t>Apporte le marqueur aromatique principal qui donne la direction du plat.</t>
  </si>
  <si>
    <t>Tension acide / fraîche</t>
  </si>
  <si>
    <t>Évite la lourdeur et réveille la perception.</t>
  </si>
  <si>
    <t>Texture / garniture</t>
  </si>
  <si>
    <t>Ajoute une fonction de mâche, contraste ou structure.</t>
  </si>
  <si>
    <t>Finition / contraste</t>
  </si>
  <si>
    <t>Apporte le dernier relief sensoriel au service.</t>
  </si>
  <si>
    <t>Technique choisie</t>
  </si>
  <si>
    <t>Permet d’adapter le même marqueur : toasté, mijoté, cru, infusé ou ajouté en finition.</t>
  </si>
  <si>
    <t>Intensité 1–3</t>
  </si>
  <si>
    <t>Force l’apprenant à hiérarchiser : tous les marqueurs ne doivent pas être dominants.</t>
  </si>
  <si>
    <t>3 — À QUOI SERT LE TOTAL SENSORIEL ?</t>
  </si>
  <si>
    <t>Le total sensoriel permet de visualiser le profil construit : doux, acide, amer, umami, frais et gras. Il ne constitue pas une note de goût ni une norme scientifique. Il sert à repérer les dominantes, les manques et les cumuls éventuels avant la dégustation. Le formateur doit toujours comparer ce profil théorique avec ce qui est réellement perçu dans l’assiette.</t>
  </si>
  <si>
    <t>4 — CONTRÔLE PROFESSIONNEL /20</t>
  </si>
  <si>
    <t>Cohérence territoriale</t>
  </si>
  <si>
    <t>Les marqueurs racontent-ils la direction annoncée sans accumulation artificielle ?</t>
  </si>
  <si>
    <t>Peut-on identifier une signature principale et des soutiens ?</t>
  </si>
  <si>
    <t>Tension acide / fraîcheur</t>
  </si>
  <si>
    <t>Le plat possède-t-il un élément qui relance et allège ?</t>
  </si>
  <si>
    <t>Maîtrise doux + gras</t>
  </si>
  <si>
    <t>Le plat évite-t-il lourdeur, saturation et dérive trop sucrée ?</t>
  </si>
  <si>
    <t>Technique / moment d’ajout</t>
  </si>
  <si>
    <t>Le traitement choisi produit-il réellement l’effet attendu ?</t>
  </si>
  <si>
    <t>Contraste de texture</t>
  </si>
  <si>
    <t>Les textures sont-elles lisibles et utiles au plat ?</t>
  </si>
  <si>
    <t>Un autre cuisinier peut-il reproduire le résultat avec les informations notées ?</t>
  </si>
  <si>
    <t>5 — MÉTHODE DE TRAVAIL À FAIRE ACQUÉRIR</t>
  </si>
  <si>
    <t>1. Définir d’abord le produit, le territoire, la cuisson et l’intention.</t>
  </si>
  <si>
    <t>2. Construire une base avant de chercher une signature aromatique.</t>
  </si>
  <si>
    <t>3. Choisir un marqueur principal, puis des soutiens ayant des fonctions différentes.</t>
  </si>
  <si>
    <t>4. Créer une tension : acidité, fraîcheur, légère amertume, salinité ou piquant maîtrisé.</t>
  </si>
  <si>
    <t>5. Placer les aromates au bon moment selon l’effet recherché.</t>
  </si>
  <si>
    <t>6. Goûter, modifier un seul paramètre, regoûter et justifier la correction.</t>
  </si>
  <si>
    <t>Le formateur n’évalue pas uniquement le produit final. Il observe la capacité à diagnostiquer, choisir des marqueurs pour une fonction précise, hiérarchiser les intensités, adapter une technique, expliquer un déséquilibre, corriger un seul paramètre et rendre la fabrication reproductible. Le score /20 est un support de discussion : la dégustation et l’argumentation restent prioritaires.</t>
  </si>
  <si>
    <t>7 — UTILISATION EN CFA OU RECONVERSION</t>
  </si>
  <si>
    <t>Cette feuille peut être utilisée avant un TP pour préparer une construction, pendant la fabrication pour guider les choix, après dégustation pour diagnostiquer et corriger, ou en remédiation pour comprendre une erreur. Elle permet également de faire travailler le vocabulaire professionnel : base, signature, soutien, tension, intensité, équilibre, contraste et reproductibilité.</t>
  </si>
  <si>
    <t>Le document est un outil de raisonnement, pas une définition figée des cuisines marocaines ou méditerranéennes. Les listes, intensités et accords sont des repères pédagogiques. La cohérence du plat, la dégustation réelle et la capacité à expliquer les choix priment toujours.</t>
  </si>
  <si>
    <t>CFA • Adultes en reconversion • Support formateur     (Je fournis la base. Vous construisez votre outil)</t>
  </si>
  <si>
    <t>Auteur : Joel Leboucher • Rochefort sur Mer | Version actualisée : 28 Septembre 2026 | Document réalisé avec l'aide de ChatGPT      (Je fournis la base. Vous construisez votre outil)</t>
  </si>
  <si>
    <t>À QUOI SERT CE DOCUMENT ?     09_MAROC_MEDITERRANÉE</t>
  </si>
  <si>
    <t>À QUOI SERT CE DOCUMENT ?      10_MATRICE_MEDITERRANÉE</t>
  </si>
  <si>
    <t>À QUOI SERT CE DOCUMENT ?           11_ATELIERS_MEDITERRANÉE</t>
  </si>
  <si>
    <t>À QUOI SERT CE DOCUMENT ?         12_FORMATEUR_MEDITERRANÉE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</si>
</sst>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m\-yyyy"/>
    <numFmt numFmtId="165" formatCode="0.000&quot; Kg&quot;"/>
    <numFmt numFmtId="166" formatCode="dddd\ dd\ mmmm\ yyyy\ hh:mm"/>
  </numFmts>
  <fonts count="151">
    <font>
      <sz val="11"/>
      <color theme="1"/>
      <name val="Calibri"/>
    </font>
    <font>
      <sz val="11"/>
      <color theme="1"/>
      <name val="Calibri"/>
      <family val="2"/>
    </font>
    <font>
      <sz val="11"/>
      <color theme="1"/>
      <name val="Calibri"/>
      <family val="2"/>
    </font>
    <font>
      <sz val="11"/>
      <name val="Carlito"/>
      <family val="2"/>
    </font>
    <font>
      <b/>
      <sz val="18"/>
      <color rgb="FFFFFFFF"/>
      <name val="Calibri"/>
      <family val="2"/>
    </font>
    <font>
      <sz val="12"/>
      <color rgb="FF253238"/>
      <name val="Calibri"/>
      <family val="2"/>
    </font>
    <font>
      <sz val="11"/>
      <color theme="1"/>
      <name val="Calibri"/>
      <family val="2"/>
    </font>
    <font>
      <sz val="12"/>
      <name val="Carlito"/>
      <family val="2"/>
    </font>
    <font>
      <b/>
      <sz val="14"/>
      <color rgb="FF253238"/>
      <name val="Calibri"/>
      <family val="2"/>
    </font>
    <font>
      <b/>
      <sz val="12"/>
      <color rgb="FFFFFFFF"/>
      <name val="Calibri"/>
      <family val="2"/>
    </font>
    <font>
      <b/>
      <sz val="12"/>
      <color theme="1"/>
      <name val="Calibri"/>
      <family val="2"/>
    </font>
    <font>
      <b/>
      <sz val="16"/>
      <color rgb="FFFFFFFF"/>
      <name val="Calibri"/>
      <family val="2"/>
    </font>
    <font>
      <b/>
      <sz val="12"/>
      <color rgb="FFC00000"/>
      <name val="Calibri"/>
      <family val="2"/>
    </font>
    <font>
      <b/>
      <sz val="14"/>
      <color rgb="FFFFFFFF"/>
      <name val="Calibri"/>
      <family val="2"/>
    </font>
    <font>
      <b/>
      <sz val="12"/>
      <color rgb="FF253238"/>
      <name val="Calibri"/>
      <family val="2"/>
    </font>
    <font>
      <sz val="14"/>
      <color rgb="FF253238"/>
      <name val="Calibri"/>
      <family val="2"/>
    </font>
    <font>
      <sz val="11"/>
      <color theme="1"/>
      <name val="Calibri"/>
      <family val="2"/>
    </font>
    <font>
      <sz val="10"/>
      <color rgb="FF1F4E79"/>
      <name val="Calibri"/>
      <family val="2"/>
    </font>
    <font>
      <sz val="11"/>
      <color theme="10"/>
      <name val="Carlito"/>
      <family val="2"/>
    </font>
    <font>
      <b/>
      <sz val="12"/>
      <color rgb="FF1F3F36"/>
      <name val="Calibri"/>
      <family val="2"/>
    </font>
    <font>
      <b/>
      <sz val="11"/>
      <color theme="0"/>
      <name val="Calibri"/>
      <family val="2"/>
    </font>
    <font>
      <sz val="12"/>
      <color theme="1"/>
      <name val="Calibri"/>
      <family val="2"/>
    </font>
    <font>
      <b/>
      <sz val="12"/>
      <color theme="1"/>
      <name val="Calibri"/>
      <family val="2"/>
    </font>
    <font>
      <b/>
      <sz val="16"/>
      <color rgb="FFFFFFFF"/>
      <name val="Calibri"/>
      <family val="2"/>
    </font>
    <font>
      <sz val="12"/>
      <color rgb="FF253238"/>
      <name val="Calibri"/>
      <family val="2"/>
    </font>
    <font>
      <b/>
      <sz val="14"/>
      <color rgb="FFFFFFFF"/>
      <name val="Calibri"/>
      <family val="2"/>
    </font>
    <font>
      <sz val="12"/>
      <name val="Carlito"/>
      <family val="2"/>
    </font>
    <font>
      <sz val="11"/>
      <color theme="10"/>
      <name val="Calibri"/>
      <family val="2"/>
    </font>
    <font>
      <b/>
      <sz val="18"/>
      <color rgb="FFFFFFFF"/>
      <name val="Calibri"/>
      <family val="2"/>
    </font>
    <font>
      <b/>
      <sz val="12"/>
      <color rgb="FF0033CC"/>
      <name val="Calibri"/>
      <family val="2"/>
    </font>
    <font>
      <b/>
      <sz val="12"/>
      <color rgb="FF253238"/>
      <name val="Calibri"/>
      <family val="2"/>
    </font>
    <font>
      <b/>
      <sz val="14"/>
      <color rgb="FF253238"/>
      <name val="Calibri"/>
      <family val="2"/>
    </font>
    <font>
      <sz val="10"/>
      <name val="Arial"/>
      <family val="2"/>
    </font>
    <font>
      <sz val="10"/>
      <name val="Calibri"/>
      <family val="2"/>
    </font>
    <font>
      <sz val="14"/>
      <color rgb="FF253238"/>
      <name val="Calibri"/>
      <family val="2"/>
    </font>
    <font>
      <b/>
      <sz val="12"/>
      <color rgb="FFC00000"/>
      <name val="Calibri"/>
      <family val="2"/>
    </font>
    <font>
      <b/>
      <sz val="18"/>
      <color theme="0"/>
      <name val="Calibri"/>
      <family val="2"/>
    </font>
    <font>
      <b/>
      <sz val="12"/>
      <color theme="0"/>
      <name val="Calibri"/>
      <family val="2"/>
    </font>
    <font>
      <b/>
      <sz val="16"/>
      <name val="Calibri"/>
      <family val="2"/>
    </font>
    <font>
      <b/>
      <sz val="11"/>
      <color rgb="FFFFFFFF"/>
      <name val="Calibri"/>
      <family val="2"/>
    </font>
    <font>
      <b/>
      <sz val="11"/>
      <color rgb="FF253238"/>
      <name val="Calibri"/>
      <family val="2"/>
    </font>
    <font>
      <b/>
      <sz val="11"/>
      <color theme="0"/>
      <name val="Calibri"/>
      <family val="2"/>
    </font>
    <font>
      <b/>
      <sz val="11"/>
      <color theme="1"/>
      <name val="Calibri"/>
      <family val="2"/>
    </font>
    <font>
      <sz val="14"/>
      <color theme="1"/>
      <name val="Calibri"/>
      <family val="2"/>
    </font>
    <font>
      <b/>
      <sz val="14"/>
      <color theme="1"/>
      <name val="Calibri"/>
      <family val="2"/>
    </font>
    <font>
      <sz val="12"/>
      <color theme="1"/>
      <name val="Arial Unicode MS"/>
    </font>
    <font>
      <b/>
      <sz val="14"/>
      <color rgb="FFC00000"/>
      <name val="Calibri"/>
      <family val="2"/>
    </font>
    <font>
      <b/>
      <sz val="14"/>
      <color rgb="FF0033CC"/>
      <name val="Calibri"/>
      <family val="2"/>
    </font>
    <font>
      <sz val="11"/>
      <color rgb="FF0033CC"/>
      <name val="Calibri"/>
      <family val="2"/>
    </font>
    <font>
      <b/>
      <sz val="11"/>
      <color rgb="FF0033CC"/>
      <name val="Calibri"/>
      <family val="2"/>
    </font>
    <font>
      <sz val="11"/>
      <color rgb="FFFFFFFF"/>
      <name val="Calibri"/>
      <family val="2"/>
    </font>
    <font>
      <sz val="11"/>
      <color rgb="FFC00000"/>
      <name val="Calibri"/>
      <family val="2"/>
    </font>
    <font>
      <b/>
      <sz val="12"/>
      <color theme="9" tint="-0.249977111117893"/>
      <name val="Calibri"/>
      <family val="2"/>
    </font>
    <font>
      <b/>
      <sz val="11"/>
      <color rgb="FFC00000"/>
      <name val="Calibri"/>
      <family val="2"/>
    </font>
    <font>
      <b/>
      <sz val="14"/>
      <color rgb="FFC00000"/>
      <name val="Calibri"/>
      <family val="2"/>
    </font>
    <font>
      <b/>
      <sz val="12"/>
      <color theme="7" tint="-0.49992370372631001"/>
      <name val="Calibri"/>
      <family val="2"/>
    </font>
    <font>
      <b/>
      <sz val="14"/>
      <color theme="0"/>
      <name val="Calibri"/>
      <family val="2"/>
    </font>
    <font>
      <sz val="12"/>
      <color theme="0"/>
      <name val="Calibri"/>
      <family val="2"/>
    </font>
    <font>
      <b/>
      <sz val="14"/>
      <name val="Calibri"/>
      <family val="2"/>
    </font>
    <font>
      <b/>
      <sz val="16"/>
      <color rgb="FF253238"/>
      <name val="Calibri"/>
      <family val="2"/>
    </font>
    <font>
      <b/>
      <sz val="16"/>
      <color theme="0"/>
      <name val="Calibri"/>
      <family val="2"/>
    </font>
    <font>
      <i/>
      <sz val="9"/>
      <name val="Calibri"/>
      <family val="2"/>
    </font>
    <font>
      <i/>
      <sz val="11"/>
      <name val="Calibri"/>
      <family val="2"/>
    </font>
    <font>
      <sz val="8"/>
      <color theme="0"/>
      <name val="Calibri"/>
      <family val="2"/>
    </font>
    <font>
      <b/>
      <sz val="10"/>
      <name val="Calibri"/>
      <family val="2"/>
    </font>
    <font>
      <sz val="12"/>
      <name val="Calibri"/>
      <family val="2"/>
    </font>
    <font>
      <b/>
      <sz val="12"/>
      <color theme="0"/>
      <name val="Calibri"/>
      <family val="2"/>
    </font>
    <font>
      <sz val="11"/>
      <color rgb="FF253238"/>
      <name val="Calibri"/>
      <family val="2"/>
    </font>
    <font>
      <sz val="18"/>
      <color rgb="FF253238"/>
      <name val="Calibri"/>
      <family val="2"/>
    </font>
    <font>
      <b/>
      <sz val="14"/>
      <color theme="0"/>
      <name val="Calibri"/>
      <family val="2"/>
    </font>
    <font>
      <sz val="11"/>
      <color theme="10"/>
      <name val="Carlito"/>
      <family val="2"/>
    </font>
    <font>
      <b/>
      <sz val="12"/>
      <name val="Carlito"/>
      <family val="2"/>
    </font>
    <font>
      <b/>
      <sz val="18"/>
      <name val="Carlito"/>
      <family val="2"/>
    </font>
    <font>
      <b/>
      <sz val="14"/>
      <name val="Carlito"/>
      <family val="2"/>
    </font>
    <font>
      <sz val="12"/>
      <color theme="10"/>
      <name val="Carlito"/>
      <family val="2"/>
    </font>
    <font>
      <sz val="14"/>
      <name val="Carlito"/>
      <family val="2"/>
    </font>
    <font>
      <sz val="14"/>
      <color theme="10"/>
      <name val="Carlito"/>
      <family val="2"/>
    </font>
    <font>
      <b/>
      <sz val="11"/>
      <color theme="1"/>
      <name val="Calibri"/>
      <family val="2"/>
    </font>
    <font>
      <b/>
      <sz val="12"/>
      <color rgb="FF202020"/>
      <name val="Calibri"/>
      <family val="2"/>
    </font>
    <font>
      <sz val="12"/>
      <color rgb="FF202020"/>
      <name val="Calibri"/>
      <family val="2"/>
    </font>
    <font>
      <b/>
      <sz val="14"/>
      <color rgb="FF1E4B39"/>
      <name val="Calibri"/>
      <family val="2"/>
    </font>
    <font>
      <b/>
      <sz val="14"/>
      <color rgb="FF202020"/>
      <name val="Calibri"/>
      <family val="2"/>
    </font>
    <font>
      <b/>
      <sz val="14"/>
      <color rgb="FF29424A"/>
      <name val="Calibri"/>
      <family val="2"/>
    </font>
    <font>
      <sz val="12"/>
      <name val="Calibri"/>
      <family val="2"/>
    </font>
    <font>
      <sz val="11"/>
      <name val="Calibri"/>
      <family val="2"/>
    </font>
    <font>
      <b/>
      <sz val="12"/>
      <name val="Calibri"/>
      <family val="2"/>
    </font>
    <font>
      <b/>
      <sz val="11"/>
      <name val="Calibri"/>
      <family val="2"/>
    </font>
    <font>
      <b/>
      <sz val="11"/>
      <name val="Carlito"/>
      <family val="2"/>
    </font>
    <font>
      <sz val="14"/>
      <name val="Calibri"/>
      <family val="2"/>
    </font>
    <font>
      <b/>
      <sz val="12"/>
      <color rgb="FF000000"/>
      <name val="Calibri"/>
      <family val="2"/>
    </font>
    <font>
      <sz val="12"/>
      <color rgb="FF000000"/>
      <name val="Calibri"/>
      <family val="2"/>
    </font>
    <font>
      <sz val="12"/>
      <color rgb="FF333333"/>
      <name val="Calibri"/>
      <family val="2"/>
    </font>
    <font>
      <b/>
      <sz val="12"/>
      <color rgb="FF7A2F1F"/>
      <name val="Calibri"/>
      <family val="2"/>
    </font>
    <font>
      <b/>
      <sz val="12"/>
      <color rgb="FF333333"/>
      <name val="Calibri"/>
      <family val="2"/>
    </font>
    <font>
      <b/>
      <sz val="14"/>
      <color rgb="FF333333"/>
      <name val="Calibri"/>
      <family val="2"/>
    </font>
    <font>
      <b/>
      <i/>
      <sz val="11"/>
      <color rgb="FF000000"/>
      <name val="Calibri"/>
      <family val="2"/>
    </font>
    <font>
      <b/>
      <sz val="11"/>
      <color rgb="FF000000"/>
      <name val="Calibri"/>
      <family val="2"/>
    </font>
    <font>
      <b/>
      <i/>
      <sz val="12"/>
      <color rgb="FF000000"/>
      <name val="Calibri"/>
      <family val="2"/>
    </font>
    <font>
      <b/>
      <i/>
      <sz val="14"/>
      <color rgb="FF000000"/>
      <name val="Calibri"/>
      <family val="2"/>
    </font>
    <font>
      <b/>
      <sz val="14"/>
      <color rgb="FF000000"/>
      <name val="Calibri"/>
      <family val="2"/>
    </font>
    <font>
      <sz val="14"/>
      <color rgb="FF000000"/>
      <name val="Calibri"/>
      <family val="2"/>
    </font>
    <font>
      <b/>
      <sz val="16"/>
      <color rgb="FF000000"/>
      <name val="Calibri"/>
      <family val="2"/>
    </font>
    <font>
      <b/>
      <sz val="16"/>
      <color theme="1"/>
      <name val="Calibri"/>
      <family val="2"/>
    </font>
    <font>
      <sz val="11"/>
      <color rgb="FF5A382A"/>
      <name val="Calibri"/>
      <family val="2"/>
    </font>
    <font>
      <sz val="8"/>
      <color rgb="FFFFFFFF"/>
      <name val="Calibri"/>
      <family val="2"/>
    </font>
    <font>
      <b/>
      <i/>
      <sz val="14"/>
      <name val="Calibri"/>
      <family val="2"/>
    </font>
    <font>
      <b/>
      <sz val="18"/>
      <color rgb="FFC00000"/>
      <name val="Calibri"/>
      <family val="2"/>
    </font>
    <font>
      <sz val="8"/>
      <color theme="0"/>
      <name val="Calibri"/>
      <family val="2"/>
    </font>
    <font>
      <b/>
      <sz val="12"/>
      <color rgb="FF3B2118"/>
      <name val="Calibri"/>
      <family val="2"/>
    </font>
    <font>
      <sz val="12"/>
      <color rgb="FF253319"/>
      <name val="Calibri"/>
      <family val="2"/>
    </font>
    <font>
      <b/>
      <sz val="12"/>
      <color rgb="FF253319"/>
      <name val="Calibri"/>
      <family val="2"/>
    </font>
    <font>
      <b/>
      <sz val="14"/>
      <color rgb="FF253319"/>
      <name val="Calibri"/>
      <family val="2"/>
    </font>
    <font>
      <sz val="14"/>
      <color rgb="FF253319"/>
      <name val="Calibri"/>
      <family val="2"/>
    </font>
    <font>
      <b/>
      <sz val="12"/>
      <color rgb="FF5A382A"/>
      <name val="Calibri"/>
      <family val="2"/>
    </font>
    <font>
      <sz val="12"/>
      <color rgb="FF5A382A"/>
      <name val="Calibri"/>
      <family val="2"/>
    </font>
    <font>
      <b/>
      <sz val="14"/>
      <color rgb="FF5A382A"/>
      <name val="Calibri"/>
      <family val="2"/>
    </font>
    <font>
      <b/>
      <sz val="14"/>
      <color rgb="FF3B2118"/>
      <name val="Calibri"/>
      <family val="2"/>
    </font>
    <font>
      <b/>
      <sz val="16"/>
      <color rgb="FF3B2118"/>
      <name val="Calibri"/>
      <family val="2"/>
    </font>
    <font>
      <sz val="11"/>
      <color rgb="FF1F1F1F"/>
      <name val="Calibri"/>
      <family val="2"/>
    </font>
    <font>
      <i/>
      <sz val="11"/>
      <color rgb="FF1F1F1F"/>
      <name val="Calibri"/>
      <family val="2"/>
    </font>
    <font>
      <b/>
      <sz val="11"/>
      <color rgb="FF1F1F1F"/>
      <name val="Calibri"/>
      <family val="2"/>
    </font>
    <font>
      <sz val="409"/>
      <color rgb="FF000000"/>
      <name val="Calibri"/>
      <family val="2"/>
    </font>
    <font>
      <b/>
      <sz val="409"/>
      <color rgb="FF000000"/>
      <name val="Carlito"/>
      <family val="2"/>
    </font>
    <font>
      <sz val="409"/>
      <color rgb="FF000000"/>
      <name val="Carlito"/>
      <family val="2"/>
    </font>
    <font>
      <b/>
      <i/>
      <sz val="14"/>
      <color rgb="FF1F1F1F"/>
      <name val="Calibri"/>
      <family val="2"/>
    </font>
    <font>
      <b/>
      <sz val="12"/>
      <color rgb="FF1F1F1F"/>
      <name val="Calibri"/>
      <family val="2"/>
    </font>
    <font>
      <b/>
      <sz val="16"/>
      <color rgb="FF1F1F1F"/>
      <name val="Calibri"/>
      <family val="2"/>
    </font>
    <font>
      <b/>
      <sz val="12"/>
      <color rgb="FFFFFFFF"/>
      <name val="Calibri"/>
      <family val="2"/>
    </font>
    <font>
      <b/>
      <sz val="14"/>
      <color rgb="FFFFFFFF"/>
      <name val="Calibri"/>
      <family val="2"/>
    </font>
    <font>
      <b/>
      <sz val="11"/>
      <color rgb="FF1F1F1F"/>
      <name val="Calibri"/>
      <family val="2"/>
    </font>
    <font>
      <sz val="12"/>
      <color rgb="FF1F1F1F"/>
      <name val="Calibri"/>
      <family val="2"/>
    </font>
    <font>
      <b/>
      <sz val="16"/>
      <color theme="0"/>
      <name val="Calibri"/>
      <family val="2"/>
    </font>
    <font>
      <sz val="11"/>
      <color theme="0"/>
      <name val="Calibri"/>
      <family val="2"/>
    </font>
    <font>
      <b/>
      <sz val="12"/>
      <name val="Calibri"/>
      <family val="2"/>
      <scheme val="minor"/>
    </font>
    <font>
      <sz val="11"/>
      <color theme="0"/>
      <name val="Calibri"/>
      <family val="2"/>
      <scheme val="minor"/>
    </font>
    <font>
      <sz val="12"/>
      <color rgb="FF0033CC"/>
      <name val="Calibri"/>
      <family val="2"/>
    </font>
    <font>
      <b/>
      <sz val="14"/>
      <color rgb="FF1F1F1F"/>
      <name val="Calibri"/>
      <family val="2"/>
    </font>
    <font>
      <sz val="14"/>
      <color rgb="FF1F1F1F"/>
      <name val="Calibri"/>
      <family val="2"/>
    </font>
    <font>
      <b/>
      <sz val="16"/>
      <color rgb="FF0033CC"/>
      <name val="Calibri"/>
      <family val="2"/>
    </font>
    <font>
      <i/>
      <sz val="14"/>
      <color rgb="FF1F1F1F"/>
      <name val="Calibri"/>
      <family val="2"/>
    </font>
    <font>
      <b/>
      <sz val="10"/>
      <name val="Calibri"/>
      <family val="2"/>
      <scheme val="minor"/>
    </font>
    <font>
      <b/>
      <sz val="18"/>
      <color theme="9" tint="-0.249977111117893"/>
      <name val="Calibri"/>
      <family val="2"/>
    </font>
    <font>
      <b/>
      <sz val="18"/>
      <name val="Calibri"/>
      <family val="2"/>
    </font>
    <font>
      <b/>
      <i/>
      <sz val="16"/>
      <color rgb="FF1F1F1F"/>
      <name val="Calibri"/>
      <family val="2"/>
    </font>
    <font>
      <b/>
      <sz val="16"/>
      <color theme="9" tint="-0.499984740745262"/>
      <name val="Calibri"/>
      <family val="2"/>
    </font>
    <font>
      <b/>
      <sz val="20"/>
      <color theme="9" tint="-0.499984740745262"/>
      <name val="Calibri"/>
      <family val="2"/>
    </font>
    <font>
      <b/>
      <sz val="20"/>
      <name val="Calibri"/>
      <family val="2"/>
    </font>
    <font>
      <i/>
      <sz val="16"/>
      <color rgb="FF1F1F1F"/>
      <name val="Calibri"/>
      <family val="2"/>
    </font>
    <font>
      <b/>
      <sz val="12"/>
      <color theme="9" tint="-0.499984740745262"/>
      <name val="Calibri"/>
      <family val="2"/>
    </font>
    <font>
      <b/>
      <sz val="18"/>
      <color rgb="FF3B2118"/>
      <name val="Calibri"/>
      <family val="2"/>
    </font>
    <font>
      <sz val="11"/>
      <color rgb="FF000000"/>
      <name val="Calibri"/>
      <family val="2"/>
    </font>
  </fonts>
  <fills count="174">
    <fill>
      <patternFill patternType="none"/>
    </fill>
    <fill>
      <patternFill patternType="gray125"/>
    </fill>
    <fill>
      <patternFill patternType="solid">
        <fgColor rgb="FF2F5D50"/>
      </patternFill>
    </fill>
    <fill>
      <patternFill patternType="solid">
        <fgColor rgb="FFDDEBE5"/>
      </patternFill>
    </fill>
    <fill>
      <patternFill patternType="solid">
        <fgColor rgb="FFC96F4A"/>
      </patternFill>
    </fill>
    <fill>
      <patternFill patternType="solid">
        <fgColor rgb="FFF7F1E5"/>
      </patternFill>
    </fill>
    <fill>
      <patternFill patternType="solid">
        <fgColor rgb="FFFFF2CC"/>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D9EAF7"/>
      </patternFill>
    </fill>
    <fill>
      <patternFill patternType="solid">
        <fgColor rgb="FFF4DDD3"/>
      </patternFill>
    </fill>
    <fill>
      <patternFill patternType="solid">
        <fgColor rgb="FFE6F1EA"/>
      </patternFill>
    </fill>
    <fill>
      <patternFill patternType="solid">
        <fgColor rgb="FF245A4A"/>
      </patternFill>
    </fill>
    <fill>
      <patternFill patternType="solid">
        <fgColor rgb="FFF8F1E7"/>
      </patternFill>
    </fill>
    <fill>
      <patternFill patternType="solid">
        <fgColor rgb="FFE7F1F4"/>
      </patternFill>
    </fill>
    <fill>
      <patternFill patternType="solid">
        <fgColor rgb="FFFFF2CC"/>
      </patternFill>
    </fill>
    <fill>
      <patternFill patternType="solid">
        <fgColor rgb="FFECECEC"/>
      </patternFill>
    </fill>
    <fill>
      <patternFill patternType="solid">
        <fgColor rgb="FFFFF2CC"/>
      </patternFill>
    </fill>
    <fill>
      <patternFill patternType="solid">
        <fgColor rgb="FFE7F1F4"/>
      </patternFill>
    </fill>
    <fill>
      <patternFill patternType="solid">
        <fgColor rgb="FFEAF4EA"/>
      </patternFill>
    </fill>
    <fill>
      <patternFill patternType="solid">
        <fgColor rgb="FFE7F1F4"/>
      </patternFill>
    </fill>
    <fill>
      <patternFill patternType="solid">
        <fgColor rgb="FFFCE8E6"/>
      </patternFill>
    </fill>
    <fill>
      <patternFill patternType="solid">
        <fgColor rgb="FF2F5D50"/>
      </patternFill>
    </fill>
    <fill>
      <patternFill patternType="solid">
        <fgColor rgb="FFEAF4EA"/>
      </patternFill>
    </fill>
    <fill>
      <patternFill patternType="solid">
        <fgColor theme="0" tint="-4.9989318521683403E-2"/>
        <bgColor indexed="65"/>
      </patternFill>
    </fill>
    <fill>
      <patternFill patternType="solid">
        <fgColor rgb="FFCC00FF"/>
      </patternFill>
    </fill>
    <fill>
      <patternFill patternType="solid">
        <fgColor theme="0" tint="-0.249977111117893"/>
        <bgColor indexed="65"/>
      </patternFill>
    </fill>
    <fill>
      <patternFill patternType="solid">
        <fgColor rgb="FFFFF2CC"/>
      </patternFill>
    </fill>
    <fill>
      <patternFill patternType="solid">
        <fgColor rgb="FFD9EAF7"/>
      </patternFill>
    </fill>
    <fill>
      <patternFill patternType="solid">
        <fgColor rgb="FFC96F4A"/>
      </patternFill>
    </fill>
    <fill>
      <patternFill patternType="solid">
        <fgColor rgb="FFE7F1F4"/>
      </patternFill>
    </fill>
    <fill>
      <patternFill patternType="solid">
        <fgColor rgb="FFFCE8E6"/>
      </patternFill>
    </fill>
    <fill>
      <patternFill patternType="solid">
        <fgColor rgb="FF2F5D50"/>
      </patternFill>
    </fill>
    <fill>
      <patternFill patternType="solid">
        <fgColor rgb="FFE7F1F4"/>
      </patternFill>
    </fill>
    <fill>
      <patternFill patternType="solid">
        <fgColor rgb="FFC96F4A"/>
      </patternFill>
    </fill>
    <fill>
      <patternFill patternType="solid">
        <fgColor rgb="FFFFF2CC"/>
      </patternFill>
    </fill>
    <fill>
      <patternFill patternType="solid">
        <fgColor rgb="FFEAF4EA"/>
      </patternFill>
    </fill>
    <fill>
      <patternFill patternType="solid">
        <fgColor theme="4"/>
      </patternFill>
    </fill>
    <fill>
      <patternFill patternType="solid">
        <fgColor theme="4" tint="0.79992065187536243"/>
        <bgColor indexed="65"/>
      </patternFill>
    </fill>
    <fill>
      <patternFill patternType="solid">
        <fgColor theme="0"/>
      </patternFill>
    </fill>
    <fill>
      <patternFill patternType="solid">
        <fgColor rgb="FFFFF2A8"/>
      </patternFill>
    </fill>
    <fill>
      <patternFill patternType="solid">
        <fgColor rgb="FFD6D8A8"/>
      </patternFill>
    </fill>
    <fill>
      <patternFill patternType="solid">
        <fgColor rgb="FFD9A38F"/>
      </patternFill>
    </fill>
    <fill>
      <patternFill patternType="solid">
        <fgColor rgb="FFBFD7EA"/>
      </patternFill>
    </fill>
    <fill>
      <patternFill patternType="solid">
        <fgColor rgb="FFD8C8E8"/>
      </patternFill>
    </fill>
    <fill>
      <patternFill patternType="solid">
        <fgColor rgb="FFF6C28B"/>
      </patternFill>
    </fill>
    <fill>
      <patternFill patternType="solid">
        <fgColor rgb="FFD9E2E9"/>
      </patternFill>
    </fill>
    <fill>
      <patternFill patternType="solid">
        <fgColor rgb="FFF4D6C6"/>
      </patternFill>
    </fill>
    <fill>
      <patternFill patternType="solid">
        <fgColor rgb="FFBDD7EE"/>
      </patternFill>
    </fill>
    <fill>
      <patternFill patternType="solid">
        <fgColor rgb="FFF2E3C6"/>
      </patternFill>
    </fill>
    <fill>
      <patternFill patternType="solid">
        <fgColor rgb="FFCDE8D5"/>
      </patternFill>
    </fill>
    <fill>
      <patternFill patternType="solid">
        <fgColor rgb="FFD2C3B5"/>
      </patternFill>
    </fill>
    <fill>
      <patternFill patternType="solid">
        <fgColor rgb="FFB9AAA0"/>
      </patternFill>
    </fill>
    <fill>
      <patternFill patternType="solid">
        <fgColor rgb="FFF5B982"/>
      </patternFill>
    </fill>
    <fill>
      <patternFill patternType="solid">
        <fgColor rgb="FFF4B6A6"/>
      </patternFill>
    </fill>
    <fill>
      <patternFill patternType="solid">
        <fgColor rgb="FFD8E1E8"/>
      </patternFill>
    </fill>
    <fill>
      <patternFill patternType="solid">
        <fgColor rgb="FFFFF2CC"/>
      </patternFill>
    </fill>
    <fill>
      <patternFill patternType="solid">
        <fgColor rgb="FFC96F4A"/>
      </patternFill>
    </fill>
    <fill>
      <patternFill patternType="solid">
        <fgColor theme="0" tint="-0.249977111117893"/>
        <bgColor indexed="65"/>
      </patternFill>
    </fill>
    <fill>
      <patternFill patternType="solid">
        <fgColor theme="0" tint="-4.9989318521683403E-2"/>
        <bgColor indexed="65"/>
      </patternFill>
    </fill>
    <fill>
      <patternFill patternType="solid">
        <fgColor rgb="FFFFFFFF"/>
      </patternFill>
    </fill>
    <fill>
      <patternFill patternType="solid">
        <fgColor rgb="FF92D050"/>
      </patternFill>
    </fill>
    <fill>
      <patternFill patternType="solid">
        <fgColor theme="0" tint="-0.14999847407452621"/>
        <bgColor indexed="65"/>
      </patternFill>
    </fill>
    <fill>
      <patternFill patternType="solid">
        <fgColor rgb="FFCC00FF"/>
      </patternFill>
    </fill>
    <fill>
      <patternFill patternType="solid">
        <fgColor rgb="FFFFF9E7"/>
      </patternFill>
    </fill>
    <fill>
      <patternFill patternType="solid">
        <fgColor theme="9" tint="0.79992065187536243"/>
        <bgColor indexed="65"/>
      </patternFill>
    </fill>
    <fill>
      <patternFill patternType="solid">
        <fgColor theme="0"/>
      </patternFill>
    </fill>
    <fill>
      <patternFill patternType="solid">
        <fgColor rgb="FFF4D6C6"/>
      </patternFill>
    </fill>
    <fill>
      <patternFill patternType="solid">
        <fgColor rgb="FFBFD7EA"/>
      </patternFill>
    </fill>
    <fill>
      <patternFill patternType="solid">
        <fgColor rgb="FFFFF2A8"/>
      </patternFill>
    </fill>
    <fill>
      <patternFill patternType="solid">
        <fgColor rgb="FFD6D8A8"/>
      </patternFill>
    </fill>
    <fill>
      <patternFill patternType="solid">
        <fgColor rgb="FFD9A38F"/>
      </patternFill>
    </fill>
    <fill>
      <patternFill patternType="solid">
        <fgColor rgb="FFD8C8E8"/>
      </patternFill>
    </fill>
    <fill>
      <patternFill patternType="solid">
        <fgColor rgb="FFF2E3C6"/>
      </patternFill>
    </fill>
    <fill>
      <patternFill patternType="solid">
        <fgColor rgb="FFF5B982"/>
      </patternFill>
    </fill>
    <fill>
      <patternFill patternType="solid">
        <fgColor rgb="FFFF0000"/>
      </patternFill>
    </fill>
    <fill>
      <patternFill patternType="solid">
        <fgColor rgb="FFF7F1E5"/>
      </patternFill>
    </fill>
    <fill>
      <patternFill patternType="solid">
        <fgColor rgb="FF2F6656"/>
      </patternFill>
    </fill>
    <fill>
      <patternFill patternType="solid">
        <fgColor rgb="FFDCEBEF"/>
      </patternFill>
    </fill>
    <fill>
      <patternFill patternType="solid">
        <fgColor rgb="FFEEF4F6"/>
      </patternFill>
    </fill>
    <fill>
      <patternFill patternType="solid">
        <fgColor rgb="FFC97048"/>
      </patternFill>
    </fill>
    <fill>
      <patternFill patternType="solid">
        <fgColor rgb="FFFFF0C8"/>
      </patternFill>
    </fill>
    <fill>
      <patternFill patternType="solid">
        <fgColor rgb="FFE7E2D5"/>
      </patternFill>
    </fill>
    <fill>
      <patternFill patternType="solid">
        <fgColor rgb="FFEAF2F5"/>
      </patternFill>
    </fill>
    <fill>
      <patternFill patternType="solid">
        <fgColor rgb="FFF6F8F4"/>
      </patternFill>
    </fill>
    <fill>
      <patternFill patternType="solid">
        <fgColor rgb="FFE4F1E6"/>
      </patternFill>
    </fill>
    <fill>
      <patternFill patternType="solid">
        <fgColor rgb="FFFFF8E7"/>
      </patternFill>
    </fill>
    <fill>
      <patternFill patternType="solid">
        <fgColor rgb="FFC9826B"/>
      </patternFill>
    </fill>
    <fill>
      <patternFill patternType="solid">
        <fgColor rgb="FFFCE4D6"/>
      </patternFill>
    </fill>
    <fill>
      <patternFill patternType="solid">
        <fgColor rgb="FFE8C0B3"/>
      </patternFill>
    </fill>
    <fill>
      <patternFill patternType="solid">
        <fgColor rgb="FFE2F0D9"/>
      </patternFill>
    </fill>
    <fill>
      <patternFill patternType="solid">
        <fgColor rgb="FFC6E0B4"/>
      </patternFill>
    </fill>
    <fill>
      <patternFill patternType="solid">
        <fgColor rgb="FFF2F2F2"/>
      </patternFill>
    </fill>
    <fill>
      <patternFill patternType="solid">
        <fgColor rgb="FFC9826B"/>
      </patternFill>
    </fill>
    <fill>
      <patternFill patternType="solid">
        <fgColor rgb="FFE2F0D9"/>
      </patternFill>
    </fill>
    <fill>
      <patternFill patternType="solid">
        <fgColor rgb="FFC96B50"/>
      </patternFill>
    </fill>
    <fill>
      <patternFill patternType="solid">
        <fgColor theme="0"/>
      </patternFill>
    </fill>
    <fill>
      <patternFill patternType="solid">
        <fgColor rgb="FFF3C04D"/>
      </patternFill>
    </fill>
    <fill>
      <patternFill patternType="solid">
        <fgColor rgb="FFB7C76B"/>
      </patternFill>
    </fill>
    <fill>
      <patternFill patternType="solid">
        <fgColor rgb="FF2F6254"/>
      </patternFill>
    </fill>
    <fill>
      <patternFill patternType="solid">
        <fgColor rgb="FFEAF3F7"/>
      </patternFill>
    </fill>
    <fill>
      <patternFill patternType="solid">
        <fgColor rgb="FFFFF4D6"/>
      </patternFill>
    </fill>
    <fill>
      <patternFill patternType="solid">
        <fgColor rgb="FFC8754D"/>
      </patternFill>
    </fill>
    <fill>
      <patternFill patternType="solid">
        <fgColor rgb="FFE5F0E6"/>
      </patternFill>
    </fill>
    <fill>
      <patternFill patternType="solid">
        <fgColor rgb="FFF8E2D8"/>
      </patternFill>
    </fill>
    <fill>
      <patternFill patternType="solid">
        <fgColor rgb="FF2F6657"/>
      </patternFill>
    </fill>
    <fill>
      <patternFill patternType="solid">
        <fgColor rgb="FFDDEBE6"/>
      </patternFill>
    </fill>
    <fill>
      <patternFill patternType="solid">
        <fgColor rgb="FFC96F45"/>
      </patternFill>
    </fill>
    <fill>
      <patternFill patternType="solid">
        <fgColor rgb="FFF4DED2"/>
      </patternFill>
    </fill>
    <fill>
      <patternFill patternType="solid">
        <fgColor rgb="FFDCE6F1"/>
      </patternFill>
    </fill>
    <fill>
      <patternFill patternType="solid">
        <fgColor rgb="FFEAF0F7"/>
      </patternFill>
    </fill>
    <fill>
      <patternFill patternType="solid">
        <fgColor rgb="FFDDEBF7"/>
      </patternFill>
    </fill>
    <fill>
      <patternFill patternType="solid">
        <fgColor rgb="FFF3F8F5"/>
      </patternFill>
    </fill>
    <fill>
      <patternFill patternType="solid">
        <fgColor rgb="FFD9E2F3"/>
      </patternFill>
    </fill>
    <fill>
      <patternFill patternType="solid">
        <fgColor rgb="FFF7F3EF"/>
      </patternFill>
    </fill>
    <fill>
      <patternFill patternType="solid">
        <fgColor rgb="FFF4C27A"/>
      </patternFill>
    </fill>
    <fill>
      <patternFill patternType="solid">
        <fgColor rgb="FFFCE8D5"/>
      </patternFill>
    </fill>
    <fill>
      <patternFill patternType="solid">
        <fgColor rgb="FFD9EAD3"/>
      </patternFill>
    </fill>
    <fill>
      <patternFill patternType="solid">
        <fgColor rgb="FFEEF5FA"/>
      </patternFill>
    </fill>
    <fill>
      <patternFill patternType="solid">
        <fgColor rgb="FFC96B50"/>
      </patternFill>
    </fill>
    <fill>
      <patternFill patternType="solid">
        <fgColor rgb="FFF3C04D"/>
      </patternFill>
    </fill>
    <fill>
      <patternFill patternType="solid">
        <fgColor rgb="FFB7C76B"/>
      </patternFill>
    </fill>
    <fill>
      <patternFill patternType="solid">
        <fgColor rgb="FFE8C1AE"/>
      </patternFill>
    </fill>
    <fill>
      <patternFill patternType="solid">
        <fgColor rgb="FFC98266"/>
      </patternFill>
    </fill>
    <fill>
      <patternFill patternType="solid">
        <fgColor rgb="FFF8ECDD"/>
      </patternFill>
    </fill>
    <fill>
      <patternFill patternType="solid">
        <fgColor rgb="FFFFF1B8"/>
      </patternFill>
    </fill>
    <fill>
      <patternFill patternType="solid">
        <fgColor rgb="FFE6F0DE"/>
      </patternFill>
    </fill>
    <fill>
      <patternFill patternType="solid">
        <fgColor theme="4" tint="0.79995117038483843"/>
        <bgColor indexed="65"/>
      </patternFill>
    </fill>
    <fill>
      <patternFill patternType="solid">
        <fgColor rgb="FF92D050"/>
      </patternFill>
    </fill>
    <fill>
      <patternFill patternType="solid">
        <fgColor theme="0"/>
      </patternFill>
    </fill>
    <fill>
      <patternFill patternType="solid">
        <fgColor rgb="FFE2F0D9"/>
      </patternFill>
    </fill>
    <fill>
      <patternFill patternType="solid">
        <fgColor rgb="FFFFF2A8"/>
      </patternFill>
    </fill>
    <fill>
      <patternFill patternType="solid">
        <fgColor rgb="FFCDE8D5"/>
      </patternFill>
    </fill>
    <fill>
      <patternFill patternType="solid">
        <fgColor rgb="FFF5B982"/>
      </patternFill>
    </fill>
    <fill>
      <patternFill patternType="solid">
        <fgColor rgb="FFF2E3C6"/>
      </patternFill>
    </fill>
    <fill>
      <patternFill patternType="solid">
        <fgColor theme="0" tint="-0.14999847407452621"/>
        <bgColor indexed="65"/>
      </patternFill>
    </fill>
    <fill>
      <patternFill patternType="solid">
        <fgColor rgb="FFF4D6C6"/>
      </patternFill>
    </fill>
    <fill>
      <patternFill patternType="solid">
        <fgColor rgb="FFD6D8A8"/>
      </patternFill>
    </fill>
    <fill>
      <patternFill patternType="solid">
        <fgColor rgb="FFD9A38F"/>
      </patternFill>
    </fill>
    <fill>
      <patternFill patternType="solid">
        <fgColor rgb="FFD2C3B5"/>
      </patternFill>
    </fill>
    <fill>
      <patternFill patternType="solid">
        <fgColor rgb="FFB9AAA0"/>
      </patternFill>
    </fill>
    <fill>
      <patternFill patternType="solid">
        <fgColor rgb="FFD8C8E8"/>
      </patternFill>
    </fill>
    <fill>
      <patternFill patternType="solid">
        <fgColor rgb="FFD8E1E8"/>
      </patternFill>
    </fill>
    <fill>
      <patternFill patternType="solid">
        <fgColor theme="9" tint="0.79995117038483843"/>
        <bgColor indexed="65"/>
      </patternFill>
    </fill>
    <fill>
      <patternFill patternType="solid">
        <fgColor rgb="FF6B3E26"/>
      </patternFill>
    </fill>
    <fill>
      <patternFill patternType="solid">
        <fgColor rgb="FFF4EBDD"/>
      </patternFill>
    </fill>
    <fill>
      <patternFill patternType="solid">
        <fgColor rgb="FF4F6B4F"/>
      </patternFill>
    </fill>
    <fill>
      <patternFill patternType="solid">
        <fgColor rgb="FFD9A441"/>
      </patternFill>
    </fill>
    <fill>
      <patternFill patternType="solid">
        <fgColor rgb="FFFFF2CC"/>
      </patternFill>
    </fill>
    <fill>
      <patternFill patternType="solid">
        <fgColor rgb="FF6B3E26"/>
        <bgColor indexed="64"/>
      </patternFill>
    </fill>
    <fill>
      <patternFill patternType="solid">
        <fgColor rgb="FF99CC00"/>
        <bgColor indexed="64"/>
      </patternFill>
    </fill>
    <fill>
      <patternFill patternType="solid">
        <fgColor theme="0" tint="-0.14999847407452621"/>
        <bgColor indexed="64"/>
      </patternFill>
    </fill>
    <fill>
      <patternFill patternType="solid">
        <fgColor rgb="FF99CC00"/>
      </patternFill>
    </fill>
    <fill>
      <patternFill patternType="solid">
        <fgColor rgb="FFC00000"/>
        <bgColor indexed="64"/>
      </patternFill>
    </fill>
    <fill>
      <patternFill patternType="solid">
        <fgColor theme="0"/>
        <bgColor indexed="64"/>
      </patternFill>
    </fill>
    <fill>
      <patternFill patternType="solid">
        <fgColor rgb="FFFFF2CC"/>
        <bgColor indexed="64"/>
      </patternFill>
    </fill>
    <fill>
      <patternFill patternType="solid">
        <fgColor rgb="FF4F6B4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D9A441"/>
        <bgColor indexed="64"/>
      </patternFill>
    </fill>
    <fill>
      <patternFill patternType="solid">
        <fgColor rgb="FFD8E1E8"/>
        <bgColor indexed="64"/>
      </patternFill>
    </fill>
    <fill>
      <patternFill patternType="solid">
        <fgColor rgb="FFFFF2A8"/>
        <bgColor indexed="64"/>
      </patternFill>
    </fill>
    <fill>
      <patternFill patternType="solid">
        <fgColor rgb="FFD6D8A8"/>
        <bgColor indexed="64"/>
      </patternFill>
    </fill>
    <fill>
      <patternFill patternType="solid">
        <fgColor theme="9" tint="0.59999389629810485"/>
        <bgColor indexed="64"/>
      </patternFill>
    </fill>
    <fill>
      <patternFill patternType="solid">
        <fgColor rgb="FFC98266"/>
        <bgColor indexed="64"/>
      </patternFill>
    </fill>
    <fill>
      <patternFill patternType="solid">
        <fgColor rgb="FF7A4A22"/>
      </patternFill>
    </fill>
    <fill>
      <patternFill patternType="solid">
        <fgColor rgb="FFD9C2A7"/>
      </patternFill>
    </fill>
    <fill>
      <patternFill patternType="solid">
        <fgColor rgb="FFF1E7DA"/>
      </patternFill>
    </fill>
    <fill>
      <patternFill patternType="solid">
        <fgColor rgb="FFD9C2A7"/>
        <bgColor indexed="64"/>
      </patternFill>
    </fill>
    <fill>
      <patternFill patternType="solid">
        <fgColor rgb="FFD9E2E9"/>
        <bgColor indexed="64"/>
      </patternFill>
    </fill>
    <fill>
      <patternFill patternType="solid">
        <fgColor rgb="FFD8C8E8"/>
        <bgColor indexed="64"/>
      </patternFill>
    </fill>
    <fill>
      <patternFill patternType="solid">
        <fgColor rgb="FFF6C28B"/>
        <bgColor indexed="64"/>
      </patternFill>
    </fill>
    <fill>
      <patternFill patternType="solid">
        <fgColor rgb="FFC97048"/>
        <bgColor indexed="64"/>
      </patternFill>
    </fill>
    <fill>
      <patternFill patternType="solid">
        <fgColor rgb="FF7A4A22"/>
        <bgColor indexed="64"/>
      </patternFill>
    </fill>
  </fills>
  <borders count="31">
    <border>
      <left/>
      <right/>
      <top/>
      <bottom/>
      <diagonal/>
    </border>
    <border>
      <left/>
      <right/>
      <top/>
      <bottom/>
      <diagonal/>
    </border>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hair">
        <color theme="9" tint="-0.24994659260841701"/>
      </top>
      <bottom style="hair">
        <color theme="9" tint="-0.24994659260841701"/>
      </bottom>
      <diagonal/>
    </border>
    <border>
      <left/>
      <right/>
      <top style="hair">
        <color auto="1"/>
      </top>
      <bottom style="hair">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rgb="FFD0D0D0"/>
      </left>
      <right/>
      <top style="thin">
        <color rgb="FFD0D0D0"/>
      </top>
      <bottom/>
      <diagonal/>
    </border>
    <border>
      <left/>
      <right/>
      <top style="thin">
        <color rgb="FFD0D0D0"/>
      </top>
      <bottom/>
      <diagonal/>
    </border>
    <border>
      <left/>
      <right style="thin">
        <color rgb="FFD0D0D0"/>
      </right>
      <top style="thin">
        <color rgb="FFD0D0D0"/>
      </top>
      <bottom/>
      <diagonal/>
    </border>
    <border>
      <left style="thin">
        <color rgb="FFD0D0D0"/>
      </left>
      <right/>
      <top/>
      <bottom/>
      <diagonal/>
    </border>
    <border>
      <left/>
      <right style="thin">
        <color rgb="FFD0D0D0"/>
      </right>
      <top/>
      <bottom/>
      <diagonal/>
    </border>
    <border>
      <left style="thin">
        <color rgb="FFD0D0D0"/>
      </left>
      <right/>
      <top/>
      <bottom style="thin">
        <color rgb="FFD0D0D0"/>
      </bottom>
      <diagonal/>
    </border>
    <border>
      <left/>
      <right/>
      <top/>
      <bottom style="thin">
        <color rgb="FFD0D0D0"/>
      </bottom>
      <diagonal/>
    </border>
    <border>
      <left/>
      <right style="thin">
        <color rgb="FFD0D0D0"/>
      </right>
      <top/>
      <bottom style="thin">
        <color rgb="FFD0D0D0"/>
      </bottom>
      <diagonal/>
    </border>
    <border>
      <left/>
      <right/>
      <top/>
      <bottom/>
      <diagonal/>
    </border>
    <border>
      <left/>
      <right/>
      <top style="hair">
        <color theme="9" tint="-0.24994659260841701"/>
      </top>
      <bottom style="hair">
        <color theme="9" tint="-0.2499465926084170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8">
    <xf numFmtId="0" fontId="0" fillId="0" borderId="0"/>
    <xf numFmtId="0" fontId="3" fillId="0" borderId="0"/>
    <xf numFmtId="0" fontId="6" fillId="0" borderId="0"/>
    <xf numFmtId="0" fontId="16" fillId="0" borderId="0"/>
    <xf numFmtId="0" fontId="18" fillId="0" borderId="0" applyNumberFormat="0" applyFill="0" applyBorder="0" applyAlignment="0" applyProtection="0"/>
    <xf numFmtId="0" fontId="27" fillId="0" borderId="0" applyNumberFormat="0" applyFill="0" applyBorder="0" applyAlignment="0" applyProtection="0"/>
    <xf numFmtId="0" fontId="32" fillId="0" borderId="1"/>
    <xf numFmtId="0" fontId="32" fillId="0" borderId="2"/>
    <xf numFmtId="0" fontId="32" fillId="0" borderId="2"/>
    <xf numFmtId="0" fontId="2" fillId="0" borderId="2"/>
    <xf numFmtId="0" fontId="3" fillId="0" borderId="2"/>
    <xf numFmtId="0" fontId="3" fillId="0" borderId="2"/>
    <xf numFmtId="0" fontId="70" fillId="0" borderId="2" applyNumberFormat="0" applyFill="0" applyBorder="0" applyAlignment="0" applyProtection="0"/>
    <xf numFmtId="0" fontId="1" fillId="0" borderId="2"/>
    <xf numFmtId="0" fontId="6" fillId="0" borderId="2"/>
    <xf numFmtId="0" fontId="6" fillId="0" borderId="2"/>
    <xf numFmtId="0" fontId="32" fillId="0" borderId="2"/>
    <xf numFmtId="0" fontId="32" fillId="0" borderId="2"/>
  </cellStyleXfs>
  <cellXfs count="872">
    <xf numFmtId="0" fontId="0" fillId="0" borderId="0" xfId="0"/>
    <xf numFmtId="0" fontId="4" fillId="2" borderId="0" xfId="1" applyFont="1" applyFill="1" applyAlignment="1">
      <alignment horizontal="left" vertical="center"/>
    </xf>
    <xf numFmtId="0" fontId="5" fillId="2" borderId="0" xfId="1" applyFont="1" applyFill="1" applyAlignment="1">
      <alignment horizontal="center" vertical="center"/>
    </xf>
    <xf numFmtId="0" fontId="6" fillId="0" borderId="0" xfId="2" applyAlignment="1">
      <alignment vertical="center"/>
    </xf>
    <xf numFmtId="0" fontId="7" fillId="0" borderId="0" xfId="1" applyFont="1" applyAlignment="1">
      <alignment horizontal="center" vertical="center"/>
    </xf>
    <xf numFmtId="0" fontId="3" fillId="0" borderId="0" xfId="1" applyAlignment="1">
      <alignment vertical="center"/>
    </xf>
    <xf numFmtId="0" fontId="5" fillId="3" borderId="0" xfId="1" applyFont="1" applyFill="1" applyAlignment="1">
      <alignment horizontal="center" vertical="center"/>
    </xf>
    <xf numFmtId="0" fontId="5" fillId="0" borderId="0" xfId="1" applyFont="1" applyAlignment="1">
      <alignment horizontal="center" vertical="center"/>
    </xf>
    <xf numFmtId="0" fontId="9" fillId="4" borderId="0" xfId="1" applyFont="1" applyFill="1" applyAlignment="1">
      <alignment horizontal="right" vertical="center"/>
    </xf>
    <xf numFmtId="0" fontId="5" fillId="5" borderId="0" xfId="1" applyFont="1" applyFill="1" applyAlignment="1">
      <alignment horizontal="left" vertical="center" wrapText="1"/>
    </xf>
    <xf numFmtId="0" fontId="9" fillId="2" borderId="0" xfId="1" applyFont="1" applyFill="1" applyAlignment="1">
      <alignment horizontal="right" vertical="center"/>
    </xf>
    <xf numFmtId="0" fontId="8" fillId="3" borderId="0" xfId="1" applyFont="1" applyFill="1" applyAlignment="1">
      <alignment horizontal="center" vertical="center"/>
    </xf>
    <xf numFmtId="0" fontId="5" fillId="7" borderId="0" xfId="1" applyFont="1" applyFill="1" applyAlignment="1">
      <alignment horizontal="left" vertical="center"/>
    </xf>
    <xf numFmtId="0" fontId="5" fillId="7" borderId="0" xfId="1" applyFont="1" applyFill="1" applyAlignment="1">
      <alignment horizontal="center" vertical="center"/>
    </xf>
    <xf numFmtId="0" fontId="5" fillId="5" borderId="0" xfId="1" applyFont="1" applyFill="1" applyAlignment="1">
      <alignment horizontal="center" vertical="center"/>
    </xf>
    <xf numFmtId="0" fontId="6" fillId="8" borderId="0" xfId="2" applyFill="1" applyAlignment="1">
      <alignment horizontal="center" vertical="center"/>
    </xf>
    <xf numFmtId="0" fontId="6" fillId="8" borderId="0" xfId="2" applyFill="1" applyAlignment="1">
      <alignment vertical="center"/>
    </xf>
    <xf numFmtId="0" fontId="13" fillId="4" borderId="0" xfId="1" applyFont="1" applyFill="1" applyAlignment="1">
      <alignment horizontal="center" vertical="center"/>
    </xf>
    <xf numFmtId="0" fontId="13" fillId="4" borderId="0" xfId="1" applyFont="1" applyFill="1" applyAlignment="1">
      <alignment horizontal="left" vertical="center"/>
    </xf>
    <xf numFmtId="0" fontId="9" fillId="4" borderId="0" xfId="1" applyFont="1" applyFill="1" applyAlignment="1">
      <alignment horizontal="center" vertical="center"/>
    </xf>
    <xf numFmtId="0" fontId="14" fillId="9" borderId="0" xfId="1" applyFont="1" applyFill="1" applyAlignment="1">
      <alignment horizontal="right" vertical="center"/>
    </xf>
    <xf numFmtId="0" fontId="15" fillId="9" borderId="0" xfId="1" applyFont="1" applyFill="1" applyAlignment="1">
      <alignment horizontal="left" vertical="center"/>
    </xf>
    <xf numFmtId="0" fontId="5" fillId="5" borderId="0" xfId="1" applyFont="1" applyFill="1" applyAlignment="1">
      <alignment horizontal="left" vertical="center"/>
    </xf>
    <xf numFmtId="0" fontId="5" fillId="3" borderId="0" xfId="1" applyFont="1" applyFill="1" applyAlignment="1">
      <alignment horizontal="left" vertical="center"/>
    </xf>
    <xf numFmtId="0" fontId="5" fillId="10" borderId="0" xfId="1" applyFont="1" applyFill="1" applyAlignment="1">
      <alignment horizontal="left" vertical="center"/>
    </xf>
    <xf numFmtId="0" fontId="16" fillId="0" borderId="0" xfId="3"/>
    <xf numFmtId="0" fontId="5" fillId="9" borderId="0" xfId="1" applyFont="1" applyFill="1" applyAlignment="1">
      <alignment horizontal="left" vertical="center"/>
    </xf>
    <xf numFmtId="0" fontId="3" fillId="0" borderId="0" xfId="1"/>
    <xf numFmtId="0" fontId="5" fillId="3" borderId="0" xfId="0" applyFont="1" applyFill="1" applyAlignment="1">
      <alignment horizontal="center" vertical="center" wrapText="1"/>
    </xf>
    <xf numFmtId="0" fontId="19" fillId="11" borderId="0" xfId="0" applyFont="1" applyFill="1" applyAlignment="1">
      <alignment horizontal="center" vertical="center" wrapText="1"/>
    </xf>
    <xf numFmtId="0" fontId="9" fillId="12" borderId="0" xfId="0" applyFont="1" applyFill="1" applyAlignment="1">
      <alignment horizontal="left" vertical="center" wrapText="1"/>
    </xf>
    <xf numFmtId="0" fontId="5" fillId="14" borderId="0" xfId="0" applyFont="1" applyFill="1" applyAlignment="1">
      <alignment horizontal="center" vertical="center" wrapText="1"/>
    </xf>
    <xf numFmtId="0" fontId="13" fillId="4" borderId="0" xfId="0" applyFont="1" applyFill="1" applyAlignment="1">
      <alignment horizontal="center" vertical="center" wrapText="1"/>
    </xf>
    <xf numFmtId="0" fontId="5" fillId="16" borderId="0" xfId="0" applyFont="1" applyFill="1" applyAlignment="1">
      <alignment horizontal="left" vertical="center" wrapText="1"/>
    </xf>
    <xf numFmtId="0" fontId="19" fillId="11" borderId="0" xfId="0" applyFont="1" applyFill="1" applyAlignment="1">
      <alignment horizontal="left" vertical="center"/>
    </xf>
    <xf numFmtId="0" fontId="14" fillId="17" borderId="0" xfId="0" applyFont="1" applyFill="1" applyAlignment="1">
      <alignment horizontal="center" vertical="center" wrapText="1"/>
    </xf>
    <xf numFmtId="0" fontId="14" fillId="17" borderId="0" xfId="0" applyFont="1" applyFill="1" applyAlignment="1">
      <alignment horizontal="left" vertical="center" wrapText="1"/>
    </xf>
    <xf numFmtId="0" fontId="14" fillId="18" borderId="0" xfId="0" applyFont="1" applyFill="1" applyAlignment="1">
      <alignment horizontal="center" vertical="center" wrapText="1"/>
    </xf>
    <xf numFmtId="0" fontId="5" fillId="18" borderId="0" xfId="0" applyFont="1" applyFill="1" applyAlignment="1">
      <alignment horizontal="center" vertical="center" wrapText="1"/>
    </xf>
    <xf numFmtId="0" fontId="0" fillId="0" borderId="0" xfId="0" applyAlignment="1">
      <alignment wrapText="1"/>
    </xf>
    <xf numFmtId="0" fontId="21" fillId="0" borderId="0" xfId="0" applyFont="1" applyAlignment="1">
      <alignment vertical="center" wrapText="1"/>
    </xf>
    <xf numFmtId="0" fontId="21" fillId="19" borderId="0" xfId="0" applyFont="1" applyFill="1" applyAlignment="1">
      <alignment vertical="center" wrapText="1"/>
    </xf>
    <xf numFmtId="0" fontId="21" fillId="20" borderId="0" xfId="0" applyFont="1" applyFill="1" applyAlignment="1">
      <alignment vertical="center" wrapText="1"/>
    </xf>
    <xf numFmtId="0" fontId="24" fillId="22" borderId="0" xfId="1" applyFont="1" applyFill="1" applyAlignment="1">
      <alignment horizontal="center" vertical="center"/>
    </xf>
    <xf numFmtId="0" fontId="25" fillId="22" borderId="0" xfId="1" applyFont="1" applyFill="1" applyAlignment="1">
      <alignment horizontal="center" vertical="center"/>
    </xf>
    <xf numFmtId="0" fontId="26" fillId="0" borderId="0" xfId="1" applyFont="1" applyAlignment="1">
      <alignment horizontal="center" vertical="center"/>
    </xf>
    <xf numFmtId="0" fontId="25" fillId="4" borderId="0" xfId="1" applyFont="1" applyFill="1" applyAlignment="1">
      <alignment horizontal="center" vertical="center"/>
    </xf>
    <xf numFmtId="0" fontId="21" fillId="23" borderId="0" xfId="0" applyFont="1" applyFill="1" applyAlignment="1">
      <alignment vertical="center" wrapText="1"/>
    </xf>
    <xf numFmtId="0" fontId="24" fillId="23" borderId="0" xfId="1" applyFont="1" applyFill="1" applyAlignment="1">
      <alignment horizontal="center" vertical="center" wrapText="1"/>
    </xf>
    <xf numFmtId="0" fontId="28" fillId="22" borderId="0" xfId="1" applyFont="1" applyFill="1" applyAlignment="1">
      <alignment horizontal="left" vertical="center"/>
    </xf>
    <xf numFmtId="0" fontId="25" fillId="4" borderId="0" xfId="1" applyFont="1" applyFill="1" applyAlignment="1">
      <alignment horizontal="center" vertical="center" wrapText="1"/>
    </xf>
    <xf numFmtId="0" fontId="29" fillId="5" borderId="0" xfId="1" applyFont="1" applyFill="1" applyAlignment="1">
      <alignment horizontal="center" vertical="center" wrapText="1"/>
    </xf>
    <xf numFmtId="0" fontId="31" fillId="17" borderId="0" xfId="1" applyFont="1" applyFill="1" applyAlignment="1">
      <alignment horizontal="center" vertical="center"/>
    </xf>
    <xf numFmtId="0" fontId="30" fillId="5" borderId="0" xfId="1" applyFont="1" applyFill="1" applyAlignment="1">
      <alignment horizontal="center" vertical="center"/>
    </xf>
    <xf numFmtId="0" fontId="29" fillId="0" borderId="0" xfId="0" applyFont="1" applyAlignment="1">
      <alignment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2" fillId="20" borderId="0" xfId="0" applyFont="1" applyFill="1" applyAlignment="1">
      <alignment horizontal="center" vertical="center" wrapText="1"/>
    </xf>
    <xf numFmtId="0" fontId="21" fillId="20" borderId="0" xfId="0" applyFont="1" applyFill="1" applyAlignment="1">
      <alignment horizontal="center" vertical="center" wrapText="1"/>
    </xf>
    <xf numFmtId="0" fontId="21" fillId="24" borderId="0" xfId="0" applyFont="1" applyFill="1" applyAlignment="1">
      <alignment vertical="center" wrapText="1"/>
    </xf>
    <xf numFmtId="0" fontId="23" fillId="2" borderId="0" xfId="1" applyFont="1" applyFill="1" applyAlignment="1">
      <alignment horizontal="left" vertical="center"/>
    </xf>
    <xf numFmtId="0" fontId="20" fillId="25" borderId="1" xfId="6" applyFont="1" applyFill="1" applyAlignment="1">
      <alignment horizontal="center" vertical="center"/>
    </xf>
    <xf numFmtId="0" fontId="33" fillId="26" borderId="1" xfId="6" applyFont="1" applyFill="1" applyAlignment="1">
      <alignment horizontal="center" vertical="center"/>
    </xf>
    <xf numFmtId="0" fontId="11" fillId="2" borderId="0" xfId="1" applyFont="1" applyFill="1" applyAlignment="1">
      <alignment vertical="center"/>
    </xf>
    <xf numFmtId="0" fontId="23" fillId="2" borderId="0" xfId="1" applyFont="1" applyFill="1" applyAlignment="1">
      <alignment horizontal="right" vertical="center"/>
    </xf>
    <xf numFmtId="0" fontId="5" fillId="24" borderId="0" xfId="1" applyFont="1" applyFill="1" applyAlignment="1">
      <alignment horizontal="center" vertical="center"/>
    </xf>
    <xf numFmtId="0" fontId="5" fillId="9" borderId="0" xfId="1" applyFont="1" applyFill="1" applyAlignment="1">
      <alignment horizontal="center" vertical="center"/>
    </xf>
    <xf numFmtId="0" fontId="30" fillId="18" borderId="0" xfId="0" applyFont="1" applyFill="1" applyAlignment="1">
      <alignment horizontal="center" vertical="center" wrapText="1"/>
    </xf>
    <xf numFmtId="0" fontId="30" fillId="18" borderId="0" xfId="0" applyFont="1" applyFill="1" applyAlignment="1">
      <alignment horizontal="right" vertical="center" wrapText="1"/>
    </xf>
    <xf numFmtId="0" fontId="31" fillId="18" borderId="0" xfId="0" applyFont="1" applyFill="1" applyAlignment="1">
      <alignment horizontal="left" vertical="center"/>
    </xf>
    <xf numFmtId="0" fontId="14" fillId="15" borderId="0" xfId="0" applyFont="1" applyFill="1" applyAlignment="1">
      <alignment horizontal="center" vertical="center" wrapText="1"/>
    </xf>
    <xf numFmtId="0" fontId="14" fillId="27" borderId="0" xfId="0" applyFont="1" applyFill="1" applyAlignment="1">
      <alignment horizontal="center" vertical="center" wrapText="1"/>
    </xf>
    <xf numFmtId="0" fontId="5" fillId="28" borderId="0" xfId="1" applyFont="1" applyFill="1" applyAlignment="1">
      <alignment horizontal="left" vertical="center"/>
    </xf>
    <xf numFmtId="0" fontId="5" fillId="28" borderId="0" xfId="1" applyFont="1" applyFill="1" applyAlignment="1">
      <alignment horizontal="center" vertical="center"/>
    </xf>
    <xf numFmtId="0" fontId="5" fillId="28" borderId="0" xfId="1" applyFont="1" applyFill="1" applyAlignment="1">
      <alignment horizontal="left" vertical="center" wrapText="1"/>
    </xf>
    <xf numFmtId="0" fontId="5" fillId="28" borderId="0" xfId="1" applyFont="1" applyFill="1" applyAlignment="1">
      <alignment horizontal="center" vertical="center" wrapText="1"/>
    </xf>
    <xf numFmtId="0" fontId="17" fillId="28" borderId="0" xfId="1" applyFont="1" applyFill="1" applyAlignment="1">
      <alignment horizontal="left" vertical="center" wrapText="1"/>
    </xf>
    <xf numFmtId="0" fontId="27" fillId="28" borderId="0" xfId="5" applyFill="1" applyAlignment="1">
      <alignment horizontal="left" vertical="center" wrapText="1"/>
    </xf>
    <xf numFmtId="0" fontId="35" fillId="17" borderId="0" xfId="0" applyFont="1" applyFill="1" applyAlignment="1">
      <alignment horizontal="center" vertical="center" wrapText="1"/>
    </xf>
    <xf numFmtId="0" fontId="35" fillId="5" borderId="0" xfId="1" applyFont="1" applyFill="1" applyAlignment="1">
      <alignment horizontal="center" vertical="center"/>
    </xf>
    <xf numFmtId="0" fontId="5" fillId="15" borderId="0" xfId="0" applyFont="1" applyFill="1" applyAlignment="1">
      <alignment horizontal="center" vertical="center" wrapText="1"/>
    </xf>
    <xf numFmtId="0" fontId="5" fillId="16" borderId="0" xfId="0" applyFont="1" applyFill="1" applyAlignment="1">
      <alignment horizontal="center" vertical="center" wrapText="1"/>
    </xf>
    <xf numFmtId="0" fontId="14" fillId="14" borderId="0" xfId="0" applyFont="1" applyFill="1" applyAlignment="1">
      <alignment horizontal="center" vertical="center" wrapText="1"/>
    </xf>
    <xf numFmtId="0" fontId="13" fillId="29" borderId="0" xfId="0" applyFont="1" applyFill="1" applyAlignment="1">
      <alignment horizontal="center" vertical="center" wrapText="1"/>
    </xf>
    <xf numFmtId="0" fontId="14" fillId="24" borderId="0" xfId="1" applyFont="1" applyFill="1" applyAlignment="1">
      <alignment horizontal="left" vertical="center"/>
    </xf>
    <xf numFmtId="0" fontId="34" fillId="10" borderId="0" xfId="1" applyFont="1" applyFill="1" applyAlignment="1">
      <alignment horizontal="left" vertical="center"/>
    </xf>
    <xf numFmtId="0" fontId="30" fillId="3" borderId="0" xfId="1" applyFont="1" applyFill="1" applyAlignment="1">
      <alignment horizontal="center" vertical="center"/>
    </xf>
    <xf numFmtId="0" fontId="25" fillId="4" borderId="0" xfId="0" applyFont="1" applyFill="1" applyAlignment="1">
      <alignment horizontal="center" vertical="center" wrapText="1"/>
    </xf>
    <xf numFmtId="0" fontId="29" fillId="6" borderId="0" xfId="0" applyFont="1" applyFill="1" applyAlignment="1">
      <alignment horizontal="center" vertical="center" wrapText="1"/>
    </xf>
    <xf numFmtId="0" fontId="28" fillId="2" borderId="0" xfId="1" applyFont="1" applyFill="1" applyAlignment="1">
      <alignment horizontal="center" vertical="center"/>
    </xf>
    <xf numFmtId="0" fontId="22" fillId="21" borderId="0" xfId="0" applyFont="1" applyFill="1" applyAlignment="1">
      <alignment horizontal="center" vertical="center" wrapText="1"/>
    </xf>
    <xf numFmtId="0" fontId="21" fillId="21" borderId="0" xfId="0" applyFont="1" applyFill="1" applyAlignment="1">
      <alignment vertical="center"/>
    </xf>
    <xf numFmtId="0" fontId="25" fillId="29" borderId="0" xfId="1" applyFont="1" applyFill="1" applyAlignment="1">
      <alignment horizontal="center" vertical="center" wrapText="1"/>
    </xf>
    <xf numFmtId="0" fontId="37" fillId="29" borderId="0" xfId="1" applyFont="1" applyFill="1" applyAlignment="1">
      <alignment horizontal="center" vertical="center"/>
    </xf>
    <xf numFmtId="0" fontId="37" fillId="29" borderId="0" xfId="1" applyFont="1" applyFill="1" applyAlignment="1">
      <alignment horizontal="right" vertical="center"/>
    </xf>
    <xf numFmtId="0" fontId="21" fillId="31" borderId="0" xfId="0" applyFont="1" applyFill="1" applyAlignment="1">
      <alignment vertical="center"/>
    </xf>
    <xf numFmtId="0" fontId="0" fillId="24" borderId="0" xfId="0" applyFill="1" applyAlignment="1">
      <alignment vertical="center" wrapText="1"/>
    </xf>
    <xf numFmtId="0" fontId="28" fillId="22" borderId="0" xfId="1" applyFont="1" applyFill="1" applyAlignment="1">
      <alignment horizontal="right" vertical="center"/>
    </xf>
    <xf numFmtId="0" fontId="6" fillId="24" borderId="0" xfId="2" applyFill="1" applyAlignment="1">
      <alignment vertical="center"/>
    </xf>
    <xf numFmtId="0" fontId="3" fillId="24" borderId="0" xfId="1" applyFill="1" applyAlignment="1">
      <alignment vertical="center"/>
    </xf>
    <xf numFmtId="0" fontId="0" fillId="24" borderId="0" xfId="0" applyFill="1" applyAlignment="1">
      <alignment wrapText="1"/>
    </xf>
    <xf numFmtId="0" fontId="5" fillId="9" borderId="0" xfId="0" applyFont="1" applyFill="1" applyAlignment="1">
      <alignment horizontal="left" vertical="center" wrapText="1"/>
    </xf>
    <xf numFmtId="0" fontId="15" fillId="3" borderId="0" xfId="1" applyFont="1" applyFill="1" applyAlignment="1">
      <alignment horizontal="left" vertical="center"/>
    </xf>
    <xf numFmtId="0" fontId="21" fillId="0" borderId="2" xfId="0" applyFont="1" applyBorder="1" applyAlignment="1">
      <alignment vertical="center" wrapText="1"/>
    </xf>
    <xf numFmtId="0" fontId="0" fillId="0" borderId="0" xfId="0" applyAlignment="1">
      <alignment vertical="center"/>
    </xf>
    <xf numFmtId="0" fontId="39" fillId="34" borderId="0" xfId="0" applyFont="1" applyFill="1" applyAlignment="1">
      <alignment vertical="center" wrapText="1"/>
    </xf>
    <xf numFmtId="0" fontId="0" fillId="33" borderId="0" xfId="0" applyFill="1" applyAlignment="1">
      <alignment vertical="center" wrapText="1"/>
    </xf>
    <xf numFmtId="0" fontId="0" fillId="0" borderId="0" xfId="0" applyAlignment="1">
      <alignment vertical="center" wrapText="1"/>
    </xf>
    <xf numFmtId="0" fontId="9" fillId="34" borderId="0" xfId="0" applyFont="1" applyFill="1" applyAlignment="1">
      <alignment horizontal="center" vertical="center" wrapText="1"/>
    </xf>
    <xf numFmtId="0" fontId="10" fillId="35" borderId="0" xfId="0" applyFont="1" applyFill="1" applyAlignment="1">
      <alignment horizontal="center" vertical="center" wrapText="1"/>
    </xf>
    <xf numFmtId="0" fontId="21" fillId="33" borderId="0" xfId="0" applyFont="1" applyFill="1" applyAlignment="1">
      <alignment vertical="center" wrapText="1"/>
    </xf>
    <xf numFmtId="0" fontId="21" fillId="0" borderId="0" xfId="0" applyFont="1" applyAlignment="1">
      <alignment vertical="center"/>
    </xf>
    <xf numFmtId="0" fontId="21" fillId="0" borderId="0" xfId="0" applyFont="1" applyAlignment="1">
      <alignment horizontal="center" vertical="center"/>
    </xf>
    <xf numFmtId="0" fontId="0" fillId="0" borderId="0" xfId="0" applyAlignment="1">
      <alignment horizontal="center" vertical="center"/>
    </xf>
    <xf numFmtId="0" fontId="9" fillId="34" borderId="0" xfId="0" applyFont="1" applyFill="1" applyAlignment="1">
      <alignment vertical="center" wrapText="1"/>
    </xf>
    <xf numFmtId="0" fontId="4" fillId="2" borderId="0" xfId="1" applyFont="1" applyFill="1" applyAlignment="1">
      <alignment horizontal="center" vertical="center"/>
    </xf>
    <xf numFmtId="0" fontId="10" fillId="33" borderId="0" xfId="0" applyFont="1" applyFill="1" applyAlignment="1">
      <alignment horizontal="right" vertical="center" wrapText="1"/>
    </xf>
    <xf numFmtId="0" fontId="9" fillId="34" borderId="0" xfId="0" applyFont="1" applyFill="1" applyAlignment="1">
      <alignment horizontal="center" vertical="center"/>
    </xf>
    <xf numFmtId="0" fontId="9" fillId="34" borderId="0" xfId="0" applyFont="1" applyFill="1" applyAlignment="1">
      <alignment horizontal="left" vertical="center"/>
    </xf>
    <xf numFmtId="0" fontId="4" fillId="2" borderId="0" xfId="1" applyFont="1" applyFill="1" applyAlignment="1">
      <alignment vertical="center"/>
    </xf>
    <xf numFmtId="0" fontId="10" fillId="40" borderId="6" xfId="2" applyFont="1" applyFill="1" applyBorder="1" applyAlignment="1">
      <alignment horizontal="center" vertical="center" wrapText="1"/>
    </xf>
    <xf numFmtId="0" fontId="10" fillId="41" borderId="6" xfId="2" applyFont="1" applyFill="1" applyBorder="1" applyAlignment="1">
      <alignment horizontal="center" vertical="center" wrapText="1"/>
    </xf>
    <xf numFmtId="0" fontId="10" fillId="42" borderId="6" xfId="2" applyFont="1" applyFill="1" applyBorder="1" applyAlignment="1">
      <alignment horizontal="center" vertical="center" wrapText="1"/>
    </xf>
    <xf numFmtId="0" fontId="10" fillId="43" borderId="6" xfId="2" applyFont="1" applyFill="1" applyBorder="1" applyAlignment="1">
      <alignment horizontal="center" vertical="center" wrapText="1"/>
    </xf>
    <xf numFmtId="0" fontId="10" fillId="45" borderId="0" xfId="0" applyFont="1" applyFill="1" applyAlignment="1">
      <alignment horizontal="center" vertical="center"/>
    </xf>
    <xf numFmtId="0" fontId="10" fillId="44" borderId="0" xfId="0" applyFont="1" applyFill="1" applyAlignment="1">
      <alignment horizontal="center" vertical="center"/>
    </xf>
    <xf numFmtId="0" fontId="10" fillId="46" borderId="0" xfId="0" applyFont="1" applyFill="1" applyAlignment="1">
      <alignment horizontal="center" vertical="center" wrapText="1"/>
    </xf>
    <xf numFmtId="0" fontId="0" fillId="39" borderId="0" xfId="0" applyFill="1" applyAlignment="1">
      <alignment vertical="center"/>
    </xf>
    <xf numFmtId="0" fontId="10" fillId="0" borderId="0" xfId="0" applyFont="1" applyAlignment="1">
      <alignment horizontal="center" vertical="center"/>
    </xf>
    <xf numFmtId="0" fontId="10" fillId="39" borderId="0" xfId="0" applyFont="1" applyFill="1" applyAlignment="1">
      <alignment horizontal="center" vertical="center"/>
    </xf>
    <xf numFmtId="0" fontId="21" fillId="39" borderId="0" xfId="0" applyFont="1" applyFill="1" applyAlignment="1">
      <alignment vertical="center"/>
    </xf>
    <xf numFmtId="0" fontId="10" fillId="39" borderId="0" xfId="0" applyFont="1" applyFill="1" applyAlignment="1">
      <alignment vertical="center"/>
    </xf>
    <xf numFmtId="0" fontId="10" fillId="47" borderId="0" xfId="0" applyFont="1" applyFill="1" applyAlignment="1">
      <alignment horizontal="center" vertical="center" wrapText="1"/>
    </xf>
    <xf numFmtId="0" fontId="8" fillId="35" borderId="0" xfId="0" applyFont="1" applyFill="1" applyAlignment="1">
      <alignment horizontal="center" vertical="center"/>
    </xf>
    <xf numFmtId="0" fontId="10" fillId="39" borderId="0" xfId="0" applyFont="1" applyFill="1" applyAlignment="1">
      <alignment horizontal="left" vertical="center"/>
    </xf>
    <xf numFmtId="0" fontId="44" fillId="39" borderId="0" xfId="0" applyFont="1" applyFill="1" applyAlignment="1">
      <alignment vertical="center"/>
    </xf>
    <xf numFmtId="0" fontId="10" fillId="47" borderId="0" xfId="0" applyFont="1" applyFill="1" applyAlignment="1">
      <alignment vertical="center" wrapText="1"/>
    </xf>
    <xf numFmtId="0" fontId="45" fillId="0" borderId="0" xfId="0" applyFont="1" applyAlignment="1">
      <alignment horizontal="center" vertical="center" wrapText="1"/>
    </xf>
    <xf numFmtId="0" fontId="10" fillId="48" borderId="0" xfId="0" applyFont="1" applyFill="1" applyAlignment="1">
      <alignment vertical="center" wrapText="1"/>
    </xf>
    <xf numFmtId="0" fontId="10" fillId="40" borderId="6" xfId="2" applyFont="1" applyFill="1" applyBorder="1" applyAlignment="1">
      <alignment horizontal="left" vertical="center" wrapText="1"/>
    </xf>
    <xf numFmtId="0" fontId="10" fillId="41" borderId="6" xfId="2" applyFont="1" applyFill="1" applyBorder="1" applyAlignment="1">
      <alignment horizontal="left" vertical="center" wrapText="1"/>
    </xf>
    <xf numFmtId="0" fontId="21" fillId="42" borderId="6" xfId="2" applyFont="1" applyFill="1" applyBorder="1" applyAlignment="1">
      <alignment horizontal="left" vertical="center" wrapText="1"/>
    </xf>
    <xf numFmtId="0" fontId="10" fillId="49" borderId="0" xfId="0" applyFont="1" applyFill="1" applyAlignment="1">
      <alignment vertical="center" wrapText="1"/>
    </xf>
    <xf numFmtId="0" fontId="10" fillId="50" borderId="0" xfId="0" applyFont="1" applyFill="1" applyAlignment="1">
      <alignment vertical="center" wrapText="1"/>
    </xf>
    <xf numFmtId="0" fontId="10" fillId="51" borderId="0" xfId="0" applyFont="1" applyFill="1" applyAlignment="1">
      <alignment vertical="center" wrapText="1"/>
    </xf>
    <xf numFmtId="0" fontId="10" fillId="52" borderId="0" xfId="0" applyFont="1" applyFill="1" applyAlignment="1">
      <alignment vertical="center" wrapText="1"/>
    </xf>
    <xf numFmtId="0" fontId="10" fillId="53" borderId="0" xfId="0" applyFont="1" applyFill="1" applyAlignment="1">
      <alignment vertical="center" wrapText="1"/>
    </xf>
    <xf numFmtId="0" fontId="10" fillId="44" borderId="0" xfId="0" applyFont="1" applyFill="1" applyAlignment="1">
      <alignment vertical="center" wrapText="1"/>
    </xf>
    <xf numFmtId="0" fontId="10" fillId="54" borderId="0" xfId="0" applyFont="1" applyFill="1" applyAlignment="1">
      <alignment vertical="center" wrapText="1"/>
    </xf>
    <xf numFmtId="0" fontId="10" fillId="55" borderId="0" xfId="0" applyFont="1" applyFill="1" applyAlignment="1">
      <alignment vertical="center" wrapText="1"/>
    </xf>
    <xf numFmtId="0" fontId="10" fillId="39" borderId="0" xfId="0" applyFont="1" applyFill="1" applyAlignment="1">
      <alignment horizontal="center" vertical="center" wrapText="1"/>
    </xf>
    <xf numFmtId="0" fontId="0" fillId="33" borderId="0" xfId="0" applyFill="1" applyAlignment="1">
      <alignment horizontal="right" vertical="center" wrapText="1"/>
    </xf>
    <xf numFmtId="164" fontId="46" fillId="56" borderId="2" xfId="7" applyNumberFormat="1" applyFont="1" applyFill="1" applyAlignment="1">
      <alignment horizontal="left" vertical="center"/>
    </xf>
    <xf numFmtId="0" fontId="0" fillId="33" borderId="0" xfId="0" applyFill="1" applyAlignment="1">
      <alignment horizontal="left" wrapText="1"/>
    </xf>
    <xf numFmtId="0" fontId="14" fillId="35" borderId="0" xfId="0" applyFont="1" applyFill="1" applyAlignment="1">
      <alignment horizontal="center" vertical="center" wrapText="1"/>
    </xf>
    <xf numFmtId="0" fontId="13" fillId="34" borderId="0" xfId="0" applyFont="1" applyFill="1" applyAlignment="1">
      <alignment horizontal="center" vertical="center" wrapText="1"/>
    </xf>
    <xf numFmtId="0" fontId="29" fillId="35" borderId="0" xfId="0" applyFont="1" applyFill="1" applyAlignment="1">
      <alignment horizontal="center" vertical="center" wrapText="1"/>
    </xf>
    <xf numFmtId="0" fontId="14" fillId="56" borderId="0" xfId="0" applyFont="1" applyFill="1" applyAlignment="1">
      <alignment horizontal="center" vertical="center" wrapText="1"/>
    </xf>
    <xf numFmtId="0" fontId="42" fillId="35" borderId="0" xfId="0" applyFont="1" applyFill="1" applyAlignment="1">
      <alignment horizontal="right" vertical="center" wrapText="1"/>
    </xf>
    <xf numFmtId="0" fontId="29" fillId="35" borderId="0" xfId="0" applyFont="1" applyFill="1" applyAlignment="1">
      <alignment horizontal="right" vertical="center" wrapText="1"/>
    </xf>
    <xf numFmtId="0" fontId="29" fillId="35" borderId="7" xfId="0" applyFont="1" applyFill="1" applyBorder="1" applyAlignment="1">
      <alignment horizontal="center" vertical="center" wrapText="1"/>
    </xf>
    <xf numFmtId="0" fontId="48" fillId="35" borderId="0" xfId="0" applyFont="1" applyFill="1" applyAlignment="1">
      <alignment vertical="center" wrapText="1"/>
    </xf>
    <xf numFmtId="0" fontId="51" fillId="35" borderId="0" xfId="0" applyFont="1" applyFill="1" applyAlignment="1">
      <alignment vertical="center" wrapText="1"/>
    </xf>
    <xf numFmtId="0" fontId="52" fillId="35" borderId="0" xfId="0" applyFont="1" applyFill="1" applyAlignment="1">
      <alignment horizontal="center" vertical="center" wrapText="1"/>
    </xf>
    <xf numFmtId="0" fontId="52" fillId="35" borderId="0" xfId="0" applyFont="1" applyFill="1" applyAlignment="1">
      <alignment vertical="center" wrapText="1"/>
    </xf>
    <xf numFmtId="0" fontId="44" fillId="36" borderId="0" xfId="0" applyFont="1" applyFill="1" applyAlignment="1">
      <alignment vertical="center"/>
    </xf>
    <xf numFmtId="0" fontId="44" fillId="33" borderId="0" xfId="0" applyFont="1" applyFill="1" applyAlignment="1">
      <alignment vertical="center" wrapText="1"/>
    </xf>
    <xf numFmtId="0" fontId="55" fillId="39" borderId="0" xfId="0" applyFont="1" applyFill="1" applyAlignment="1">
      <alignment horizontal="center" vertical="center" wrapText="1"/>
    </xf>
    <xf numFmtId="0" fontId="55" fillId="39" borderId="0" xfId="0" applyFont="1" applyFill="1" applyAlignment="1">
      <alignment horizontal="left" vertical="center" wrapText="1"/>
    </xf>
    <xf numFmtId="0" fontId="0" fillId="39" borderId="0" xfId="0" applyFill="1" applyAlignment="1">
      <alignment vertical="center" wrapText="1"/>
    </xf>
    <xf numFmtId="0" fontId="54" fillId="0" borderId="0" xfId="0" applyFont="1" applyAlignment="1">
      <alignment vertical="center" wrapText="1"/>
    </xf>
    <xf numFmtId="0" fontId="42" fillId="39" borderId="0" xfId="0" applyFont="1" applyFill="1" applyAlignment="1">
      <alignment vertical="center" wrapText="1"/>
    </xf>
    <xf numFmtId="0" fontId="43" fillId="0" borderId="0" xfId="0" applyFont="1" applyAlignment="1">
      <alignment vertical="center"/>
    </xf>
    <xf numFmtId="0" fontId="43" fillId="0" borderId="0" xfId="0" applyFont="1" applyAlignment="1">
      <alignment horizontal="center" vertical="center"/>
    </xf>
    <xf numFmtId="0" fontId="42" fillId="39" borderId="0" xfId="0" applyFont="1" applyFill="1" applyAlignment="1">
      <alignment vertical="top" wrapText="1"/>
    </xf>
    <xf numFmtId="0" fontId="12" fillId="35" borderId="0" xfId="0" applyFont="1" applyFill="1" applyAlignment="1">
      <alignment horizontal="right" vertical="center" wrapText="1"/>
    </xf>
    <xf numFmtId="0" fontId="29" fillId="39" borderId="0" xfId="0" applyFont="1" applyFill="1" applyAlignment="1">
      <alignment horizontal="center" vertical="center" wrapText="1"/>
    </xf>
    <xf numFmtId="0" fontId="52" fillId="39" borderId="0" xfId="0" applyFont="1" applyFill="1" applyAlignment="1">
      <alignment horizontal="center" vertical="center" wrapText="1"/>
    </xf>
    <xf numFmtId="0" fontId="4" fillId="32" borderId="0" xfId="0" applyFont="1" applyFill="1" applyAlignment="1">
      <alignment vertical="center" wrapText="1"/>
    </xf>
    <xf numFmtId="0" fontId="4" fillId="32" borderId="0" xfId="0" applyFont="1" applyFill="1" applyAlignment="1">
      <alignment vertical="center"/>
    </xf>
    <xf numFmtId="0" fontId="9" fillId="57" borderId="0" xfId="0" applyFont="1" applyFill="1" applyAlignment="1">
      <alignment horizontal="center" vertical="center" wrapText="1"/>
    </xf>
    <xf numFmtId="0" fontId="21" fillId="57" borderId="0" xfId="0" applyFont="1" applyFill="1" applyAlignment="1">
      <alignment vertical="center"/>
    </xf>
    <xf numFmtId="0" fontId="57" fillId="57" borderId="0" xfId="0" applyFont="1" applyFill="1" applyAlignment="1">
      <alignment vertical="center"/>
    </xf>
    <xf numFmtId="0" fontId="57" fillId="57" borderId="0" xfId="0" applyFont="1" applyFill="1" applyAlignment="1">
      <alignment horizontal="center" vertical="center"/>
    </xf>
    <xf numFmtId="0" fontId="12" fillId="0" borderId="0" xfId="0" applyFont="1" applyAlignment="1">
      <alignment horizontal="center" vertical="center"/>
    </xf>
    <xf numFmtId="0" fontId="12" fillId="0" borderId="0" xfId="0" applyFont="1" applyAlignment="1">
      <alignment horizontal="right" vertical="center"/>
    </xf>
    <xf numFmtId="0" fontId="10" fillId="47" borderId="0" xfId="0" applyFont="1" applyFill="1" applyAlignment="1">
      <alignment horizontal="right" vertical="center" wrapText="1"/>
    </xf>
    <xf numFmtId="0" fontId="10" fillId="43" borderId="6" xfId="2" applyFont="1" applyFill="1" applyBorder="1" applyAlignment="1">
      <alignment horizontal="right" vertical="center" wrapText="1"/>
    </xf>
    <xf numFmtId="0" fontId="10" fillId="40" borderId="6" xfId="2" applyFont="1" applyFill="1" applyBorder="1" applyAlignment="1">
      <alignment horizontal="right" vertical="center" wrapText="1"/>
    </xf>
    <xf numFmtId="0" fontId="10" fillId="41" borderId="6" xfId="2" applyFont="1" applyFill="1" applyBorder="1" applyAlignment="1">
      <alignment horizontal="right" vertical="center" wrapText="1"/>
    </xf>
    <xf numFmtId="0" fontId="10" fillId="42" borderId="6" xfId="2" applyFont="1" applyFill="1" applyBorder="1" applyAlignment="1">
      <alignment horizontal="right" vertical="center" wrapText="1"/>
    </xf>
    <xf numFmtId="0" fontId="10" fillId="44" borderId="0" xfId="0" applyFont="1" applyFill="1" applyAlignment="1">
      <alignment horizontal="right" vertical="center"/>
    </xf>
    <xf numFmtId="0" fontId="10" fillId="49" borderId="0" xfId="0" applyFont="1" applyFill="1" applyAlignment="1">
      <alignment horizontal="right" vertical="center" wrapText="1"/>
    </xf>
    <xf numFmtId="0" fontId="10" fillId="53" borderId="0" xfId="0" applyFont="1" applyFill="1" applyAlignment="1">
      <alignment horizontal="right" vertical="center" wrapText="1"/>
    </xf>
    <xf numFmtId="0" fontId="10" fillId="46" borderId="0" xfId="0" applyFont="1" applyFill="1" applyAlignment="1">
      <alignment horizontal="right" vertical="center" wrapText="1"/>
    </xf>
    <xf numFmtId="0" fontId="37" fillId="57" borderId="0" xfId="0" applyFont="1" applyFill="1" applyAlignment="1">
      <alignment horizontal="center" vertical="center"/>
    </xf>
    <xf numFmtId="0" fontId="29" fillId="0" borderId="0" xfId="0" applyFont="1" applyAlignment="1">
      <alignment horizontal="center" vertical="center"/>
    </xf>
    <xf numFmtId="0" fontId="37" fillId="57" borderId="0" xfId="0" applyFont="1" applyFill="1" applyAlignment="1">
      <alignment horizontal="center" vertical="center" wrapText="1"/>
    </xf>
    <xf numFmtId="0" fontId="58" fillId="58" borderId="0" xfId="0" applyFont="1" applyFill="1" applyAlignment="1">
      <alignment horizontal="center" vertical="center"/>
    </xf>
    <xf numFmtId="0" fontId="58" fillId="58" borderId="0" xfId="0" applyFont="1" applyFill="1" applyAlignment="1">
      <alignment horizontal="center" vertical="center" wrapText="1"/>
    </xf>
    <xf numFmtId="0" fontId="4" fillId="32" borderId="0" xfId="0" applyFont="1" applyFill="1" applyAlignment="1">
      <alignment horizontal="left" vertical="center"/>
    </xf>
    <xf numFmtId="0" fontId="36" fillId="57" borderId="0" xfId="0" applyFont="1" applyFill="1" applyAlignment="1">
      <alignment vertical="center"/>
    </xf>
    <xf numFmtId="0" fontId="21" fillId="56" borderId="0" xfId="0" applyFont="1" applyFill="1" applyAlignment="1">
      <alignment vertical="center"/>
    </xf>
    <xf numFmtId="0" fontId="21" fillId="60" borderId="0" xfId="0" applyFont="1" applyFill="1" applyAlignment="1">
      <alignment vertical="center"/>
    </xf>
    <xf numFmtId="0" fontId="37" fillId="37" borderId="4" xfId="0" applyFont="1" applyFill="1" applyBorder="1" applyAlignment="1">
      <alignment vertical="center"/>
    </xf>
    <xf numFmtId="0" fontId="56" fillId="37" borderId="4" xfId="0" applyFont="1" applyFill="1" applyBorder="1" applyAlignment="1">
      <alignment vertical="center"/>
    </xf>
    <xf numFmtId="0" fontId="21" fillId="38" borderId="5" xfId="0" applyFont="1" applyFill="1" applyBorder="1" applyAlignment="1">
      <alignment vertical="center"/>
    </xf>
    <xf numFmtId="0" fontId="21" fillId="0" borderId="2" xfId="0" applyFont="1" applyBorder="1" applyAlignment="1">
      <alignment vertical="center"/>
    </xf>
    <xf numFmtId="0" fontId="21" fillId="38" borderId="4" xfId="0" applyFont="1" applyFill="1" applyBorder="1" applyAlignment="1">
      <alignment vertical="center"/>
    </xf>
    <xf numFmtId="0" fontId="37" fillId="57" borderId="0" xfId="0" applyFont="1" applyFill="1" applyAlignment="1">
      <alignment horizontal="right" vertical="center"/>
    </xf>
    <xf numFmtId="0" fontId="60" fillId="57" borderId="0" xfId="0" applyFont="1" applyFill="1" applyAlignment="1">
      <alignment horizontal="center" vertical="center"/>
    </xf>
    <xf numFmtId="0" fontId="43" fillId="0" borderId="0" xfId="0" applyFont="1" applyAlignment="1">
      <alignment vertical="center" wrapText="1"/>
    </xf>
    <xf numFmtId="0" fontId="43" fillId="39" borderId="0" xfId="0" applyFont="1" applyFill="1" applyAlignment="1">
      <alignment vertical="center"/>
    </xf>
    <xf numFmtId="165" fontId="61" fillId="39" borderId="2" xfId="8" applyNumberFormat="1" applyFont="1" applyFill="1" applyAlignment="1">
      <alignment horizontal="right" vertical="center"/>
    </xf>
    <xf numFmtId="165" fontId="62" fillId="39" borderId="2" xfId="8" applyNumberFormat="1" applyFont="1" applyFill="1" applyAlignment="1">
      <alignment horizontal="left" vertical="center"/>
    </xf>
    <xf numFmtId="0" fontId="63" fillId="61" borderId="2" xfId="9" applyFont="1" applyFill="1" applyAlignment="1">
      <alignment horizontal="center" vertical="center"/>
    </xf>
    <xf numFmtId="0" fontId="64" fillId="62" borderId="2" xfId="9" applyFont="1" applyFill="1" applyAlignment="1">
      <alignment horizontal="center" vertical="center"/>
    </xf>
    <xf numFmtId="0" fontId="41" fillId="63" borderId="2" xfId="7" applyFont="1" applyFill="1" applyAlignment="1">
      <alignment horizontal="center" vertical="center"/>
    </xf>
    <xf numFmtId="0" fontId="2" fillId="0" borderId="2" xfId="9"/>
    <xf numFmtId="166" fontId="65" fillId="39" borderId="2" xfId="7" applyNumberFormat="1" applyFont="1" applyFill="1" applyAlignment="1">
      <alignment horizontal="right" vertical="center"/>
    </xf>
    <xf numFmtId="0" fontId="66" fillId="63" borderId="2" xfId="7" applyFont="1" applyFill="1" applyAlignment="1">
      <alignment horizontal="center" vertical="center"/>
    </xf>
    <xf numFmtId="0" fontId="44" fillId="33" borderId="0" xfId="0" applyFont="1" applyFill="1" applyAlignment="1">
      <alignment vertical="center"/>
    </xf>
    <xf numFmtId="0" fontId="36" fillId="39" borderId="0" xfId="0" applyFont="1" applyFill="1" applyAlignment="1">
      <alignment vertical="center"/>
    </xf>
    <xf numFmtId="0" fontId="52" fillId="56" borderId="0" xfId="0" applyFont="1" applyFill="1" applyAlignment="1">
      <alignment vertical="center" wrapText="1"/>
    </xf>
    <xf numFmtId="0" fontId="29" fillId="64" borderId="0" xfId="0" applyFont="1" applyFill="1" applyAlignment="1">
      <alignment vertical="center" wrapText="1"/>
    </xf>
    <xf numFmtId="0" fontId="29" fillId="64" borderId="0" xfId="0" applyFont="1" applyFill="1" applyAlignment="1">
      <alignment horizontal="center" vertical="center" wrapText="1"/>
    </xf>
    <xf numFmtId="0" fontId="52" fillId="65" borderId="0" xfId="0" applyFont="1" applyFill="1" applyAlignment="1">
      <alignment horizontal="center" vertical="center" wrapText="1"/>
    </xf>
    <xf numFmtId="0" fontId="10" fillId="65" borderId="0" xfId="0" applyFont="1" applyFill="1" applyAlignment="1">
      <alignment horizontal="center" vertical="center" wrapText="1"/>
    </xf>
    <xf numFmtId="0" fontId="21" fillId="0" borderId="0" xfId="3" applyFont="1" applyAlignment="1">
      <alignment vertical="center"/>
    </xf>
    <xf numFmtId="0" fontId="67" fillId="0" borderId="0" xfId="0" applyFont="1" applyAlignment="1">
      <alignment vertical="center" wrapText="1"/>
    </xf>
    <xf numFmtId="0" fontId="67" fillId="33" borderId="0" xfId="0" applyFont="1" applyFill="1" applyAlignment="1">
      <alignment vertical="center" wrapText="1"/>
    </xf>
    <xf numFmtId="0" fontId="67" fillId="35" borderId="0" xfId="0" applyFont="1" applyFill="1" applyAlignment="1">
      <alignment vertical="center" wrapText="1"/>
    </xf>
    <xf numFmtId="0" fontId="13" fillId="34" borderId="0" xfId="0" applyFont="1" applyFill="1" applyAlignment="1">
      <alignment horizontal="center" vertical="center"/>
    </xf>
    <xf numFmtId="0" fontId="67" fillId="36" borderId="0" xfId="0" applyFont="1" applyFill="1" applyAlignment="1">
      <alignment horizontal="center" vertical="center" wrapText="1"/>
    </xf>
    <xf numFmtId="0" fontId="40" fillId="0" borderId="0" xfId="0" applyFont="1" applyAlignment="1">
      <alignment horizontal="center" vertical="center" wrapText="1"/>
    </xf>
    <xf numFmtId="0" fontId="10" fillId="0" borderId="0" xfId="0" applyFont="1" applyAlignment="1">
      <alignment vertical="center"/>
    </xf>
    <xf numFmtId="0" fontId="56" fillId="37" borderId="3" xfId="0" applyFont="1" applyFill="1" applyBorder="1" applyAlignment="1">
      <alignment horizontal="center" vertical="center"/>
    </xf>
    <xf numFmtId="0" fontId="6" fillId="38" borderId="3" xfId="0" applyFont="1" applyFill="1" applyBorder="1" applyAlignment="1">
      <alignment vertical="center"/>
    </xf>
    <xf numFmtId="0" fontId="6" fillId="0" borderId="3" xfId="0" applyFont="1" applyBorder="1" applyAlignment="1">
      <alignment vertical="center"/>
    </xf>
    <xf numFmtId="0" fontId="6" fillId="38" borderId="3" xfId="0" applyFont="1" applyFill="1" applyBorder="1" applyAlignment="1">
      <alignment horizontal="center" vertical="center"/>
    </xf>
    <xf numFmtId="0" fontId="6" fillId="0" borderId="3" xfId="0" applyFont="1" applyBorder="1" applyAlignment="1">
      <alignment horizontal="center" vertical="center"/>
    </xf>
    <xf numFmtId="0" fontId="6" fillId="66" borderId="3" xfId="0" applyFont="1" applyFill="1" applyBorder="1" applyAlignment="1">
      <alignment vertical="center"/>
    </xf>
    <xf numFmtId="0" fontId="56" fillId="37" borderId="8" xfId="0" applyFont="1" applyFill="1" applyBorder="1" applyAlignment="1">
      <alignment horizontal="center" vertical="center"/>
    </xf>
    <xf numFmtId="0" fontId="6" fillId="38" borderId="8" xfId="0" applyFont="1" applyFill="1" applyBorder="1" applyAlignment="1">
      <alignment horizontal="center" vertical="center"/>
    </xf>
    <xf numFmtId="0" fontId="6" fillId="0" borderId="8" xfId="0" applyFont="1" applyBorder="1" applyAlignment="1">
      <alignment horizontal="center" vertical="center"/>
    </xf>
    <xf numFmtId="0" fontId="21" fillId="59" borderId="0" xfId="0" applyFont="1" applyFill="1" applyAlignment="1">
      <alignment vertical="center"/>
    </xf>
    <xf numFmtId="0" fontId="57" fillId="59" borderId="0" xfId="0" applyFont="1" applyFill="1" applyAlignment="1">
      <alignment horizontal="center" vertical="center"/>
    </xf>
    <xf numFmtId="0" fontId="4" fillId="59" borderId="0" xfId="0" applyFont="1" applyFill="1" applyAlignment="1">
      <alignment vertical="center"/>
    </xf>
    <xf numFmtId="0" fontId="36" fillId="59" borderId="0" xfId="0" applyFont="1" applyFill="1" applyAlignment="1">
      <alignment vertical="center"/>
    </xf>
    <xf numFmtId="0" fontId="44" fillId="0" borderId="0" xfId="0" applyFont="1" applyAlignment="1">
      <alignment horizontal="center" vertical="center"/>
    </xf>
    <xf numFmtId="0" fontId="10" fillId="13" borderId="0" xfId="0" applyFont="1" applyFill="1" applyAlignment="1">
      <alignment horizontal="left" vertical="center"/>
    </xf>
    <xf numFmtId="0" fontId="9" fillId="57" borderId="0" xfId="1" applyFont="1" applyFill="1" applyAlignment="1">
      <alignment horizontal="center" vertical="center"/>
    </xf>
    <xf numFmtId="0" fontId="13" fillId="57" borderId="0" xfId="1" applyFont="1" applyFill="1" applyAlignment="1">
      <alignment horizontal="center" vertical="center"/>
    </xf>
    <xf numFmtId="0" fontId="9" fillId="57" borderId="0" xfId="1" applyFont="1" applyFill="1" applyAlignment="1">
      <alignment horizontal="left" vertical="center"/>
    </xf>
    <xf numFmtId="0" fontId="5" fillId="57" borderId="0" xfId="1" applyFont="1" applyFill="1" applyAlignment="1">
      <alignment horizontal="left" vertical="center"/>
    </xf>
    <xf numFmtId="0" fontId="68" fillId="2" borderId="0" xfId="1" applyFont="1" applyFill="1" applyAlignment="1">
      <alignment horizontal="center" vertical="center"/>
    </xf>
    <xf numFmtId="0" fontId="44" fillId="44" borderId="0" xfId="0" applyFont="1" applyFill="1" applyAlignment="1">
      <alignment horizontal="right" vertical="center" wrapText="1"/>
    </xf>
    <xf numFmtId="0" fontId="10" fillId="62" borderId="0" xfId="0" applyFont="1" applyFill="1" applyAlignment="1">
      <alignment horizontal="right" vertical="center" wrapText="1"/>
    </xf>
    <xf numFmtId="0" fontId="21" fillId="33" borderId="0" xfId="3" applyFont="1" applyFill="1" applyAlignment="1">
      <alignment vertical="center" wrapText="1"/>
    </xf>
    <xf numFmtId="0" fontId="16" fillId="33" borderId="0" xfId="3" applyFill="1" applyAlignment="1">
      <alignment horizontal="left" wrapText="1"/>
    </xf>
    <xf numFmtId="0" fontId="16" fillId="33" borderId="0" xfId="3" applyFill="1" applyAlignment="1">
      <alignment horizontal="right" vertical="center" wrapText="1"/>
    </xf>
    <xf numFmtId="164" fontId="54" fillId="35" borderId="2" xfId="7" applyNumberFormat="1" applyFont="1" applyFill="1" applyAlignment="1">
      <alignment horizontal="left" vertical="center"/>
    </xf>
    <xf numFmtId="0" fontId="16" fillId="33" borderId="0" xfId="3" applyFill="1" applyAlignment="1">
      <alignment vertical="center" wrapText="1"/>
    </xf>
    <xf numFmtId="0" fontId="16" fillId="0" borderId="0" xfId="3" applyAlignment="1">
      <alignment vertical="center"/>
    </xf>
    <xf numFmtId="0" fontId="14" fillId="35" borderId="0" xfId="3" applyFont="1" applyFill="1" applyAlignment="1">
      <alignment horizontal="center" vertical="center" wrapText="1"/>
    </xf>
    <xf numFmtId="0" fontId="9" fillId="34" borderId="0" xfId="3" applyFont="1" applyFill="1" applyAlignment="1">
      <alignment horizontal="center" vertical="center" wrapText="1"/>
    </xf>
    <xf numFmtId="0" fontId="50" fillId="34" borderId="0" xfId="3" applyFont="1" applyFill="1" applyAlignment="1">
      <alignment horizontal="center" vertical="center" wrapText="1"/>
    </xf>
    <xf numFmtId="0" fontId="49" fillId="35" borderId="0" xfId="0" applyFont="1" applyFill="1" applyAlignment="1">
      <alignment vertical="center" wrapText="1"/>
    </xf>
    <xf numFmtId="0" fontId="53" fillId="35" borderId="0" xfId="0" applyFont="1" applyFill="1" applyAlignment="1">
      <alignment vertical="center" wrapText="1"/>
    </xf>
    <xf numFmtId="0" fontId="10" fillId="67" borderId="0" xfId="0" applyFont="1" applyFill="1" applyAlignment="1">
      <alignment horizontal="right" vertical="center" wrapText="1"/>
    </xf>
    <xf numFmtId="0" fontId="10" fillId="68" borderId="6" xfId="0" applyFont="1" applyFill="1" applyBorder="1" applyAlignment="1">
      <alignment horizontal="right" vertical="center" wrapText="1"/>
    </xf>
    <xf numFmtId="0" fontId="10" fillId="69" borderId="6" xfId="0" applyFont="1" applyFill="1" applyBorder="1" applyAlignment="1">
      <alignment horizontal="right" vertical="center" wrapText="1"/>
    </xf>
    <xf numFmtId="0" fontId="10" fillId="70" borderId="6" xfId="0" applyFont="1" applyFill="1" applyBorder="1" applyAlignment="1">
      <alignment horizontal="right" vertical="center" wrapText="1"/>
    </xf>
    <xf numFmtId="0" fontId="10" fillId="71" borderId="6" xfId="0" applyFont="1" applyFill="1" applyBorder="1" applyAlignment="1">
      <alignment horizontal="right" vertical="center" wrapText="1"/>
    </xf>
    <xf numFmtId="0" fontId="44" fillId="72" borderId="0" xfId="0" applyFont="1" applyFill="1" applyAlignment="1">
      <alignment horizontal="right" vertical="center" wrapText="1"/>
    </xf>
    <xf numFmtId="0" fontId="10" fillId="73" borderId="0" xfId="0" applyFont="1" applyFill="1" applyAlignment="1">
      <alignment horizontal="right" vertical="center" wrapText="1"/>
    </xf>
    <xf numFmtId="0" fontId="10" fillId="74" borderId="0" xfId="0" applyFont="1" applyFill="1" applyAlignment="1">
      <alignment horizontal="right" vertical="center" wrapText="1"/>
    </xf>
    <xf numFmtId="0" fontId="10" fillId="7" borderId="0" xfId="0" applyFont="1" applyFill="1" applyAlignment="1">
      <alignment horizontal="right" vertical="center" wrapText="1"/>
    </xf>
    <xf numFmtId="0" fontId="13" fillId="75" borderId="0" xfId="0" applyFont="1" applyFill="1" applyAlignment="1">
      <alignment horizontal="center" vertical="center" wrapText="1"/>
    </xf>
    <xf numFmtId="0" fontId="54" fillId="6" borderId="0" xfId="1" applyFont="1" applyFill="1" applyAlignment="1">
      <alignment horizontal="center" vertical="center"/>
    </xf>
    <xf numFmtId="0" fontId="14" fillId="14" borderId="0" xfId="0" applyFont="1" applyFill="1" applyAlignment="1">
      <alignment horizontal="left" vertical="center"/>
    </xf>
    <xf numFmtId="0" fontId="10" fillId="49" borderId="0" xfId="0" applyFont="1" applyFill="1" applyAlignment="1">
      <alignment horizontal="center" vertical="center" wrapText="1"/>
    </xf>
    <xf numFmtId="0" fontId="10" fillId="53" borderId="0" xfId="0" applyFont="1" applyFill="1" applyAlignment="1">
      <alignment horizontal="center" vertical="center" wrapText="1"/>
    </xf>
    <xf numFmtId="0" fontId="36" fillId="29" borderId="0" xfId="1" applyFont="1" applyFill="1" applyAlignment="1">
      <alignment vertical="center"/>
    </xf>
    <xf numFmtId="0" fontId="4" fillId="22" borderId="0" xfId="1" applyFont="1" applyFill="1" applyAlignment="1">
      <alignment horizontal="left" vertical="center"/>
    </xf>
    <xf numFmtId="0" fontId="4" fillId="22" borderId="0" xfId="1" applyFont="1" applyFill="1" applyAlignment="1">
      <alignment horizontal="right" vertical="center"/>
    </xf>
    <xf numFmtId="0" fontId="54" fillId="17" borderId="0" xfId="0" applyFont="1" applyFill="1" applyAlignment="1">
      <alignment horizontal="center" vertical="center" wrapText="1"/>
    </xf>
    <xf numFmtId="0" fontId="44" fillId="47" borderId="0" xfId="0" applyFont="1" applyFill="1" applyAlignment="1">
      <alignment horizontal="center" vertical="center" wrapText="1"/>
    </xf>
    <xf numFmtId="0" fontId="44" fillId="43" borderId="6" xfId="2" applyFont="1" applyFill="1" applyBorder="1" applyAlignment="1">
      <alignment horizontal="center" vertical="center" wrapText="1"/>
    </xf>
    <xf numFmtId="0" fontId="44" fillId="40" borderId="6" xfId="2" applyFont="1" applyFill="1" applyBorder="1" applyAlignment="1">
      <alignment horizontal="center" vertical="center" wrapText="1"/>
    </xf>
    <xf numFmtId="0" fontId="44" fillId="41" borderId="6" xfId="2" applyFont="1" applyFill="1" applyBorder="1" applyAlignment="1">
      <alignment horizontal="center" vertical="center" wrapText="1"/>
    </xf>
    <xf numFmtId="0" fontId="44" fillId="42" borderId="6" xfId="2" applyFont="1" applyFill="1" applyBorder="1" applyAlignment="1">
      <alignment horizontal="center" vertical="center" wrapText="1"/>
    </xf>
    <xf numFmtId="0" fontId="44" fillId="44" borderId="0" xfId="0" applyFont="1" applyFill="1" applyAlignment="1">
      <alignment horizontal="center" vertical="center"/>
    </xf>
    <xf numFmtId="0" fontId="44" fillId="49" borderId="0" xfId="0" applyFont="1" applyFill="1" applyAlignment="1">
      <alignment horizontal="center" vertical="center" wrapText="1"/>
    </xf>
    <xf numFmtId="0" fontId="44" fillId="53" borderId="0" xfId="0" applyFont="1" applyFill="1" applyAlignment="1">
      <alignment horizontal="center" vertical="center" wrapText="1"/>
    </xf>
    <xf numFmtId="0" fontId="44" fillId="46" borderId="0" xfId="0" applyFont="1" applyFill="1" applyAlignment="1">
      <alignment horizontal="center" vertical="center" wrapText="1"/>
    </xf>
    <xf numFmtId="0" fontId="8" fillId="17" borderId="0" xfId="0" applyFont="1" applyFill="1" applyAlignment="1">
      <alignment horizontal="center" vertical="center" wrapText="1"/>
    </xf>
    <xf numFmtId="0" fontId="8" fillId="5" borderId="0" xfId="1" applyFont="1" applyFill="1" applyAlignment="1">
      <alignment horizontal="center" vertical="center"/>
    </xf>
    <xf numFmtId="0" fontId="29" fillId="76" borderId="0" xfId="1" applyFont="1" applyFill="1" applyAlignment="1">
      <alignment horizontal="left" vertical="center" wrapText="1"/>
    </xf>
    <xf numFmtId="0" fontId="29" fillId="76" borderId="0" xfId="0" applyFont="1" applyFill="1" applyAlignment="1">
      <alignment horizontal="center" vertical="center" wrapText="1"/>
    </xf>
    <xf numFmtId="0" fontId="29" fillId="5" borderId="0" xfId="1" applyFont="1" applyFill="1" applyAlignment="1">
      <alignment horizontal="left" vertical="center" wrapText="1"/>
    </xf>
    <xf numFmtId="0" fontId="5" fillId="59" borderId="0" xfId="1" applyFont="1" applyFill="1" applyAlignment="1">
      <alignment horizontal="center" vertical="center"/>
    </xf>
    <xf numFmtId="166" fontId="65" fillId="59" borderId="2" xfId="7" applyNumberFormat="1" applyFont="1" applyFill="1" applyAlignment="1">
      <alignment horizontal="right" vertical="center"/>
    </xf>
    <xf numFmtId="0" fontId="69" fillId="63" borderId="2" xfId="7" applyFont="1" applyFill="1" applyAlignment="1">
      <alignment horizontal="center" vertical="center"/>
    </xf>
    <xf numFmtId="0" fontId="60" fillId="75" borderId="0" xfId="1" applyFont="1" applyFill="1" applyAlignment="1">
      <alignment horizontal="center" vertical="center"/>
    </xf>
    <xf numFmtId="0" fontId="3" fillId="0" borderId="2" xfId="10"/>
    <xf numFmtId="0" fontId="3" fillId="39" borderId="2" xfId="10" applyFill="1"/>
    <xf numFmtId="0" fontId="11" fillId="32" borderId="2" xfId="11" applyFont="1" applyFill="1" applyAlignment="1">
      <alignment horizontal="left" vertical="center"/>
    </xf>
    <xf numFmtId="0" fontId="3" fillId="32" borderId="2" xfId="11" applyFill="1" applyAlignment="1">
      <alignment vertical="center"/>
    </xf>
    <xf numFmtId="0" fontId="7" fillId="3" borderId="2" xfId="11" applyFont="1" applyFill="1" applyAlignment="1">
      <alignment horizontal="left" vertical="center"/>
    </xf>
    <xf numFmtId="0" fontId="7" fillId="5" borderId="2" xfId="11" applyFont="1" applyFill="1" applyAlignment="1">
      <alignment horizontal="left" vertical="center"/>
    </xf>
    <xf numFmtId="0" fontId="70" fillId="28" borderId="2" xfId="12" applyFill="1" applyBorder="1" applyAlignment="1">
      <alignment horizontal="left" vertical="center"/>
    </xf>
    <xf numFmtId="0" fontId="71" fillId="39" borderId="2" xfId="10" applyFont="1" applyFill="1"/>
    <xf numFmtId="0" fontId="72" fillId="39" borderId="2" xfId="10" applyFont="1" applyFill="1" applyAlignment="1">
      <alignment vertical="center"/>
    </xf>
    <xf numFmtId="0" fontId="7" fillId="39" borderId="2" xfId="10" applyFont="1" applyFill="1"/>
    <xf numFmtId="0" fontId="73" fillId="39" borderId="2" xfId="10" applyFont="1" applyFill="1"/>
    <xf numFmtId="0" fontId="7" fillId="0" borderId="2" xfId="10" applyFont="1"/>
    <xf numFmtId="0" fontId="74" fillId="39" borderId="2" xfId="12" applyFont="1" applyFill="1"/>
    <xf numFmtId="0" fontId="73" fillId="39" borderId="2" xfId="10" applyFont="1" applyFill="1" applyAlignment="1">
      <alignment vertical="center"/>
    </xf>
    <xf numFmtId="0" fontId="75" fillId="39" borderId="2" xfId="10" applyFont="1" applyFill="1"/>
    <xf numFmtId="0" fontId="76" fillId="39" borderId="2" xfId="12" applyFont="1" applyFill="1"/>
    <xf numFmtId="0" fontId="75" fillId="39" borderId="2" xfId="10" applyFont="1" applyFill="1" applyAlignment="1">
      <alignment horizontal="left" vertical="center"/>
    </xf>
    <xf numFmtId="0" fontId="76" fillId="39" borderId="2" xfId="12" applyFont="1" applyFill="1" applyAlignment="1">
      <alignment horizontal="left" vertical="center"/>
    </xf>
    <xf numFmtId="0" fontId="73" fillId="0" borderId="2" xfId="10" applyFont="1" applyAlignment="1">
      <alignment vertical="center"/>
    </xf>
    <xf numFmtId="0" fontId="7" fillId="0" borderId="2" xfId="10" applyFont="1" applyAlignment="1">
      <alignment horizontal="left" vertical="center"/>
    </xf>
    <xf numFmtId="0" fontId="74" fillId="0" borderId="2" xfId="12" applyFont="1" applyAlignment="1">
      <alignment horizontal="left" vertical="center"/>
    </xf>
    <xf numFmtId="0" fontId="73" fillId="0" borderId="2" xfId="10" applyFont="1"/>
    <xf numFmtId="0" fontId="1" fillId="39" borderId="2" xfId="13" applyFill="1"/>
    <xf numFmtId="0" fontId="1" fillId="0" borderId="2" xfId="13"/>
    <xf numFmtId="0" fontId="77" fillId="39" borderId="2" xfId="13" applyFont="1" applyFill="1"/>
    <xf numFmtId="0" fontId="6" fillId="0" borderId="2" xfId="14"/>
    <xf numFmtId="0" fontId="79" fillId="0" borderId="2" xfId="14" applyFont="1" applyAlignment="1">
      <alignment vertical="center" wrapText="1"/>
    </xf>
    <xf numFmtId="0" fontId="78" fillId="81" borderId="2" xfId="14" applyFont="1" applyFill="1" applyAlignment="1">
      <alignment horizontal="center" vertical="center" wrapText="1"/>
    </xf>
    <xf numFmtId="0" fontId="78" fillId="82" borderId="2" xfId="14" applyFont="1" applyFill="1" applyAlignment="1">
      <alignment horizontal="center" vertical="center" wrapText="1"/>
    </xf>
    <xf numFmtId="0" fontId="78" fillId="83" borderId="2" xfId="14" applyFont="1" applyFill="1" applyAlignment="1">
      <alignment horizontal="center" vertical="center" wrapText="1"/>
    </xf>
    <xf numFmtId="0" fontId="78" fillId="81" borderId="2" xfId="14" applyFont="1" applyFill="1" applyAlignment="1">
      <alignment horizontal="right" vertical="center" wrapText="1"/>
    </xf>
    <xf numFmtId="0" fontId="78" fillId="0" borderId="2" xfId="14" applyFont="1" applyAlignment="1">
      <alignment horizontal="center" vertical="center" wrapText="1"/>
    </xf>
    <xf numFmtId="0" fontId="81" fillId="81" borderId="2" xfId="14" applyFont="1" applyFill="1" applyAlignment="1">
      <alignment horizontal="center" vertical="center" wrapText="1"/>
    </xf>
    <xf numFmtId="0" fontId="70" fillId="39" borderId="2" xfId="12" applyFill="1" applyBorder="1"/>
    <xf numFmtId="0" fontId="13" fillId="87" borderId="2" xfId="10" applyFont="1" applyFill="1" applyAlignment="1">
      <alignment horizontal="center" vertical="center" wrapText="1"/>
    </xf>
    <xf numFmtId="0" fontId="83" fillId="0" borderId="2" xfId="10" applyFont="1" applyAlignment="1">
      <alignment vertical="center" wrapText="1"/>
    </xf>
    <xf numFmtId="0" fontId="84" fillId="0" borderId="2" xfId="10" applyFont="1" applyAlignment="1">
      <alignment vertical="center" wrapText="1"/>
    </xf>
    <xf numFmtId="0" fontId="9" fillId="87" borderId="2" xfId="10" applyFont="1" applyFill="1" applyAlignment="1">
      <alignment horizontal="center" vertical="center" wrapText="1"/>
    </xf>
    <xf numFmtId="0" fontId="85" fillId="35" borderId="2" xfId="10" applyFont="1" applyFill="1" applyAlignment="1">
      <alignment horizontal="center" vertical="center" wrapText="1"/>
    </xf>
    <xf numFmtId="0" fontId="85" fillId="89" borderId="2" xfId="10" applyFont="1" applyFill="1" applyAlignment="1">
      <alignment horizontal="center" vertical="center" wrapText="1"/>
    </xf>
    <xf numFmtId="0" fontId="83" fillId="90" borderId="2" xfId="10" applyFont="1" applyFill="1" applyAlignment="1">
      <alignment horizontal="center" vertical="center" wrapText="1"/>
    </xf>
    <xf numFmtId="0" fontId="83" fillId="91" borderId="2" xfId="10" applyFont="1" applyFill="1" applyAlignment="1">
      <alignment horizontal="center" vertical="center" wrapText="1"/>
    </xf>
    <xf numFmtId="0" fontId="85" fillId="90" borderId="2" xfId="10" applyFont="1" applyFill="1" applyAlignment="1">
      <alignment horizontal="center" vertical="center" wrapText="1"/>
    </xf>
    <xf numFmtId="0" fontId="85" fillId="0" borderId="2" xfId="10" applyFont="1" applyAlignment="1">
      <alignment horizontal="center" vertical="center" wrapText="1"/>
    </xf>
    <xf numFmtId="0" fontId="21" fillId="42" borderId="6" xfId="2" applyFont="1" applyFill="1" applyBorder="1" applyAlignment="1">
      <alignment horizontal="center" vertical="center" wrapText="1"/>
    </xf>
    <xf numFmtId="0" fontId="10" fillId="50" borderId="0" xfId="0" applyFont="1" applyFill="1" applyAlignment="1">
      <alignment horizontal="center" vertical="center" wrapText="1"/>
    </xf>
    <xf numFmtId="0" fontId="10" fillId="51" borderId="0" xfId="0" applyFont="1" applyFill="1" applyAlignment="1">
      <alignment horizontal="center" vertical="center" wrapText="1"/>
    </xf>
    <xf numFmtId="0" fontId="10" fillId="52" borderId="0" xfId="0" applyFont="1" applyFill="1" applyAlignment="1">
      <alignment horizontal="center" vertical="center" wrapText="1"/>
    </xf>
    <xf numFmtId="0" fontId="10" fillId="48" borderId="0" xfId="0" applyFont="1" applyFill="1" applyAlignment="1">
      <alignment horizontal="center" vertical="center" wrapText="1"/>
    </xf>
    <xf numFmtId="0" fontId="85" fillId="56" borderId="2" xfId="10" applyFont="1" applyFill="1" applyAlignment="1">
      <alignment horizontal="center" vertical="center" wrapText="1"/>
    </xf>
    <xf numFmtId="0" fontId="85" fillId="56" borderId="2" xfId="10" applyFont="1" applyFill="1" applyAlignment="1">
      <alignment horizontal="left" vertical="center" wrapText="1"/>
    </xf>
    <xf numFmtId="0" fontId="83" fillId="0" borderId="2" xfId="10" applyFont="1" applyAlignment="1">
      <alignment horizontal="center" vertical="center" wrapText="1"/>
    </xf>
    <xf numFmtId="0" fontId="83" fillId="93" borderId="2" xfId="10" applyFont="1" applyFill="1" applyAlignment="1">
      <alignment vertical="center" wrapText="1"/>
    </xf>
    <xf numFmtId="0" fontId="58" fillId="56" borderId="2" xfId="15" applyFont="1" applyFill="1" applyAlignment="1">
      <alignment horizontal="center" vertical="center"/>
    </xf>
    <xf numFmtId="0" fontId="58" fillId="94" borderId="2" xfId="10" applyFont="1" applyFill="1" applyAlignment="1">
      <alignment horizontal="right" vertical="center" wrapText="1"/>
    </xf>
    <xf numFmtId="0" fontId="58" fillId="94" borderId="2" xfId="10" applyFont="1" applyFill="1" applyAlignment="1">
      <alignment vertical="center" wrapText="1"/>
    </xf>
    <xf numFmtId="0" fontId="83" fillId="94" borderId="2" xfId="10" applyFont="1" applyFill="1" applyAlignment="1">
      <alignment vertical="center" wrapText="1"/>
    </xf>
    <xf numFmtId="0" fontId="86" fillId="39" borderId="2" xfId="10" applyFont="1" applyFill="1" applyAlignment="1">
      <alignment vertical="center" wrapText="1"/>
    </xf>
    <xf numFmtId="0" fontId="83" fillId="39" borderId="2" xfId="10" applyFont="1" applyFill="1" applyAlignment="1">
      <alignment vertical="center" wrapText="1"/>
    </xf>
    <xf numFmtId="0" fontId="89" fillId="95" borderId="0" xfId="0" applyFont="1" applyFill="1" applyAlignment="1">
      <alignment vertical="center" wrapText="1"/>
    </xf>
    <xf numFmtId="0" fontId="90" fillId="96" borderId="0" xfId="0" applyFont="1" applyFill="1" applyAlignment="1">
      <alignment horizontal="left" vertical="center" wrapText="1"/>
    </xf>
    <xf numFmtId="0" fontId="90" fillId="96" borderId="0" xfId="0" applyFont="1" applyFill="1" applyAlignment="1">
      <alignment horizontal="center" vertical="center" wrapText="1"/>
    </xf>
    <xf numFmtId="0" fontId="89" fillId="97" borderId="0" xfId="0" applyFont="1" applyFill="1" applyAlignment="1">
      <alignment vertical="center" wrapText="1"/>
    </xf>
    <xf numFmtId="0" fontId="89" fillId="98" borderId="0" xfId="0" applyFont="1" applyFill="1" applyAlignment="1">
      <alignment vertical="center" wrapText="1"/>
    </xf>
    <xf numFmtId="0" fontId="85" fillId="40" borderId="2" xfId="10" applyFont="1" applyFill="1" applyAlignment="1">
      <alignment horizontal="right" vertical="center" wrapText="1"/>
    </xf>
    <xf numFmtId="0" fontId="85" fillId="50" borderId="2" xfId="10" applyFont="1" applyFill="1" applyAlignment="1">
      <alignment horizontal="right" vertical="center" wrapText="1"/>
    </xf>
    <xf numFmtId="0" fontId="89" fillId="97" borderId="0" xfId="0" applyFont="1" applyFill="1" applyAlignment="1">
      <alignment horizontal="right" vertical="center" wrapText="1"/>
    </xf>
    <xf numFmtId="0" fontId="85" fillId="53" borderId="2" xfId="10" applyFont="1" applyFill="1" applyAlignment="1">
      <alignment horizontal="right" vertical="center" wrapText="1"/>
    </xf>
    <xf numFmtId="0" fontId="85" fillId="49" borderId="2" xfId="10" applyFont="1" applyFill="1" applyAlignment="1">
      <alignment horizontal="right" vertical="center" wrapText="1"/>
    </xf>
    <xf numFmtId="0" fontId="89" fillId="98" borderId="0" xfId="0" applyFont="1" applyFill="1" applyAlignment="1">
      <alignment horizontal="right" vertical="center" wrapText="1"/>
    </xf>
    <xf numFmtId="0" fontId="37" fillId="95" borderId="0" xfId="0" applyFont="1" applyFill="1" applyAlignment="1">
      <alignment horizontal="right" vertical="center" wrapText="1"/>
    </xf>
    <xf numFmtId="0" fontId="83" fillId="0" borderId="2" xfId="10" applyFont="1" applyAlignment="1">
      <alignment vertical="center"/>
    </xf>
    <xf numFmtId="0" fontId="11" fillId="87" borderId="2" xfId="10" applyFont="1" applyFill="1" applyAlignment="1">
      <alignment vertical="center" wrapText="1"/>
    </xf>
    <xf numFmtId="0" fontId="11" fillId="87" borderId="2" xfId="10" applyFont="1" applyFill="1" applyAlignment="1">
      <alignment vertical="center"/>
    </xf>
    <xf numFmtId="0" fontId="87" fillId="39" borderId="2" xfId="10" applyFont="1" applyFill="1"/>
    <xf numFmtId="0" fontId="85" fillId="0" borderId="2" xfId="10" applyFont="1" applyAlignment="1">
      <alignment horizontal="right" vertical="center" wrapText="1"/>
    </xf>
    <xf numFmtId="0" fontId="85" fillId="39" borderId="2" xfId="10" applyFont="1" applyFill="1" applyAlignment="1">
      <alignment horizontal="right" vertical="center" wrapText="1"/>
    </xf>
    <xf numFmtId="0" fontId="83" fillId="0" borderId="2" xfId="10" applyFont="1" applyAlignment="1">
      <alignment horizontal="right" vertical="center" wrapText="1"/>
    </xf>
    <xf numFmtId="0" fontId="37" fillId="75" borderId="2" xfId="10" applyFont="1" applyFill="1" applyAlignment="1">
      <alignment horizontal="center" vertical="center" wrapText="1"/>
    </xf>
    <xf numFmtId="0" fontId="37" fillId="75" borderId="2" xfId="10" applyFont="1" applyFill="1" applyAlignment="1">
      <alignment vertical="center" wrapText="1"/>
    </xf>
    <xf numFmtId="0" fontId="57" fillId="75" borderId="2" xfId="10" applyFont="1" applyFill="1" applyAlignment="1">
      <alignment vertical="center" wrapText="1"/>
    </xf>
    <xf numFmtId="0" fontId="85" fillId="94" borderId="2" xfId="10" applyFont="1" applyFill="1" applyAlignment="1">
      <alignment horizontal="center" vertical="center" wrapText="1"/>
    </xf>
    <xf numFmtId="0" fontId="85" fillId="94" borderId="2" xfId="10" applyFont="1" applyFill="1" applyAlignment="1">
      <alignment vertical="center" wrapText="1"/>
    </xf>
    <xf numFmtId="0" fontId="58" fillId="94" borderId="2" xfId="10" applyFont="1" applyFill="1" applyAlignment="1">
      <alignment vertical="center"/>
    </xf>
    <xf numFmtId="0" fontId="88" fillId="94" borderId="2" xfId="10" applyFont="1" applyFill="1" applyAlignment="1">
      <alignment vertical="center" wrapText="1"/>
    </xf>
    <xf numFmtId="0" fontId="84" fillId="0" borderId="2" xfId="10" applyFont="1" applyAlignment="1">
      <alignment horizontal="center" vertical="center" wrapText="1"/>
    </xf>
    <xf numFmtId="0" fontId="3" fillId="0" borderId="2" xfId="10" applyAlignment="1">
      <alignment horizontal="center"/>
    </xf>
    <xf numFmtId="0" fontId="83" fillId="39" borderId="2" xfId="10" applyFont="1" applyFill="1" applyAlignment="1">
      <alignment vertical="center"/>
    </xf>
    <xf numFmtId="0" fontId="85" fillId="39" borderId="2" xfId="10" applyFont="1" applyFill="1" applyAlignment="1">
      <alignment horizontal="center" vertical="center" wrapText="1"/>
    </xf>
    <xf numFmtId="0" fontId="85" fillId="39" borderId="2" xfId="10" applyFont="1" applyFill="1" applyAlignment="1">
      <alignment vertical="center"/>
    </xf>
    <xf numFmtId="0" fontId="91" fillId="0" borderId="0" xfId="0" applyFont="1" applyAlignment="1">
      <alignment vertical="center" wrapText="1"/>
    </xf>
    <xf numFmtId="0" fontId="91" fillId="0" borderId="12" xfId="0" applyFont="1" applyBorder="1" applyAlignment="1">
      <alignment vertical="center" wrapText="1"/>
    </xf>
    <xf numFmtId="0" fontId="91" fillId="0" borderId="13" xfId="0" applyFont="1" applyBorder="1" applyAlignment="1">
      <alignment vertical="center" wrapText="1"/>
    </xf>
    <xf numFmtId="0" fontId="9" fillId="102" borderId="12" xfId="0" applyFont="1" applyFill="1" applyBorder="1" applyAlignment="1">
      <alignment horizontal="center" vertical="center" wrapText="1"/>
    </xf>
    <xf numFmtId="0" fontId="90" fillId="0" borderId="0" xfId="0" applyFont="1" applyAlignment="1">
      <alignment vertical="center" wrapText="1"/>
    </xf>
    <xf numFmtId="0" fontId="89" fillId="35" borderId="2" xfId="0" applyFont="1" applyFill="1" applyBorder="1" applyAlignment="1">
      <alignment vertical="center" wrapText="1"/>
    </xf>
    <xf numFmtId="0" fontId="90" fillId="35" borderId="2" xfId="0" applyFont="1" applyFill="1" applyBorder="1" applyAlignment="1">
      <alignment vertical="center" wrapText="1"/>
    </xf>
    <xf numFmtId="0" fontId="89" fillId="35" borderId="2" xfId="0" applyFont="1" applyFill="1" applyBorder="1" applyAlignment="1">
      <alignment horizontal="center" vertical="center" wrapText="1"/>
    </xf>
    <xf numFmtId="0" fontId="13" fillId="107" borderId="2" xfId="0" applyFont="1" applyFill="1" applyBorder="1" applyAlignment="1">
      <alignment horizontal="center" vertical="center" wrapText="1"/>
    </xf>
    <xf numFmtId="0" fontId="96" fillId="35" borderId="2" xfId="0" applyFont="1" applyFill="1" applyBorder="1" applyAlignment="1">
      <alignment horizontal="left" vertical="center" wrapText="1"/>
    </xf>
    <xf numFmtId="0" fontId="56" fillId="57" borderId="0" xfId="0" applyFont="1" applyFill="1" applyAlignment="1">
      <alignment vertical="center"/>
    </xf>
    <xf numFmtId="0" fontId="56" fillId="57" borderId="0" xfId="0" applyFont="1" applyFill="1" applyAlignment="1">
      <alignment horizontal="center" vertical="center" wrapText="1"/>
    </xf>
    <xf numFmtId="0" fontId="56" fillId="57" borderId="0" xfId="0" applyFont="1" applyFill="1" applyAlignment="1">
      <alignment horizontal="center" vertical="center"/>
    </xf>
    <xf numFmtId="0" fontId="90" fillId="0" borderId="0" xfId="0" applyFont="1" applyAlignment="1">
      <alignment horizontal="center" vertical="center" wrapText="1"/>
    </xf>
    <xf numFmtId="0" fontId="90" fillId="35" borderId="2" xfId="0" applyFont="1" applyFill="1" applyBorder="1" applyAlignment="1">
      <alignment horizontal="center" vertical="center" wrapText="1"/>
    </xf>
    <xf numFmtId="0" fontId="89" fillId="110" borderId="2" xfId="0" applyFont="1" applyFill="1" applyBorder="1" applyAlignment="1">
      <alignment horizontal="center" vertical="center" wrapText="1"/>
    </xf>
    <xf numFmtId="0" fontId="96" fillId="110" borderId="2" xfId="0" applyFont="1" applyFill="1" applyBorder="1" applyAlignment="1">
      <alignment horizontal="right" vertical="center" wrapText="1"/>
    </xf>
    <xf numFmtId="0" fontId="9" fillId="75" borderId="0" xfId="0" applyFont="1" applyFill="1" applyAlignment="1">
      <alignment horizontal="center" vertical="center" wrapText="1"/>
    </xf>
    <xf numFmtId="0" fontId="50" fillId="75" borderId="0" xfId="0" applyFont="1" applyFill="1" applyAlignment="1">
      <alignment horizontal="center" vertical="center" wrapText="1"/>
    </xf>
    <xf numFmtId="0" fontId="85" fillId="62" borderId="0" xfId="0" applyFont="1" applyFill="1" applyAlignment="1">
      <alignment horizontal="right" vertical="center" wrapText="1"/>
    </xf>
    <xf numFmtId="0" fontId="85" fillId="62" borderId="0" xfId="0" applyFont="1" applyFill="1" applyAlignment="1">
      <alignment horizontal="center" vertical="center" wrapText="1"/>
    </xf>
    <xf numFmtId="0" fontId="84" fillId="62" borderId="0" xfId="0" applyFont="1" applyFill="1" applyAlignment="1">
      <alignment vertical="center" wrapText="1"/>
    </xf>
    <xf numFmtId="0" fontId="90" fillId="109" borderId="2" xfId="0" applyFont="1" applyFill="1" applyBorder="1" applyAlignment="1">
      <alignment horizontal="center" vertical="center" wrapText="1"/>
    </xf>
    <xf numFmtId="0" fontId="90" fillId="109" borderId="2" xfId="0" applyFont="1" applyFill="1" applyBorder="1" applyAlignment="1">
      <alignment horizontal="right" vertical="center" wrapText="1"/>
    </xf>
    <xf numFmtId="0" fontId="0" fillId="39" borderId="0" xfId="0" applyFill="1"/>
    <xf numFmtId="0" fontId="90" fillId="117" borderId="2" xfId="0" applyFont="1" applyFill="1" applyBorder="1" applyAlignment="1">
      <alignment vertical="center" wrapText="1"/>
    </xf>
    <xf numFmtId="0" fontId="99" fillId="115" borderId="2" xfId="0" applyFont="1" applyFill="1" applyBorder="1" applyAlignment="1">
      <alignment horizontal="center" vertical="center" wrapText="1"/>
    </xf>
    <xf numFmtId="0" fontId="21" fillId="0" borderId="0" xfId="0" applyFont="1" applyAlignment="1">
      <alignment horizontal="left" vertical="center" wrapText="1"/>
    </xf>
    <xf numFmtId="0" fontId="102" fillId="39" borderId="2" xfId="16" applyFont="1" applyFill="1" applyAlignment="1">
      <alignment vertical="center"/>
    </xf>
    <xf numFmtId="0" fontId="83" fillId="96" borderId="2" xfId="17" applyFont="1" applyFill="1" applyAlignment="1">
      <alignment horizontal="left" vertical="center"/>
    </xf>
    <xf numFmtId="0" fontId="102" fillId="39" borderId="2" xfId="16" applyFont="1" applyFill="1" applyAlignment="1">
      <alignment horizontal="right" vertical="center"/>
    </xf>
    <xf numFmtId="0" fontId="102" fillId="39" borderId="2" xfId="16" applyFont="1" applyFill="1" applyAlignment="1">
      <alignment horizontal="left" vertical="center"/>
    </xf>
    <xf numFmtId="0" fontId="39" fillId="123" borderId="0" xfId="0" applyFont="1" applyFill="1" applyAlignment="1">
      <alignment vertical="center"/>
    </xf>
    <xf numFmtId="0" fontId="39" fillId="123" borderId="0" xfId="0" applyFont="1" applyFill="1" applyAlignment="1">
      <alignment vertical="center" wrapText="1"/>
    </xf>
    <xf numFmtId="0" fontId="2" fillId="0" borderId="2" xfId="9" applyAlignment="1">
      <alignment vertical="center"/>
    </xf>
    <xf numFmtId="0" fontId="105" fillId="88" borderId="2" xfId="10" applyFont="1" applyFill="1" applyAlignment="1">
      <alignment vertical="center" wrapText="1"/>
    </xf>
    <xf numFmtId="0" fontId="106" fillId="88" borderId="2" xfId="10" applyFont="1" applyFill="1" applyAlignment="1">
      <alignment vertical="center"/>
    </xf>
    <xf numFmtId="0" fontId="105" fillId="88" borderId="2" xfId="10" applyFont="1" applyFill="1" applyAlignment="1">
      <alignment vertical="center"/>
    </xf>
    <xf numFmtId="0" fontId="65" fillId="0" borderId="2" xfId="10" applyFont="1" applyAlignment="1">
      <alignment vertical="center" wrapText="1"/>
    </xf>
    <xf numFmtId="0" fontId="107" fillId="128" borderId="2" xfId="9" applyFont="1" applyFill="1" applyAlignment="1">
      <alignment horizontal="center" vertical="center"/>
    </xf>
    <xf numFmtId="0" fontId="11" fillId="123" borderId="0" xfId="0" applyFont="1" applyFill="1" applyAlignment="1">
      <alignment vertical="center"/>
    </xf>
    <xf numFmtId="0" fontId="104" fillId="0" borderId="0" xfId="0" applyFont="1" applyAlignment="1">
      <alignment vertical="center"/>
    </xf>
    <xf numFmtId="0" fontId="103" fillId="124" borderId="0" xfId="0" applyFont="1" applyFill="1" applyAlignment="1">
      <alignment vertical="center" wrapText="1"/>
    </xf>
    <xf numFmtId="0" fontId="21" fillId="0" borderId="0" xfId="0" applyFont="1" applyAlignment="1">
      <alignment horizontal="right" vertical="center" wrapText="1"/>
    </xf>
    <xf numFmtId="0" fontId="108" fillId="125" borderId="0" xfId="0" applyFont="1" applyFill="1" applyAlignment="1">
      <alignment horizontal="center" vertical="center" wrapText="1"/>
    </xf>
    <xf numFmtId="0" fontId="65" fillId="96" borderId="2" xfId="17" applyFont="1" applyFill="1" applyAlignment="1">
      <alignment horizontal="left" vertical="center"/>
    </xf>
    <xf numFmtId="0" fontId="108" fillId="122" borderId="0" xfId="0" applyFont="1" applyFill="1" applyAlignment="1">
      <alignment horizontal="center" vertical="center" wrapText="1"/>
    </xf>
    <xf numFmtId="0" fontId="109" fillId="126" borderId="0" xfId="0" applyFont="1" applyFill="1" applyAlignment="1">
      <alignment vertical="center" wrapText="1"/>
    </xf>
    <xf numFmtId="0" fontId="109" fillId="126" borderId="0" xfId="0" applyFont="1" applyFill="1" applyAlignment="1">
      <alignment horizontal="center" vertical="center" wrapText="1"/>
    </xf>
    <xf numFmtId="0" fontId="11" fillId="123" borderId="0" xfId="0" applyFont="1" applyFill="1" applyAlignment="1">
      <alignment horizontal="right" vertical="center"/>
    </xf>
    <xf numFmtId="0" fontId="85" fillId="129" borderId="2" xfId="10" applyFont="1" applyFill="1" applyAlignment="1">
      <alignment horizontal="right" vertical="center" wrapText="1"/>
    </xf>
    <xf numFmtId="0" fontId="108" fillId="125" borderId="0" xfId="0" applyFont="1" applyFill="1" applyAlignment="1">
      <alignment horizontal="center" vertical="center"/>
    </xf>
    <xf numFmtId="0" fontId="21" fillId="0" borderId="0" xfId="0" applyFont="1" applyAlignment="1">
      <alignment horizontal="right" vertical="center"/>
    </xf>
    <xf numFmtId="0" fontId="10" fillId="0" borderId="0" xfId="0" applyFont="1" applyAlignment="1">
      <alignment horizontal="right" vertical="center"/>
    </xf>
    <xf numFmtId="0" fontId="21" fillId="130" borderId="0" xfId="0" applyFont="1" applyFill="1" applyAlignment="1">
      <alignment horizontal="center" vertical="center"/>
    </xf>
    <xf numFmtId="0" fontId="110" fillId="126" borderId="0" xfId="0" applyFont="1" applyFill="1" applyAlignment="1">
      <alignment horizontal="right" vertical="center" wrapText="1"/>
    </xf>
    <xf numFmtId="0" fontId="110" fillId="126" borderId="0" xfId="0" applyFont="1" applyFill="1" applyAlignment="1">
      <alignment horizontal="center" vertical="center" wrapText="1"/>
    </xf>
    <xf numFmtId="0" fontId="10" fillId="130" borderId="0" xfId="0" applyFont="1" applyFill="1" applyAlignment="1">
      <alignment horizontal="center" vertical="center"/>
    </xf>
    <xf numFmtId="0" fontId="11" fillId="123" borderId="0" xfId="0" applyFont="1" applyFill="1" applyAlignment="1">
      <alignment horizontal="left" vertical="center"/>
    </xf>
    <xf numFmtId="0" fontId="37" fillId="119" borderId="0" xfId="0" applyFont="1" applyFill="1" applyAlignment="1">
      <alignment horizontal="right" vertical="center" wrapText="1"/>
    </xf>
    <xf numFmtId="0" fontId="85" fillId="131" borderId="2" xfId="10" applyFont="1" applyFill="1" applyAlignment="1">
      <alignment horizontal="right" vertical="center" wrapText="1"/>
    </xf>
    <xf numFmtId="0" fontId="85" fillId="132" borderId="2" xfId="10" applyFont="1" applyFill="1" applyAlignment="1">
      <alignment horizontal="right" vertical="center" wrapText="1"/>
    </xf>
    <xf numFmtId="0" fontId="89" fillId="120" borderId="0" xfId="0" applyFont="1" applyFill="1" applyAlignment="1">
      <alignment horizontal="right" vertical="center" wrapText="1"/>
    </xf>
    <xf numFmtId="0" fontId="85" fillId="133" borderId="2" xfId="10" applyFont="1" applyFill="1" applyAlignment="1">
      <alignment horizontal="right" vertical="center" wrapText="1"/>
    </xf>
    <xf numFmtId="0" fontId="85" fillId="134" borderId="2" xfId="10" applyFont="1" applyFill="1" applyAlignment="1">
      <alignment horizontal="right" vertical="center" wrapText="1"/>
    </xf>
    <xf numFmtId="0" fontId="89" fillId="121" borderId="0" xfId="0" applyFont="1" applyFill="1" applyAlignment="1">
      <alignment horizontal="right" vertical="center" wrapText="1"/>
    </xf>
    <xf numFmtId="0" fontId="85" fillId="135" borderId="2" xfId="10" applyFont="1" applyFill="1" applyAlignment="1">
      <alignment horizontal="right" vertical="center" wrapText="1"/>
    </xf>
    <xf numFmtId="0" fontId="111" fillId="126" borderId="0" xfId="0" applyFont="1" applyFill="1" applyAlignment="1">
      <alignment horizontal="right" vertical="center" wrapText="1"/>
    </xf>
    <xf numFmtId="0" fontId="112" fillId="126" borderId="0" xfId="0" applyFont="1" applyFill="1" applyAlignment="1">
      <alignment vertical="center" wrapText="1"/>
    </xf>
    <xf numFmtId="0" fontId="65" fillId="91" borderId="2" xfId="10" applyFont="1" applyFill="1" applyAlignment="1">
      <alignment horizontal="center" vertical="center" wrapText="1"/>
    </xf>
    <xf numFmtId="0" fontId="1" fillId="0" borderId="0" xfId="0" applyFont="1" applyAlignment="1">
      <alignment vertical="center"/>
    </xf>
    <xf numFmtId="0" fontId="42" fillId="0" borderId="0" xfId="0" applyFont="1" applyAlignment="1">
      <alignment horizontal="center" vertical="center"/>
    </xf>
    <xf numFmtId="0" fontId="42"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center" vertical="center" wrapText="1"/>
    </xf>
    <xf numFmtId="0" fontId="113" fillId="124" borderId="0" xfId="0" applyFont="1" applyFill="1" applyAlignment="1">
      <alignment horizontal="right" vertical="center" wrapText="1"/>
    </xf>
    <xf numFmtId="0" fontId="114" fillId="124" borderId="0" xfId="0" applyFont="1" applyFill="1" applyAlignment="1">
      <alignment vertical="center" wrapText="1"/>
    </xf>
    <xf numFmtId="0" fontId="103" fillId="124" borderId="0" xfId="0" applyFont="1" applyFill="1" applyAlignment="1">
      <alignment vertical="center"/>
    </xf>
    <xf numFmtId="0" fontId="114" fillId="124" borderId="0" xfId="0" applyFont="1" applyFill="1" applyAlignment="1">
      <alignment vertical="center"/>
    </xf>
    <xf numFmtId="0" fontId="10" fillId="0" borderId="0" xfId="0" applyFont="1" applyAlignment="1">
      <alignment horizontal="right" vertical="center" wrapText="1"/>
    </xf>
    <xf numFmtId="0" fontId="10" fillId="136" borderId="0" xfId="0" applyFont="1" applyFill="1" applyAlignment="1">
      <alignment horizontal="center" vertical="center"/>
    </xf>
    <xf numFmtId="0" fontId="10" fillId="131" borderId="18" xfId="2" applyFont="1" applyFill="1" applyBorder="1" applyAlignment="1">
      <alignment horizontal="center" vertical="center"/>
    </xf>
    <xf numFmtId="0" fontId="10" fillId="137" borderId="18" xfId="2" applyFont="1" applyFill="1" applyBorder="1" applyAlignment="1">
      <alignment horizontal="center" vertical="center"/>
    </xf>
    <xf numFmtId="0" fontId="21" fillId="138" borderId="18" xfId="2" applyFont="1" applyFill="1" applyBorder="1" applyAlignment="1">
      <alignment horizontal="center" vertical="center"/>
    </xf>
    <xf numFmtId="0" fontId="10" fillId="134" borderId="0" xfId="0" applyFont="1" applyFill="1" applyAlignment="1">
      <alignment horizontal="center" vertical="center"/>
    </xf>
    <xf numFmtId="0" fontId="10" fillId="132" borderId="0" xfId="0" applyFont="1" applyFill="1" applyAlignment="1">
      <alignment horizontal="center" vertical="center"/>
    </xf>
    <xf numFmtId="0" fontId="10" fillId="139" borderId="0" xfId="0" applyFont="1" applyFill="1" applyAlignment="1">
      <alignment horizontal="center" vertical="center"/>
    </xf>
    <xf numFmtId="0" fontId="10" fillId="133" borderId="0" xfId="0" applyFont="1" applyFill="1" applyAlignment="1">
      <alignment horizontal="center" vertical="center"/>
    </xf>
    <xf numFmtId="0" fontId="10" fillId="140" borderId="0" xfId="0" applyFont="1" applyFill="1" applyAlignment="1">
      <alignment horizontal="center" vertical="center"/>
    </xf>
    <xf numFmtId="0" fontId="10" fillId="141" borderId="0" xfId="0" applyFont="1" applyFill="1" applyAlignment="1">
      <alignment horizontal="center" vertical="center"/>
    </xf>
    <xf numFmtId="0" fontId="10" fillId="142" borderId="0" xfId="0" applyFont="1" applyFill="1" applyAlignment="1">
      <alignment horizontal="center" vertical="center"/>
    </xf>
    <xf numFmtId="0" fontId="89" fillId="120" borderId="0" xfId="0" applyFont="1" applyFill="1" applyAlignment="1">
      <alignment horizontal="center" vertical="center"/>
    </xf>
    <xf numFmtId="0" fontId="89" fillId="121" borderId="0" xfId="0" applyFont="1" applyFill="1" applyAlignment="1">
      <alignment horizontal="center" vertical="center"/>
    </xf>
    <xf numFmtId="0" fontId="10" fillId="127" borderId="20" xfId="0" applyFont="1" applyFill="1" applyBorder="1" applyAlignment="1">
      <alignment horizontal="center" vertical="center"/>
    </xf>
    <xf numFmtId="0" fontId="1" fillId="127" borderId="19" xfId="0" applyFont="1" applyFill="1" applyBorder="1" applyAlignment="1">
      <alignment horizontal="center" vertical="center"/>
    </xf>
    <xf numFmtId="0" fontId="1" fillId="0" borderId="19" xfId="0" applyFont="1" applyBorder="1" applyAlignment="1">
      <alignment horizontal="center" vertical="center"/>
    </xf>
    <xf numFmtId="0" fontId="42" fillId="0" borderId="19" xfId="0" applyFont="1" applyBorder="1" applyAlignment="1">
      <alignment horizontal="center" vertical="center"/>
    </xf>
    <xf numFmtId="0" fontId="113" fillId="124" borderId="0" xfId="0" applyFont="1" applyFill="1" applyAlignment="1">
      <alignment horizontal="center" vertical="center" wrapText="1"/>
    </xf>
    <xf numFmtId="0" fontId="113" fillId="124" borderId="0" xfId="0" applyFont="1" applyFill="1" applyAlignment="1">
      <alignment vertical="center"/>
    </xf>
    <xf numFmtId="0" fontId="115" fillId="124" borderId="0" xfId="0" applyFont="1" applyFill="1" applyAlignment="1">
      <alignment vertical="center"/>
    </xf>
    <xf numFmtId="0" fontId="10" fillId="127" borderId="19" xfId="0" applyFont="1" applyFill="1" applyBorder="1" applyAlignment="1">
      <alignment horizontal="left" vertical="center"/>
    </xf>
    <xf numFmtId="0" fontId="10" fillId="0" borderId="19" xfId="0" applyFont="1" applyBorder="1" applyAlignment="1">
      <alignment horizontal="left" vertical="center"/>
    </xf>
    <xf numFmtId="0" fontId="10" fillId="143" borderId="20" xfId="0" applyFont="1" applyFill="1" applyBorder="1" applyAlignment="1">
      <alignment horizontal="center" vertical="center"/>
    </xf>
    <xf numFmtId="0" fontId="21" fillId="143" borderId="19" xfId="0" applyFont="1" applyFill="1" applyBorder="1" applyAlignment="1">
      <alignment horizontal="left" vertical="center" wrapText="1"/>
    </xf>
    <xf numFmtId="0" fontId="10" fillId="143" borderId="19" xfId="0" applyFont="1" applyFill="1" applyBorder="1" applyAlignment="1">
      <alignment horizontal="left" vertical="center" wrapText="1"/>
    </xf>
    <xf numFmtId="0" fontId="21" fillId="143" borderId="19" xfId="0" applyFont="1" applyFill="1" applyBorder="1" applyAlignment="1">
      <alignment horizontal="center" vertical="center" wrapText="1"/>
    </xf>
    <xf numFmtId="0" fontId="116" fillId="122" borderId="0" xfId="0" applyFont="1" applyFill="1" applyAlignment="1">
      <alignment horizontal="center" vertical="center" wrapText="1"/>
    </xf>
    <xf numFmtId="0" fontId="21" fillId="0" borderId="0" xfId="0" applyFont="1" applyAlignment="1">
      <alignment horizontal="left" vertical="center"/>
    </xf>
    <xf numFmtId="0" fontId="10" fillId="143" borderId="19" xfId="0" applyFont="1" applyFill="1" applyBorder="1" applyAlignment="1">
      <alignment horizontal="right" vertical="center" wrapText="1"/>
    </xf>
    <xf numFmtId="0" fontId="10" fillId="143" borderId="20" xfId="0" applyFont="1" applyFill="1" applyBorder="1" applyAlignment="1">
      <alignment horizontal="center" vertical="center" wrapText="1"/>
    </xf>
    <xf numFmtId="0" fontId="116" fillId="122" borderId="0" xfId="0" applyFont="1" applyFill="1" applyAlignment="1">
      <alignment horizontal="center" vertical="center"/>
    </xf>
    <xf numFmtId="0" fontId="117" fillId="122" borderId="0" xfId="0" applyFont="1" applyFill="1" applyAlignment="1">
      <alignment horizontal="left" vertical="center"/>
    </xf>
    <xf numFmtId="0" fontId="10" fillId="0" borderId="0" xfId="0" applyFont="1" applyAlignment="1">
      <alignment horizontal="left" vertical="center"/>
    </xf>
    <xf numFmtId="0" fontId="42" fillId="129" borderId="0" xfId="0" applyFont="1" applyFill="1" applyAlignment="1">
      <alignment horizontal="center" vertical="center" wrapText="1"/>
    </xf>
    <xf numFmtId="0" fontId="10" fillId="129" borderId="0" xfId="0" applyFont="1" applyFill="1" applyAlignment="1">
      <alignment horizontal="center" vertical="center" wrapText="1"/>
    </xf>
    <xf numFmtId="0" fontId="0" fillId="129" borderId="0" xfId="0" applyFill="1" applyAlignment="1">
      <alignment vertical="center"/>
    </xf>
    <xf numFmtId="0" fontId="21" fillId="129" borderId="0" xfId="0" applyFont="1" applyFill="1" applyAlignment="1">
      <alignment vertical="center"/>
    </xf>
    <xf numFmtId="0" fontId="102" fillId="129" borderId="2" xfId="16" applyFont="1" applyFill="1" applyAlignment="1">
      <alignment vertical="center"/>
    </xf>
    <xf numFmtId="0" fontId="39" fillId="144" borderId="0" xfId="0" applyFont="1" applyFill="1" applyAlignment="1">
      <alignment wrapText="1"/>
    </xf>
    <xf numFmtId="0" fontId="119" fillId="145" borderId="0" xfId="0" applyFont="1" applyFill="1" applyAlignment="1">
      <alignment wrapText="1"/>
    </xf>
    <xf numFmtId="0" fontId="118" fillId="145" borderId="0" xfId="0" applyFont="1" applyFill="1" applyAlignment="1">
      <alignment wrapText="1"/>
    </xf>
    <xf numFmtId="0" fontId="119" fillId="145" borderId="24" xfId="0" applyFont="1" applyFill="1" applyBorder="1" applyAlignment="1">
      <alignment vertical="center" wrapText="1"/>
    </xf>
    <xf numFmtId="0" fontId="118" fillId="0" borderId="24" xfId="0" applyFont="1" applyBorder="1" applyAlignment="1">
      <alignment vertical="center" wrapText="1"/>
    </xf>
    <xf numFmtId="0" fontId="118" fillId="0" borderId="25" xfId="0" applyFont="1" applyBorder="1" applyAlignment="1">
      <alignment vertical="center" wrapText="1"/>
    </xf>
    <xf numFmtId="0" fontId="118" fillId="0" borderId="26" xfId="0" applyFont="1" applyBorder="1" applyAlignment="1">
      <alignment vertical="center" wrapText="1"/>
    </xf>
    <xf numFmtId="0" fontId="127" fillId="146" borderId="24" xfId="0" applyFont="1" applyFill="1" applyBorder="1" applyAlignment="1">
      <alignment horizontal="center" vertical="center" wrapText="1"/>
    </xf>
    <xf numFmtId="0" fontId="127" fillId="146" borderId="25" xfId="0" applyFont="1" applyFill="1" applyBorder="1" applyAlignment="1">
      <alignment horizontal="center" vertical="center" wrapText="1"/>
    </xf>
    <xf numFmtId="0" fontId="127" fillId="146" borderId="26" xfId="0" applyFont="1" applyFill="1" applyBorder="1" applyAlignment="1">
      <alignment horizontal="center" vertical="center" wrapText="1"/>
    </xf>
    <xf numFmtId="0" fontId="128" fillId="146" borderId="24" xfId="0" applyFont="1" applyFill="1" applyBorder="1" applyAlignment="1">
      <alignment horizontal="center" vertical="center" wrapText="1"/>
    </xf>
    <xf numFmtId="0" fontId="128" fillId="146" borderId="25" xfId="0" applyFont="1" applyFill="1" applyBorder="1" applyAlignment="1">
      <alignment horizontal="center" vertical="center" wrapText="1"/>
    </xf>
    <xf numFmtId="0" fontId="128" fillId="146" borderId="26" xfId="0" applyFont="1" applyFill="1" applyBorder="1" applyAlignment="1">
      <alignment horizontal="center" vertical="center" wrapText="1"/>
    </xf>
    <xf numFmtId="0" fontId="129" fillId="0" borderId="24" xfId="0" applyFont="1" applyBorder="1" applyAlignment="1">
      <alignment horizontal="right" vertical="center" wrapText="1"/>
    </xf>
    <xf numFmtId="0" fontId="129" fillId="0" borderId="25" xfId="0" applyFont="1" applyBorder="1" applyAlignment="1">
      <alignment vertical="center" wrapText="1"/>
    </xf>
    <xf numFmtId="0" fontId="128" fillId="146" borderId="24" xfId="0" applyFont="1" applyFill="1" applyBorder="1" applyAlignment="1">
      <alignment horizontal="left" vertical="center"/>
    </xf>
    <xf numFmtId="0" fontId="130" fillId="148" borderId="25" xfId="0" applyFont="1" applyFill="1" applyBorder="1" applyAlignment="1">
      <alignment vertical="center" wrapText="1"/>
    </xf>
    <xf numFmtId="0" fontId="130" fillId="148" borderId="26" xfId="0" applyFont="1" applyFill="1" applyBorder="1" applyAlignment="1">
      <alignment vertical="center" wrapText="1"/>
    </xf>
    <xf numFmtId="0" fontId="130" fillId="0" borderId="24" xfId="0" applyFont="1" applyBorder="1" applyAlignment="1">
      <alignment vertical="center" wrapText="1"/>
    </xf>
    <xf numFmtId="0" fontId="130" fillId="0" borderId="25" xfId="0" applyFont="1" applyBorder="1" applyAlignment="1">
      <alignment vertical="center" wrapText="1"/>
    </xf>
    <xf numFmtId="0" fontId="130" fillId="0" borderId="26" xfId="0" applyFont="1" applyBorder="1" applyAlignment="1">
      <alignment vertical="center" wrapText="1"/>
    </xf>
    <xf numFmtId="0" fontId="125" fillId="0" borderId="25" xfId="0" applyFont="1" applyBorder="1" applyAlignment="1">
      <alignment vertical="center" wrapText="1"/>
    </xf>
    <xf numFmtId="0" fontId="125" fillId="0" borderId="25" xfId="0" applyFont="1" applyBorder="1" applyAlignment="1">
      <alignment horizontal="right" vertical="center" wrapText="1"/>
    </xf>
    <xf numFmtId="0" fontId="125" fillId="0" borderId="24" xfId="0" applyFont="1" applyBorder="1" applyAlignment="1">
      <alignment horizontal="center" vertical="center" wrapText="1"/>
    </xf>
    <xf numFmtId="0" fontId="130" fillId="0" borderId="25" xfId="0" applyFont="1" applyBorder="1" applyAlignment="1">
      <alignment horizontal="center" vertical="center" wrapText="1"/>
    </xf>
    <xf numFmtId="0" fontId="125" fillId="0" borderId="25" xfId="0" applyFont="1" applyBorder="1" applyAlignment="1">
      <alignment horizontal="center" vertical="center" wrapText="1"/>
    </xf>
    <xf numFmtId="0" fontId="125" fillId="0" borderId="24" xfId="0" applyFont="1" applyBorder="1" applyAlignment="1">
      <alignment horizontal="right" vertical="center" wrapText="1"/>
    </xf>
    <xf numFmtId="0" fontId="133" fillId="151" borderId="30" xfId="7" applyFont="1" applyFill="1" applyBorder="1" applyAlignment="1" applyProtection="1">
      <alignment vertical="center"/>
      <protection hidden="1"/>
    </xf>
    <xf numFmtId="0" fontId="118" fillId="0" borderId="0" xfId="3" applyFont="1" applyAlignment="1">
      <alignment vertical="center" wrapText="1"/>
    </xf>
    <xf numFmtId="0" fontId="9" fillId="146" borderId="0" xfId="3" applyFont="1" applyFill="1" applyAlignment="1">
      <alignment horizontal="center" vertical="center" wrapText="1"/>
    </xf>
    <xf numFmtId="0" fontId="125" fillId="0" borderId="0" xfId="3" applyFont="1" applyAlignment="1">
      <alignment horizontal="right" vertical="center" wrapText="1"/>
    </xf>
    <xf numFmtId="0" fontId="130" fillId="0" borderId="0" xfId="3" applyFont="1" applyAlignment="1">
      <alignment horizontal="center" vertical="center" wrapText="1"/>
    </xf>
    <xf numFmtId="0" fontId="125" fillId="130" borderId="0" xfId="3" applyFont="1" applyFill="1" applyAlignment="1">
      <alignment horizontal="center" vertical="center" wrapText="1"/>
    </xf>
    <xf numFmtId="0" fontId="125" fillId="0" borderId="0" xfId="3" applyFont="1" applyAlignment="1">
      <alignment horizontal="center" vertical="center" wrapText="1"/>
    </xf>
    <xf numFmtId="0" fontId="130" fillId="0" borderId="0" xfId="3" applyFont="1" applyAlignment="1">
      <alignment vertical="center" wrapText="1"/>
    </xf>
    <xf numFmtId="0" fontId="64" fillId="135" borderId="2" xfId="7" applyFont="1" applyFill="1" applyAlignment="1">
      <alignment horizontal="center" vertical="center"/>
    </xf>
    <xf numFmtId="0" fontId="64" fillId="152" borderId="2" xfId="7" applyFont="1" applyFill="1" applyAlignment="1">
      <alignment horizontal="center" vertical="center"/>
    </xf>
    <xf numFmtId="0" fontId="135" fillId="0" borderId="0" xfId="3" applyFont="1" applyAlignment="1">
      <alignment horizontal="center" vertical="center" wrapText="1"/>
    </xf>
    <xf numFmtId="0" fontId="135" fillId="0" borderId="0" xfId="3" applyFont="1" applyAlignment="1">
      <alignment vertical="center" wrapText="1"/>
    </xf>
    <xf numFmtId="0" fontId="135" fillId="154" borderId="0" xfId="3" applyFont="1" applyFill="1" applyAlignment="1">
      <alignment vertical="center" wrapText="1"/>
    </xf>
    <xf numFmtId="0" fontId="135" fillId="154" borderId="30" xfId="0" applyFont="1" applyFill="1" applyBorder="1" applyAlignment="1">
      <alignment vertical="top" wrapText="1"/>
    </xf>
    <xf numFmtId="0" fontId="29" fillId="155" borderId="0" xfId="3" applyFont="1" applyFill="1" applyAlignment="1">
      <alignment horizontal="center" vertical="center" wrapText="1"/>
    </xf>
    <xf numFmtId="0" fontId="135" fillId="155" borderId="0" xfId="3" applyFont="1" applyFill="1" applyAlignment="1">
      <alignment vertical="center" wrapText="1"/>
    </xf>
    <xf numFmtId="0" fontId="136" fillId="0" borderId="0" xfId="3" applyFont="1" applyAlignment="1">
      <alignment horizontal="right" vertical="center" wrapText="1"/>
    </xf>
    <xf numFmtId="0" fontId="136" fillId="0" borderId="0" xfId="3" applyFont="1" applyAlignment="1">
      <alignment horizontal="center" vertical="center" wrapText="1"/>
    </xf>
    <xf numFmtId="0" fontId="136" fillId="130" borderId="0" xfId="3" applyFont="1" applyFill="1" applyAlignment="1">
      <alignment vertical="top" wrapText="1"/>
    </xf>
    <xf numFmtId="0" fontId="137" fillId="0" borderId="0" xfId="3" applyFont="1" applyAlignment="1">
      <alignment vertical="center" wrapText="1"/>
    </xf>
    <xf numFmtId="0" fontId="13" fillId="146" borderId="0" xfId="3" applyFont="1" applyFill="1" applyAlignment="1">
      <alignment horizontal="center" vertical="center" wrapText="1"/>
    </xf>
    <xf numFmtId="0" fontId="132" fillId="75" borderId="0" xfId="3" applyFont="1" applyFill="1" applyAlignment="1">
      <alignment vertical="center"/>
    </xf>
    <xf numFmtId="0" fontId="132" fillId="75" borderId="0" xfId="3" applyFont="1" applyFill="1" applyAlignment="1">
      <alignment vertical="center" wrapText="1"/>
    </xf>
    <xf numFmtId="0" fontId="56" fillId="156" borderId="0" xfId="0" applyFont="1" applyFill="1" applyAlignment="1">
      <alignment horizontal="left" vertical="center"/>
    </xf>
    <xf numFmtId="0" fontId="20" fillId="156" borderId="0" xfId="0" applyFont="1" applyFill="1" applyAlignment="1">
      <alignment horizontal="center" vertical="center" wrapText="1"/>
    </xf>
    <xf numFmtId="0" fontId="125" fillId="130" borderId="30" xfId="0" applyFont="1" applyFill="1" applyBorder="1" applyAlignment="1">
      <alignment horizontal="right" vertical="center" wrapText="1"/>
    </xf>
    <xf numFmtId="0" fontId="130" fillId="130" borderId="30" xfId="0" applyFont="1" applyFill="1" applyBorder="1" applyAlignment="1">
      <alignment horizontal="center" vertical="center" wrapText="1"/>
    </xf>
    <xf numFmtId="0" fontId="29" fillId="155" borderId="30" xfId="0" applyFont="1" applyFill="1" applyBorder="1" applyAlignment="1">
      <alignment horizontal="right" vertical="center" wrapText="1"/>
    </xf>
    <xf numFmtId="0" fontId="135" fillId="155" borderId="30" xfId="0" applyFont="1" applyFill="1" applyBorder="1" applyAlignment="1">
      <alignment horizontal="center" vertical="center" wrapText="1"/>
    </xf>
    <xf numFmtId="0" fontId="13" fillId="146" borderId="24" xfId="0" applyFont="1" applyFill="1" applyBorder="1" applyAlignment="1">
      <alignment horizontal="center" vertical="center" wrapText="1"/>
    </xf>
    <xf numFmtId="0" fontId="13" fillId="146" borderId="25" xfId="0" applyFont="1" applyFill="1" applyBorder="1" applyAlignment="1">
      <alignment horizontal="center" vertical="center" wrapText="1"/>
    </xf>
    <xf numFmtId="0" fontId="13" fillId="156" borderId="24" xfId="0" applyFont="1" applyFill="1" applyBorder="1" applyAlignment="1">
      <alignment horizontal="center" vertical="center" wrapText="1"/>
    </xf>
    <xf numFmtId="0" fontId="16" fillId="154" borderId="0" xfId="3" applyFill="1" applyAlignment="1">
      <alignment vertical="center"/>
    </xf>
    <xf numFmtId="0" fontId="126" fillId="28" borderId="0" xfId="3" applyFont="1" applyFill="1" applyAlignment="1">
      <alignment horizontal="right" vertical="center" wrapText="1"/>
    </xf>
    <xf numFmtId="0" fontId="130" fillId="130" borderId="30" xfId="0" applyFont="1" applyFill="1" applyBorder="1" applyAlignment="1">
      <alignment vertical="center" wrapText="1"/>
    </xf>
    <xf numFmtId="0" fontId="125" fillId="0" borderId="0" xfId="3" applyFont="1" applyAlignment="1">
      <alignment vertical="center" wrapText="1"/>
    </xf>
    <xf numFmtId="0" fontId="140" fillId="151" borderId="2" xfId="7" quotePrefix="1" applyFont="1" applyFill="1" applyAlignment="1">
      <alignment horizontal="center" vertical="center"/>
    </xf>
    <xf numFmtId="0" fontId="140" fillId="150" borderId="2" xfId="7" quotePrefix="1" applyFont="1" applyFill="1" applyAlignment="1">
      <alignment horizontal="center" vertical="center"/>
    </xf>
    <xf numFmtId="0" fontId="125" fillId="130" borderId="30" xfId="0" applyFont="1" applyFill="1" applyBorder="1" applyAlignment="1">
      <alignment horizontal="center" vertical="center" wrapText="1"/>
    </xf>
    <xf numFmtId="0" fontId="135" fillId="155" borderId="30" xfId="0" applyFont="1" applyFill="1" applyBorder="1" applyAlignment="1">
      <alignment vertical="center" wrapText="1"/>
    </xf>
    <xf numFmtId="0" fontId="29" fillId="155" borderId="30" xfId="0" applyFont="1" applyFill="1" applyBorder="1" applyAlignment="1">
      <alignment horizontal="center" vertical="center" wrapText="1"/>
    </xf>
    <xf numFmtId="0" fontId="141" fillId="158" borderId="0" xfId="0" applyFont="1" applyFill="1" applyAlignment="1">
      <alignment horizontal="right" vertical="center"/>
    </xf>
    <xf numFmtId="0" fontId="58" fillId="159" borderId="0" xfId="3" applyFont="1" applyFill="1" applyAlignment="1">
      <alignment vertical="center" wrapText="1"/>
    </xf>
    <xf numFmtId="0" fontId="58" fillId="159" borderId="0" xfId="3" applyFont="1" applyFill="1" applyAlignment="1">
      <alignment horizontal="center" vertical="center" wrapText="1"/>
    </xf>
    <xf numFmtId="0" fontId="13" fillId="156" borderId="0" xfId="3" applyFont="1" applyFill="1" applyAlignment="1">
      <alignment horizontal="center" vertical="center" wrapText="1"/>
    </xf>
    <xf numFmtId="0" fontId="120" fillId="0" borderId="0" xfId="3" applyFont="1" applyAlignment="1">
      <alignment horizontal="right" vertical="center" wrapText="1"/>
    </xf>
    <xf numFmtId="0" fontId="120" fillId="0" borderId="0" xfId="3" applyFont="1" applyAlignment="1">
      <alignment vertical="center" wrapText="1"/>
    </xf>
    <xf numFmtId="0" fontId="11" fillId="146" borderId="0" xfId="3" applyFont="1" applyFill="1" applyAlignment="1">
      <alignment horizontal="left" vertical="center"/>
    </xf>
    <xf numFmtId="0" fontId="136" fillId="148" borderId="0" xfId="3" applyFont="1" applyFill="1" applyAlignment="1">
      <alignment vertical="center" wrapText="1"/>
    </xf>
    <xf numFmtId="0" fontId="136" fillId="148" borderId="0" xfId="3" applyFont="1" applyFill="1" applyAlignment="1">
      <alignment horizontal="center" vertical="center" wrapText="1"/>
    </xf>
    <xf numFmtId="0" fontId="136" fillId="160" borderId="0" xfId="3" applyFont="1" applyFill="1" applyAlignment="1">
      <alignment horizontal="center" vertical="center" wrapText="1"/>
    </xf>
    <xf numFmtId="0" fontId="136" fillId="161" borderId="0" xfId="3" applyFont="1" applyFill="1" applyAlignment="1">
      <alignment horizontal="center" vertical="center" wrapText="1"/>
    </xf>
    <xf numFmtId="0" fontId="136" fillId="162" borderId="0" xfId="3" applyFont="1" applyFill="1" applyAlignment="1">
      <alignment horizontal="center" vertical="center" wrapText="1"/>
    </xf>
    <xf numFmtId="0" fontId="125" fillId="130" borderId="30" xfId="0" applyFont="1" applyFill="1" applyBorder="1" applyAlignment="1">
      <alignment vertical="center" wrapText="1"/>
    </xf>
    <xf numFmtId="0" fontId="136" fillId="155" borderId="0" xfId="3" applyFont="1" applyFill="1" applyAlignment="1">
      <alignment vertical="center" wrapText="1"/>
    </xf>
    <xf numFmtId="0" fontId="29" fillId="155" borderId="30" xfId="0" applyFont="1" applyFill="1" applyBorder="1" applyAlignment="1">
      <alignment vertical="center" wrapText="1"/>
    </xf>
    <xf numFmtId="0" fontId="29" fillId="148" borderId="25" xfId="0" applyFont="1" applyFill="1" applyBorder="1" applyAlignment="1">
      <alignment horizontal="center" vertical="center" wrapText="1"/>
    </xf>
    <xf numFmtId="0" fontId="29" fillId="148" borderId="26" xfId="0" applyFont="1" applyFill="1" applyBorder="1" applyAlignment="1">
      <alignment horizontal="center" vertical="center" wrapText="1"/>
    </xf>
    <xf numFmtId="0" fontId="29" fillId="155" borderId="25" xfId="0" applyFont="1" applyFill="1" applyBorder="1" applyAlignment="1">
      <alignment horizontal="center" vertical="center" wrapText="1"/>
    </xf>
    <xf numFmtId="0" fontId="119" fillId="145" borderId="25" xfId="0" applyFont="1" applyFill="1" applyBorder="1" applyAlignment="1">
      <alignment vertical="center" wrapText="1"/>
    </xf>
    <xf numFmtId="0" fontId="119" fillId="145" borderId="26" xfId="0" applyFont="1" applyFill="1" applyBorder="1" applyAlignment="1">
      <alignment vertical="center" wrapText="1"/>
    </xf>
    <xf numFmtId="0" fontId="13" fillId="146" borderId="26" xfId="0" applyFont="1" applyFill="1" applyBorder="1" applyAlignment="1">
      <alignment horizontal="center" vertical="center" wrapText="1"/>
    </xf>
    <xf numFmtId="0" fontId="125" fillId="0" borderId="26" xfId="0" applyFont="1" applyBorder="1" applyAlignment="1">
      <alignment vertical="center" wrapText="1"/>
    </xf>
    <xf numFmtId="0" fontId="125" fillId="0" borderId="27" xfId="0" applyFont="1" applyBorder="1" applyAlignment="1">
      <alignment horizontal="center" vertical="center" wrapText="1"/>
    </xf>
    <xf numFmtId="0" fontId="130" fillId="154" borderId="25" xfId="0" applyFont="1" applyFill="1" applyBorder="1" applyAlignment="1">
      <alignment vertical="center"/>
    </xf>
    <xf numFmtId="0" fontId="118" fillId="154" borderId="25" xfId="0" applyFont="1" applyFill="1" applyBorder="1" applyAlignment="1">
      <alignment vertical="center" wrapText="1"/>
    </xf>
    <xf numFmtId="0" fontId="118" fillId="154" borderId="26" xfId="0" applyFont="1" applyFill="1" applyBorder="1" applyAlignment="1">
      <alignment vertical="center" wrapText="1"/>
    </xf>
    <xf numFmtId="0" fontId="130" fillId="154" borderId="28" xfId="0" applyFont="1" applyFill="1" applyBorder="1" applyAlignment="1">
      <alignment vertical="center"/>
    </xf>
    <xf numFmtId="0" fontId="118" fillId="154" borderId="28" xfId="0" applyFont="1" applyFill="1" applyBorder="1" applyAlignment="1">
      <alignment vertical="center" wrapText="1"/>
    </xf>
    <xf numFmtId="0" fontId="118" fillId="154" borderId="29" xfId="0" applyFont="1" applyFill="1" applyBorder="1" applyAlignment="1">
      <alignment vertical="center" wrapText="1"/>
    </xf>
    <xf numFmtId="0" fontId="134" fillId="150" borderId="30" xfId="7" applyFont="1" applyFill="1" applyBorder="1" applyAlignment="1" applyProtection="1">
      <alignment horizontal="right" vertical="center"/>
      <protection hidden="1"/>
    </xf>
    <xf numFmtId="0" fontId="13" fillId="144" borderId="0" xfId="0" applyFont="1" applyFill="1" applyAlignment="1">
      <alignment vertical="center"/>
    </xf>
    <xf numFmtId="0" fontId="147" fillId="145" borderId="0" xfId="0" applyFont="1" applyFill="1" applyAlignment="1">
      <alignment vertical="center"/>
    </xf>
    <xf numFmtId="0" fontId="148" fillId="163" borderId="2" xfId="10" applyFont="1" applyFill="1" applyAlignment="1">
      <alignment vertical="center" wrapText="1"/>
    </xf>
    <xf numFmtId="0" fontId="148" fillId="163" borderId="2" xfId="10" applyFont="1" applyFill="1" applyAlignment="1">
      <alignment horizontal="center" vertical="center" wrapText="1"/>
    </xf>
    <xf numFmtId="0" fontId="148" fillId="163" borderId="0" xfId="0" applyFont="1" applyFill="1" applyAlignment="1">
      <alignment horizontal="center" vertical="center" wrapText="1"/>
    </xf>
    <xf numFmtId="0" fontId="11" fillId="164" borderId="0" xfId="0" applyFont="1" applyFill="1" applyAlignment="1">
      <alignment vertical="center"/>
    </xf>
    <xf numFmtId="0" fontId="36" fillId="164" borderId="0" xfId="0" applyFont="1" applyFill="1" applyAlignment="1">
      <alignment horizontal="right" vertical="center"/>
    </xf>
    <xf numFmtId="0" fontId="36" fillId="164" borderId="0" xfId="0" applyFont="1" applyFill="1" applyAlignment="1">
      <alignment vertical="center"/>
    </xf>
    <xf numFmtId="0" fontId="56" fillId="164" borderId="0" xfId="0" applyFont="1" applyFill="1" applyAlignment="1">
      <alignment vertical="center"/>
    </xf>
    <xf numFmtId="0" fontId="56" fillId="164" borderId="0" xfId="0" applyFont="1" applyFill="1" applyAlignment="1">
      <alignment horizontal="right" vertical="center"/>
    </xf>
    <xf numFmtId="0" fontId="149" fillId="122" borderId="0" xfId="0" applyFont="1" applyFill="1" applyAlignment="1">
      <alignment horizontal="left" vertical="center"/>
    </xf>
    <xf numFmtId="0" fontId="150" fillId="0" borderId="0" xfId="0" applyFont="1" applyAlignment="1">
      <alignment vertical="top" wrapText="1"/>
    </xf>
    <xf numFmtId="0" fontId="150" fillId="0" borderId="0" xfId="0" applyFont="1" applyAlignment="1">
      <alignment vertical="center" wrapText="1"/>
    </xf>
    <xf numFmtId="0" fontId="90" fillId="154" borderId="0" xfId="0" applyFont="1" applyFill="1" applyAlignment="1">
      <alignment vertical="center"/>
    </xf>
    <xf numFmtId="0" fontId="0" fillId="154" borderId="0" xfId="0" applyFill="1" applyAlignment="1">
      <alignment vertical="center"/>
    </xf>
    <xf numFmtId="0" fontId="0" fillId="168" borderId="0" xfId="0" applyFill="1" applyAlignment="1">
      <alignment vertical="center"/>
    </xf>
    <xf numFmtId="0" fontId="44" fillId="0" borderId="0" xfId="0" applyFont="1" applyAlignment="1">
      <alignment vertical="center"/>
    </xf>
    <xf numFmtId="0" fontId="150" fillId="154" borderId="0" xfId="0" applyFont="1" applyFill="1" applyAlignment="1">
      <alignment vertical="center" wrapText="1"/>
    </xf>
    <xf numFmtId="0" fontId="108" fillId="161" borderId="0" xfId="0" applyFont="1" applyFill="1" applyAlignment="1">
      <alignment horizontal="center" vertical="center" wrapText="1"/>
    </xf>
    <xf numFmtId="0" fontId="108" fillId="162" borderId="0" xfId="0" applyFont="1" applyFill="1" applyAlignment="1">
      <alignment horizontal="center" vertical="center" wrapText="1"/>
    </xf>
    <xf numFmtId="0" fontId="108" fillId="169" borderId="0" xfId="0" applyFont="1" applyFill="1" applyAlignment="1">
      <alignment horizontal="center" vertical="center" wrapText="1"/>
    </xf>
    <xf numFmtId="0" fontId="108" fillId="170" borderId="0" xfId="0" applyFont="1" applyFill="1" applyAlignment="1">
      <alignment horizontal="center" vertical="center" wrapText="1"/>
    </xf>
    <xf numFmtId="0" fontId="108" fillId="171" borderId="0" xfId="0" applyFont="1" applyFill="1" applyAlignment="1">
      <alignment horizontal="center" vertical="center" wrapText="1"/>
    </xf>
    <xf numFmtId="0" fontId="136" fillId="145" borderId="0" xfId="0" applyFont="1" applyFill="1" applyAlignment="1">
      <alignment vertical="center"/>
    </xf>
    <xf numFmtId="0" fontId="89" fillId="0" borderId="0" xfId="0" applyFont="1" applyAlignment="1">
      <alignment vertical="center" wrapText="1"/>
    </xf>
    <xf numFmtId="0" fontId="4" fillId="2" borderId="0" xfId="1" applyFont="1" applyFill="1" applyAlignment="1">
      <alignment horizontal="center" vertical="center"/>
    </xf>
    <xf numFmtId="0" fontId="10" fillId="36" borderId="0" xfId="0" applyFont="1" applyFill="1" applyAlignment="1">
      <alignment horizontal="left" vertical="center" wrapText="1"/>
    </xf>
    <xf numFmtId="0" fontId="21" fillId="39" borderId="0" xfId="0" applyFont="1" applyFill="1" applyAlignment="1">
      <alignment horizontal="left" vertical="center" wrapText="1"/>
    </xf>
    <xf numFmtId="0" fontId="11" fillId="4" borderId="0" xfId="1" applyFont="1" applyFill="1" applyAlignment="1">
      <alignment horizontal="center" vertical="center"/>
    </xf>
    <xf numFmtId="0" fontId="9" fillId="34" borderId="0" xfId="0" applyFont="1" applyFill="1" applyAlignment="1">
      <alignment horizontal="center" vertical="center" wrapText="1"/>
    </xf>
    <xf numFmtId="0" fontId="8" fillId="33" borderId="0" xfId="0" applyFont="1" applyFill="1" applyAlignment="1">
      <alignment horizontal="left" vertical="center" wrapText="1"/>
    </xf>
    <xf numFmtId="0" fontId="10" fillId="39" borderId="0" xfId="0" applyFont="1" applyFill="1" applyAlignment="1">
      <alignment horizontal="left" vertical="center" wrapText="1"/>
    </xf>
    <xf numFmtId="0" fontId="13" fillId="4" borderId="0" xfId="1" applyFont="1" applyFill="1" applyAlignment="1">
      <alignment horizontal="center" vertical="center"/>
    </xf>
    <xf numFmtId="0" fontId="78" fillId="0" borderId="2" xfId="14" applyFont="1" applyAlignment="1">
      <alignment horizontal="center" vertical="center" wrapText="1"/>
    </xf>
    <xf numFmtId="0" fontId="79" fillId="84" borderId="2" xfId="14" applyFont="1" applyFill="1" applyAlignment="1">
      <alignment horizontal="left" vertical="center" wrapText="1"/>
    </xf>
    <xf numFmtId="0" fontId="11" fillId="172" borderId="2" xfId="14" applyFont="1" applyFill="1" applyAlignment="1">
      <alignment horizontal="center" vertical="center" wrapText="1"/>
    </xf>
    <xf numFmtId="0" fontId="80" fillId="85" borderId="2" xfId="14" applyFont="1" applyFill="1" applyAlignment="1">
      <alignment horizontal="center" vertical="center" wrapText="1"/>
    </xf>
    <xf numFmtId="0" fontId="81" fillId="86" borderId="2" xfId="14" applyFont="1" applyFill="1" applyAlignment="1">
      <alignment horizontal="left" vertical="center" wrapText="1"/>
    </xf>
    <xf numFmtId="0" fontId="11" fillId="80" borderId="2" xfId="14" applyFont="1" applyFill="1" applyAlignment="1">
      <alignment horizontal="center" vertical="center" wrapText="1"/>
    </xf>
    <xf numFmtId="0" fontId="78" fillId="0" borderId="2" xfId="14" applyFont="1" applyAlignment="1">
      <alignment vertical="center" wrapText="1"/>
    </xf>
    <xf numFmtId="0" fontId="79" fillId="0" borderId="2" xfId="14" applyFont="1" applyAlignment="1">
      <alignment horizontal="left" vertical="center" wrapText="1"/>
    </xf>
    <xf numFmtId="0" fontId="78" fillId="82" borderId="2" xfId="14" applyFont="1" applyFill="1" applyAlignment="1">
      <alignment horizontal="center" vertical="center" wrapText="1"/>
    </xf>
    <xf numFmtId="0" fontId="11" fillId="172" borderId="0" xfId="0" applyFont="1" applyFill="1" applyAlignment="1">
      <alignment horizontal="center" vertical="center"/>
    </xf>
    <xf numFmtId="0" fontId="11" fillId="77" borderId="2" xfId="14" applyFont="1" applyFill="1" applyAlignment="1">
      <alignment horizontal="center" vertical="center" wrapText="1"/>
    </xf>
    <xf numFmtId="0" fontId="82" fillId="78" borderId="2" xfId="14" applyFont="1" applyFill="1" applyAlignment="1">
      <alignment horizontal="center" vertical="center" wrapText="1"/>
    </xf>
    <xf numFmtId="0" fontId="81" fillId="79" borderId="2" xfId="14" applyFont="1" applyFill="1" applyAlignment="1">
      <alignment horizontal="left" vertical="center" wrapText="1"/>
    </xf>
    <xf numFmtId="0" fontId="8" fillId="35" borderId="0" xfId="0" applyFont="1" applyFill="1" applyAlignment="1">
      <alignment horizontal="center" vertical="center" wrapText="1"/>
    </xf>
    <xf numFmtId="0" fontId="21" fillId="0" borderId="0" xfId="0" applyFont="1" applyAlignment="1">
      <alignment horizontal="left" vertical="center" wrapText="1"/>
    </xf>
    <xf numFmtId="0" fontId="43" fillId="33" borderId="0" xfId="0" applyFont="1" applyFill="1" applyAlignment="1">
      <alignment horizontal="center" vertical="center" wrapText="1"/>
    </xf>
    <xf numFmtId="0" fontId="15" fillId="35" borderId="0" xfId="0" applyFont="1" applyFill="1" applyAlignment="1">
      <alignment vertical="center" wrapText="1"/>
    </xf>
    <xf numFmtId="0" fontId="15" fillId="36" borderId="0" xfId="0" applyFont="1" applyFill="1" applyAlignment="1">
      <alignment vertical="center" wrapText="1"/>
    </xf>
    <xf numFmtId="0" fontId="13" fillId="32" borderId="0" xfId="0" applyFont="1" applyFill="1" applyAlignment="1">
      <alignment horizontal="center" vertical="center" wrapText="1"/>
    </xf>
    <xf numFmtId="0" fontId="14" fillId="33" borderId="0" xfId="0" applyFont="1" applyFill="1" applyAlignment="1">
      <alignment horizontal="left" vertical="center" wrapText="1"/>
    </xf>
    <xf numFmtId="0" fontId="59" fillId="33" borderId="0" xfId="0" applyFont="1" applyFill="1" applyAlignment="1">
      <alignment horizontal="center" vertical="center" wrapText="1"/>
    </xf>
    <xf numFmtId="0" fontId="21" fillId="33" borderId="0" xfId="3" applyFont="1" applyFill="1" applyAlignment="1">
      <alignment vertical="center" wrapText="1"/>
    </xf>
    <xf numFmtId="0" fontId="47" fillId="35" borderId="0" xfId="3" applyFont="1" applyFill="1" applyAlignment="1">
      <alignment horizontal="left" vertical="center" wrapText="1"/>
    </xf>
    <xf numFmtId="0" fontId="9" fillId="34" borderId="0" xfId="3" applyFont="1" applyFill="1" applyAlignment="1">
      <alignment horizontal="center" vertical="center" wrapText="1"/>
    </xf>
    <xf numFmtId="0" fontId="4" fillId="32" borderId="0" xfId="1" applyFont="1" applyFill="1" applyAlignment="1">
      <alignment horizontal="center" vertical="center"/>
    </xf>
    <xf numFmtId="0" fontId="21" fillId="33" borderId="0" xfId="0" applyFont="1" applyFill="1" applyAlignment="1">
      <alignment vertical="center" wrapText="1"/>
    </xf>
    <xf numFmtId="0" fontId="47" fillId="35" borderId="0" xfId="0" applyFont="1" applyFill="1" applyAlignment="1">
      <alignment horizontal="left" vertical="center" wrapText="1"/>
    </xf>
    <xf numFmtId="0" fontId="9" fillId="107" borderId="2" xfId="0" applyFont="1" applyFill="1" applyBorder="1" applyAlignment="1">
      <alignment horizontal="center" vertical="center" wrapText="1"/>
    </xf>
    <xf numFmtId="0" fontId="90" fillId="108" borderId="2" xfId="0" applyFont="1" applyFill="1" applyBorder="1" applyAlignment="1">
      <alignment vertical="center" wrapText="1"/>
    </xf>
    <xf numFmtId="0" fontId="11" fillId="105" borderId="2" xfId="0" applyFont="1" applyFill="1" applyBorder="1" applyAlignment="1">
      <alignment horizontal="center" vertical="center" wrapText="1"/>
    </xf>
    <xf numFmtId="0" fontId="98" fillId="106" borderId="2" xfId="0" applyFont="1" applyFill="1" applyBorder="1" applyAlignment="1">
      <alignment horizontal="center" vertical="center" wrapText="1"/>
    </xf>
    <xf numFmtId="0" fontId="89" fillId="92" borderId="2" xfId="0" applyFont="1" applyFill="1" applyBorder="1" applyAlignment="1">
      <alignment vertical="center" wrapText="1"/>
    </xf>
    <xf numFmtId="0" fontId="90" fillId="109" borderId="2" xfId="0" applyFont="1" applyFill="1" applyBorder="1" applyAlignment="1">
      <alignment vertical="center" wrapText="1"/>
    </xf>
    <xf numFmtId="0" fontId="89" fillId="35" borderId="2" xfId="0" applyFont="1" applyFill="1" applyBorder="1" applyAlignment="1">
      <alignment horizontal="center" vertical="center" wrapText="1"/>
    </xf>
    <xf numFmtId="0" fontId="13" fillId="107" borderId="2" xfId="0" applyFont="1" applyFill="1" applyBorder="1" applyAlignment="1">
      <alignment horizontal="center" vertical="center" wrapText="1"/>
    </xf>
    <xf numFmtId="0" fontId="96" fillId="47" borderId="2" xfId="0" applyFont="1" applyFill="1" applyBorder="1" applyAlignment="1">
      <alignment horizontal="right" vertical="center" wrapText="1"/>
    </xf>
    <xf numFmtId="0" fontId="90" fillId="110" borderId="2" xfId="0" applyFont="1" applyFill="1" applyBorder="1" applyAlignment="1">
      <alignment vertical="center" wrapText="1"/>
    </xf>
    <xf numFmtId="0" fontId="96" fillId="42" borderId="2" xfId="0" applyFont="1" applyFill="1" applyBorder="1" applyAlignment="1">
      <alignment horizontal="right" vertical="center" wrapText="1"/>
    </xf>
    <xf numFmtId="0" fontId="96" fillId="44" borderId="2" xfId="0" applyFont="1" applyFill="1" applyBorder="1" applyAlignment="1">
      <alignment horizontal="right" vertical="center" wrapText="1"/>
    </xf>
    <xf numFmtId="0" fontId="96" fillId="49" borderId="2" xfId="0" applyFont="1" applyFill="1" applyBorder="1" applyAlignment="1">
      <alignment horizontal="right" vertical="center" wrapText="1"/>
    </xf>
    <xf numFmtId="0" fontId="96" fillId="43" borderId="2" xfId="0" applyFont="1" applyFill="1" applyBorder="1" applyAlignment="1">
      <alignment horizontal="right" vertical="center" wrapText="1"/>
    </xf>
    <xf numFmtId="0" fontId="96" fillId="40" borderId="2" xfId="0" applyFont="1" applyFill="1" applyBorder="1" applyAlignment="1">
      <alignment horizontal="right" vertical="center" wrapText="1"/>
    </xf>
    <xf numFmtId="0" fontId="96" fillId="41" borderId="2" xfId="0" applyFont="1" applyFill="1" applyBorder="1" applyAlignment="1">
      <alignment horizontal="right" vertical="center" wrapText="1"/>
    </xf>
    <xf numFmtId="0" fontId="89" fillId="106" borderId="2" xfId="0" applyFont="1" applyFill="1" applyBorder="1" applyAlignment="1">
      <alignment vertical="center" wrapText="1"/>
    </xf>
    <xf numFmtId="0" fontId="96" fillId="53" borderId="2" xfId="0" applyFont="1" applyFill="1" applyBorder="1" applyAlignment="1">
      <alignment horizontal="right" vertical="center" wrapText="1"/>
    </xf>
    <xf numFmtId="0" fontId="96" fillId="55" borderId="2" xfId="0" applyFont="1" applyFill="1" applyBorder="1" applyAlignment="1">
      <alignment horizontal="right" vertical="center" wrapText="1"/>
    </xf>
    <xf numFmtId="0" fontId="89" fillId="35" borderId="2" xfId="0" applyFont="1" applyFill="1" applyBorder="1" applyAlignment="1">
      <alignment vertical="center" wrapText="1"/>
    </xf>
    <xf numFmtId="0" fontId="101" fillId="108" borderId="2" xfId="0" applyFont="1" applyFill="1" applyBorder="1" applyAlignment="1">
      <alignment horizontal="center" vertical="center" wrapText="1"/>
    </xf>
    <xf numFmtId="0" fontId="4" fillId="32" borderId="0" xfId="0" applyFont="1" applyFill="1" applyAlignment="1">
      <alignment horizontal="center" vertical="center" wrapText="1"/>
    </xf>
    <xf numFmtId="0" fontId="14" fillId="31" borderId="0" xfId="0" applyFont="1" applyFill="1" applyAlignment="1">
      <alignment horizontal="center" vertical="center" wrapText="1"/>
    </xf>
    <xf numFmtId="0" fontId="10" fillId="33" borderId="0" xfId="0" applyFont="1" applyFill="1" applyAlignment="1">
      <alignment vertical="center" wrapText="1"/>
    </xf>
    <xf numFmtId="0" fontId="44" fillId="36" borderId="0" xfId="0" applyFont="1" applyFill="1" applyAlignment="1">
      <alignment vertical="center"/>
    </xf>
    <xf numFmtId="0" fontId="44" fillId="36" borderId="0" xfId="0" applyFont="1" applyFill="1" applyAlignment="1">
      <alignment horizontal="right" vertical="center"/>
    </xf>
    <xf numFmtId="0" fontId="11" fillId="99" borderId="0" xfId="0" applyFont="1" applyFill="1" applyAlignment="1">
      <alignment horizontal="center" vertical="center" wrapText="1"/>
    </xf>
    <xf numFmtId="0" fontId="11" fillId="99" borderId="9" xfId="0" applyFont="1" applyFill="1" applyBorder="1" applyAlignment="1">
      <alignment horizontal="center" vertical="center" wrapText="1"/>
    </xf>
    <xf numFmtId="0" fontId="11" fillId="99" borderId="10" xfId="0" applyFont="1" applyFill="1" applyBorder="1" applyAlignment="1">
      <alignment horizontal="center" vertical="center" wrapText="1"/>
    </xf>
    <xf numFmtId="0" fontId="11" fillId="99" borderId="11" xfId="0" applyFont="1" applyFill="1" applyBorder="1" applyAlignment="1">
      <alignment horizontal="center" vertical="center" wrapText="1"/>
    </xf>
    <xf numFmtId="0" fontId="94" fillId="100" borderId="12" xfId="0" applyFont="1" applyFill="1" applyBorder="1" applyAlignment="1">
      <alignment horizontal="left" vertical="center" wrapText="1"/>
    </xf>
    <xf numFmtId="0" fontId="94" fillId="100" borderId="0" xfId="0" applyFont="1" applyFill="1" applyAlignment="1">
      <alignment horizontal="left" vertical="center" wrapText="1"/>
    </xf>
    <xf numFmtId="0" fontId="94" fillId="100" borderId="13" xfId="0" applyFont="1" applyFill="1" applyBorder="1" applyAlignment="1">
      <alignment horizontal="left" vertical="center" wrapText="1"/>
    </xf>
    <xf numFmtId="0" fontId="11" fillId="99" borderId="12" xfId="0" applyFont="1" applyFill="1" applyBorder="1" applyAlignment="1">
      <alignment horizontal="center" vertical="center" wrapText="1"/>
    </xf>
    <xf numFmtId="0" fontId="11" fillId="99" borderId="13" xfId="0" applyFont="1" applyFill="1" applyBorder="1" applyAlignment="1">
      <alignment horizontal="center" vertical="center" wrapText="1"/>
    </xf>
    <xf numFmtId="0" fontId="91" fillId="101" borderId="12" xfId="0" applyFont="1" applyFill="1" applyBorder="1" applyAlignment="1">
      <alignment horizontal="left" vertical="center" wrapText="1"/>
    </xf>
    <xf numFmtId="0" fontId="91" fillId="101" borderId="0" xfId="0" applyFont="1" applyFill="1" applyAlignment="1">
      <alignment horizontal="left" vertical="center" wrapText="1"/>
    </xf>
    <xf numFmtId="0" fontId="91" fillId="101" borderId="13" xfId="0" applyFont="1" applyFill="1" applyBorder="1" applyAlignment="1">
      <alignment horizontal="left" vertical="center" wrapText="1"/>
    </xf>
    <xf numFmtId="0" fontId="91" fillId="103" borderId="0" xfId="0" applyFont="1" applyFill="1" applyAlignment="1">
      <alignment horizontal="left" vertical="center" wrapText="1"/>
    </xf>
    <xf numFmtId="0" fontId="91" fillId="103" borderId="13" xfId="0" applyFont="1" applyFill="1" applyBorder="1" applyAlignment="1">
      <alignment horizontal="left" vertical="center" wrapText="1"/>
    </xf>
    <xf numFmtId="0" fontId="92" fillId="104" borderId="12" xfId="0" applyFont="1" applyFill="1" applyBorder="1" applyAlignment="1">
      <alignment horizontal="center" vertical="center" wrapText="1"/>
    </xf>
    <xf numFmtId="0" fontId="92" fillId="104" borderId="0" xfId="0" applyFont="1" applyFill="1" applyAlignment="1">
      <alignment horizontal="center" vertical="center" wrapText="1"/>
    </xf>
    <xf numFmtId="0" fontId="92" fillId="104" borderId="13" xfId="0" applyFont="1" applyFill="1" applyBorder="1" applyAlignment="1">
      <alignment horizontal="center" vertical="center" wrapText="1"/>
    </xf>
    <xf numFmtId="0" fontId="91" fillId="100" borderId="12" xfId="0" applyFont="1" applyFill="1" applyBorder="1" applyAlignment="1">
      <alignment horizontal="left" vertical="center" wrapText="1"/>
    </xf>
    <xf numFmtId="0" fontId="91" fillId="100" borderId="0" xfId="0" applyFont="1" applyFill="1" applyAlignment="1">
      <alignment horizontal="left" vertical="center" wrapText="1"/>
    </xf>
    <xf numFmtId="0" fontId="91" fillId="100" borderId="13" xfId="0" applyFont="1" applyFill="1" applyBorder="1" applyAlignment="1">
      <alignment horizontal="left" vertical="center" wrapText="1"/>
    </xf>
    <xf numFmtId="0" fontId="9" fillId="102" borderId="12" xfId="0" applyFont="1" applyFill="1" applyBorder="1" applyAlignment="1">
      <alignment horizontal="right" vertical="center" wrapText="1"/>
    </xf>
    <xf numFmtId="0" fontId="9" fillId="102" borderId="0" xfId="0" applyFont="1" applyFill="1" applyAlignment="1">
      <alignment horizontal="right" vertical="center" wrapText="1"/>
    </xf>
    <xf numFmtId="0" fontId="91" fillId="103" borderId="0" xfId="0" applyFont="1" applyFill="1" applyAlignment="1">
      <alignment horizontal="left" vertical="center"/>
    </xf>
    <xf numFmtId="0" fontId="91" fillId="103" borderId="13" xfId="0" applyFont="1" applyFill="1" applyBorder="1" applyAlignment="1">
      <alignment horizontal="left" vertical="center"/>
    </xf>
    <xf numFmtId="0" fontId="93" fillId="101" borderId="12" xfId="0" applyFont="1" applyFill="1" applyBorder="1" applyAlignment="1">
      <alignment horizontal="left" vertical="center" wrapText="1"/>
    </xf>
    <xf numFmtId="0" fontId="93" fillId="101" borderId="0" xfId="0" applyFont="1" applyFill="1" applyAlignment="1">
      <alignment horizontal="left" vertical="center" wrapText="1"/>
    </xf>
    <xf numFmtId="0" fontId="93" fillId="101" borderId="13" xfId="0" applyFont="1" applyFill="1" applyBorder="1" applyAlignment="1">
      <alignment horizontal="left" vertical="center" wrapText="1"/>
    </xf>
    <xf numFmtId="0" fontId="93" fillId="101" borderId="14" xfId="0" applyFont="1" applyFill="1" applyBorder="1" applyAlignment="1">
      <alignment horizontal="left" vertical="center" wrapText="1"/>
    </xf>
    <xf numFmtId="0" fontId="93" fillId="101" borderId="15" xfId="0" applyFont="1" applyFill="1" applyBorder="1" applyAlignment="1">
      <alignment horizontal="left" vertical="center" wrapText="1"/>
    </xf>
    <xf numFmtId="0" fontId="93" fillId="101" borderId="16" xfId="0" applyFont="1" applyFill="1" applyBorder="1" applyAlignment="1">
      <alignment horizontal="left" vertical="center" wrapText="1"/>
    </xf>
    <xf numFmtId="0" fontId="4" fillId="32" borderId="0" xfId="0" applyFont="1" applyFill="1" applyAlignment="1">
      <alignment horizontal="center" vertical="center"/>
    </xf>
    <xf numFmtId="0" fontId="44" fillId="33" borderId="0" xfId="0" applyFont="1" applyFill="1" applyAlignment="1">
      <alignment vertical="center" wrapText="1"/>
    </xf>
    <xf numFmtId="0" fontId="42" fillId="39" borderId="0" xfId="0" applyFont="1" applyFill="1" applyAlignment="1">
      <alignment horizontal="left" vertical="top" wrapText="1"/>
    </xf>
    <xf numFmtId="0" fontId="0" fillId="39" borderId="0" xfId="0" applyFill="1" applyAlignment="1">
      <alignment horizontal="left" vertical="top" wrapText="1"/>
    </xf>
    <xf numFmtId="0" fontId="90" fillId="35" borderId="2" xfId="0" applyFont="1" applyFill="1" applyBorder="1" applyAlignment="1">
      <alignment vertical="center" wrapText="1"/>
    </xf>
    <xf numFmtId="0" fontId="89" fillId="108" borderId="2" xfId="0" applyFont="1" applyFill="1" applyBorder="1" applyAlignment="1">
      <alignment vertical="center" wrapText="1"/>
    </xf>
    <xf numFmtId="0" fontId="39" fillId="107" borderId="2" xfId="0" applyFont="1" applyFill="1" applyBorder="1" applyAlignment="1">
      <alignment horizontal="center" vertical="center" wrapText="1"/>
    </xf>
    <xf numFmtId="0" fontId="96" fillId="109" borderId="2" xfId="0" applyFont="1" applyFill="1" applyBorder="1" applyAlignment="1">
      <alignment horizontal="center" vertical="center" wrapText="1"/>
    </xf>
    <xf numFmtId="0" fontId="90" fillId="106" borderId="2" xfId="0" applyFont="1" applyFill="1" applyBorder="1" applyAlignment="1">
      <alignment vertical="center" wrapText="1"/>
    </xf>
    <xf numFmtId="0" fontId="99" fillId="35" borderId="2" xfId="0" applyFont="1" applyFill="1" applyBorder="1" applyAlignment="1">
      <alignment horizontal="center" vertical="center" wrapText="1"/>
    </xf>
    <xf numFmtId="0" fontId="97" fillId="111" borderId="2" xfId="0" applyFont="1" applyFill="1" applyBorder="1" applyAlignment="1">
      <alignment horizontal="center" vertical="center" wrapText="1"/>
    </xf>
    <xf numFmtId="0" fontId="89" fillId="92" borderId="2" xfId="0" applyFont="1" applyFill="1" applyBorder="1" applyAlignment="1">
      <alignment horizontal="center" vertical="center" wrapText="1"/>
    </xf>
    <xf numFmtId="0" fontId="90" fillId="88" borderId="2" xfId="0" applyFont="1" applyFill="1" applyBorder="1" applyAlignment="1">
      <alignment horizontal="center" vertical="center" wrapText="1"/>
    </xf>
    <xf numFmtId="0" fontId="13" fillId="105" borderId="2" xfId="0" applyFont="1" applyFill="1" applyBorder="1" applyAlignment="1">
      <alignment horizontal="center" vertical="center" wrapText="1"/>
    </xf>
    <xf numFmtId="0" fontId="90" fillId="35" borderId="2" xfId="0" applyFont="1" applyFill="1" applyBorder="1" applyAlignment="1">
      <alignment horizontal="center" vertical="center" wrapText="1"/>
    </xf>
    <xf numFmtId="0" fontId="90" fillId="111" borderId="2" xfId="0" applyFont="1" applyFill="1" applyBorder="1" applyAlignment="1">
      <alignment horizontal="center" vertical="center" wrapText="1"/>
    </xf>
    <xf numFmtId="0" fontId="96" fillId="90" borderId="2" xfId="0" applyFont="1" applyFill="1" applyBorder="1" applyAlignment="1">
      <alignment horizontal="right" vertical="center" wrapText="1"/>
    </xf>
    <xf numFmtId="0" fontId="90" fillId="112" borderId="2" xfId="0" applyFont="1" applyFill="1" applyBorder="1" applyAlignment="1">
      <alignment horizontal="left" vertical="center" wrapText="1"/>
    </xf>
    <xf numFmtId="0" fontId="89" fillId="90" borderId="2" xfId="0" applyFont="1" applyFill="1" applyBorder="1" applyAlignment="1">
      <alignment horizontal="center" vertical="center" wrapText="1"/>
    </xf>
    <xf numFmtId="0" fontId="4" fillId="34" borderId="0" xfId="0" applyFont="1" applyFill="1" applyAlignment="1">
      <alignment horizontal="left" vertical="center" wrapText="1"/>
    </xf>
    <xf numFmtId="0" fontId="59" fillId="56" borderId="0" xfId="0" applyFont="1" applyFill="1" applyAlignment="1">
      <alignment vertical="center" wrapText="1"/>
    </xf>
    <xf numFmtId="0" fontId="60" fillId="57" borderId="0" xfId="0" applyFont="1" applyFill="1" applyAlignment="1">
      <alignment horizontal="center" vertical="center"/>
    </xf>
    <xf numFmtId="0" fontId="58" fillId="58" borderId="0" xfId="0" applyFont="1" applyFill="1" applyAlignment="1">
      <alignment horizontal="center" vertical="center" wrapText="1"/>
    </xf>
    <xf numFmtId="0" fontId="37" fillId="57" borderId="0" xfId="0" applyFont="1" applyFill="1" applyAlignment="1">
      <alignment horizontal="center" vertical="center" wrapText="1"/>
    </xf>
    <xf numFmtId="0" fontId="95" fillId="106" borderId="2" xfId="0" applyFont="1" applyFill="1" applyBorder="1" applyAlignment="1">
      <alignment horizontal="center" vertical="center" wrapText="1"/>
    </xf>
    <xf numFmtId="0" fontId="96" fillId="113" borderId="2" xfId="0" applyFont="1" applyFill="1" applyBorder="1" applyAlignment="1">
      <alignment horizontal="right" vertical="center" wrapText="1"/>
    </xf>
    <xf numFmtId="0" fontId="100" fillId="106" borderId="2" xfId="0" applyFont="1" applyFill="1" applyBorder="1" applyAlignment="1">
      <alignment horizontal="left" vertical="center" wrapText="1"/>
    </xf>
    <xf numFmtId="0" fontId="99" fillId="35" borderId="2" xfId="0" applyFont="1" applyFill="1" applyBorder="1" applyAlignment="1">
      <alignment vertical="center" wrapText="1"/>
    </xf>
    <xf numFmtId="0" fontId="60" fillId="75" borderId="2" xfId="10" applyFont="1" applyFill="1" applyAlignment="1">
      <alignment horizontal="center" vertical="center" wrapText="1"/>
    </xf>
    <xf numFmtId="0" fontId="11" fillId="93" borderId="2" xfId="10" applyFont="1" applyFill="1" applyAlignment="1">
      <alignment horizontal="center" vertical="center"/>
    </xf>
    <xf numFmtId="0" fontId="83" fillId="56" borderId="2" xfId="10" applyFont="1" applyFill="1" applyAlignment="1">
      <alignment horizontal="left" vertical="center" wrapText="1"/>
    </xf>
    <xf numFmtId="0" fontId="4" fillId="87" borderId="2" xfId="10" applyFont="1" applyFill="1" applyAlignment="1">
      <alignment horizontal="center" vertical="center" wrapText="1"/>
    </xf>
    <xf numFmtId="0" fontId="11" fillId="87" borderId="2" xfId="10" applyFont="1" applyFill="1" applyAlignment="1">
      <alignment horizontal="center" vertical="center"/>
    </xf>
    <xf numFmtId="0" fontId="11" fillId="87" borderId="2" xfId="10" applyFont="1" applyFill="1" applyAlignment="1">
      <alignment horizontal="center" vertical="center" wrapText="1"/>
    </xf>
    <xf numFmtId="0" fontId="90" fillId="116" borderId="2" xfId="0" applyFont="1" applyFill="1" applyBorder="1" applyAlignment="1">
      <alignment vertical="center" wrapText="1"/>
    </xf>
    <xf numFmtId="0" fontId="89" fillId="115" borderId="2" xfId="0" applyFont="1" applyFill="1" applyBorder="1" applyAlignment="1">
      <alignment horizontal="center" vertical="center" wrapText="1"/>
    </xf>
    <xf numFmtId="0" fontId="37" fillId="75" borderId="2" xfId="10" applyFont="1" applyFill="1" applyAlignment="1">
      <alignment horizontal="left" vertical="center" wrapText="1"/>
    </xf>
    <xf numFmtId="0" fontId="90" fillId="117" borderId="2" xfId="0" applyFont="1" applyFill="1" applyBorder="1" applyAlignment="1">
      <alignment vertical="center" wrapText="1"/>
    </xf>
    <xf numFmtId="0" fontId="11" fillId="87" borderId="2" xfId="0" applyFont="1" applyFill="1" applyBorder="1" applyAlignment="1">
      <alignment horizontal="center" vertical="center" wrapText="1"/>
    </xf>
    <xf numFmtId="0" fontId="99" fillId="115" borderId="2" xfId="0" applyFont="1" applyFill="1" applyBorder="1" applyAlignment="1">
      <alignment horizontal="center" vertical="center" wrapText="1"/>
    </xf>
    <xf numFmtId="0" fontId="4" fillId="87" borderId="2" xfId="0" applyFont="1" applyFill="1" applyBorder="1" applyAlignment="1">
      <alignment horizontal="center" vertical="center" wrapText="1"/>
    </xf>
    <xf numFmtId="0" fontId="98" fillId="89" borderId="17" xfId="0" applyFont="1" applyFill="1" applyBorder="1" applyAlignment="1">
      <alignment horizontal="center" vertical="center" wrapText="1"/>
    </xf>
    <xf numFmtId="0" fontId="89" fillId="114" borderId="2" xfId="0" applyFont="1" applyFill="1" applyBorder="1" applyAlignment="1">
      <alignment vertical="center" wrapText="1"/>
    </xf>
    <xf numFmtId="0" fontId="96" fillId="40" borderId="2" xfId="0" applyFont="1" applyFill="1" applyBorder="1" applyAlignment="1">
      <alignment horizontal="center" vertical="center" wrapText="1"/>
    </xf>
    <xf numFmtId="0" fontId="90" fillId="118" borderId="2" xfId="0" applyFont="1" applyFill="1" applyBorder="1" applyAlignment="1">
      <alignment vertical="center" wrapText="1"/>
    </xf>
    <xf numFmtId="0" fontId="96" fillId="41" borderId="2" xfId="0" applyFont="1" applyFill="1" applyBorder="1" applyAlignment="1">
      <alignment horizontal="center" vertical="center" wrapText="1"/>
    </xf>
    <xf numFmtId="0" fontId="96" fillId="42" borderId="2" xfId="0" applyFont="1" applyFill="1" applyBorder="1" applyAlignment="1">
      <alignment horizontal="center" vertical="center" wrapText="1"/>
    </xf>
    <xf numFmtId="0" fontId="96" fillId="47" borderId="2" xfId="0" applyFont="1" applyFill="1" applyBorder="1" applyAlignment="1">
      <alignment horizontal="center" vertical="center" wrapText="1"/>
    </xf>
    <xf numFmtId="0" fontId="96" fillId="52" borderId="2" xfId="0" applyFont="1" applyFill="1" applyBorder="1" applyAlignment="1">
      <alignment horizontal="center" vertical="center" wrapText="1"/>
    </xf>
    <xf numFmtId="0" fontId="96" fillId="48" borderId="2" xfId="0" applyFont="1" applyFill="1" applyBorder="1" applyAlignment="1">
      <alignment horizontal="center" vertical="center" wrapText="1"/>
    </xf>
    <xf numFmtId="0" fontId="96" fillId="53" borderId="2" xfId="0" applyFont="1" applyFill="1" applyBorder="1" applyAlignment="1">
      <alignment horizontal="center" vertical="center" wrapText="1"/>
    </xf>
    <xf numFmtId="0" fontId="96" fillId="49" borderId="2" xfId="0" applyFont="1" applyFill="1" applyBorder="1" applyAlignment="1">
      <alignment horizontal="center" vertical="center" wrapText="1"/>
    </xf>
    <xf numFmtId="0" fontId="96" fillId="50" borderId="2" xfId="0" applyFont="1" applyFill="1" applyBorder="1" applyAlignment="1">
      <alignment horizontal="center" vertical="center" wrapText="1"/>
    </xf>
    <xf numFmtId="0" fontId="96" fillId="51" borderId="2" xfId="0" applyFont="1" applyFill="1" applyBorder="1" applyAlignment="1">
      <alignment horizontal="center" vertical="center" wrapText="1"/>
    </xf>
    <xf numFmtId="0" fontId="96" fillId="50" borderId="2" xfId="0" applyFont="1" applyFill="1" applyBorder="1" applyAlignment="1">
      <alignment horizontal="right" vertical="center" wrapText="1"/>
    </xf>
    <xf numFmtId="0" fontId="96" fillId="120" borderId="2" xfId="0" applyFont="1" applyFill="1" applyBorder="1" applyAlignment="1">
      <alignment horizontal="right" vertical="center" wrapText="1"/>
    </xf>
    <xf numFmtId="0" fontId="96" fillId="119" borderId="2" xfId="0" applyFont="1" applyFill="1" applyBorder="1" applyAlignment="1">
      <alignment horizontal="right" vertical="center" wrapText="1"/>
    </xf>
    <xf numFmtId="0" fontId="96" fillId="121" borderId="2" xfId="0" applyFont="1" applyFill="1" applyBorder="1" applyAlignment="1">
      <alignment horizontal="right" vertical="center" wrapText="1"/>
    </xf>
    <xf numFmtId="0" fontId="100" fillId="116" borderId="2" xfId="0" applyFont="1" applyFill="1" applyBorder="1" applyAlignment="1">
      <alignment vertical="center" wrapText="1"/>
    </xf>
    <xf numFmtId="0" fontId="100" fillId="35" borderId="2" xfId="0" applyFont="1" applyFill="1" applyBorder="1" applyAlignment="1">
      <alignment vertical="center" wrapText="1"/>
    </xf>
    <xf numFmtId="0" fontId="99" fillId="89" borderId="2" xfId="0" applyFont="1" applyFill="1" applyBorder="1" applyAlignment="1">
      <alignment horizontal="center" vertical="center" wrapText="1"/>
    </xf>
    <xf numFmtId="0" fontId="0" fillId="20" borderId="0" xfId="0" applyFill="1" applyAlignment="1">
      <alignment horizontal="left" vertical="center" wrapText="1"/>
    </xf>
    <xf numFmtId="0" fontId="38" fillId="30" borderId="0" xfId="1" applyFont="1" applyFill="1" applyAlignment="1">
      <alignment horizontal="center" vertical="center"/>
    </xf>
    <xf numFmtId="0" fontId="38" fillId="31" borderId="0" xfId="1" applyFont="1" applyFill="1" applyAlignment="1">
      <alignment horizontal="center" vertical="center"/>
    </xf>
    <xf numFmtId="0" fontId="0" fillId="30" borderId="0" xfId="0" applyFill="1" applyAlignment="1">
      <alignment horizontal="left" vertical="center" wrapText="1"/>
    </xf>
    <xf numFmtId="0" fontId="5" fillId="5" borderId="0" xfId="1" applyFont="1" applyFill="1" applyAlignment="1">
      <alignment horizontal="left" vertical="center" wrapText="1"/>
    </xf>
    <xf numFmtId="0" fontId="31" fillId="27" borderId="0" xfId="1" applyFont="1" applyFill="1" applyAlignment="1">
      <alignment horizontal="center" vertical="center"/>
    </xf>
    <xf numFmtId="0" fontId="36" fillId="29" borderId="0" xfId="1" applyFont="1" applyFill="1" applyAlignment="1">
      <alignment horizontal="center" vertical="center"/>
    </xf>
    <xf numFmtId="0" fontId="5" fillId="9" borderId="0" xfId="0" applyFont="1" applyFill="1" applyAlignment="1">
      <alignment horizontal="left" vertical="center" wrapText="1"/>
    </xf>
    <xf numFmtId="0" fontId="36" fillId="164" borderId="0" xfId="0" applyFont="1" applyFill="1" applyAlignment="1">
      <alignment horizontal="center" vertical="center"/>
    </xf>
    <xf numFmtId="0" fontId="56" fillId="164" borderId="0" xfId="0" applyFont="1" applyFill="1" applyAlignment="1">
      <alignment horizontal="center" vertical="center"/>
    </xf>
    <xf numFmtId="0" fontId="148" fillId="163" borderId="0" xfId="0" applyFont="1" applyFill="1" applyAlignment="1">
      <alignment horizontal="center" vertical="center"/>
    </xf>
    <xf numFmtId="0" fontId="13" fillId="165" borderId="0" xfId="0" applyFont="1" applyFill="1" applyAlignment="1">
      <alignment horizontal="center" vertical="center"/>
    </xf>
    <xf numFmtId="0" fontId="99" fillId="166" borderId="0" xfId="0" applyFont="1" applyFill="1" applyAlignment="1">
      <alignment horizontal="center" vertical="center"/>
    </xf>
    <xf numFmtId="0" fontId="90" fillId="0" borderId="0" xfId="0" applyFont="1" applyAlignment="1">
      <alignment vertical="center" wrapText="1"/>
    </xf>
    <xf numFmtId="0" fontId="89" fillId="167" borderId="0" xfId="0" applyFont="1" applyFill="1" applyAlignment="1">
      <alignment horizontal="right" vertical="center" wrapText="1"/>
    </xf>
    <xf numFmtId="0" fontId="89" fillId="0" borderId="0" xfId="0" applyFont="1" applyAlignment="1">
      <alignment vertical="center" wrapText="1"/>
    </xf>
    <xf numFmtId="0" fontId="150" fillId="0" borderId="0" xfId="0" applyFont="1" applyAlignment="1">
      <alignment vertical="center" wrapText="1"/>
    </xf>
    <xf numFmtId="0" fontId="89" fillId="0" borderId="0" xfId="0" applyFont="1" applyAlignment="1">
      <alignment horizontal="center" vertical="center" wrapText="1"/>
    </xf>
    <xf numFmtId="0" fontId="90" fillId="0" borderId="0" xfId="0" applyFont="1" applyAlignment="1">
      <alignment horizontal="left" vertical="center" wrapText="1"/>
    </xf>
    <xf numFmtId="0" fontId="96" fillId="167" borderId="0" xfId="0" applyFont="1" applyFill="1" applyAlignment="1">
      <alignment horizontal="right" vertical="center" wrapText="1"/>
    </xf>
    <xf numFmtId="0" fontId="99" fillId="166" borderId="0" xfId="0" applyFont="1" applyFill="1" applyAlignment="1">
      <alignment horizontal="left" vertical="center"/>
    </xf>
    <xf numFmtId="0" fontId="90" fillId="0" borderId="0" xfId="0" applyFont="1" applyAlignment="1">
      <alignment horizontal="center" vertical="center" wrapText="1"/>
    </xf>
    <xf numFmtId="0" fontId="11" fillId="165" borderId="0" xfId="0" applyFont="1" applyFill="1" applyAlignment="1">
      <alignment horizontal="center" vertical="center"/>
    </xf>
    <xf numFmtId="0" fontId="89" fillId="0" borderId="0" xfId="0" applyFont="1" applyAlignment="1">
      <alignment vertical="top" wrapText="1"/>
    </xf>
    <xf numFmtId="0" fontId="90" fillId="0" borderId="0" xfId="0" applyFont="1" applyAlignment="1">
      <alignment vertical="top" wrapText="1"/>
    </xf>
    <xf numFmtId="0" fontId="90" fillId="0" borderId="0" xfId="0" applyFont="1" applyAlignment="1">
      <alignment horizontal="left" vertical="top" wrapText="1"/>
    </xf>
    <xf numFmtId="0" fontId="142" fillId="157" borderId="21" xfId="0" applyFont="1" applyFill="1" applyBorder="1" applyAlignment="1">
      <alignment horizontal="left" vertical="center" wrapText="1"/>
    </xf>
    <xf numFmtId="0" fontId="142" fillId="157" borderId="22" xfId="0" applyFont="1" applyFill="1" applyBorder="1" applyAlignment="1">
      <alignment vertical="center" wrapText="1"/>
    </xf>
    <xf numFmtId="0" fontId="142" fillId="157" borderId="23" xfId="0" applyFont="1" applyFill="1" applyBorder="1" applyAlignment="1">
      <alignment vertical="center" wrapText="1"/>
    </xf>
    <xf numFmtId="0" fontId="124" fillId="145" borderId="24" xfId="0" applyFont="1" applyFill="1" applyBorder="1" applyAlignment="1">
      <alignment vertical="center" wrapText="1"/>
    </xf>
    <xf numFmtId="0" fontId="124" fillId="145" borderId="25" xfId="0" applyFont="1" applyFill="1" applyBorder="1" applyAlignment="1">
      <alignment vertical="center" wrapText="1"/>
    </xf>
    <xf numFmtId="0" fontId="124" fillId="145" borderId="26" xfId="0" applyFont="1" applyFill="1" applyBorder="1" applyAlignment="1">
      <alignment vertical="center" wrapText="1"/>
    </xf>
    <xf numFmtId="0" fontId="126" fillId="159" borderId="0" xfId="3" applyFont="1" applyFill="1" applyAlignment="1">
      <alignment vertical="center" wrapText="1"/>
    </xf>
    <xf numFmtId="0" fontId="136" fillId="0" borderId="0" xfId="3" applyFont="1" applyAlignment="1">
      <alignment vertical="center" wrapText="1"/>
    </xf>
    <xf numFmtId="0" fontId="126" fillId="147" borderId="0" xfId="3" applyFont="1" applyFill="1" applyAlignment="1">
      <alignment horizontal="left" vertical="center" wrapText="1"/>
    </xf>
    <xf numFmtId="0" fontId="141" fillId="158" borderId="0" xfId="0" applyFont="1" applyFill="1" applyAlignment="1">
      <alignment horizontal="left" vertical="center"/>
    </xf>
    <xf numFmtId="0" fontId="11" fillId="153" borderId="0" xfId="3" applyFont="1" applyFill="1" applyAlignment="1">
      <alignment horizontal="left" vertical="center" wrapText="1"/>
    </xf>
    <xf numFmtId="0" fontId="11" fillId="153" borderId="0" xfId="3" applyFont="1" applyFill="1" applyAlignment="1">
      <alignment vertical="center" wrapText="1"/>
    </xf>
    <xf numFmtId="0" fontId="139" fillId="145" borderId="0" xfId="3" applyFont="1" applyFill="1" applyAlignment="1">
      <alignment vertical="center" wrapText="1"/>
    </xf>
    <xf numFmtId="0" fontId="150" fillId="0" borderId="0" xfId="0" applyFont="1" applyAlignment="1">
      <alignment vertical="top" wrapText="1"/>
    </xf>
    <xf numFmtId="0" fontId="145" fillId="157" borderId="21" xfId="0" applyFont="1" applyFill="1" applyBorder="1" applyAlignment="1">
      <alignment horizontal="left" vertical="center" wrapText="1"/>
    </xf>
    <xf numFmtId="0" fontId="145" fillId="157" borderId="22" xfId="0" applyFont="1" applyFill="1" applyBorder="1" applyAlignment="1">
      <alignment vertical="center" wrapText="1"/>
    </xf>
    <xf numFmtId="0" fontId="145" fillId="157" borderId="23" xfId="0" applyFont="1" applyFill="1" applyBorder="1" applyAlignment="1">
      <alignment vertical="center" wrapText="1"/>
    </xf>
    <xf numFmtId="0" fontId="126" fillId="147" borderId="24" xfId="0" applyFont="1" applyFill="1" applyBorder="1" applyAlignment="1">
      <alignment vertical="center" wrapText="1"/>
    </xf>
    <xf numFmtId="0" fontId="126" fillId="147" borderId="25" xfId="0" applyFont="1" applyFill="1" applyBorder="1" applyAlignment="1">
      <alignment vertical="center" wrapText="1"/>
    </xf>
    <xf numFmtId="0" fontId="126" fillId="147" borderId="26" xfId="0" applyFont="1" applyFill="1" applyBorder="1" applyAlignment="1">
      <alignment vertical="center" wrapText="1"/>
    </xf>
    <xf numFmtId="0" fontId="143" fillId="145" borderId="0" xfId="3" applyFont="1" applyFill="1" applyAlignment="1">
      <alignment vertical="center" wrapText="1"/>
    </xf>
    <xf numFmtId="0" fontId="126" fillId="147" borderId="0" xfId="3" applyFont="1" applyFill="1" applyAlignment="1">
      <alignment vertical="center" wrapText="1"/>
    </xf>
    <xf numFmtId="0" fontId="131" fillId="149" borderId="24" xfId="0" applyFont="1" applyFill="1" applyBorder="1" applyAlignment="1">
      <alignment vertical="center" wrapText="1"/>
    </xf>
    <xf numFmtId="0" fontId="131" fillId="149" borderId="25" xfId="0" applyFont="1" applyFill="1" applyBorder="1" applyAlignment="1">
      <alignment vertical="center" wrapText="1"/>
    </xf>
    <xf numFmtId="0" fontId="131" fillId="149" borderId="26" xfId="0" applyFont="1" applyFill="1" applyBorder="1" applyAlignment="1">
      <alignment vertical="center" wrapText="1"/>
    </xf>
    <xf numFmtId="0" fontId="60" fillId="144" borderId="0" xfId="3" applyFont="1" applyFill="1" applyAlignment="1">
      <alignment vertical="center" wrapText="1"/>
    </xf>
    <xf numFmtId="0" fontId="11" fillId="149" borderId="21" xfId="0" applyFont="1" applyFill="1" applyBorder="1" applyAlignment="1">
      <alignment horizontal="left" vertical="center" wrapText="1"/>
    </xf>
    <xf numFmtId="0" fontId="11" fillId="149" borderId="22" xfId="0" applyFont="1" applyFill="1" applyBorder="1" applyAlignment="1">
      <alignment vertical="center" wrapText="1"/>
    </xf>
    <xf numFmtId="0" fontId="11" fillId="149" borderId="23" xfId="0" applyFont="1" applyFill="1" applyBorder="1" applyAlignment="1">
      <alignment vertical="center" wrapText="1"/>
    </xf>
    <xf numFmtId="0" fontId="130" fillId="0" borderId="24" xfId="0" applyFont="1" applyBorder="1" applyAlignment="1">
      <alignment vertical="center" wrapText="1"/>
    </xf>
    <xf numFmtId="0" fontId="130" fillId="0" borderId="25" xfId="0" applyFont="1" applyBorder="1" applyAlignment="1">
      <alignment vertical="center" wrapText="1"/>
    </xf>
    <xf numFmtId="0" fontId="130" fillId="0" borderId="26" xfId="0" applyFont="1" applyBorder="1" applyAlignment="1">
      <alignment vertical="center" wrapText="1"/>
    </xf>
    <xf numFmtId="0" fontId="99" fillId="168" borderId="0" xfId="0" applyFont="1" applyFill="1" applyAlignment="1">
      <alignment horizontal="center" vertical="center"/>
    </xf>
    <xf numFmtId="0" fontId="150" fillId="0" borderId="0" xfId="0" applyFont="1" applyAlignment="1">
      <alignment horizontal="left" vertical="center" wrapText="1"/>
    </xf>
    <xf numFmtId="0" fontId="89" fillId="0" borderId="0" xfId="0" applyFont="1" applyAlignment="1">
      <alignment horizontal="left" vertical="center" wrapText="1"/>
    </xf>
    <xf numFmtId="0" fontId="146" fillId="157" borderId="21" xfId="0" applyFont="1" applyFill="1" applyBorder="1" applyAlignment="1">
      <alignment horizontal="left" vertical="center" wrapText="1"/>
    </xf>
    <xf numFmtId="0" fontId="143" fillId="145" borderId="24" xfId="0" applyFont="1" applyFill="1" applyBorder="1" applyAlignment="1">
      <alignment horizontal="left" vertical="center" wrapText="1"/>
    </xf>
    <xf numFmtId="0" fontId="124" fillId="145" borderId="0" xfId="3" applyFont="1" applyFill="1" applyAlignment="1">
      <alignment horizontal="left" vertical="center" wrapText="1"/>
    </xf>
    <xf numFmtId="0" fontId="96" fillId="167" borderId="0" xfId="0" applyFont="1" applyFill="1" applyAlignment="1">
      <alignment horizontal="center" vertical="center" wrapText="1"/>
    </xf>
    <xf numFmtId="0" fontId="126" fillId="147" borderId="24" xfId="0" applyFont="1" applyFill="1" applyBorder="1" applyAlignment="1">
      <alignment horizontal="left" vertical="center" wrapText="1"/>
    </xf>
    <xf numFmtId="0" fontId="124" fillId="145" borderId="0" xfId="3" applyFont="1" applyFill="1" applyAlignment="1">
      <alignment vertical="center" wrapText="1"/>
    </xf>
    <xf numFmtId="0" fontId="126" fillId="28" borderId="0" xfId="3" applyFont="1" applyFill="1" applyAlignment="1">
      <alignment horizontal="center" vertical="center" wrapText="1"/>
    </xf>
    <xf numFmtId="0" fontId="36" fillId="156" borderId="24" xfId="0" applyFont="1" applyFill="1" applyBorder="1" applyAlignment="1">
      <alignment horizontal="center" vertical="center" wrapText="1"/>
    </xf>
    <xf numFmtId="0" fontId="138" fillId="28" borderId="0" xfId="3" applyFont="1" applyFill="1" applyAlignment="1">
      <alignment horizontal="left" vertical="center" wrapText="1"/>
    </xf>
    <xf numFmtId="0" fontId="144" fillId="163" borderId="21" xfId="0" applyFont="1" applyFill="1" applyBorder="1" applyAlignment="1">
      <alignment horizontal="left" vertical="center" wrapText="1"/>
    </xf>
    <xf numFmtId="0" fontId="144" fillId="163" borderId="22" xfId="0" applyFont="1" applyFill="1" applyBorder="1" applyAlignment="1">
      <alignment vertical="center" wrapText="1"/>
    </xf>
    <xf numFmtId="0" fontId="144" fillId="163" borderId="23" xfId="0" applyFont="1" applyFill="1" applyBorder="1" applyAlignment="1">
      <alignment vertical="center" wrapText="1"/>
    </xf>
    <xf numFmtId="0" fontId="136" fillId="147" borderId="24" xfId="0" applyFont="1" applyFill="1" applyBorder="1" applyAlignment="1">
      <alignment vertical="center" wrapText="1"/>
    </xf>
    <xf numFmtId="0" fontId="136" fillId="147" borderId="25" xfId="0" applyFont="1" applyFill="1" applyBorder="1" applyAlignment="1">
      <alignment vertical="center" wrapText="1"/>
    </xf>
    <xf numFmtId="0" fontId="136" fillId="147" borderId="26" xfId="0" applyFont="1" applyFill="1" applyBorder="1" applyAlignment="1">
      <alignment vertical="center" wrapText="1"/>
    </xf>
    <xf numFmtId="0" fontId="65" fillId="154" borderId="0" xfId="0" applyFont="1" applyFill="1" applyAlignment="1">
      <alignment horizontal="center" vertical="center"/>
    </xf>
    <xf numFmtId="0" fontId="84" fillId="154" borderId="0" xfId="0" applyFont="1" applyFill="1" applyAlignment="1">
      <alignment vertical="center"/>
    </xf>
    <xf numFmtId="0" fontId="65" fillId="154" borderId="0" xfId="0" applyFont="1" applyFill="1" applyAlignment="1">
      <alignment vertical="center"/>
    </xf>
    <xf numFmtId="0" fontId="13" fillId="173" borderId="0" xfId="0" applyFont="1" applyFill="1" applyAlignment="1">
      <alignment horizontal="center" vertical="center"/>
    </xf>
    <xf numFmtId="0" fontId="0" fillId="173" borderId="0" xfId="0" applyFill="1" applyAlignment="1">
      <alignment vertical="center"/>
    </xf>
    <xf numFmtId="0" fontId="89" fillId="0" borderId="0" xfId="0" applyFont="1" applyAlignment="1">
      <alignment horizontal="center" vertical="top" wrapText="1"/>
    </xf>
    <xf numFmtId="0" fontId="99" fillId="166" borderId="0" xfId="0" applyFont="1" applyFill="1" applyAlignment="1">
      <alignment horizontal="center" vertical="center" wrapText="1"/>
    </xf>
    <xf numFmtId="0" fontId="8" fillId="3" borderId="0" xfId="0" applyFont="1" applyFill="1" applyAlignment="1">
      <alignment horizontal="left" vertical="center"/>
    </xf>
  </cellXfs>
  <cellStyles count="18">
    <cellStyle name="Lien hypertexte" xfId="5" xr:uid="{00000000-0005-0000-0000-000000000000}"/>
    <cellStyle name="Lien hypertexte 2" xfId="4" xr:uid="{00000000-0005-0000-0000-000001000000}"/>
    <cellStyle name="Lien hypertexte 3" xfId="12" xr:uid="{00000000-0005-0000-0000-000002000000}"/>
    <cellStyle name="Normal" xfId="0" builtinId="0"/>
    <cellStyle name="Normal 10 2 2 2 2 3 2 3 2 2 4 2" xfId="9" xr:uid="{00000000-0005-0000-0000-000004000000}"/>
    <cellStyle name="Normal 2" xfId="3" xr:uid="{00000000-0005-0000-0000-000005000000}"/>
    <cellStyle name="Normal 2 2 2 2" xfId="6" xr:uid="{00000000-0005-0000-0000-000006000000}"/>
    <cellStyle name="Normal 2 2 2 2 2" xfId="7" xr:uid="{00000000-0005-0000-0000-000007000000}"/>
    <cellStyle name="Normal 2 3" xfId="16" xr:uid="{00000000-0005-0000-0000-000008000000}"/>
    <cellStyle name="Normal 3" xfId="10" xr:uid="{00000000-0005-0000-0000-000009000000}"/>
    <cellStyle name="Normal 3 2" xfId="1" xr:uid="{00000000-0005-0000-0000-00000A000000}"/>
    <cellStyle name="Normal 3 2 2" xfId="11" xr:uid="{00000000-0005-0000-0000-00000B000000}"/>
    <cellStyle name="Normal 4" xfId="2" xr:uid="{00000000-0005-0000-0000-00000C000000}"/>
    <cellStyle name="Normal 4 3 4 2 2 2 2" xfId="15" xr:uid="{00000000-0005-0000-0000-00000D000000}"/>
    <cellStyle name="Normal 5" xfId="13" xr:uid="{00000000-0005-0000-0000-00000E000000}"/>
    <cellStyle name="Normal 6" xfId="14" xr:uid="{00000000-0005-0000-0000-00000F000000}"/>
    <cellStyle name="Normal_Comparer recettes 2009 OK 2 2" xfId="8" xr:uid="{00000000-0005-0000-0000-000010000000}"/>
    <cellStyle name="Normal_Comparer recettes 2009 OK 2 2 2 2" xfId="17" xr:uid="{00000000-0005-0000-0000-000011000000}"/>
  </cellStyles>
  <dxfs count="23">
    <dxf>
      <font>
        <b/>
      </font>
      <fill>
        <patternFill>
          <bgColor rgb="FFFCE7AE"/>
        </patternFill>
      </fill>
    </dxf>
    <dxf>
      <font>
        <b/>
      </font>
      <fill>
        <patternFill>
          <bgColor rgb="FFF6C5BD"/>
        </patternFill>
      </fill>
    </dxf>
    <dxf>
      <font>
        <b/>
      </font>
      <fill>
        <patternFill>
          <bgColor rgb="FFDCEAD2"/>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
      <font>
        <u val="none"/>
        <sz val="12"/>
        <name val="Calibri"/>
        <scheme val="none"/>
      </font>
    </dxf>
    <dxf>
      <font>
        <b/>
        <u val="none"/>
        <sz val="14"/>
        <color theme="1"/>
        <name val="Calibri"/>
        <family val="2"/>
        <scheme val="none"/>
      </font>
    </dxf>
    <dxf>
      <font>
        <u val="none"/>
        <sz val="12"/>
        <name val="Calibri"/>
        <scheme val="none"/>
      </font>
    </dxf>
    <dxf>
      <font>
        <b/>
        <u val="none"/>
        <sz val="12"/>
        <color theme="1"/>
        <name val="Calibri"/>
        <scheme val="none"/>
      </font>
    </dxf>
    <dxf>
      <font>
        <b/>
        <u val="none"/>
        <sz val="12"/>
        <color theme="1"/>
        <name val="Calibri"/>
        <scheme val="none"/>
      </font>
    </dxf>
  </dxfs>
  <tableStyles count="0" defaultTableStyle="TableStyleMedium2" defaultPivotStyle="PivotStyleLight16"/>
  <colors>
    <mruColors>
      <color rgb="FFD9C2A7"/>
      <color rgb="FF7A4A22"/>
      <color rgb="FFFFFFFF"/>
      <color rgb="FFC97048"/>
      <color rgb="FFF6C28B"/>
      <color rgb="FFD8C8E8"/>
      <color rgb="FFD9E2E9"/>
      <color rgb="FFD6D8A8"/>
      <color rgb="FFFFF2A8"/>
      <color rgb="FFC982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oneCellAnchor>
    <xdr:from>
      <xdr:col>0</xdr:col>
      <xdr:colOff>508000</xdr:colOff>
      <xdr:row>2</xdr:row>
      <xdr:rowOff>127001</xdr:rowOff>
    </xdr:from>
    <xdr:ext cx="9535856" cy="7078063"/>
    <xdr:pic>
      <xdr:nvPicPr>
        <xdr:cNvPr id="2" name="/xl/media/image1.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666750</xdr:colOff>
      <xdr:row>40</xdr:row>
      <xdr:rowOff>57149</xdr:rowOff>
    </xdr:from>
    <xdr:ext cx="7467600" cy="3918641"/>
    <xdr:pic>
      <xdr:nvPicPr>
        <xdr:cNvPr id="3" name="/xl/media/image2.png">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1</xdr:col>
      <xdr:colOff>304800</xdr:colOff>
      <xdr:row>58</xdr:row>
      <xdr:rowOff>114300</xdr:rowOff>
    </xdr:to>
    <xdr:sp macro="" textlink="">
      <xdr:nvSpPr>
        <xdr:cNvPr id="2" name="AutoShape 2">
          <a:extLst>
            <a:ext uri="{FF2B5EF4-FFF2-40B4-BE49-F238E27FC236}">
              <a16:creationId xmlns:a16="http://schemas.microsoft.com/office/drawing/2014/main" id="{00000000-0008-0000-0B00-000002000000}"/>
            </a:ext>
          </a:extLst>
        </xdr:cNvPr>
        <xdr:cNvSpPr>
          <a:spLocks noGrp="1"/>
        </xdr:cNvSpPr>
      </xdr:nvSpPr>
      <xdr:spPr>
        <a:xfrm>
          <a:off x="838200" y="12934950"/>
          <a:ext cx="304800" cy="304800"/>
        </a:xfrm>
        <a:prstGeom prst="rect">
          <a:avLst/>
        </a:prstGeom>
        <a:noFill/>
      </xdr:spPr>
    </xdr:sp>
    <xdr:clientData/>
  </xdr:twoCellAnchor>
  <xdr:twoCellAnchor editAs="oneCell">
    <xdr:from>
      <xdr:col>1</xdr:col>
      <xdr:colOff>0</xdr:colOff>
      <xdr:row>57</xdr:row>
      <xdr:rowOff>0</xdr:rowOff>
    </xdr:from>
    <xdr:to>
      <xdr:col>1</xdr:col>
      <xdr:colOff>304800</xdr:colOff>
      <xdr:row>58</xdr:row>
      <xdr:rowOff>114300</xdr:rowOff>
    </xdr:to>
    <xdr:sp macro="" textlink="">
      <xdr:nvSpPr>
        <xdr:cNvPr id="3" name="AutoShape 3">
          <a:extLst>
            <a:ext uri="{FF2B5EF4-FFF2-40B4-BE49-F238E27FC236}">
              <a16:creationId xmlns:a16="http://schemas.microsoft.com/office/drawing/2014/main" id="{00000000-0008-0000-0B00-000003000000}"/>
            </a:ext>
          </a:extLst>
        </xdr:cNvPr>
        <xdr:cNvSpPr>
          <a:spLocks noGrp="1"/>
        </xdr:cNvSpPr>
      </xdr:nvSpPr>
      <xdr:spPr>
        <a:xfrm>
          <a:off x="838200" y="12934950"/>
          <a:ext cx="304800" cy="304800"/>
        </a:xfrm>
        <a:prstGeom prst="rect">
          <a:avLst/>
        </a:prstGeom>
        <a:noFill/>
      </xdr:spPr>
    </xdr:sp>
    <xdr:clientData/>
  </xdr:twoCellAnchor>
  <xdr:twoCellAnchor editAs="oneCell">
    <xdr:from>
      <xdr:col>1</xdr:col>
      <xdr:colOff>0</xdr:colOff>
      <xdr:row>58</xdr:row>
      <xdr:rowOff>0</xdr:rowOff>
    </xdr:from>
    <xdr:to>
      <xdr:col>1</xdr:col>
      <xdr:colOff>304800</xdr:colOff>
      <xdr:row>59</xdr:row>
      <xdr:rowOff>114300</xdr:rowOff>
    </xdr:to>
    <xdr:sp macro="" textlink="">
      <xdr:nvSpPr>
        <xdr:cNvPr id="4" name="AutoShape 5">
          <a:extLst>
            <a:ext uri="{FF2B5EF4-FFF2-40B4-BE49-F238E27FC236}">
              <a16:creationId xmlns:a16="http://schemas.microsoft.com/office/drawing/2014/main" id="{00000000-0008-0000-0B00-000004000000}"/>
            </a:ext>
          </a:extLst>
        </xdr:cNvPr>
        <xdr:cNvSpPr>
          <a:spLocks noGrp="1"/>
        </xdr:cNvSpPr>
      </xdr:nvSpPr>
      <xdr:spPr>
        <a:xfrm>
          <a:off x="838200" y="13125450"/>
          <a:ext cx="304800" cy="304800"/>
        </a:xfrm>
        <a:prstGeom prst="rect">
          <a:avLst/>
        </a:prstGeom>
        <a:noFill/>
      </xdr:spPr>
    </xdr:sp>
    <xdr:clientData/>
  </xdr:twoCellAnchor>
  <xdr:twoCellAnchor editAs="oneCell">
    <xdr:from>
      <xdr:col>1</xdr:col>
      <xdr:colOff>0</xdr:colOff>
      <xdr:row>57</xdr:row>
      <xdr:rowOff>0</xdr:rowOff>
    </xdr:from>
    <xdr:to>
      <xdr:col>1</xdr:col>
      <xdr:colOff>304800</xdr:colOff>
      <xdr:row>58</xdr:row>
      <xdr:rowOff>114300</xdr:rowOff>
    </xdr:to>
    <xdr:sp macro="" textlink="">
      <xdr:nvSpPr>
        <xdr:cNvPr id="5" name="AutoShape 7">
          <a:extLst>
            <a:ext uri="{FF2B5EF4-FFF2-40B4-BE49-F238E27FC236}">
              <a16:creationId xmlns:a16="http://schemas.microsoft.com/office/drawing/2014/main" id="{00000000-0008-0000-0B00-000005000000}"/>
            </a:ext>
          </a:extLst>
        </xdr:cNvPr>
        <xdr:cNvSpPr>
          <a:spLocks noGrp="1"/>
        </xdr:cNvSpPr>
      </xdr:nvSpPr>
      <xdr:spPr>
        <a:xfrm>
          <a:off x="838200" y="12934950"/>
          <a:ext cx="304800" cy="304800"/>
        </a:xfrm>
        <a:prstGeom prst="rect">
          <a:avLst/>
        </a:prstGeom>
        <a:noFill/>
      </xdr:spPr>
    </xdr:sp>
    <xdr:clientData/>
  </xdr:twoCellAnchor>
  <xdr:twoCellAnchor editAs="oneCell">
    <xdr:from>
      <xdr:col>2</xdr:col>
      <xdr:colOff>514351</xdr:colOff>
      <xdr:row>40</xdr:row>
      <xdr:rowOff>209550</xdr:rowOff>
    </xdr:from>
    <xdr:to>
      <xdr:col>2</xdr:col>
      <xdr:colOff>2899649</xdr:colOff>
      <xdr:row>54</xdr:row>
      <xdr:rowOff>76200</xdr:rowOff>
    </xdr:to>
    <xdr:pic>
      <xdr:nvPicPr>
        <xdr:cNvPr id="6" name="/xl/media/image3.jpg">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xdr:col>
      <xdr:colOff>0</xdr:colOff>
      <xdr:row>57</xdr:row>
      <xdr:rowOff>1</xdr:rowOff>
    </xdr:from>
    <xdr:to>
      <xdr:col>1</xdr:col>
      <xdr:colOff>3352800</xdr:colOff>
      <xdr:row>61</xdr:row>
      <xdr:rowOff>120317</xdr:rowOff>
    </xdr:to>
    <xdr:pic>
      <xdr:nvPicPr>
        <xdr:cNvPr id="7" name="/xl/media/image4.png">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RepertoireProduitsCFA" displayName="RepertoireProduitsCFA" ref="A14:N147" totalsRowShown="0">
  <tableColumns count="14">
    <tableColumn id="1" xr3:uid="{00000000-0010-0000-0000-000001000000}" name="PRODUIT" dataDxfId="22"/>
    <tableColumn id="2" xr3:uid="{00000000-0010-0000-0000-000002000000}" name="FAMILLE"/>
    <tableColumn id="3" xr3:uid="{00000000-0010-0000-0000-000003000000}" name="GOÛT DOMINANT"/>
    <tableColumn id="4" xr3:uid="{00000000-0010-0000-0000-000004000000}" name="PROFIL AROMATIQUE"/>
    <tableColumn id="5" xr3:uid="{00000000-0010-0000-0000-000005000000}" name="TECHNIQUES"/>
    <tableColumn id="6" xr3:uid="{00000000-0010-0000-0000-000006000000}" name="POINT DE VIGILANCE"/>
    <tableColumn id="7" xr3:uid="{00000000-0010-0000-0000-000007000000}" name="ACCORD 1"/>
    <tableColumn id="8" xr3:uid="{00000000-0010-0000-0000-000008000000}" name="ACCORD 2"/>
    <tableColumn id="9" xr3:uid="{00000000-0010-0000-0000-000009000000}" name="ACCORD 3"/>
    <tableColumn id="10" xr3:uid="{00000000-0010-0000-0000-00000A000000}" name="ACCORD 4"/>
    <tableColumn id="11" xr3:uid="{00000000-0010-0000-0000-00000B000000}" name="ACCORD 5"/>
    <tableColumn id="12" xr3:uid="{00000000-0010-0000-0000-00000C000000}" name="ACCORD 6"/>
    <tableColumn id="13" xr3:uid="{00000000-0010-0000-0000-00000D000000}" name="ACCORD 7"/>
    <tableColumn id="14" xr3:uid="{00000000-0010-0000-0000-00000E000000}" name="USAGE CF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RepertoireProduitsCFA5" displayName="RepertoireProduitsCFA5" ref="A14:N147" totalsRowShown="0">
  <sortState xmlns:xlrd2="http://schemas.microsoft.com/office/spreadsheetml/2017/richdata2" ref="A15:N147">
    <sortCondition ref="A15:A147"/>
  </sortState>
  <tableColumns count="14">
    <tableColumn id="1" xr3:uid="{00000000-0010-0000-0100-000001000000}" name="PRODUIT" dataDxfId="21"/>
    <tableColumn id="2" xr3:uid="{00000000-0010-0000-0100-000002000000}" name="FAMILLE"/>
    <tableColumn id="3" xr3:uid="{00000000-0010-0000-0100-000003000000}" name="GOÛT DOMINANT"/>
    <tableColumn id="4" xr3:uid="{00000000-0010-0000-0100-000004000000}" name="PROFIL AROMATIQUE"/>
    <tableColumn id="5" xr3:uid="{00000000-0010-0000-0100-000005000000}" name="TECHNIQUES"/>
    <tableColumn id="6" xr3:uid="{00000000-0010-0000-0100-000006000000}" name="POINT DE VIGILANCE"/>
    <tableColumn id="7" xr3:uid="{00000000-0010-0000-0100-000007000000}" name="ACCORD 1"/>
    <tableColumn id="8" xr3:uid="{00000000-0010-0000-0100-000008000000}" name="ACCORD 2"/>
    <tableColumn id="9" xr3:uid="{00000000-0010-0000-0100-000009000000}" name="ACCORD 3"/>
    <tableColumn id="10" xr3:uid="{00000000-0010-0000-0100-00000A000000}" name="ACCORD 4"/>
    <tableColumn id="11" xr3:uid="{00000000-0010-0000-0100-00000B000000}" name="ACCORD 5"/>
    <tableColumn id="12" xr3:uid="{00000000-0010-0000-0100-00000C000000}" name="ACCORD 6"/>
    <tableColumn id="13" xr3:uid="{00000000-0010-0000-0100-00000D000000}" name="ACCORD 7"/>
    <tableColumn id="14" xr3:uid="{00000000-0010-0000-0100-00000E000000}" name="USAGE CF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BanqueAccordsFormateur" displayName="BanqueAccordsFormateur" ref="A35:H966" totalsRowShown="0" dataDxfId="20">
  <tableColumns count="8">
    <tableColumn id="1" xr3:uid="{00000000-0010-0000-0200-000001000000}" name="PRODUIT" dataDxfId="19"/>
    <tableColumn id="2" xr3:uid="{00000000-0010-0000-0200-000002000000}" name="ACCORD" dataDxfId="18"/>
    <tableColumn id="3" xr3:uid="{00000000-0010-0000-0200-000003000000}" name="NIVEAU" dataDxfId="17"/>
    <tableColumn id="4" xr3:uid="{00000000-0010-0000-0200-000004000000}" name="LOGIQUE" dataDxfId="16"/>
    <tableColumn id="5" xr3:uid="{00000000-0010-0000-0200-000005000000}" name="GOÛT DU PRODUIT" dataDxfId="15"/>
    <tableColumn id="6" xr3:uid="{00000000-0010-0000-0200-000006000000}" name="PROFIL AROMATIQUE" dataDxfId="14"/>
    <tableColumn id="7" xr3:uid="{00000000-0010-0000-0200-000007000000}" name="IDÉE DE TRAVAIL" dataDxfId="13"/>
    <tableColumn id="8" xr3:uid="{00000000-0010-0000-0200-000008000000}" name="NOTE CFA" dataDxfId="1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IndexAccords1216" displayName="IndexAccords1216" ref="B196:I1127" totalsRowShown="0" dataDxfId="11">
  <tableColumns count="8">
    <tableColumn id="1" xr3:uid="{00000000-0010-0000-0300-000001000000}" name="PRODUIT" dataDxfId="10"/>
    <tableColumn id="2" xr3:uid="{00000000-0010-0000-0300-000002000000}" name="ACCORD" dataDxfId="9"/>
    <tableColumn id="3" xr3:uid="{00000000-0010-0000-0300-000003000000}" name="NIVEAU" dataDxfId="8"/>
    <tableColumn id="4" xr3:uid="{00000000-0010-0000-0300-000004000000}" name="LOGIQUE" dataDxfId="7"/>
    <tableColumn id="5" xr3:uid="{00000000-0010-0000-0300-000005000000}" name="GOÛT DU PRODUIT" dataDxfId="6"/>
    <tableColumn id="6" xr3:uid="{00000000-0010-0000-0300-000006000000}" name="PROFIL AROMATIQUE" dataDxfId="5"/>
    <tableColumn id="7" xr3:uid="{00000000-0010-0000-0300-000007000000}" name="IDÉE DE TRAVAIL" dataDxfId="4"/>
    <tableColumn id="8" xr3:uid="{00000000-0010-0000-0300-000008000000}" name="NOTE CFA" dataDxfId="3"/>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681BA73-990D-4312-9B5F-63AF1848C4E9}">
  <we:reference id="wa200005502" version="1.0.0.11" store="en-US" storeType="OMEX"/>
  <we:alternateReferences>
    <we:reference id="wa200005502" version="1.0.0.11"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eliverect.com/fr-fr" TargetMode="External"/></Relationships>
</file>

<file path=xl/worksheets/_rels/sheet11.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hyperlink" Target="https://www.nikisegnit.com/the-flavour-thesaurus" TargetMode="External"/><Relationship Id="rId1" Type="http://schemas.openxmlformats.org/officeDocument/2006/relationships/hyperlink" Target="https://www.amazon.fr/Le-r&#233;pertoire-saveurs-Niki-Segnit/dp/2501075056"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galaxynationalbookawards.com/prize_cat_fooddrink.asp" TargetMode="External"/><Relationship Id="rId13" Type="http://schemas.openxmlformats.org/officeDocument/2006/relationships/hyperlink" Target="https://www.hachettebookgroup.com/contributor/andrew-dornenburg/" TargetMode="External"/><Relationship Id="rId18" Type="http://schemas.openxmlformats.org/officeDocument/2006/relationships/hyperlink" Target="https://pmc.ncbi.nlm.nih.gov/articles/PMC5668616/" TargetMode="External"/><Relationship Id="rId3" Type="http://schemas.openxmlformats.org/officeDocument/2006/relationships/hyperlink" Target="https://pubmed.ncbi.nlm.nih.gov/34558667/" TargetMode="External"/><Relationship Id="rId7" Type="http://schemas.openxmlformats.org/officeDocument/2006/relationships/hyperlink" Target="http://www.gfw.co.uk/awards.cfm" TargetMode="External"/><Relationship Id="rId12" Type="http://schemas.openxmlformats.org/officeDocument/2006/relationships/hyperlink" Target="https://www.hachettebookgroup.com/wp-content/uploads/2017/06/9780316118408.jpg" TargetMode="External"/><Relationship Id="rId17" Type="http://schemas.openxmlformats.org/officeDocument/2006/relationships/hyperlink" Target="https://doi.org/10.1016/j.bbr.2010.07.019" TargetMode="External"/><Relationship Id="rId2" Type="http://schemas.openxmlformats.org/officeDocument/2006/relationships/hyperlink" Target="https://shop.hachettebookgroup.com/products/the-flavor-bible" TargetMode="External"/><Relationship Id="rId16" Type="http://schemas.openxmlformats.org/officeDocument/2006/relationships/hyperlink" Target="https://doi.org/10.1002/cphy.c210002" TargetMode="External"/><Relationship Id="rId20" Type="http://schemas.openxmlformats.org/officeDocument/2006/relationships/drawing" Target="../drawings/drawing2.xml"/><Relationship Id="rId1" Type="http://schemas.openxmlformats.org/officeDocument/2006/relationships/hyperlink" Target="https://www.nikisegnit.com/the-flavour-thesaurus" TargetMode="External"/><Relationship Id="rId6" Type="http://schemas.openxmlformats.org/officeDocument/2006/relationships/hyperlink" Target="http://andresimon.co.uk/" TargetMode="External"/><Relationship Id="rId11" Type="http://schemas.openxmlformats.org/officeDocument/2006/relationships/hyperlink" Target="https://fr.wikipedia.org/wiki/Th&#233;saurus_lexicographique" TargetMode="External"/><Relationship Id="rId5" Type="http://schemas.openxmlformats.org/officeDocument/2006/relationships/hyperlink" Target="https://pubmed.ncbi.nlm.nih.gov/28794101/" TargetMode="External"/><Relationship Id="rId15" Type="http://schemas.openxmlformats.org/officeDocument/2006/relationships/hyperlink" Target="https://www.voraciousbooks.com/" TargetMode="External"/><Relationship Id="rId10" Type="http://schemas.openxmlformats.org/officeDocument/2006/relationships/hyperlink" Target="http://akademierna.se/maltidsakademien/" TargetMode="External"/><Relationship Id="rId19" Type="http://schemas.openxmlformats.org/officeDocument/2006/relationships/hyperlink" Target="https://doi.org/10.1152/ajpregu.00089.2017" TargetMode="External"/><Relationship Id="rId4" Type="http://schemas.openxmlformats.org/officeDocument/2006/relationships/hyperlink" Target="https://pubmed.ncbi.nlm.nih.gov/20655335/" TargetMode="External"/><Relationship Id="rId9" Type="http://schemas.openxmlformats.org/officeDocument/2006/relationships/hyperlink" Target="http://www.britishbookawards.org/2011/shortlist.aspx" TargetMode="External"/><Relationship Id="rId14" Type="http://schemas.openxmlformats.org/officeDocument/2006/relationships/hyperlink" Target="https://www.hachettebookgroup.com/contributor/karen-page/"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5"/>
  <sheetViews>
    <sheetView tabSelected="1" workbookViewId="0">
      <selection activeCell="A2" sqref="A2"/>
    </sheetView>
  </sheetViews>
  <sheetFormatPr baseColWidth="10" defaultColWidth="9.140625" defaultRowHeight="15"/>
  <cols>
    <col min="1" max="1" width="9.140625" style="104"/>
    <col min="2" max="2" width="24" style="104" customWidth="1"/>
    <col min="3" max="3" width="55" style="104" customWidth="1"/>
    <col min="4" max="4" width="50" style="104" customWidth="1"/>
    <col min="5" max="5" width="40" style="104" customWidth="1"/>
    <col min="6" max="9" width="15.7109375" style="104" customWidth="1"/>
    <col min="10" max="10" width="9.140625" style="104"/>
    <col min="11" max="11" width="8.7109375" style="429" customWidth="1"/>
    <col min="12" max="16384" width="9.140625" style="104"/>
  </cols>
  <sheetData>
    <row r="1" spans="2:11" ht="33.950000000000003" customHeight="1">
      <c r="B1" s="636" t="s">
        <v>0</v>
      </c>
      <c r="C1" s="636"/>
      <c r="D1" s="636"/>
      <c r="E1" s="636"/>
      <c r="F1" s="636"/>
      <c r="G1" s="636"/>
      <c r="H1" s="636"/>
      <c r="I1" s="636"/>
      <c r="K1" s="215">
        <v>1</v>
      </c>
    </row>
    <row r="2" spans="2:11" ht="48" customHeight="1">
      <c r="B2" s="641" t="s">
        <v>1</v>
      </c>
      <c r="C2" s="641"/>
      <c r="D2" s="641"/>
      <c r="E2" s="641"/>
      <c r="F2" s="641"/>
      <c r="G2" s="641"/>
      <c r="H2" s="641"/>
      <c r="I2" s="641"/>
      <c r="K2" s="215">
        <v>1</v>
      </c>
    </row>
    <row r="3" spans="2:11">
      <c r="B3" s="213" t="s">
        <v>2</v>
      </c>
      <c r="C3" s="214" t="s">
        <v>3</v>
      </c>
      <c r="D3" s="213"/>
      <c r="E3" s="214"/>
      <c r="K3" s="215">
        <v>1</v>
      </c>
    </row>
    <row r="4" spans="2:11" ht="21" customHeight="1">
      <c r="B4" s="639" t="s">
        <v>4</v>
      </c>
      <c r="C4" s="639"/>
      <c r="D4" s="639"/>
      <c r="E4" s="639"/>
      <c r="F4" s="639"/>
      <c r="G4" s="639"/>
      <c r="H4" s="639"/>
      <c r="I4" s="639"/>
      <c r="K4" s="215">
        <v>1</v>
      </c>
    </row>
    <row r="5" spans="2:11" ht="21" customHeight="1">
      <c r="B5" s="108" t="s">
        <v>5</v>
      </c>
      <c r="C5" s="180" t="s">
        <v>6</v>
      </c>
      <c r="D5" s="640" t="s">
        <v>7</v>
      </c>
      <c r="E5" s="640"/>
      <c r="F5" s="640" t="s">
        <v>8</v>
      </c>
      <c r="G5" s="640"/>
      <c r="H5" s="640"/>
      <c r="I5" s="640"/>
      <c r="K5" s="215">
        <v>1</v>
      </c>
    </row>
    <row r="6" spans="2:11" ht="35.1" customHeight="1">
      <c r="B6" s="109" t="s">
        <v>9</v>
      </c>
      <c r="C6" s="116" t="s">
        <v>10</v>
      </c>
      <c r="D6" s="638" t="s">
        <v>11</v>
      </c>
      <c r="E6" s="638"/>
      <c r="F6" s="637" t="s">
        <v>12</v>
      </c>
      <c r="G6" s="637"/>
      <c r="H6" s="637"/>
      <c r="I6" s="637"/>
      <c r="K6" s="215">
        <v>1</v>
      </c>
    </row>
    <row r="7" spans="2:11" ht="35.1" customHeight="1">
      <c r="B7" s="109" t="s">
        <v>13</v>
      </c>
      <c r="C7" s="116" t="s">
        <v>14</v>
      </c>
      <c r="D7" s="638" t="s">
        <v>15</v>
      </c>
      <c r="E7" s="638"/>
      <c r="F7" s="637" t="s">
        <v>16</v>
      </c>
      <c r="G7" s="637"/>
      <c r="H7" s="637"/>
      <c r="I7" s="637"/>
      <c r="K7" s="215">
        <v>1</v>
      </c>
    </row>
    <row r="8" spans="2:11" ht="35.1" customHeight="1">
      <c r="B8" s="109" t="s">
        <v>17</v>
      </c>
      <c r="C8" s="116" t="s">
        <v>18</v>
      </c>
      <c r="D8" s="638" t="s">
        <v>19</v>
      </c>
      <c r="E8" s="638"/>
      <c r="F8" s="637" t="s">
        <v>20</v>
      </c>
      <c r="G8" s="637"/>
      <c r="H8" s="637"/>
      <c r="I8" s="637"/>
      <c r="K8" s="215">
        <v>1</v>
      </c>
    </row>
    <row r="9" spans="2:11" ht="35.1" customHeight="1">
      <c r="B9" s="109" t="s">
        <v>21</v>
      </c>
      <c r="C9" s="116" t="s">
        <v>22</v>
      </c>
      <c r="D9" s="638" t="s">
        <v>23</v>
      </c>
      <c r="E9" s="638"/>
      <c r="F9" s="637" t="s">
        <v>24</v>
      </c>
      <c r="G9" s="637"/>
      <c r="H9" s="637"/>
      <c r="I9" s="637"/>
      <c r="K9" s="215">
        <v>1</v>
      </c>
    </row>
    <row r="10" spans="2:11" ht="35.1" customHeight="1">
      <c r="B10" s="109" t="s">
        <v>25</v>
      </c>
      <c r="C10" s="116" t="s">
        <v>26</v>
      </c>
      <c r="D10" s="638" t="s">
        <v>27</v>
      </c>
      <c r="E10" s="638"/>
      <c r="F10" s="637" t="s">
        <v>28</v>
      </c>
      <c r="G10" s="637"/>
      <c r="H10" s="637"/>
      <c r="I10" s="637"/>
      <c r="K10" s="215">
        <v>1</v>
      </c>
    </row>
    <row r="11" spans="2:11" ht="21" customHeight="1">
      <c r="B11" s="424" t="s">
        <v>29</v>
      </c>
      <c r="K11" s="215">
        <v>1</v>
      </c>
    </row>
    <row r="12" spans="2:11" ht="21" customHeight="1">
      <c r="B12" s="643" t="s">
        <v>30</v>
      </c>
      <c r="C12" s="643"/>
      <c r="D12" s="643"/>
      <c r="E12" s="643"/>
      <c r="F12" s="643"/>
      <c r="G12" s="643"/>
      <c r="H12" s="643"/>
      <c r="I12" s="643"/>
      <c r="K12" s="215">
        <v>1</v>
      </c>
    </row>
    <row r="13" spans="2:11" ht="35.1" customHeight="1">
      <c r="B13" s="109" t="s">
        <v>9</v>
      </c>
      <c r="C13" s="642" t="s">
        <v>31</v>
      </c>
      <c r="D13" s="642"/>
      <c r="E13" s="638" t="s">
        <v>32</v>
      </c>
      <c r="F13" s="638"/>
      <c r="G13" s="638"/>
      <c r="H13" s="638"/>
      <c r="I13" s="638"/>
      <c r="K13" s="215">
        <v>1</v>
      </c>
    </row>
    <row r="14" spans="2:11" ht="35.1" customHeight="1">
      <c r="B14" s="109" t="s">
        <v>13</v>
      </c>
      <c r="C14" s="642" t="s">
        <v>33</v>
      </c>
      <c r="D14" s="642"/>
      <c r="E14" s="638" t="s">
        <v>34</v>
      </c>
      <c r="F14" s="638"/>
      <c r="G14" s="638"/>
      <c r="H14" s="638"/>
      <c r="I14" s="638"/>
      <c r="K14" s="215">
        <v>1</v>
      </c>
    </row>
    <row r="15" spans="2:11" ht="35.1" customHeight="1">
      <c r="B15" s="109" t="s">
        <v>17</v>
      </c>
      <c r="C15" s="642" t="s">
        <v>35</v>
      </c>
      <c r="D15" s="642"/>
      <c r="E15" s="638" t="s">
        <v>36</v>
      </c>
      <c r="F15" s="638"/>
      <c r="G15" s="638"/>
      <c r="H15" s="638"/>
      <c r="I15" s="638"/>
      <c r="K15" s="215">
        <v>1</v>
      </c>
    </row>
    <row r="16" spans="2:11" ht="35.1" customHeight="1">
      <c r="B16" s="109" t="s">
        <v>21</v>
      </c>
      <c r="C16" s="642" t="s">
        <v>37</v>
      </c>
      <c r="D16" s="642"/>
      <c r="E16" s="638" t="s">
        <v>38</v>
      </c>
      <c r="F16" s="638"/>
      <c r="G16" s="638"/>
      <c r="H16" s="638"/>
      <c r="I16" s="638"/>
      <c r="K16" s="215">
        <v>1</v>
      </c>
    </row>
    <row r="17" spans="1:11" ht="21" customHeight="1">
      <c r="A17" s="510"/>
      <c r="B17" s="510"/>
      <c r="C17" s="510"/>
      <c r="D17" s="510"/>
      <c r="E17" s="510"/>
      <c r="F17" s="510"/>
      <c r="G17" s="510"/>
      <c r="H17" s="510"/>
      <c r="I17" s="510"/>
      <c r="J17" s="510"/>
      <c r="K17" s="215">
        <v>1</v>
      </c>
    </row>
    <row r="18" spans="1:11" ht="16.5" customHeight="1">
      <c r="A18" s="510"/>
      <c r="B18" s="512" t="s">
        <v>39</v>
      </c>
      <c r="C18" s="510"/>
      <c r="D18" s="510"/>
      <c r="E18" s="510"/>
      <c r="F18" s="510"/>
      <c r="G18" s="510"/>
      <c r="H18" s="510"/>
      <c r="I18" s="510"/>
      <c r="J18" s="510"/>
      <c r="K18" s="215">
        <v>1</v>
      </c>
    </row>
    <row r="19" spans="1:11">
      <c r="A19" s="510"/>
      <c r="B19" s="510"/>
      <c r="C19" s="510"/>
      <c r="D19" s="510"/>
      <c r="E19" s="510"/>
      <c r="F19" s="510"/>
      <c r="G19" s="510"/>
      <c r="H19" s="510"/>
      <c r="I19" s="510"/>
      <c r="J19" s="510"/>
      <c r="K19" s="215">
        <v>1</v>
      </c>
    </row>
    <row r="20" spans="1:11">
      <c r="A20" s="510"/>
      <c r="B20" s="510"/>
      <c r="C20" s="510"/>
      <c r="D20" s="510"/>
      <c r="E20" s="510"/>
      <c r="F20" s="510"/>
      <c r="G20" s="510"/>
      <c r="H20" s="510"/>
      <c r="I20" s="510"/>
      <c r="J20" s="510"/>
      <c r="K20" s="215">
        <v>1</v>
      </c>
    </row>
    <row r="21" spans="1:11" ht="21">
      <c r="A21" s="435"/>
      <c r="B21" s="435" t="s">
        <v>40</v>
      </c>
      <c r="C21" s="427"/>
      <c r="D21" s="427"/>
      <c r="E21" s="427"/>
      <c r="F21" s="427"/>
      <c r="G21" s="427"/>
      <c r="H21" s="427"/>
      <c r="I21" s="427"/>
      <c r="J21" s="427"/>
      <c r="K21" s="215">
        <v>1</v>
      </c>
    </row>
    <row r="22" spans="1:11" ht="21" customHeight="1">
      <c r="A22" s="508"/>
      <c r="B22" s="508" t="s">
        <v>41</v>
      </c>
      <c r="C22" s="509" t="s">
        <v>42</v>
      </c>
      <c r="D22" s="510" t="s">
        <v>43</v>
      </c>
      <c r="E22" s="510"/>
      <c r="F22" s="511" t="s">
        <v>44</v>
      </c>
      <c r="G22" s="510"/>
      <c r="H22" s="510"/>
      <c r="I22" s="510"/>
      <c r="J22" s="510"/>
      <c r="K22" s="215">
        <v>1</v>
      </c>
    </row>
    <row r="23" spans="1:11" ht="21" customHeight="1">
      <c r="A23" s="508"/>
      <c r="B23" s="508" t="s">
        <v>45</v>
      </c>
      <c r="C23" s="509" t="s">
        <v>46</v>
      </c>
      <c r="D23" s="510" t="s">
        <v>47</v>
      </c>
      <c r="E23" s="510"/>
      <c r="F23" s="511" t="s">
        <v>48</v>
      </c>
      <c r="G23" s="510"/>
      <c r="H23" s="510"/>
      <c r="I23" s="510"/>
      <c r="J23" s="510"/>
      <c r="K23" s="215">
        <v>1</v>
      </c>
    </row>
    <row r="24" spans="1:11" ht="21" customHeight="1">
      <c r="A24" s="508"/>
      <c r="B24" s="508" t="s">
        <v>49</v>
      </c>
      <c r="C24" s="509" t="s">
        <v>50</v>
      </c>
      <c r="D24" s="510" t="s">
        <v>51</v>
      </c>
      <c r="E24" s="510"/>
      <c r="F24" s="511" t="s">
        <v>52</v>
      </c>
      <c r="G24" s="510"/>
      <c r="H24" s="510"/>
      <c r="I24" s="510"/>
      <c r="J24" s="510"/>
      <c r="K24" s="215">
        <v>1</v>
      </c>
    </row>
    <row r="25" spans="1:11" ht="21" customHeight="1">
      <c r="A25" s="508"/>
      <c r="B25" s="508" t="s">
        <v>53</v>
      </c>
      <c r="C25" s="509" t="s">
        <v>54</v>
      </c>
      <c r="D25" s="510" t="s">
        <v>55</v>
      </c>
      <c r="E25" s="510"/>
      <c r="F25" s="511" t="s">
        <v>56</v>
      </c>
      <c r="G25" s="510"/>
      <c r="H25" s="510"/>
      <c r="I25" s="510"/>
      <c r="J25" s="510"/>
      <c r="K25" s="215">
        <v>1</v>
      </c>
    </row>
    <row r="26" spans="1:11" ht="21" customHeight="1">
      <c r="A26" s="508"/>
      <c r="B26" s="508" t="s">
        <v>57</v>
      </c>
      <c r="C26" s="509" t="s">
        <v>58</v>
      </c>
      <c r="D26" s="510" t="s">
        <v>59</v>
      </c>
      <c r="E26" s="510"/>
      <c r="F26" s="511" t="s">
        <v>60</v>
      </c>
      <c r="G26" s="510"/>
      <c r="H26" s="510"/>
      <c r="I26" s="510"/>
      <c r="J26" s="510"/>
      <c r="K26" s="215">
        <v>1</v>
      </c>
    </row>
    <row r="27" spans="1:11" ht="21" customHeight="1">
      <c r="A27" s="508"/>
      <c r="B27" s="508" t="s">
        <v>61</v>
      </c>
      <c r="C27" s="509" t="s">
        <v>62</v>
      </c>
      <c r="D27" s="510" t="s">
        <v>63</v>
      </c>
      <c r="E27" s="510"/>
      <c r="F27" s="511" t="s">
        <v>64</v>
      </c>
      <c r="G27" s="510"/>
      <c r="H27" s="510"/>
      <c r="I27" s="510"/>
      <c r="J27" s="510"/>
      <c r="K27" s="215">
        <v>1</v>
      </c>
    </row>
    <row r="28" spans="1:11" ht="33.950000000000003" customHeight="1">
      <c r="A28" s="508"/>
      <c r="B28" s="508" t="s">
        <v>5345</v>
      </c>
      <c r="C28" s="509" t="s">
        <v>5346</v>
      </c>
      <c r="D28" s="510" t="s">
        <v>5347</v>
      </c>
      <c r="E28" s="510"/>
      <c r="F28" s="511" t="s">
        <v>5348</v>
      </c>
      <c r="G28" s="510"/>
      <c r="H28" s="510"/>
      <c r="I28" s="510"/>
      <c r="J28" s="510"/>
      <c r="K28" s="215">
        <v>1</v>
      </c>
    </row>
    <row r="29" spans="1:11" ht="33.950000000000003" customHeight="1">
      <c r="A29" s="508"/>
      <c r="B29" s="508" t="s">
        <v>5349</v>
      </c>
      <c r="C29" s="509" t="s">
        <v>5350</v>
      </c>
      <c r="D29" s="510" t="s">
        <v>5351</v>
      </c>
      <c r="E29" s="510"/>
      <c r="F29" s="511" t="s">
        <v>5352</v>
      </c>
      <c r="G29" s="510"/>
      <c r="H29" s="510"/>
      <c r="I29" s="510"/>
      <c r="J29" s="510"/>
      <c r="K29" s="215">
        <v>1</v>
      </c>
    </row>
    <row r="30" spans="1:11" ht="33.950000000000003" customHeight="1">
      <c r="A30" s="508"/>
      <c r="B30" s="508" t="s">
        <v>5353</v>
      </c>
      <c r="C30" s="509" t="s">
        <v>5354</v>
      </c>
      <c r="D30" s="510" t="s">
        <v>5355</v>
      </c>
      <c r="E30" s="510"/>
      <c r="F30" s="511" t="s">
        <v>5356</v>
      </c>
      <c r="G30" s="510"/>
      <c r="H30" s="510"/>
      <c r="I30" s="510"/>
      <c r="J30" s="510"/>
      <c r="K30" s="215">
        <v>1</v>
      </c>
    </row>
    <row r="31" spans="1:11" ht="33.950000000000003" customHeight="1">
      <c r="A31" s="508"/>
      <c r="B31" s="508" t="s">
        <v>5357</v>
      </c>
      <c r="C31" s="509" t="s">
        <v>5358</v>
      </c>
      <c r="D31" s="510" t="s">
        <v>5359</v>
      </c>
      <c r="E31" s="510"/>
      <c r="F31" s="511" t="s">
        <v>5360</v>
      </c>
      <c r="G31" s="510"/>
      <c r="H31" s="510"/>
      <c r="I31" s="510"/>
      <c r="J31"/>
      <c r="K31" s="215">
        <v>1</v>
      </c>
    </row>
    <row r="32" spans="1:11" ht="33.950000000000003" customHeight="1">
      <c r="A32" s="508"/>
      <c r="B32" s="508" t="s">
        <v>5361</v>
      </c>
      <c r="C32" s="509" t="s">
        <v>5362</v>
      </c>
      <c r="D32" s="510" t="s">
        <v>5363</v>
      </c>
      <c r="E32" s="510"/>
      <c r="F32" s="511" t="s">
        <v>5364</v>
      </c>
      <c r="G32" s="510"/>
      <c r="H32" s="510"/>
      <c r="I32" s="510"/>
      <c r="J32"/>
      <c r="K32" s="215">
        <v>1</v>
      </c>
    </row>
    <row r="33" spans="1:11" ht="33.950000000000003" customHeight="1">
      <c r="A33" s="508"/>
      <c r="B33" s="508" t="s">
        <v>5365</v>
      </c>
      <c r="C33" s="509" t="s">
        <v>5366</v>
      </c>
      <c r="D33" s="510" t="s">
        <v>5367</v>
      </c>
      <c r="E33" s="510"/>
      <c r="F33" s="511" t="s">
        <v>5368</v>
      </c>
      <c r="G33" s="510"/>
      <c r="H33" s="510"/>
      <c r="I33" s="510"/>
      <c r="J33"/>
      <c r="K33" s="215">
        <v>1</v>
      </c>
    </row>
    <row r="34" spans="1:11">
      <c r="A34"/>
      <c r="B34"/>
      <c r="C34"/>
      <c r="D34"/>
      <c r="E34"/>
      <c r="F34"/>
      <c r="G34"/>
      <c r="H34"/>
      <c r="I34"/>
      <c r="J34"/>
      <c r="K34" s="216" t="s">
        <v>172</v>
      </c>
    </row>
    <row r="35" spans="1:11">
      <c r="A35" s="215">
        <v>1</v>
      </c>
      <c r="B35" s="215">
        <v>1</v>
      </c>
      <c r="C35" s="215">
        <v>1</v>
      </c>
      <c r="D35" s="215">
        <v>1</v>
      </c>
      <c r="E35" s="215">
        <v>1</v>
      </c>
      <c r="F35" s="215">
        <v>1</v>
      </c>
      <c r="G35" s="215">
        <v>1</v>
      </c>
      <c r="H35" s="215">
        <v>1</v>
      </c>
      <c r="I35" s="215">
        <v>1</v>
      </c>
      <c r="J35" s="215">
        <v>1</v>
      </c>
      <c r="K35" s="217" t="str">
        <f>ADDRESS(ROW(),COLUMN(),4)</f>
        <v>K35</v>
      </c>
    </row>
  </sheetData>
  <mergeCells count="24">
    <mergeCell ref="F10:I10"/>
    <mergeCell ref="C14:D14"/>
    <mergeCell ref="C15:D15"/>
    <mergeCell ref="C16:D16"/>
    <mergeCell ref="E13:I13"/>
    <mergeCell ref="E14:I14"/>
    <mergeCell ref="E15:I15"/>
    <mergeCell ref="E16:I16"/>
    <mergeCell ref="C13:D13"/>
    <mergeCell ref="D10:E10"/>
    <mergeCell ref="B12:I12"/>
    <mergeCell ref="B1:I1"/>
    <mergeCell ref="F6:I6"/>
    <mergeCell ref="F7:I7"/>
    <mergeCell ref="F8:I8"/>
    <mergeCell ref="F9:I9"/>
    <mergeCell ref="D6:E6"/>
    <mergeCell ref="D7:E7"/>
    <mergeCell ref="D8:E8"/>
    <mergeCell ref="D9:E9"/>
    <mergeCell ref="B4:I4"/>
    <mergeCell ref="D5:E5"/>
    <mergeCell ref="F5:I5"/>
    <mergeCell ref="B2:I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4"/>
  <sheetViews>
    <sheetView workbookViewId="0">
      <selection activeCell="A3" sqref="A3"/>
    </sheetView>
  </sheetViews>
  <sheetFormatPr baseColWidth="10" defaultColWidth="9.140625" defaultRowHeight="15"/>
  <cols>
    <col min="1" max="1" width="9.140625" style="330"/>
    <col min="2" max="2" width="33.42578125" style="330" customWidth="1"/>
    <col min="3" max="3" width="36.28515625" style="330" customWidth="1"/>
    <col min="4" max="11" width="18" style="330" customWidth="1"/>
    <col min="12" max="12" width="9.140625" style="330"/>
    <col min="13" max="13" width="8.7109375" style="218" customWidth="1"/>
    <col min="14" max="16384" width="9.140625" style="330"/>
  </cols>
  <sheetData>
    <row r="1" spans="2:13" ht="30" customHeight="1">
      <c r="B1" s="654" t="s">
        <v>65</v>
      </c>
      <c r="C1" s="654"/>
      <c r="D1" s="654"/>
      <c r="E1" s="654"/>
      <c r="F1" s="654"/>
      <c r="G1" s="654"/>
      <c r="H1" s="654"/>
      <c r="I1" s="654"/>
      <c r="J1" s="654"/>
      <c r="K1" s="654"/>
      <c r="M1" s="215">
        <v>1</v>
      </c>
    </row>
    <row r="2" spans="2:13" ht="24" customHeight="1">
      <c r="B2" s="655" t="s">
        <v>6420</v>
      </c>
      <c r="C2" s="655"/>
      <c r="D2" s="655"/>
      <c r="E2" s="655"/>
      <c r="F2" s="655"/>
      <c r="G2" s="655"/>
      <c r="H2" s="655"/>
      <c r="I2" s="655"/>
      <c r="J2" s="655"/>
      <c r="K2" s="655"/>
      <c r="M2" s="215">
        <v>1</v>
      </c>
    </row>
    <row r="3" spans="2:13" ht="48" customHeight="1">
      <c r="B3" s="656" t="s">
        <v>66</v>
      </c>
      <c r="C3" s="656"/>
      <c r="D3" s="656"/>
      <c r="E3" s="656"/>
      <c r="F3" s="656"/>
      <c r="G3" s="656"/>
      <c r="H3" s="656"/>
      <c r="I3" s="656"/>
      <c r="J3" s="656"/>
      <c r="K3" s="656"/>
      <c r="M3" s="215">
        <v>1</v>
      </c>
    </row>
    <row r="4" spans="2:13" ht="15.75">
      <c r="B4" s="424" t="s">
        <v>29</v>
      </c>
      <c r="C4" s="331"/>
      <c r="D4" s="331"/>
      <c r="E4" s="331"/>
      <c r="F4" s="331"/>
      <c r="G4" s="331"/>
      <c r="H4" s="331"/>
      <c r="I4" s="331"/>
      <c r="J4" s="331"/>
      <c r="K4" s="331"/>
      <c r="M4" s="215">
        <v>1</v>
      </c>
    </row>
    <row r="5" spans="2:13" ht="26.1" customHeight="1">
      <c r="B5" s="649" t="s">
        <v>67</v>
      </c>
      <c r="C5" s="649"/>
      <c r="D5" s="649"/>
      <c r="E5" s="649"/>
      <c r="F5" s="649"/>
      <c r="G5" s="649"/>
      <c r="H5" s="649"/>
      <c r="I5" s="649"/>
      <c r="J5" s="649"/>
      <c r="K5" s="649"/>
      <c r="M5" s="215">
        <v>1</v>
      </c>
    </row>
    <row r="6" spans="2:13" ht="44.1" customHeight="1">
      <c r="B6" s="335" t="s">
        <v>68</v>
      </c>
      <c r="C6" s="651" t="s">
        <v>69</v>
      </c>
      <c r="D6" s="651"/>
      <c r="E6" s="651"/>
      <c r="F6" s="651"/>
      <c r="G6" s="651"/>
      <c r="H6" s="651"/>
      <c r="I6" s="651"/>
      <c r="J6" s="651"/>
      <c r="K6" s="651"/>
      <c r="M6" s="215">
        <v>1</v>
      </c>
    </row>
    <row r="7" spans="2:13" ht="44.1" customHeight="1">
      <c r="B7" s="335" t="s">
        <v>70</v>
      </c>
      <c r="C7" s="651" t="s">
        <v>71</v>
      </c>
      <c r="D7" s="651"/>
      <c r="E7" s="651"/>
      <c r="F7" s="651"/>
      <c r="G7" s="651"/>
      <c r="H7" s="651"/>
      <c r="I7" s="651"/>
      <c r="J7" s="651"/>
      <c r="K7" s="651"/>
      <c r="M7" s="215">
        <v>1</v>
      </c>
    </row>
    <row r="8" spans="2:13" ht="44.1" customHeight="1">
      <c r="B8" s="335" t="s">
        <v>72</v>
      </c>
      <c r="C8" s="651" t="s">
        <v>73</v>
      </c>
      <c r="D8" s="651"/>
      <c r="E8" s="651"/>
      <c r="F8" s="651"/>
      <c r="G8" s="651"/>
      <c r="H8" s="651"/>
      <c r="I8" s="651"/>
      <c r="J8" s="651"/>
      <c r="K8" s="651"/>
      <c r="M8" s="215">
        <v>1</v>
      </c>
    </row>
    <row r="9" spans="2:13" ht="44.1" customHeight="1">
      <c r="B9" s="335" t="s">
        <v>74</v>
      </c>
      <c r="C9" s="651" t="s">
        <v>75</v>
      </c>
      <c r="D9" s="651"/>
      <c r="E9" s="651"/>
      <c r="F9" s="651"/>
      <c r="G9" s="651"/>
      <c r="H9" s="651"/>
      <c r="I9" s="651"/>
      <c r="J9" s="651"/>
      <c r="K9" s="651"/>
      <c r="M9" s="215">
        <v>1</v>
      </c>
    </row>
    <row r="10" spans="2:13" ht="15.75">
      <c r="B10" s="331"/>
      <c r="C10" s="331"/>
      <c r="D10" s="331"/>
      <c r="E10" s="331"/>
      <c r="F10" s="331"/>
      <c r="G10" s="331"/>
      <c r="H10" s="331"/>
      <c r="I10" s="331"/>
      <c r="J10" s="331"/>
      <c r="K10" s="331"/>
      <c r="M10" s="215">
        <v>1</v>
      </c>
    </row>
    <row r="11" spans="2:13" ht="26.1" customHeight="1">
      <c r="B11" s="649" t="s">
        <v>76</v>
      </c>
      <c r="C11" s="649"/>
      <c r="D11" s="649"/>
      <c r="E11" s="649"/>
      <c r="F11" s="649"/>
      <c r="G11" s="649"/>
      <c r="H11" s="649"/>
      <c r="I11" s="649"/>
      <c r="J11" s="649"/>
      <c r="K11" s="649"/>
      <c r="M11" s="215">
        <v>1</v>
      </c>
    </row>
    <row r="12" spans="2:13" ht="27.95" customHeight="1">
      <c r="B12" s="333" t="s">
        <v>5</v>
      </c>
      <c r="C12" s="333" t="s">
        <v>6</v>
      </c>
      <c r="D12" s="652" t="s">
        <v>77</v>
      </c>
      <c r="E12" s="652" t="s">
        <v>78</v>
      </c>
      <c r="F12" s="652"/>
      <c r="G12" s="652"/>
      <c r="H12" s="652" t="s">
        <v>78</v>
      </c>
      <c r="I12" s="652"/>
      <c r="J12" s="652"/>
      <c r="K12" s="652"/>
      <c r="M12" s="215">
        <v>1</v>
      </c>
    </row>
    <row r="13" spans="2:13" ht="44.1" customHeight="1">
      <c r="B13" s="334" t="s">
        <v>79</v>
      </c>
      <c r="C13" s="334" t="s">
        <v>80</v>
      </c>
      <c r="D13" s="651" t="s">
        <v>81</v>
      </c>
      <c r="E13" s="651" t="s">
        <v>82</v>
      </c>
      <c r="F13" s="651"/>
      <c r="G13" s="651"/>
      <c r="H13" s="651" t="s">
        <v>82</v>
      </c>
      <c r="I13" s="651"/>
      <c r="J13" s="651"/>
      <c r="K13" s="651"/>
      <c r="M13" s="215">
        <v>1</v>
      </c>
    </row>
    <row r="14" spans="2:13" ht="44.1" customHeight="1">
      <c r="B14" s="334" t="s">
        <v>9</v>
      </c>
      <c r="C14" s="334" t="s">
        <v>10</v>
      </c>
      <c r="D14" s="651" t="s">
        <v>83</v>
      </c>
      <c r="E14" s="651" t="s">
        <v>84</v>
      </c>
      <c r="F14" s="651"/>
      <c r="G14" s="651"/>
      <c r="H14" s="651" t="s">
        <v>84</v>
      </c>
      <c r="I14" s="651"/>
      <c r="J14" s="651"/>
      <c r="K14" s="651"/>
      <c r="M14" s="215">
        <v>1</v>
      </c>
    </row>
    <row r="15" spans="2:13" ht="44.1" customHeight="1">
      <c r="B15" s="334" t="s">
        <v>13</v>
      </c>
      <c r="C15" s="334" t="s">
        <v>14</v>
      </c>
      <c r="D15" s="651" t="s">
        <v>85</v>
      </c>
      <c r="E15" s="651" t="s">
        <v>86</v>
      </c>
      <c r="F15" s="651"/>
      <c r="G15" s="651"/>
      <c r="H15" s="651" t="s">
        <v>86</v>
      </c>
      <c r="I15" s="651"/>
      <c r="J15" s="651"/>
      <c r="K15" s="651"/>
      <c r="M15" s="215">
        <v>1</v>
      </c>
    </row>
    <row r="16" spans="2:13" ht="44.1" customHeight="1">
      <c r="B16" s="334" t="s">
        <v>17</v>
      </c>
      <c r="C16" s="334" t="s">
        <v>18</v>
      </c>
      <c r="D16" s="651" t="s">
        <v>87</v>
      </c>
      <c r="E16" s="651" t="s">
        <v>88</v>
      </c>
      <c r="F16" s="651"/>
      <c r="G16" s="651"/>
      <c r="H16" s="651" t="s">
        <v>88</v>
      </c>
      <c r="I16" s="651"/>
      <c r="J16" s="651"/>
      <c r="K16" s="651"/>
      <c r="M16" s="215">
        <v>1</v>
      </c>
    </row>
    <row r="17" spans="2:13" ht="44.1" customHeight="1">
      <c r="B17" s="334" t="s">
        <v>21</v>
      </c>
      <c r="C17" s="334" t="s">
        <v>89</v>
      </c>
      <c r="D17" s="651" t="s">
        <v>90</v>
      </c>
      <c r="E17" s="651" t="s">
        <v>91</v>
      </c>
      <c r="F17" s="651"/>
      <c r="G17" s="651"/>
      <c r="H17" s="651" t="s">
        <v>91</v>
      </c>
      <c r="I17" s="651"/>
      <c r="J17" s="651"/>
      <c r="K17" s="651"/>
      <c r="M17" s="215">
        <v>1</v>
      </c>
    </row>
    <row r="18" spans="2:13" ht="44.1" customHeight="1">
      <c r="B18" s="334" t="s">
        <v>92</v>
      </c>
      <c r="C18" s="334" t="s">
        <v>93</v>
      </c>
      <c r="D18" s="651" t="s">
        <v>94</v>
      </c>
      <c r="E18" s="651" t="s">
        <v>95</v>
      </c>
      <c r="F18" s="651"/>
      <c r="G18" s="651"/>
      <c r="H18" s="651" t="s">
        <v>95</v>
      </c>
      <c r="I18" s="651"/>
      <c r="J18" s="651"/>
      <c r="K18" s="651"/>
      <c r="M18" s="215">
        <v>1</v>
      </c>
    </row>
    <row r="19" spans="2:13" ht="44.1" customHeight="1">
      <c r="B19" s="334" t="s">
        <v>25</v>
      </c>
      <c r="C19" s="334" t="s">
        <v>26</v>
      </c>
      <c r="D19" s="651" t="s">
        <v>96</v>
      </c>
      <c r="E19" s="651" t="s">
        <v>97</v>
      </c>
      <c r="F19" s="651"/>
      <c r="G19" s="651"/>
      <c r="H19" s="651" t="s">
        <v>97</v>
      </c>
      <c r="I19" s="651"/>
      <c r="J19" s="651"/>
      <c r="K19" s="651"/>
      <c r="M19" s="215">
        <v>1</v>
      </c>
    </row>
    <row r="20" spans="2:13" ht="44.1" customHeight="1">
      <c r="B20" s="334" t="s">
        <v>98</v>
      </c>
      <c r="C20" s="334" t="s">
        <v>99</v>
      </c>
      <c r="D20" s="651" t="s">
        <v>100</v>
      </c>
      <c r="E20" s="651" t="s">
        <v>101</v>
      </c>
      <c r="F20" s="651"/>
      <c r="G20" s="651"/>
      <c r="H20" s="651" t="s">
        <v>101</v>
      </c>
      <c r="I20" s="651"/>
      <c r="J20" s="651"/>
      <c r="K20" s="651"/>
      <c r="M20" s="215">
        <v>1</v>
      </c>
    </row>
    <row r="21" spans="2:13" ht="44.1" customHeight="1">
      <c r="B21" s="334" t="s">
        <v>102</v>
      </c>
      <c r="C21" s="334" t="s">
        <v>103</v>
      </c>
      <c r="D21" s="651" t="s">
        <v>104</v>
      </c>
      <c r="E21" s="651" t="s">
        <v>105</v>
      </c>
      <c r="F21" s="651"/>
      <c r="G21" s="651"/>
      <c r="H21" s="651" t="s">
        <v>105</v>
      </c>
      <c r="I21" s="651"/>
      <c r="J21" s="651"/>
      <c r="K21" s="651"/>
      <c r="M21" s="215">
        <v>1</v>
      </c>
    </row>
    <row r="22" spans="2:13" ht="15.75">
      <c r="B22" s="331"/>
      <c r="C22" s="331"/>
      <c r="D22" s="331"/>
      <c r="E22" s="331"/>
      <c r="F22" s="331"/>
      <c r="G22" s="331"/>
      <c r="H22" s="331"/>
      <c r="I22" s="331"/>
      <c r="J22" s="331"/>
      <c r="K22" s="331"/>
      <c r="M22" s="215">
        <v>1</v>
      </c>
    </row>
    <row r="23" spans="2:13" ht="26.1" customHeight="1">
      <c r="B23" s="649" t="s">
        <v>106</v>
      </c>
      <c r="C23" s="649"/>
      <c r="D23" s="649"/>
      <c r="E23" s="649"/>
      <c r="F23" s="649"/>
      <c r="G23" s="649"/>
      <c r="H23" s="649"/>
      <c r="I23" s="649"/>
      <c r="J23" s="649"/>
      <c r="K23" s="649"/>
      <c r="M23" s="215">
        <v>1</v>
      </c>
    </row>
    <row r="24" spans="2:13" ht="27.95" customHeight="1">
      <c r="B24" s="333" t="s">
        <v>107</v>
      </c>
      <c r="C24" s="652" t="s">
        <v>108</v>
      </c>
      <c r="D24" s="652" t="s">
        <v>109</v>
      </c>
      <c r="E24" s="652" t="s">
        <v>109</v>
      </c>
      <c r="F24" s="652"/>
      <c r="G24" s="652"/>
      <c r="H24" s="652"/>
      <c r="I24" s="652"/>
      <c r="J24" s="652"/>
      <c r="K24" s="652"/>
      <c r="M24" s="215">
        <v>1</v>
      </c>
    </row>
    <row r="25" spans="2:13" ht="42" customHeight="1">
      <c r="B25" s="332" t="s">
        <v>9</v>
      </c>
      <c r="C25" s="650" t="s">
        <v>110</v>
      </c>
      <c r="D25" s="650" t="s">
        <v>111</v>
      </c>
      <c r="E25" s="645" t="s">
        <v>111</v>
      </c>
      <c r="F25" s="645"/>
      <c r="G25" s="645"/>
      <c r="H25" s="645"/>
      <c r="I25" s="645"/>
      <c r="J25" s="645"/>
      <c r="K25" s="645"/>
      <c r="M25" s="215">
        <v>1</v>
      </c>
    </row>
    <row r="26" spans="2:13" ht="42" customHeight="1">
      <c r="B26" s="332" t="s">
        <v>13</v>
      </c>
      <c r="C26" s="650" t="s">
        <v>112</v>
      </c>
      <c r="D26" s="650" t="s">
        <v>113</v>
      </c>
      <c r="E26" s="645" t="s">
        <v>113</v>
      </c>
      <c r="F26" s="645"/>
      <c r="G26" s="645"/>
      <c r="H26" s="645"/>
      <c r="I26" s="645"/>
      <c r="J26" s="645"/>
      <c r="K26" s="645"/>
      <c r="M26" s="215">
        <v>1</v>
      </c>
    </row>
    <row r="27" spans="2:13" ht="42" customHeight="1">
      <c r="B27" s="332" t="s">
        <v>17</v>
      </c>
      <c r="C27" s="650" t="s">
        <v>114</v>
      </c>
      <c r="D27" s="650" t="s">
        <v>115</v>
      </c>
      <c r="E27" s="645" t="s">
        <v>115</v>
      </c>
      <c r="F27" s="645"/>
      <c r="G27" s="645"/>
      <c r="H27" s="645"/>
      <c r="I27" s="645"/>
      <c r="J27" s="645"/>
      <c r="K27" s="645"/>
      <c r="M27" s="215">
        <v>1</v>
      </c>
    </row>
    <row r="28" spans="2:13" ht="42" customHeight="1">
      <c r="B28" s="332" t="s">
        <v>21</v>
      </c>
      <c r="C28" s="650" t="s">
        <v>116</v>
      </c>
      <c r="D28" s="650" t="s">
        <v>117</v>
      </c>
      <c r="E28" s="645" t="s">
        <v>117</v>
      </c>
      <c r="F28" s="645"/>
      <c r="G28" s="645"/>
      <c r="H28" s="645"/>
      <c r="I28" s="645"/>
      <c r="J28" s="645"/>
      <c r="K28" s="645"/>
      <c r="M28" s="215">
        <v>1</v>
      </c>
    </row>
    <row r="29" spans="2:13" ht="42" customHeight="1">
      <c r="B29" s="332" t="s">
        <v>25</v>
      </c>
      <c r="C29" s="650" t="s">
        <v>118</v>
      </c>
      <c r="D29" s="650" t="s">
        <v>119</v>
      </c>
      <c r="E29" s="645" t="s">
        <v>119</v>
      </c>
      <c r="F29" s="645"/>
      <c r="G29" s="645"/>
      <c r="H29" s="645"/>
      <c r="I29" s="645"/>
      <c r="J29" s="645"/>
      <c r="K29" s="645"/>
      <c r="M29" s="215">
        <v>1</v>
      </c>
    </row>
    <row r="30" spans="2:13" ht="42" customHeight="1">
      <c r="B30" s="332" t="s">
        <v>41</v>
      </c>
      <c r="C30" s="650" t="s">
        <v>120</v>
      </c>
      <c r="D30" s="650" t="s">
        <v>121</v>
      </c>
      <c r="E30" s="645" t="s">
        <v>121</v>
      </c>
      <c r="F30" s="645"/>
      <c r="G30" s="645"/>
      <c r="H30" s="645"/>
      <c r="I30" s="645"/>
      <c r="J30" s="645"/>
      <c r="K30" s="645"/>
      <c r="M30" s="215">
        <v>1</v>
      </c>
    </row>
    <row r="31" spans="2:13" ht="42" customHeight="1">
      <c r="B31" s="332" t="s">
        <v>45</v>
      </c>
      <c r="C31" s="650" t="s">
        <v>122</v>
      </c>
      <c r="D31" s="650" t="s">
        <v>123</v>
      </c>
      <c r="E31" s="645" t="s">
        <v>123</v>
      </c>
      <c r="F31" s="645"/>
      <c r="G31" s="645"/>
      <c r="H31" s="645"/>
      <c r="I31" s="645"/>
      <c r="J31" s="645"/>
      <c r="K31" s="645"/>
      <c r="M31" s="215">
        <v>1</v>
      </c>
    </row>
    <row r="32" spans="2:13" ht="42" customHeight="1">
      <c r="B32" s="332" t="s">
        <v>49</v>
      </c>
      <c r="C32" s="650" t="s">
        <v>124</v>
      </c>
      <c r="D32" s="650" t="s">
        <v>125</v>
      </c>
      <c r="E32" s="645" t="s">
        <v>125</v>
      </c>
      <c r="F32" s="645"/>
      <c r="G32" s="645"/>
      <c r="H32" s="645"/>
      <c r="I32" s="645"/>
      <c r="J32" s="645"/>
      <c r="K32" s="645"/>
      <c r="M32" s="215">
        <v>1</v>
      </c>
    </row>
    <row r="33" spans="2:13" ht="42" customHeight="1">
      <c r="B33" s="332" t="s">
        <v>53</v>
      </c>
      <c r="C33" s="650" t="s">
        <v>126</v>
      </c>
      <c r="D33" s="650" t="s">
        <v>127</v>
      </c>
      <c r="E33" s="645" t="s">
        <v>127</v>
      </c>
      <c r="F33" s="645"/>
      <c r="G33" s="645"/>
      <c r="H33" s="645"/>
      <c r="I33" s="645"/>
      <c r="J33" s="645"/>
      <c r="K33" s="645"/>
      <c r="M33" s="215">
        <v>1</v>
      </c>
    </row>
    <row r="34" spans="2:13" ht="42" customHeight="1">
      <c r="B34" s="332" t="s">
        <v>57</v>
      </c>
      <c r="C34" s="650" t="s">
        <v>128</v>
      </c>
      <c r="D34" s="650" t="s">
        <v>129</v>
      </c>
      <c r="E34" s="645" t="s">
        <v>129</v>
      </c>
      <c r="F34" s="645"/>
      <c r="G34" s="645"/>
      <c r="H34" s="645"/>
      <c r="I34" s="645"/>
      <c r="J34" s="645"/>
      <c r="K34" s="645"/>
      <c r="M34" s="215">
        <v>1</v>
      </c>
    </row>
    <row r="35" spans="2:13" ht="15.75">
      <c r="B35" s="331"/>
      <c r="C35" s="331"/>
      <c r="D35" s="331"/>
      <c r="E35" s="331"/>
      <c r="F35" s="331"/>
      <c r="G35" s="331"/>
      <c r="H35" s="331"/>
      <c r="I35" s="331"/>
      <c r="J35" s="331"/>
      <c r="K35" s="331"/>
      <c r="M35" s="215">
        <v>1</v>
      </c>
    </row>
    <row r="36" spans="2:13" ht="26.1" customHeight="1">
      <c r="B36" s="649" t="s">
        <v>130</v>
      </c>
      <c r="C36" s="649"/>
      <c r="D36" s="649"/>
      <c r="E36" s="649"/>
      <c r="F36" s="649"/>
      <c r="G36" s="649"/>
      <c r="H36" s="649"/>
      <c r="I36" s="649"/>
      <c r="J36" s="649"/>
      <c r="K36" s="649"/>
      <c r="M36" s="215">
        <v>1</v>
      </c>
    </row>
    <row r="37" spans="2:13" ht="42" customHeight="1">
      <c r="B37" s="332" t="s">
        <v>9</v>
      </c>
      <c r="C37" s="650" t="s">
        <v>131</v>
      </c>
      <c r="D37" s="650" t="s">
        <v>132</v>
      </c>
      <c r="E37" s="645" t="s">
        <v>132</v>
      </c>
      <c r="F37" s="645"/>
      <c r="G37" s="645"/>
      <c r="H37" s="645"/>
      <c r="I37" s="645"/>
      <c r="J37" s="645"/>
      <c r="K37" s="645"/>
      <c r="M37" s="215">
        <v>1</v>
      </c>
    </row>
    <row r="38" spans="2:13" ht="42" customHeight="1">
      <c r="B38" s="332" t="s">
        <v>13</v>
      </c>
      <c r="C38" s="650" t="s">
        <v>133</v>
      </c>
      <c r="D38" s="650" t="s">
        <v>134</v>
      </c>
      <c r="E38" s="645" t="s">
        <v>134</v>
      </c>
      <c r="F38" s="645"/>
      <c r="G38" s="645"/>
      <c r="H38" s="645"/>
      <c r="I38" s="645"/>
      <c r="J38" s="645"/>
      <c r="K38" s="645"/>
      <c r="M38" s="215">
        <v>1</v>
      </c>
    </row>
    <row r="39" spans="2:13" ht="42" customHeight="1">
      <c r="B39" s="332" t="s">
        <v>17</v>
      </c>
      <c r="C39" s="650" t="s">
        <v>135</v>
      </c>
      <c r="D39" s="650" t="s">
        <v>136</v>
      </c>
      <c r="E39" s="645" t="s">
        <v>136</v>
      </c>
      <c r="F39" s="645"/>
      <c r="G39" s="645"/>
      <c r="H39" s="645"/>
      <c r="I39" s="645"/>
      <c r="J39" s="645"/>
      <c r="K39" s="645"/>
      <c r="M39" s="215">
        <v>1</v>
      </c>
    </row>
    <row r="40" spans="2:13" ht="42" customHeight="1">
      <c r="B40" s="332" t="s">
        <v>21</v>
      </c>
      <c r="C40" s="650" t="s">
        <v>137</v>
      </c>
      <c r="D40" s="650" t="s">
        <v>138</v>
      </c>
      <c r="E40" s="645" t="s">
        <v>138</v>
      </c>
      <c r="F40" s="645"/>
      <c r="G40" s="645"/>
      <c r="H40" s="645"/>
      <c r="I40" s="645"/>
      <c r="J40" s="645"/>
      <c r="K40" s="645"/>
      <c r="M40" s="215">
        <v>1</v>
      </c>
    </row>
    <row r="41" spans="2:13" ht="42" customHeight="1">
      <c r="B41" s="332" t="s">
        <v>25</v>
      </c>
      <c r="C41" s="650" t="s">
        <v>139</v>
      </c>
      <c r="D41" s="650" t="s">
        <v>140</v>
      </c>
      <c r="E41" s="645" t="s">
        <v>140</v>
      </c>
      <c r="F41" s="645"/>
      <c r="G41" s="645"/>
      <c r="H41" s="645"/>
      <c r="I41" s="645"/>
      <c r="J41" s="645"/>
      <c r="K41" s="645"/>
      <c r="M41" s="215">
        <v>1</v>
      </c>
    </row>
    <row r="42" spans="2:13" ht="15.75">
      <c r="B42" s="331"/>
      <c r="C42" s="331"/>
      <c r="D42" s="331"/>
      <c r="E42" s="331"/>
      <c r="F42" s="331"/>
      <c r="G42" s="331"/>
      <c r="H42" s="331"/>
      <c r="I42" s="331"/>
      <c r="J42" s="331"/>
      <c r="K42" s="331"/>
      <c r="M42" s="215">
        <v>1</v>
      </c>
    </row>
    <row r="43" spans="2:13" ht="26.1" customHeight="1">
      <c r="B43" s="649" t="s">
        <v>141</v>
      </c>
      <c r="C43" s="649"/>
      <c r="D43" s="649"/>
      <c r="E43" s="649"/>
      <c r="F43" s="649"/>
      <c r="G43" s="649"/>
      <c r="H43" s="649"/>
      <c r="I43" s="649"/>
      <c r="J43" s="649"/>
      <c r="K43" s="649"/>
      <c r="M43" s="215">
        <v>1</v>
      </c>
    </row>
    <row r="44" spans="2:13" ht="42" customHeight="1">
      <c r="B44" s="336" t="s">
        <v>142</v>
      </c>
      <c r="C44" s="644" t="s">
        <v>143</v>
      </c>
      <c r="D44" s="644" t="s">
        <v>144</v>
      </c>
      <c r="E44" s="645" t="s">
        <v>144</v>
      </c>
      <c r="F44" s="645"/>
      <c r="G44" s="645"/>
      <c r="H44" s="645"/>
      <c r="I44" s="645"/>
      <c r="J44" s="645"/>
      <c r="K44" s="645"/>
      <c r="M44" s="215">
        <v>1</v>
      </c>
    </row>
    <row r="45" spans="2:13" ht="42" customHeight="1">
      <c r="B45" s="336" t="s">
        <v>145</v>
      </c>
      <c r="C45" s="644" t="s">
        <v>146</v>
      </c>
      <c r="D45" s="644" t="s">
        <v>147</v>
      </c>
      <c r="E45" s="645" t="s">
        <v>147</v>
      </c>
      <c r="F45" s="645"/>
      <c r="G45" s="645"/>
      <c r="H45" s="645"/>
      <c r="I45" s="645"/>
      <c r="J45" s="645"/>
      <c r="K45" s="645"/>
      <c r="M45" s="215">
        <v>1</v>
      </c>
    </row>
    <row r="46" spans="2:13" ht="42" customHeight="1">
      <c r="B46" s="336" t="s">
        <v>148</v>
      </c>
      <c r="C46" s="644" t="s">
        <v>149</v>
      </c>
      <c r="D46" s="644" t="s">
        <v>150</v>
      </c>
      <c r="E46" s="645" t="s">
        <v>150</v>
      </c>
      <c r="F46" s="645"/>
      <c r="G46" s="645"/>
      <c r="H46" s="645"/>
      <c r="I46" s="645"/>
      <c r="J46" s="645"/>
      <c r="K46" s="645"/>
      <c r="M46" s="215">
        <v>1</v>
      </c>
    </row>
    <row r="47" spans="2:13" ht="42" customHeight="1">
      <c r="B47" s="336" t="s">
        <v>151</v>
      </c>
      <c r="C47" s="644" t="s">
        <v>152</v>
      </c>
      <c r="D47" s="644" t="s">
        <v>153</v>
      </c>
      <c r="E47" s="645" t="s">
        <v>153</v>
      </c>
      <c r="F47" s="645"/>
      <c r="G47" s="645"/>
      <c r="H47" s="645"/>
      <c r="I47" s="645"/>
      <c r="J47" s="645"/>
      <c r="K47" s="645"/>
      <c r="M47" s="215">
        <v>1</v>
      </c>
    </row>
    <row r="48" spans="2:13" ht="42" customHeight="1">
      <c r="B48" s="336" t="s">
        <v>154</v>
      </c>
      <c r="C48" s="644" t="s">
        <v>155</v>
      </c>
      <c r="D48" s="644" t="s">
        <v>156</v>
      </c>
      <c r="E48" s="645" t="s">
        <v>156</v>
      </c>
      <c r="F48" s="645"/>
      <c r="G48" s="645"/>
      <c r="H48" s="645"/>
      <c r="I48" s="645"/>
      <c r="J48" s="645"/>
      <c r="K48" s="645"/>
      <c r="M48" s="215">
        <v>1</v>
      </c>
    </row>
    <row r="49" spans="1:13" ht="42" customHeight="1">
      <c r="B49" s="336" t="s">
        <v>157</v>
      </c>
      <c r="C49" s="644" t="s">
        <v>158</v>
      </c>
      <c r="D49" s="644" t="s">
        <v>159</v>
      </c>
      <c r="E49" s="645" t="s">
        <v>159</v>
      </c>
      <c r="F49" s="645"/>
      <c r="G49" s="645"/>
      <c r="H49" s="645"/>
      <c r="I49" s="645"/>
      <c r="J49" s="645"/>
      <c r="K49" s="645"/>
      <c r="M49" s="215">
        <v>1</v>
      </c>
    </row>
    <row r="50" spans="1:13" ht="15.75">
      <c r="B50" s="331"/>
      <c r="C50" s="331"/>
      <c r="D50" s="331"/>
      <c r="E50" s="331"/>
      <c r="F50" s="331"/>
      <c r="G50" s="331"/>
      <c r="H50" s="331"/>
      <c r="I50" s="331"/>
      <c r="J50" s="331"/>
      <c r="K50" s="331"/>
      <c r="M50" s="215">
        <v>1</v>
      </c>
    </row>
    <row r="51" spans="1:13" ht="26.1" customHeight="1">
      <c r="B51" s="649" t="s">
        <v>160</v>
      </c>
      <c r="C51" s="649"/>
      <c r="D51" s="649"/>
      <c r="E51" s="649"/>
      <c r="F51" s="649"/>
      <c r="G51" s="649"/>
      <c r="H51" s="649"/>
      <c r="I51" s="649"/>
      <c r="J51" s="649"/>
      <c r="K51" s="649"/>
      <c r="M51" s="215">
        <v>1</v>
      </c>
    </row>
    <row r="52" spans="1:13" ht="42" customHeight="1">
      <c r="B52" s="644" t="s">
        <v>18</v>
      </c>
      <c r="C52" s="644" t="s">
        <v>161</v>
      </c>
      <c r="D52" s="645" t="s">
        <v>161</v>
      </c>
      <c r="E52" s="645"/>
      <c r="F52" s="645"/>
      <c r="G52" s="645"/>
      <c r="H52" s="645"/>
      <c r="I52" s="645"/>
      <c r="J52" s="645"/>
      <c r="K52" s="645"/>
      <c r="M52" s="215">
        <v>1</v>
      </c>
    </row>
    <row r="53" spans="1:13" ht="42" customHeight="1">
      <c r="B53" s="644" t="s">
        <v>162</v>
      </c>
      <c r="C53" s="644" t="s">
        <v>163</v>
      </c>
      <c r="D53" s="645" t="s">
        <v>163</v>
      </c>
      <c r="E53" s="645"/>
      <c r="F53" s="645"/>
      <c r="G53" s="645"/>
      <c r="H53" s="645"/>
      <c r="I53" s="645"/>
      <c r="J53" s="645"/>
      <c r="K53" s="645"/>
      <c r="M53" s="215">
        <v>1</v>
      </c>
    </row>
    <row r="54" spans="1:13" ht="42" customHeight="1">
      <c r="B54" s="644" t="s">
        <v>164</v>
      </c>
      <c r="C54" s="644" t="s">
        <v>165</v>
      </c>
      <c r="D54" s="645" t="s">
        <v>165</v>
      </c>
      <c r="E54" s="645"/>
      <c r="F54" s="645"/>
      <c r="G54" s="645"/>
      <c r="H54" s="645"/>
      <c r="I54" s="645"/>
      <c r="J54" s="645"/>
      <c r="K54" s="645"/>
      <c r="M54" s="215">
        <v>1</v>
      </c>
    </row>
    <row r="55" spans="1:13" ht="42" customHeight="1">
      <c r="B55" s="644" t="s">
        <v>166</v>
      </c>
      <c r="C55" s="644" t="s">
        <v>167</v>
      </c>
      <c r="D55" s="645" t="s">
        <v>167</v>
      </c>
      <c r="E55" s="645"/>
      <c r="F55" s="645"/>
      <c r="G55" s="645"/>
      <c r="H55" s="645"/>
      <c r="I55" s="645"/>
      <c r="J55" s="645"/>
      <c r="K55" s="645"/>
      <c r="M55" s="215">
        <v>1</v>
      </c>
    </row>
    <row r="56" spans="1:13" ht="15.75">
      <c r="B56" s="331"/>
      <c r="C56" s="331"/>
      <c r="D56" s="331"/>
      <c r="E56" s="331"/>
      <c r="F56" s="331"/>
      <c r="G56" s="331"/>
      <c r="H56" s="331"/>
      <c r="I56" s="331"/>
      <c r="J56" s="331"/>
      <c r="K56" s="331"/>
      <c r="M56" s="215">
        <v>1</v>
      </c>
    </row>
    <row r="57" spans="1:13" ht="26.1" customHeight="1">
      <c r="B57" s="646" t="s">
        <v>168</v>
      </c>
      <c r="C57" s="646"/>
      <c r="D57" s="646"/>
      <c r="E57" s="646"/>
      <c r="F57" s="646"/>
      <c r="G57" s="646"/>
      <c r="H57" s="646"/>
      <c r="I57" s="646"/>
      <c r="J57" s="646"/>
      <c r="K57" s="646"/>
      <c r="M57" s="215">
        <v>1</v>
      </c>
    </row>
    <row r="58" spans="1:13" ht="29.25" customHeight="1">
      <c r="B58" s="647" t="s">
        <v>169</v>
      </c>
      <c r="C58" s="647"/>
      <c r="D58" s="647"/>
      <c r="E58" s="647"/>
      <c r="F58" s="647"/>
      <c r="G58" s="647"/>
      <c r="H58" s="647"/>
      <c r="I58" s="647"/>
      <c r="J58" s="647"/>
      <c r="K58" s="647"/>
      <c r="M58" s="215">
        <v>1</v>
      </c>
    </row>
    <row r="59" spans="1:13" ht="33.950000000000003" customHeight="1">
      <c r="B59" s="337" t="s">
        <v>170</v>
      </c>
      <c r="C59" s="648" t="s">
        <v>171</v>
      </c>
      <c r="D59" s="648"/>
      <c r="E59" s="648"/>
      <c r="F59" s="648"/>
      <c r="G59" s="648"/>
      <c r="H59" s="648"/>
      <c r="I59" s="648"/>
      <c r="J59" s="648"/>
      <c r="K59" s="648"/>
      <c r="M59" s="215">
        <v>1</v>
      </c>
    </row>
    <row r="60" spans="1:13">
      <c r="M60" s="215">
        <v>1</v>
      </c>
    </row>
    <row r="61" spans="1:13" ht="27.95" customHeight="1">
      <c r="B61" s="653" t="s">
        <v>5369</v>
      </c>
      <c r="C61" s="653"/>
      <c r="D61" s="653"/>
      <c r="E61" s="653"/>
      <c r="F61" s="653"/>
      <c r="G61" s="653"/>
      <c r="H61" s="653"/>
      <c r="I61" s="653"/>
      <c r="J61" s="653"/>
      <c r="K61" s="653"/>
      <c r="M61" s="215">
        <v>1</v>
      </c>
    </row>
    <row r="62" spans="1:13" ht="32.1" customHeight="1">
      <c r="B62" s="634" t="s">
        <v>5370</v>
      </c>
      <c r="C62" s="515"/>
      <c r="D62" s="515"/>
      <c r="E62" s="515"/>
      <c r="F62" s="515"/>
      <c r="G62" s="515"/>
      <c r="H62" s="515"/>
      <c r="I62" s="515"/>
      <c r="J62" s="515"/>
      <c r="K62" s="515"/>
      <c r="L62" s="515"/>
      <c r="M62" s="215">
        <v>1</v>
      </c>
    </row>
    <row r="63" spans="1:13" ht="32.1" customHeight="1">
      <c r="B63" s="634" t="s">
        <v>5371</v>
      </c>
      <c r="C63" s="515"/>
      <c r="D63" s="515"/>
      <c r="E63" s="515"/>
      <c r="F63" s="515"/>
      <c r="G63" s="515"/>
      <c r="H63" s="515"/>
      <c r="I63" s="515"/>
      <c r="J63" s="515"/>
      <c r="K63" s="515"/>
      <c r="L63" s="515"/>
      <c r="M63" s="216" t="s">
        <v>172</v>
      </c>
    </row>
    <row r="64" spans="1:13">
      <c r="A64" s="215">
        <v>1</v>
      </c>
      <c r="B64" s="215">
        <v>1</v>
      </c>
      <c r="C64" s="215">
        <v>1</v>
      </c>
      <c r="D64" s="215">
        <v>1</v>
      </c>
      <c r="E64" s="215">
        <v>1</v>
      </c>
      <c r="F64" s="215">
        <v>1</v>
      </c>
      <c r="G64" s="215">
        <v>1</v>
      </c>
      <c r="H64" s="215">
        <v>1</v>
      </c>
      <c r="I64" s="215">
        <v>1</v>
      </c>
      <c r="J64" s="215">
        <v>1</v>
      </c>
      <c r="K64" s="215">
        <v>1</v>
      </c>
      <c r="L64" s="215">
        <v>1</v>
      </c>
      <c r="M64" s="217" t="str">
        <f>ADDRESS(ROW(),COLUMN(),4)</f>
        <v>M64</v>
      </c>
    </row>
  </sheetData>
  <mergeCells count="89">
    <mergeCell ref="B61:K61"/>
    <mergeCell ref="D13:G13"/>
    <mergeCell ref="H13:K13"/>
    <mergeCell ref="B1:K1"/>
    <mergeCell ref="B2:K2"/>
    <mergeCell ref="B3:K3"/>
    <mergeCell ref="B5:K5"/>
    <mergeCell ref="C6:K6"/>
    <mergeCell ref="C7:K7"/>
    <mergeCell ref="C8:K8"/>
    <mergeCell ref="C9:K9"/>
    <mergeCell ref="B11:K11"/>
    <mergeCell ref="D12:G12"/>
    <mergeCell ref="H12:K12"/>
    <mergeCell ref="D14:G14"/>
    <mergeCell ref="H14:K14"/>
    <mergeCell ref="D15:G15"/>
    <mergeCell ref="H15:K15"/>
    <mergeCell ref="D16:G16"/>
    <mergeCell ref="H16:K16"/>
    <mergeCell ref="C24:D24"/>
    <mergeCell ref="E24:K24"/>
    <mergeCell ref="D17:G17"/>
    <mergeCell ref="H17:K17"/>
    <mergeCell ref="D18:G18"/>
    <mergeCell ref="H18:K18"/>
    <mergeCell ref="D19:G19"/>
    <mergeCell ref="H19:K19"/>
    <mergeCell ref="D20:G20"/>
    <mergeCell ref="H20:K20"/>
    <mergeCell ref="D21:G21"/>
    <mergeCell ref="H21:K21"/>
    <mergeCell ref="B23:K23"/>
    <mergeCell ref="C25:D25"/>
    <mergeCell ref="E25:K25"/>
    <mergeCell ref="C26:D26"/>
    <mergeCell ref="E26:K26"/>
    <mergeCell ref="C27:D27"/>
    <mergeCell ref="E27:K27"/>
    <mergeCell ref="C28:D28"/>
    <mergeCell ref="E28:K28"/>
    <mergeCell ref="C29:D29"/>
    <mergeCell ref="E29:K29"/>
    <mergeCell ref="C30:D30"/>
    <mergeCell ref="E30:K30"/>
    <mergeCell ref="C38:D38"/>
    <mergeCell ref="E38:K38"/>
    <mergeCell ref="C31:D31"/>
    <mergeCell ref="E31:K31"/>
    <mergeCell ref="C32:D32"/>
    <mergeCell ref="E32:K32"/>
    <mergeCell ref="C33:D33"/>
    <mergeCell ref="E33:K33"/>
    <mergeCell ref="C34:D34"/>
    <mergeCell ref="E34:K34"/>
    <mergeCell ref="B36:K36"/>
    <mergeCell ref="C37:D37"/>
    <mergeCell ref="E37:K37"/>
    <mergeCell ref="C46:D46"/>
    <mergeCell ref="E46:K46"/>
    <mergeCell ref="C39:D39"/>
    <mergeCell ref="E39:K39"/>
    <mergeCell ref="C40:D40"/>
    <mergeCell ref="E40:K40"/>
    <mergeCell ref="C41:D41"/>
    <mergeCell ref="E41:K41"/>
    <mergeCell ref="B43:K43"/>
    <mergeCell ref="C44:D44"/>
    <mergeCell ref="E44:K44"/>
    <mergeCell ref="C45:D45"/>
    <mergeCell ref="E45:K45"/>
    <mergeCell ref="B54:C54"/>
    <mergeCell ref="D54:K54"/>
    <mergeCell ref="C47:D47"/>
    <mergeCell ref="E47:K47"/>
    <mergeCell ref="C48:D48"/>
    <mergeCell ref="E48:K48"/>
    <mergeCell ref="C49:D49"/>
    <mergeCell ref="E49:K49"/>
    <mergeCell ref="B51:K51"/>
    <mergeCell ref="B52:C52"/>
    <mergeCell ref="D52:K52"/>
    <mergeCell ref="B53:C53"/>
    <mergeCell ref="D53:K53"/>
    <mergeCell ref="B55:C55"/>
    <mergeCell ref="D55:K55"/>
    <mergeCell ref="B57:K57"/>
    <mergeCell ref="B58:K58"/>
    <mergeCell ref="C59:K5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0"/>
  <sheetViews>
    <sheetView workbookViewId="0">
      <selection activeCell="I16" sqref="I16"/>
    </sheetView>
  </sheetViews>
  <sheetFormatPr baseColWidth="10" defaultColWidth="9.140625" defaultRowHeight="15"/>
  <cols>
    <col min="1" max="1" width="9.140625" style="104"/>
    <col min="2" max="2" width="24" style="104" customWidth="1"/>
    <col min="3" max="3" width="34.85546875" style="104" customWidth="1"/>
    <col min="4" max="4" width="28" style="104" customWidth="1"/>
    <col min="5" max="5" width="38" style="104" customWidth="1"/>
    <col min="6" max="6" width="4" style="104" customWidth="1"/>
    <col min="7" max="7" width="8" style="104" customWidth="1"/>
    <col min="8" max="8" width="24" style="104" customWidth="1"/>
    <col min="9" max="9" width="42" style="104" customWidth="1"/>
    <col min="10" max="10" width="17.140625" style="104" customWidth="1"/>
    <col min="11" max="11" width="8.7109375" style="218" customWidth="1"/>
    <col min="12" max="16384" width="9.140625" style="104"/>
  </cols>
  <sheetData>
    <row r="1" spans="2:11" ht="32.1" customHeight="1">
      <c r="B1" s="636" t="s">
        <v>173</v>
      </c>
      <c r="C1" s="636"/>
      <c r="D1" s="636"/>
      <c r="E1" s="636"/>
      <c r="F1" s="636"/>
      <c r="G1" s="636"/>
      <c r="H1" s="636"/>
      <c r="I1" s="636"/>
      <c r="J1" s="864" t="s">
        <v>174</v>
      </c>
      <c r="K1" s="215">
        <v>1</v>
      </c>
    </row>
    <row r="2" spans="2:11" ht="33.950000000000003" customHeight="1">
      <c r="B2" s="659" t="s">
        <v>175</v>
      </c>
      <c r="C2" s="659"/>
      <c r="D2" s="659"/>
      <c r="E2" s="659"/>
      <c r="F2" s="659"/>
      <c r="G2" s="659"/>
      <c r="H2" s="659"/>
      <c r="I2" s="659"/>
      <c r="J2" s="864" t="str">
        <f>SUM(K1:K58)+2&amp;" lignes"</f>
        <v>60 lignes</v>
      </c>
      <c r="K2" s="215">
        <v>1</v>
      </c>
    </row>
    <row r="3" spans="2:11" ht="33.950000000000003" customHeight="1">
      <c r="B3" s="659" t="s">
        <v>176</v>
      </c>
      <c r="C3" s="659"/>
      <c r="D3" s="659"/>
      <c r="E3" s="659"/>
      <c r="F3" s="659"/>
      <c r="G3" s="659"/>
      <c r="H3" s="659"/>
      <c r="I3" s="659"/>
      <c r="J3" s="864" t="str">
        <f>SUM(A60:J60)+1&amp;" colonnes"</f>
        <v>11 colonnes</v>
      </c>
      <c r="K3" s="215">
        <v>1</v>
      </c>
    </row>
    <row r="4" spans="2:11" ht="15.75">
      <c r="B4" s="424" t="s">
        <v>29</v>
      </c>
      <c r="C4" s="111"/>
      <c r="D4" s="111"/>
      <c r="E4" s="111"/>
      <c r="F4" s="111"/>
      <c r="G4" s="111"/>
      <c r="H4" s="111"/>
      <c r="I4" s="111"/>
      <c r="J4" s="864" t="str">
        <f>ROWS(A1:K60)*COLUMNS(A1:K60)&amp;" cellules"</f>
        <v>660 cellules</v>
      </c>
      <c r="K4" s="215">
        <v>1</v>
      </c>
    </row>
    <row r="5" spans="2:11" ht="30" customHeight="1">
      <c r="B5" s="636" t="s">
        <v>177</v>
      </c>
      <c r="C5" s="636"/>
      <c r="D5" s="636"/>
      <c r="E5" s="636"/>
      <c r="F5" s="636"/>
      <c r="G5" s="636"/>
      <c r="H5" s="636"/>
      <c r="I5" s="636"/>
      <c r="J5" s="865"/>
      <c r="K5" s="215">
        <v>1</v>
      </c>
    </row>
    <row r="6" spans="2:11" ht="30" customHeight="1">
      <c r="B6" s="117" t="s">
        <v>178</v>
      </c>
      <c r="C6" s="117" t="s">
        <v>179</v>
      </c>
      <c r="D6" s="117"/>
      <c r="E6" s="118" t="s">
        <v>180</v>
      </c>
      <c r="F6" s="118" t="s">
        <v>181</v>
      </c>
      <c r="G6" s="117"/>
      <c r="H6" s="117"/>
      <c r="I6" s="117"/>
      <c r="J6" s="865"/>
      <c r="K6" s="215">
        <v>1</v>
      </c>
    </row>
    <row r="7" spans="2:11" ht="35.1" customHeight="1">
      <c r="B7" s="132" t="s">
        <v>182</v>
      </c>
      <c r="C7" s="658" t="s">
        <v>183</v>
      </c>
      <c r="D7" s="658"/>
      <c r="E7" s="111" t="s">
        <v>184</v>
      </c>
      <c r="F7" s="111" t="s">
        <v>185</v>
      </c>
      <c r="K7" s="215">
        <v>1</v>
      </c>
    </row>
    <row r="8" spans="2:11" ht="35.1" customHeight="1">
      <c r="B8" s="123" t="s">
        <v>186</v>
      </c>
      <c r="C8" s="658" t="s">
        <v>187</v>
      </c>
      <c r="D8" s="658"/>
      <c r="E8" s="111" t="s">
        <v>188</v>
      </c>
      <c r="F8" s="111" t="s">
        <v>189</v>
      </c>
      <c r="K8" s="215">
        <v>1</v>
      </c>
    </row>
    <row r="9" spans="2:11" ht="35.1" customHeight="1">
      <c r="B9" s="120" t="s">
        <v>190</v>
      </c>
      <c r="C9" s="658" t="s">
        <v>191</v>
      </c>
      <c r="D9" s="658"/>
      <c r="E9" s="111" t="s">
        <v>192</v>
      </c>
      <c r="F9" s="111" t="s">
        <v>193</v>
      </c>
      <c r="K9" s="215">
        <v>1</v>
      </c>
    </row>
    <row r="10" spans="2:11" ht="35.1" customHeight="1">
      <c r="B10" s="121" t="s">
        <v>194</v>
      </c>
      <c r="C10" s="658" t="s">
        <v>195</v>
      </c>
      <c r="D10" s="658"/>
      <c r="E10" s="111" t="s">
        <v>196</v>
      </c>
      <c r="F10" s="111" t="s">
        <v>197</v>
      </c>
      <c r="K10" s="215">
        <v>1</v>
      </c>
    </row>
    <row r="11" spans="2:11" ht="35.1" customHeight="1">
      <c r="B11" s="122" t="s">
        <v>198</v>
      </c>
      <c r="C11" s="658" t="s">
        <v>199</v>
      </c>
      <c r="D11" s="658"/>
      <c r="E11" s="111" t="s">
        <v>200</v>
      </c>
      <c r="F11" s="111" t="s">
        <v>201</v>
      </c>
      <c r="K11" s="215">
        <v>1</v>
      </c>
    </row>
    <row r="12" spans="2:11" ht="35.1" customHeight="1">
      <c r="B12" s="125" t="s">
        <v>202</v>
      </c>
      <c r="C12" s="658" t="s">
        <v>203</v>
      </c>
      <c r="D12" s="658"/>
      <c r="E12" s="111" t="s">
        <v>204</v>
      </c>
      <c r="F12" s="111" t="s">
        <v>205</v>
      </c>
      <c r="K12" s="215">
        <v>1</v>
      </c>
    </row>
    <row r="13" spans="2:11" ht="35.1" customHeight="1">
      <c r="B13" s="124" t="s">
        <v>206</v>
      </c>
      <c r="C13" s="658" t="s">
        <v>207</v>
      </c>
      <c r="D13" s="658"/>
      <c r="E13" s="111" t="s">
        <v>208</v>
      </c>
      <c r="F13" s="111" t="s">
        <v>209</v>
      </c>
      <c r="H13" s="111"/>
      <c r="I13" s="111"/>
      <c r="K13" s="215">
        <v>1</v>
      </c>
    </row>
    <row r="14" spans="2:11" ht="35.1" customHeight="1">
      <c r="B14" s="126" t="s">
        <v>210</v>
      </c>
      <c r="C14" s="658" t="s">
        <v>211</v>
      </c>
      <c r="D14" s="658"/>
      <c r="E14" s="111" t="s">
        <v>212</v>
      </c>
      <c r="F14" s="111" t="s">
        <v>213</v>
      </c>
      <c r="H14" s="111"/>
      <c r="I14" s="111"/>
      <c r="K14" s="215">
        <v>1</v>
      </c>
    </row>
    <row r="15" spans="2:11" ht="30" customHeight="1">
      <c r="B15" s="111"/>
      <c r="C15" s="111"/>
      <c r="D15" s="111"/>
      <c r="E15" s="111"/>
      <c r="F15" s="111"/>
      <c r="G15" s="111"/>
      <c r="H15" s="111"/>
      <c r="I15" s="111"/>
      <c r="K15" s="215">
        <v>1</v>
      </c>
    </row>
    <row r="16" spans="2:11" ht="30" customHeight="1">
      <c r="B16" s="119" t="s">
        <v>214</v>
      </c>
      <c r="C16" s="119"/>
      <c r="D16" s="119"/>
      <c r="E16" s="119"/>
      <c r="F16" s="119"/>
      <c r="G16" s="119"/>
      <c r="K16" s="215">
        <v>1</v>
      </c>
    </row>
    <row r="17" spans="2:11" ht="21" customHeight="1">
      <c r="B17" s="129" t="s">
        <v>9</v>
      </c>
      <c r="C17" s="131" t="s">
        <v>215</v>
      </c>
      <c r="D17" s="130" t="s">
        <v>216</v>
      </c>
      <c r="E17" s="127"/>
      <c r="F17" s="127"/>
      <c r="G17" s="127"/>
      <c r="K17" s="215">
        <v>1</v>
      </c>
    </row>
    <row r="18" spans="2:11" ht="21" customHeight="1">
      <c r="B18" s="129" t="s">
        <v>13</v>
      </c>
      <c r="C18" s="131" t="s">
        <v>217</v>
      </c>
      <c r="D18" s="130" t="s">
        <v>218</v>
      </c>
      <c r="E18" s="127"/>
      <c r="F18" s="127"/>
      <c r="G18" s="127"/>
      <c r="K18" s="215">
        <v>1</v>
      </c>
    </row>
    <row r="19" spans="2:11" ht="21" customHeight="1">
      <c r="B19" s="129" t="s">
        <v>17</v>
      </c>
      <c r="C19" s="131" t="s">
        <v>219</v>
      </c>
      <c r="D19" s="130" t="s">
        <v>220</v>
      </c>
      <c r="E19" s="127"/>
      <c r="F19" s="127"/>
      <c r="G19" s="127"/>
      <c r="K19" s="215">
        <v>1</v>
      </c>
    </row>
    <row r="20" spans="2:11" ht="21" customHeight="1">
      <c r="B20" s="129" t="s">
        <v>21</v>
      </c>
      <c r="C20" s="131" t="s">
        <v>221</v>
      </c>
      <c r="D20" s="130" t="s">
        <v>222</v>
      </c>
      <c r="E20" s="127"/>
      <c r="F20" s="127"/>
      <c r="G20" s="127"/>
      <c r="K20" s="215">
        <v>1</v>
      </c>
    </row>
    <row r="21" spans="2:11" ht="21" customHeight="1">
      <c r="B21" s="129" t="s">
        <v>25</v>
      </c>
      <c r="C21" s="131" t="s">
        <v>223</v>
      </c>
      <c r="D21" s="130" t="s">
        <v>224</v>
      </c>
      <c r="E21" s="127"/>
      <c r="F21" s="127"/>
      <c r="G21" s="127"/>
      <c r="K21" s="215">
        <v>1</v>
      </c>
    </row>
    <row r="22" spans="2:11" ht="21" customHeight="1">
      <c r="B22" s="129" t="s">
        <v>41</v>
      </c>
      <c r="C22" s="131" t="s">
        <v>225</v>
      </c>
      <c r="D22" s="130" t="s">
        <v>226</v>
      </c>
      <c r="E22" s="127"/>
      <c r="F22" s="127"/>
      <c r="G22" s="127"/>
      <c r="K22" s="215">
        <v>1</v>
      </c>
    </row>
    <row r="23" spans="2:11" ht="21" customHeight="1">
      <c r="B23" s="129" t="s">
        <v>45</v>
      </c>
      <c r="C23" s="131" t="s">
        <v>227</v>
      </c>
      <c r="D23" s="130" t="s">
        <v>228</v>
      </c>
      <c r="E23" s="127"/>
      <c r="F23" s="127"/>
      <c r="G23" s="127"/>
      <c r="K23" s="215">
        <v>1</v>
      </c>
    </row>
    <row r="24" spans="2:11">
      <c r="K24" s="215">
        <v>1</v>
      </c>
    </row>
    <row r="25" spans="2:11" ht="18.75" customHeight="1">
      <c r="B25" s="657" t="s">
        <v>229</v>
      </c>
      <c r="C25" s="657"/>
      <c r="D25" s="657"/>
      <c r="E25" s="657"/>
      <c r="F25" s="657"/>
      <c r="G25" s="657"/>
      <c r="H25" s="657"/>
      <c r="I25" s="657"/>
      <c r="K25" s="215">
        <v>1</v>
      </c>
    </row>
    <row r="26" spans="2:11">
      <c r="B26" s="657"/>
      <c r="C26" s="657"/>
      <c r="D26" s="657"/>
      <c r="E26" s="657"/>
      <c r="F26" s="657"/>
      <c r="G26" s="657"/>
      <c r="H26" s="657"/>
      <c r="I26" s="657"/>
      <c r="K26" s="215">
        <v>1</v>
      </c>
    </row>
    <row r="27" spans="2:11" ht="15.75">
      <c r="B27" s="130"/>
      <c r="C27" s="130"/>
      <c r="D27" s="130"/>
      <c r="E27" s="130"/>
      <c r="F27" s="127"/>
      <c r="G27" s="127"/>
      <c r="H27" s="127"/>
      <c r="I27" s="127"/>
      <c r="K27" s="215">
        <v>1</v>
      </c>
    </row>
    <row r="28" spans="2:11" ht="15.75">
      <c r="B28" s="130" t="s">
        <v>230</v>
      </c>
      <c r="C28" s="130"/>
      <c r="D28" s="130"/>
      <c r="E28" s="130"/>
      <c r="F28" s="127"/>
      <c r="G28" s="127"/>
      <c r="H28" s="127"/>
      <c r="I28" s="127"/>
      <c r="K28" s="215">
        <v>1</v>
      </c>
    </row>
    <row r="29" spans="2:11" ht="15.75">
      <c r="B29" s="130" t="s">
        <v>231</v>
      </c>
      <c r="C29" s="130"/>
      <c r="D29" s="130"/>
      <c r="E29" s="130"/>
      <c r="F29" s="127"/>
      <c r="G29" s="127"/>
      <c r="H29" s="127"/>
      <c r="I29" s="127"/>
      <c r="K29" s="215">
        <v>1</v>
      </c>
    </row>
    <row r="30" spans="2:11" ht="15.75">
      <c r="B30" s="150" t="s">
        <v>232</v>
      </c>
      <c r="C30" s="150" t="s">
        <v>233</v>
      </c>
      <c r="D30" s="150" t="s">
        <v>234</v>
      </c>
      <c r="E30" s="150" t="s">
        <v>235</v>
      </c>
      <c r="F30" s="127"/>
      <c r="G30" s="127"/>
      <c r="H30" s="127"/>
      <c r="I30" s="127"/>
      <c r="K30" s="215">
        <v>1</v>
      </c>
    </row>
    <row r="31" spans="2:11" ht="15.75">
      <c r="B31" s="136" t="s">
        <v>236</v>
      </c>
      <c r="C31" s="40" t="s">
        <v>237</v>
      </c>
      <c r="D31" s="137" t="s">
        <v>238</v>
      </c>
      <c r="E31" s="40" t="s">
        <v>239</v>
      </c>
      <c r="F31" s="127"/>
      <c r="G31" s="127"/>
      <c r="H31" s="127"/>
      <c r="I31" s="127"/>
      <c r="K31" s="215">
        <v>1</v>
      </c>
    </row>
    <row r="32" spans="2:11" ht="15.75">
      <c r="B32" s="138" t="s">
        <v>186</v>
      </c>
      <c r="C32" s="40" t="s">
        <v>240</v>
      </c>
      <c r="D32" s="137" t="s">
        <v>241</v>
      </c>
      <c r="E32" s="40" t="s">
        <v>242</v>
      </c>
      <c r="F32" s="127"/>
      <c r="G32" s="127"/>
      <c r="H32" s="127"/>
      <c r="I32" s="127"/>
      <c r="K32" s="215">
        <v>1</v>
      </c>
    </row>
    <row r="33" spans="2:11" ht="15.75">
      <c r="B33" s="139" t="s">
        <v>190</v>
      </c>
      <c r="C33" s="40" t="s">
        <v>243</v>
      </c>
      <c r="D33" s="137" t="s">
        <v>244</v>
      </c>
      <c r="E33" s="40" t="s">
        <v>245</v>
      </c>
      <c r="F33" s="127"/>
      <c r="G33" s="127"/>
      <c r="H33" s="127"/>
      <c r="I33" s="127"/>
      <c r="K33" s="215">
        <v>1</v>
      </c>
    </row>
    <row r="34" spans="2:11" ht="15.75">
      <c r="B34" s="140" t="s">
        <v>194</v>
      </c>
      <c r="C34" s="40" t="s">
        <v>246</v>
      </c>
      <c r="D34" s="137" t="s">
        <v>247</v>
      </c>
      <c r="E34" s="40" t="s">
        <v>248</v>
      </c>
      <c r="F34" s="127"/>
      <c r="G34" s="127"/>
      <c r="H34" s="127"/>
      <c r="I34" s="127"/>
      <c r="K34" s="215">
        <v>1</v>
      </c>
    </row>
    <row r="35" spans="2:11" ht="15.75">
      <c r="B35" s="141" t="s">
        <v>198</v>
      </c>
      <c r="C35" s="40" t="s">
        <v>249</v>
      </c>
      <c r="D35" s="137" t="s">
        <v>250</v>
      </c>
      <c r="E35" s="40" t="s">
        <v>251</v>
      </c>
      <c r="F35" s="127"/>
      <c r="G35" s="127"/>
      <c r="H35" s="127"/>
      <c r="I35" s="127"/>
      <c r="K35" s="215">
        <v>1</v>
      </c>
    </row>
    <row r="36" spans="2:11" ht="15.75">
      <c r="B36" s="142" t="s">
        <v>252</v>
      </c>
      <c r="C36" s="40" t="s">
        <v>253</v>
      </c>
      <c r="D36" s="137" t="s">
        <v>254</v>
      </c>
      <c r="E36" s="40" t="s">
        <v>255</v>
      </c>
      <c r="F36" s="127"/>
      <c r="G36" s="127"/>
      <c r="H36" s="127"/>
      <c r="I36" s="127"/>
      <c r="K36" s="215">
        <v>1</v>
      </c>
    </row>
    <row r="37" spans="2:11" ht="15.75">
      <c r="B37" s="143" t="s">
        <v>256</v>
      </c>
      <c r="C37" s="40" t="s">
        <v>257</v>
      </c>
      <c r="D37" s="137" t="s">
        <v>258</v>
      </c>
      <c r="E37" s="40" t="s">
        <v>259</v>
      </c>
      <c r="F37" s="127"/>
      <c r="G37" s="127"/>
      <c r="H37" s="127"/>
      <c r="I37" s="127"/>
      <c r="K37" s="215">
        <v>1</v>
      </c>
    </row>
    <row r="38" spans="2:11" ht="15.75">
      <c r="B38" s="144" t="s">
        <v>260</v>
      </c>
      <c r="C38" s="40" t="s">
        <v>261</v>
      </c>
      <c r="D38" s="137" t="s">
        <v>262</v>
      </c>
      <c r="E38" s="40" t="s">
        <v>263</v>
      </c>
      <c r="F38" s="127"/>
      <c r="G38" s="127"/>
      <c r="H38" s="127"/>
      <c r="I38" s="127"/>
      <c r="K38" s="215">
        <v>1</v>
      </c>
    </row>
    <row r="39" spans="2:11" ht="15.75">
      <c r="B39" s="145" t="s">
        <v>264</v>
      </c>
      <c r="C39" s="40" t="s">
        <v>265</v>
      </c>
      <c r="D39" s="137" t="s">
        <v>266</v>
      </c>
      <c r="E39" s="40" t="s">
        <v>267</v>
      </c>
      <c r="F39" s="127"/>
      <c r="G39" s="127"/>
      <c r="H39" s="127"/>
      <c r="I39" s="127"/>
      <c r="K39" s="215">
        <v>1</v>
      </c>
    </row>
    <row r="40" spans="2:11" ht="15.75">
      <c r="B40" s="146" t="s">
        <v>268</v>
      </c>
      <c r="C40" s="40" t="s">
        <v>269</v>
      </c>
      <c r="D40" s="137" t="s">
        <v>270</v>
      </c>
      <c r="E40" s="40" t="s">
        <v>271</v>
      </c>
      <c r="F40" s="127"/>
      <c r="G40" s="127"/>
      <c r="H40" s="127"/>
      <c r="I40" s="127"/>
      <c r="K40" s="215">
        <v>1</v>
      </c>
    </row>
    <row r="41" spans="2:11" ht="15.75">
      <c r="B41" s="147" t="s">
        <v>202</v>
      </c>
      <c r="C41" s="40" t="s">
        <v>272</v>
      </c>
      <c r="D41" s="137" t="s">
        <v>273</v>
      </c>
      <c r="E41" s="40" t="s">
        <v>274</v>
      </c>
      <c r="F41" s="127"/>
      <c r="G41" s="127"/>
      <c r="H41" s="127"/>
      <c r="I41" s="127"/>
      <c r="K41" s="215">
        <v>1</v>
      </c>
    </row>
    <row r="42" spans="2:11" ht="15.75">
      <c r="B42" s="148" t="s">
        <v>206</v>
      </c>
      <c r="C42" s="40" t="s">
        <v>275</v>
      </c>
      <c r="D42" s="137" t="s">
        <v>276</v>
      </c>
      <c r="E42" s="40" t="s">
        <v>277</v>
      </c>
      <c r="F42" s="127"/>
      <c r="G42" s="127"/>
      <c r="H42" s="127"/>
      <c r="I42" s="127"/>
      <c r="K42" s="215">
        <v>1</v>
      </c>
    </row>
    <row r="43" spans="2:11" ht="31.5">
      <c r="B43" s="149" t="s">
        <v>210</v>
      </c>
      <c r="C43" s="40" t="s">
        <v>278</v>
      </c>
      <c r="D43" s="137" t="s">
        <v>279</v>
      </c>
      <c r="E43" s="40" t="s">
        <v>280</v>
      </c>
      <c r="F43" s="127"/>
      <c r="G43" s="127"/>
      <c r="H43" s="127"/>
      <c r="I43" s="127"/>
      <c r="K43" s="215">
        <v>1</v>
      </c>
    </row>
    <row r="44" spans="2:11" ht="31.5">
      <c r="B44" s="364" t="s">
        <v>281</v>
      </c>
      <c r="C44" s="365" t="s">
        <v>282</v>
      </c>
      <c r="D44" s="366" t="s">
        <v>283</v>
      </c>
      <c r="E44" s="365" t="s">
        <v>284</v>
      </c>
      <c r="F44" s="127"/>
      <c r="G44" s="127"/>
      <c r="H44" s="127"/>
      <c r="I44" s="127"/>
      <c r="K44" s="215">
        <v>1</v>
      </c>
    </row>
    <row r="45" spans="2:11" ht="31.5">
      <c r="B45" s="367" t="s">
        <v>285</v>
      </c>
      <c r="C45" s="365" t="s">
        <v>286</v>
      </c>
      <c r="D45" s="366" t="s">
        <v>287</v>
      </c>
      <c r="E45" s="365" t="s">
        <v>288</v>
      </c>
      <c r="F45" s="127"/>
      <c r="G45" s="127"/>
      <c r="H45" s="127"/>
      <c r="I45" s="127"/>
      <c r="K45" s="215">
        <v>1</v>
      </c>
    </row>
    <row r="46" spans="2:11" ht="31.5">
      <c r="B46" s="368" t="s">
        <v>289</v>
      </c>
      <c r="C46" s="365" t="s">
        <v>290</v>
      </c>
      <c r="D46" s="366" t="s">
        <v>291</v>
      </c>
      <c r="E46" s="365" t="s">
        <v>292</v>
      </c>
      <c r="F46" s="127"/>
      <c r="G46" s="127"/>
      <c r="H46" s="127"/>
      <c r="I46" s="127"/>
      <c r="K46" s="215">
        <v>1</v>
      </c>
    </row>
    <row r="47" spans="2:11">
      <c r="B47" s="127"/>
      <c r="C47" s="127"/>
      <c r="D47" s="127"/>
      <c r="E47" s="127"/>
      <c r="F47" s="127"/>
      <c r="G47" s="127"/>
      <c r="H47" s="127"/>
      <c r="I47" s="127"/>
      <c r="K47" s="215">
        <v>1</v>
      </c>
    </row>
    <row r="48" spans="2:11">
      <c r="B48" s="127"/>
      <c r="C48" s="127"/>
      <c r="D48" s="127"/>
      <c r="E48" s="127"/>
      <c r="F48" s="127"/>
      <c r="G48" s="127"/>
      <c r="H48" s="127"/>
      <c r="I48" s="127"/>
      <c r="K48" s="215">
        <v>1</v>
      </c>
    </row>
    <row r="49" spans="1:11" ht="18.75">
      <c r="B49" s="135" t="s">
        <v>293</v>
      </c>
      <c r="C49" s="127"/>
      <c r="D49" s="127"/>
      <c r="E49" s="127"/>
      <c r="F49" s="127"/>
      <c r="G49" s="127"/>
      <c r="H49" s="127"/>
      <c r="I49" s="127"/>
      <c r="K49" s="215">
        <v>1</v>
      </c>
    </row>
    <row r="50" spans="1:11" ht="15.75">
      <c r="B50" s="131" t="s">
        <v>294</v>
      </c>
      <c r="C50" s="127"/>
      <c r="D50" s="127"/>
      <c r="E50" s="127"/>
      <c r="F50" s="127"/>
      <c r="G50" s="127"/>
      <c r="H50" s="127"/>
      <c r="I50" s="127"/>
      <c r="K50" s="215">
        <v>1</v>
      </c>
    </row>
    <row r="51" spans="1:11" ht="15.75">
      <c r="B51" s="134" t="s">
        <v>295</v>
      </c>
      <c r="C51" s="127"/>
      <c r="D51" s="127"/>
      <c r="E51" s="127"/>
      <c r="F51" s="127"/>
      <c r="G51" s="127"/>
      <c r="H51" s="127"/>
      <c r="I51" s="127"/>
      <c r="K51" s="215">
        <v>1</v>
      </c>
    </row>
    <row r="52" spans="1:11" ht="15.75">
      <c r="B52" s="134" t="s">
        <v>296</v>
      </c>
      <c r="C52" s="127"/>
      <c r="D52" s="127"/>
      <c r="E52" s="127"/>
      <c r="F52" s="127"/>
      <c r="G52" s="127"/>
      <c r="H52" s="127"/>
      <c r="I52" s="127"/>
      <c r="K52" s="215">
        <v>1</v>
      </c>
    </row>
    <row r="53" spans="1:11">
      <c r="B53" s="127"/>
      <c r="C53" s="127"/>
      <c r="D53" s="127"/>
      <c r="E53" s="127"/>
      <c r="F53" s="127"/>
      <c r="G53" s="127"/>
      <c r="H53" s="127"/>
      <c r="I53" s="127"/>
      <c r="K53" s="215">
        <v>1</v>
      </c>
    </row>
    <row r="54" spans="1:11" ht="15.75">
      <c r="B54" s="130" t="s">
        <v>297</v>
      </c>
      <c r="C54" s="127"/>
      <c r="D54" s="127"/>
      <c r="E54" s="127"/>
      <c r="F54" s="127"/>
      <c r="G54" s="127"/>
      <c r="H54" s="127"/>
      <c r="I54" s="127"/>
      <c r="K54" s="215">
        <v>1</v>
      </c>
    </row>
    <row r="55" spans="1:11" ht="15.75">
      <c r="B55" s="130" t="s">
        <v>298</v>
      </c>
      <c r="C55" s="127"/>
      <c r="D55" s="127"/>
      <c r="E55" s="127"/>
      <c r="F55" s="127"/>
      <c r="G55" s="127"/>
      <c r="H55" s="127"/>
      <c r="I55" s="127"/>
      <c r="K55" s="215">
        <v>1</v>
      </c>
    </row>
    <row r="56" spans="1:11" ht="15.75">
      <c r="B56" s="131" t="s">
        <v>299</v>
      </c>
      <c r="C56" s="127"/>
      <c r="D56" s="127"/>
      <c r="E56" s="127"/>
      <c r="F56" s="127"/>
      <c r="G56" s="127"/>
      <c r="H56" s="127"/>
      <c r="I56" s="127"/>
      <c r="K56" s="215">
        <v>1</v>
      </c>
    </row>
    <row r="57" spans="1:11" ht="15.75">
      <c r="B57" s="130" t="s">
        <v>300</v>
      </c>
      <c r="C57" s="127"/>
      <c r="D57" s="127"/>
      <c r="E57" s="127"/>
      <c r="F57" s="127"/>
      <c r="G57" s="127"/>
      <c r="H57" s="127"/>
      <c r="I57" s="127"/>
      <c r="K57" s="215">
        <v>1</v>
      </c>
    </row>
    <row r="58" spans="1:11" ht="21">
      <c r="J58" s="425" t="s">
        <v>39</v>
      </c>
      <c r="K58" s="215">
        <v>1</v>
      </c>
    </row>
    <row r="59" spans="1:11">
      <c r="K59" s="216" t="s">
        <v>172</v>
      </c>
    </row>
    <row r="60" spans="1:11">
      <c r="A60" s="215">
        <v>1</v>
      </c>
      <c r="B60" s="215">
        <v>1</v>
      </c>
      <c r="C60" s="215">
        <v>1</v>
      </c>
      <c r="D60" s="215">
        <v>1</v>
      </c>
      <c r="E60" s="215">
        <v>1</v>
      </c>
      <c r="F60" s="215">
        <v>1</v>
      </c>
      <c r="G60" s="215">
        <v>1</v>
      </c>
      <c r="H60" s="215">
        <v>1</v>
      </c>
      <c r="I60" s="215">
        <v>1</v>
      </c>
      <c r="J60" s="215">
        <v>1</v>
      </c>
      <c r="K60" s="217" t="str">
        <f>ADDRESS(ROW(),COLUMN(),4)</f>
        <v>K60</v>
      </c>
    </row>
  </sheetData>
  <mergeCells count="13">
    <mergeCell ref="B5:I5"/>
    <mergeCell ref="B25:I26"/>
    <mergeCell ref="B1:I1"/>
    <mergeCell ref="C10:D10"/>
    <mergeCell ref="C11:D11"/>
    <mergeCell ref="C7:D7"/>
    <mergeCell ref="C8:D8"/>
    <mergeCell ref="C9:D9"/>
    <mergeCell ref="C12:D12"/>
    <mergeCell ref="C13:D13"/>
    <mergeCell ref="C14:D14"/>
    <mergeCell ref="B2:I2"/>
    <mergeCell ref="B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88"/>
  <sheetViews>
    <sheetView topLeftCell="E1" workbookViewId="0">
      <selection activeCell="F2" sqref="F2"/>
    </sheetView>
  </sheetViews>
  <sheetFormatPr baseColWidth="10" defaultColWidth="9.140625" defaultRowHeight="15"/>
  <cols>
    <col min="1" max="1" width="9.140625" style="104"/>
    <col min="2" max="2" width="26" style="104" customWidth="1"/>
    <col min="3" max="3" width="23.140625" style="104" customWidth="1"/>
    <col min="4" max="4" width="51.140625" style="104" customWidth="1"/>
    <col min="5" max="5" width="63.140625" style="104" customWidth="1"/>
    <col min="6" max="6" width="9.140625" style="104"/>
    <col min="7" max="7" width="12.140625" customWidth="1"/>
    <col min="8" max="8" width="20" customWidth="1"/>
    <col min="9" max="20" width="13.7109375" customWidth="1"/>
    <col min="21" max="21" width="9.140625" style="104"/>
    <col min="22" max="22" width="8.7109375" style="218" customWidth="1"/>
    <col min="23" max="16384" width="9.140625" style="104"/>
  </cols>
  <sheetData>
    <row r="1" spans="2:22" ht="34.5" customHeight="1">
      <c r="B1" s="636" t="s">
        <v>301</v>
      </c>
      <c r="C1" s="636"/>
      <c r="D1" s="636"/>
      <c r="E1" s="636"/>
      <c r="G1" s="673" t="s">
        <v>302</v>
      </c>
      <c r="H1" s="673"/>
      <c r="I1" s="673"/>
      <c r="J1" s="673"/>
      <c r="K1" s="673"/>
      <c r="L1" s="673"/>
      <c r="M1" s="673"/>
      <c r="N1" s="673"/>
      <c r="O1" s="673"/>
      <c r="P1" s="673"/>
      <c r="Q1" s="673"/>
      <c r="R1" s="673"/>
      <c r="S1" s="673"/>
      <c r="T1" s="673"/>
      <c r="V1" s="215">
        <v>1</v>
      </c>
    </row>
    <row r="2" spans="2:22" ht="42" customHeight="1">
      <c r="B2" s="669" t="s">
        <v>303</v>
      </c>
      <c r="C2" s="669"/>
      <c r="D2" s="669"/>
      <c r="E2" s="669"/>
      <c r="G2" s="674" t="s">
        <v>304</v>
      </c>
      <c r="H2" s="674"/>
      <c r="I2" s="674"/>
      <c r="J2" s="674"/>
      <c r="K2" s="674"/>
      <c r="L2" s="674"/>
      <c r="M2" s="674"/>
      <c r="N2" s="674"/>
      <c r="O2" s="674"/>
      <c r="P2" s="674"/>
      <c r="Q2" s="674"/>
      <c r="R2" s="674"/>
      <c r="S2" s="674"/>
      <c r="T2" s="674"/>
      <c r="V2" s="215">
        <v>1</v>
      </c>
    </row>
    <row r="3" spans="2:22" ht="19.5" customHeight="1">
      <c r="B3" s="110"/>
      <c r="C3" s="110"/>
      <c r="D3" s="110"/>
      <c r="E3" s="153" t="s">
        <v>305</v>
      </c>
      <c r="G3" s="399"/>
      <c r="H3" s="399"/>
      <c r="I3" s="399"/>
      <c r="J3" s="399"/>
      <c r="K3" s="399"/>
      <c r="L3" s="399"/>
      <c r="M3" s="399"/>
      <c r="N3" s="399"/>
      <c r="O3" s="399"/>
      <c r="P3" s="399"/>
      <c r="Q3" s="399"/>
      <c r="R3" s="399"/>
      <c r="S3" s="399"/>
      <c r="T3" s="425" t="s">
        <v>39</v>
      </c>
      <c r="V3" s="215">
        <v>1</v>
      </c>
    </row>
    <row r="4" spans="2:22" ht="30">
      <c r="B4" s="151" t="s">
        <v>306</v>
      </c>
      <c r="C4" s="670" t="s">
        <v>307</v>
      </c>
      <c r="D4" s="670"/>
      <c r="E4" s="152">
        <v>46277</v>
      </c>
      <c r="G4" s="673" t="s">
        <v>67</v>
      </c>
      <c r="H4" s="673"/>
      <c r="I4" s="673"/>
      <c r="J4" s="673"/>
      <c r="K4" s="673"/>
      <c r="L4" s="673"/>
      <c r="M4" s="673"/>
      <c r="N4" s="673"/>
      <c r="O4" s="673"/>
      <c r="P4" s="673"/>
      <c r="Q4" s="673"/>
      <c r="R4" s="673"/>
      <c r="S4" s="673"/>
      <c r="T4" s="673"/>
      <c r="V4" s="215">
        <v>1</v>
      </c>
    </row>
    <row r="5" spans="2:22" ht="15" customHeight="1">
      <c r="B5" s="106"/>
      <c r="C5" s="106"/>
      <c r="D5" s="106"/>
      <c r="E5" s="106"/>
      <c r="G5" s="675" t="s">
        <v>308</v>
      </c>
      <c r="H5" s="675"/>
      <c r="I5" s="675"/>
      <c r="J5" s="675"/>
      <c r="K5" s="675"/>
      <c r="L5" s="675"/>
      <c r="M5" s="675"/>
      <c r="N5" s="675"/>
      <c r="O5" s="675"/>
      <c r="P5" s="675"/>
      <c r="Q5" s="675"/>
      <c r="R5" s="675"/>
      <c r="S5" s="675"/>
      <c r="T5" s="675"/>
      <c r="V5" s="215">
        <v>1</v>
      </c>
    </row>
    <row r="6" spans="2:22" ht="15.75">
      <c r="B6" s="106"/>
      <c r="C6" s="106"/>
      <c r="D6" s="106"/>
      <c r="E6" s="106"/>
      <c r="G6" s="675" t="s">
        <v>309</v>
      </c>
      <c r="H6" s="675"/>
      <c r="I6" s="675"/>
      <c r="J6" s="675"/>
      <c r="K6" s="675"/>
      <c r="L6" s="675"/>
      <c r="M6" s="675"/>
      <c r="N6" s="675"/>
      <c r="O6" s="675"/>
      <c r="P6" s="675"/>
      <c r="Q6" s="675"/>
      <c r="R6" s="675"/>
      <c r="S6" s="675"/>
      <c r="T6" s="675"/>
      <c r="V6" s="215">
        <v>1</v>
      </c>
    </row>
    <row r="7" spans="2:22" ht="15.75">
      <c r="B7" s="106"/>
      <c r="C7" s="106"/>
      <c r="D7" s="106"/>
      <c r="E7" s="106"/>
      <c r="G7" s="675" t="s">
        <v>310</v>
      </c>
      <c r="H7" s="675"/>
      <c r="I7" s="675"/>
      <c r="J7" s="675"/>
      <c r="K7" s="675"/>
      <c r="L7" s="675"/>
      <c r="M7" s="675"/>
      <c r="N7" s="675"/>
      <c r="O7" s="675"/>
      <c r="P7" s="675"/>
      <c r="Q7" s="675"/>
      <c r="R7" s="675"/>
      <c r="S7" s="675"/>
      <c r="T7" s="675"/>
      <c r="V7" s="215">
        <v>1</v>
      </c>
    </row>
    <row r="8" spans="2:22" ht="15.75">
      <c r="B8" s="106"/>
      <c r="C8" s="106"/>
      <c r="D8" s="106"/>
      <c r="E8" s="106"/>
      <c r="G8" s="675" t="s">
        <v>311</v>
      </c>
      <c r="H8" s="675"/>
      <c r="I8" s="675"/>
      <c r="J8" s="675"/>
      <c r="K8" s="675"/>
      <c r="L8" s="675"/>
      <c r="M8" s="675"/>
      <c r="N8" s="675"/>
      <c r="O8" s="675"/>
      <c r="P8" s="675"/>
      <c r="Q8" s="675"/>
      <c r="R8" s="675"/>
      <c r="S8" s="675"/>
      <c r="T8" s="675"/>
      <c r="V8" s="215">
        <v>1</v>
      </c>
    </row>
    <row r="9" spans="2:22" ht="15.75">
      <c r="B9" s="424" t="s">
        <v>29</v>
      </c>
      <c r="G9" s="399"/>
      <c r="H9" s="399"/>
      <c r="I9" s="399"/>
      <c r="J9" s="399"/>
      <c r="K9" s="399"/>
      <c r="L9" s="399"/>
      <c r="M9" s="399"/>
      <c r="N9" s="399"/>
      <c r="O9" s="399"/>
      <c r="P9" s="399"/>
      <c r="Q9" s="399"/>
      <c r="R9" s="399"/>
      <c r="S9" s="399"/>
      <c r="T9" s="399"/>
      <c r="V9" s="215">
        <v>1</v>
      </c>
    </row>
    <row r="10" spans="2:22" ht="50.1" customHeight="1">
      <c r="B10" s="154" t="s">
        <v>312</v>
      </c>
      <c r="C10" s="154" t="s">
        <v>313</v>
      </c>
      <c r="D10" s="157" t="s">
        <v>314</v>
      </c>
      <c r="E10" s="154" t="s">
        <v>315</v>
      </c>
      <c r="G10" s="673" t="s">
        <v>316</v>
      </c>
      <c r="H10" s="673"/>
      <c r="I10" s="673"/>
      <c r="J10" s="673"/>
      <c r="K10" s="673"/>
      <c r="L10" s="673"/>
      <c r="M10" s="673"/>
      <c r="N10" s="673"/>
      <c r="O10" s="673"/>
      <c r="P10" s="673"/>
      <c r="Q10" s="673"/>
      <c r="R10" s="673"/>
      <c r="S10" s="673"/>
      <c r="T10" s="673"/>
      <c r="V10" s="215">
        <v>1</v>
      </c>
    </row>
    <row r="11" spans="2:22" ht="23.25" customHeight="1">
      <c r="B11" s="640" t="s">
        <v>317</v>
      </c>
      <c r="C11" s="412" t="s">
        <v>318</v>
      </c>
      <c r="D11" s="640" t="s">
        <v>319</v>
      </c>
      <c r="E11" s="640" t="s">
        <v>320</v>
      </c>
      <c r="G11" s="671" t="s">
        <v>9</v>
      </c>
      <c r="H11" s="671"/>
      <c r="I11" s="672" t="s">
        <v>321</v>
      </c>
      <c r="J11" s="672"/>
      <c r="K11" s="672"/>
      <c r="L11" s="672"/>
      <c r="M11" s="672"/>
      <c r="N11" s="672"/>
      <c r="O11" s="672"/>
      <c r="P11" s="672"/>
      <c r="Q11" s="672"/>
      <c r="R11" s="672"/>
      <c r="S11" s="672"/>
      <c r="T11" s="672"/>
      <c r="V11" s="215">
        <v>1</v>
      </c>
    </row>
    <row r="12" spans="2:22" ht="30">
      <c r="B12" s="640"/>
      <c r="C12" s="413" t="s">
        <v>322</v>
      </c>
      <c r="D12" s="640"/>
      <c r="E12" s="640"/>
      <c r="G12" s="671" t="s">
        <v>13</v>
      </c>
      <c r="H12" s="671"/>
      <c r="I12" s="672" t="s">
        <v>323</v>
      </c>
      <c r="J12" s="672"/>
      <c r="K12" s="672"/>
      <c r="L12" s="672"/>
      <c r="M12" s="672"/>
      <c r="N12" s="672"/>
      <c r="O12" s="672"/>
      <c r="P12" s="672"/>
      <c r="Q12" s="672"/>
      <c r="R12" s="672"/>
      <c r="S12" s="672"/>
      <c r="T12" s="672"/>
      <c r="V12" s="215">
        <v>1</v>
      </c>
    </row>
    <row r="13" spans="2:22" ht="50.1" customHeight="1">
      <c r="B13" s="414" t="s">
        <v>324</v>
      </c>
      <c r="C13" s="415">
        <v>3</v>
      </c>
      <c r="D13" s="416" t="s">
        <v>325</v>
      </c>
      <c r="E13" s="416" t="s">
        <v>326</v>
      </c>
      <c r="G13" s="671" t="s">
        <v>17</v>
      </c>
      <c r="H13" s="671"/>
      <c r="I13" s="672" t="s">
        <v>327</v>
      </c>
      <c r="J13" s="672"/>
      <c r="K13" s="672"/>
      <c r="L13" s="672"/>
      <c r="M13" s="672"/>
      <c r="N13" s="672"/>
      <c r="O13" s="672"/>
      <c r="P13" s="672"/>
      <c r="Q13" s="672"/>
      <c r="R13" s="672"/>
      <c r="S13" s="672"/>
      <c r="T13" s="672"/>
      <c r="V13" s="215">
        <v>1</v>
      </c>
    </row>
    <row r="14" spans="2:22" ht="50.1" customHeight="1">
      <c r="B14" s="186" t="s">
        <v>182</v>
      </c>
      <c r="C14" s="160"/>
      <c r="D14" s="161"/>
      <c r="E14" s="162"/>
      <c r="G14" s="671" t="s">
        <v>21</v>
      </c>
      <c r="H14" s="671"/>
      <c r="I14" s="672" t="s">
        <v>328</v>
      </c>
      <c r="J14" s="672"/>
      <c r="K14" s="672"/>
      <c r="L14" s="672"/>
      <c r="M14" s="672"/>
      <c r="N14" s="672"/>
      <c r="O14" s="672"/>
      <c r="P14" s="672"/>
      <c r="Q14" s="672"/>
      <c r="R14" s="672"/>
      <c r="S14" s="672"/>
      <c r="T14" s="672"/>
      <c r="V14" s="215">
        <v>1</v>
      </c>
    </row>
    <row r="15" spans="2:22" ht="50.1" customHeight="1">
      <c r="B15" s="187" t="s">
        <v>186</v>
      </c>
      <c r="C15" s="160"/>
      <c r="D15" s="161"/>
      <c r="E15" s="162"/>
      <c r="G15" s="671" t="s">
        <v>25</v>
      </c>
      <c r="H15" s="671"/>
      <c r="I15" s="672" t="s">
        <v>329</v>
      </c>
      <c r="J15" s="672"/>
      <c r="K15" s="672"/>
      <c r="L15" s="672"/>
      <c r="M15" s="672"/>
      <c r="N15" s="672"/>
      <c r="O15" s="672"/>
      <c r="P15" s="672"/>
      <c r="Q15" s="672"/>
      <c r="R15" s="672"/>
      <c r="S15" s="672"/>
      <c r="T15" s="672"/>
      <c r="V15" s="215">
        <v>1</v>
      </c>
    </row>
    <row r="16" spans="2:22" ht="50.1" customHeight="1">
      <c r="B16" s="188" t="s">
        <v>190</v>
      </c>
      <c r="C16" s="160"/>
      <c r="D16" s="161"/>
      <c r="E16" s="162"/>
      <c r="G16" s="671" t="s">
        <v>41</v>
      </c>
      <c r="H16" s="671"/>
      <c r="I16" s="672" t="s">
        <v>330</v>
      </c>
      <c r="J16" s="672"/>
      <c r="K16" s="672"/>
      <c r="L16" s="672"/>
      <c r="M16" s="672"/>
      <c r="N16" s="672"/>
      <c r="O16" s="672"/>
      <c r="P16" s="672"/>
      <c r="Q16" s="672"/>
      <c r="R16" s="672"/>
      <c r="S16" s="672"/>
      <c r="T16" s="672"/>
      <c r="V16" s="215">
        <v>1</v>
      </c>
    </row>
    <row r="17" spans="2:22" ht="50.1" customHeight="1">
      <c r="B17" s="189" t="s">
        <v>194</v>
      </c>
      <c r="C17" s="160"/>
      <c r="D17" s="161"/>
      <c r="E17" s="162"/>
      <c r="G17" s="671" t="s">
        <v>45</v>
      </c>
      <c r="H17" s="671"/>
      <c r="I17" s="672" t="s">
        <v>331</v>
      </c>
      <c r="J17" s="672"/>
      <c r="K17" s="672"/>
      <c r="L17" s="672"/>
      <c r="M17" s="672"/>
      <c r="N17" s="672"/>
      <c r="O17" s="672"/>
      <c r="P17" s="672"/>
      <c r="Q17" s="672"/>
      <c r="R17" s="672"/>
      <c r="S17" s="672"/>
      <c r="T17" s="672"/>
      <c r="V17" s="215">
        <v>1</v>
      </c>
    </row>
    <row r="18" spans="2:22" ht="50.1" customHeight="1">
      <c r="B18" s="190" t="s">
        <v>198</v>
      </c>
      <c r="C18" s="160"/>
      <c r="D18" s="161"/>
      <c r="E18" s="162"/>
      <c r="G18" s="399"/>
      <c r="H18" s="399"/>
      <c r="I18" s="399"/>
      <c r="J18" s="399"/>
      <c r="K18" s="399"/>
      <c r="L18" s="399"/>
      <c r="M18" s="399"/>
      <c r="N18" s="399"/>
      <c r="O18" s="399"/>
      <c r="P18" s="399"/>
      <c r="Q18" s="399"/>
      <c r="R18" s="399"/>
      <c r="S18" s="399"/>
      <c r="T18" s="399"/>
      <c r="V18" s="215">
        <v>1</v>
      </c>
    </row>
    <row r="19" spans="2:22" ht="50.1" customHeight="1">
      <c r="B19" s="256" t="s">
        <v>332</v>
      </c>
      <c r="C19" s="160"/>
      <c r="D19" s="161"/>
      <c r="E19" s="162"/>
      <c r="G19" s="673" t="s">
        <v>333</v>
      </c>
      <c r="H19" s="673"/>
      <c r="I19" s="673"/>
      <c r="J19" s="673"/>
      <c r="K19" s="673"/>
      <c r="L19" s="673"/>
      <c r="M19" s="673"/>
      <c r="N19" s="673"/>
      <c r="O19" s="673"/>
      <c r="P19" s="673"/>
      <c r="Q19" s="673"/>
      <c r="R19" s="673"/>
      <c r="S19" s="673"/>
      <c r="T19" s="673"/>
      <c r="V19" s="215">
        <v>1</v>
      </c>
    </row>
    <row r="20" spans="2:22" ht="50.1" customHeight="1">
      <c r="B20" s="192" t="s">
        <v>334</v>
      </c>
      <c r="C20" s="160"/>
      <c r="D20" s="161"/>
      <c r="E20" s="162"/>
      <c r="G20" s="403" t="s">
        <v>335</v>
      </c>
      <c r="H20" s="403" t="s">
        <v>336</v>
      </c>
      <c r="I20" s="678" t="s">
        <v>337</v>
      </c>
      <c r="J20" s="678"/>
      <c r="K20" s="678"/>
      <c r="L20" s="678"/>
      <c r="M20" s="678"/>
      <c r="N20" s="678"/>
      <c r="O20" s="678"/>
      <c r="P20" s="678"/>
      <c r="Q20" s="678"/>
      <c r="R20" s="678"/>
      <c r="S20" s="678"/>
      <c r="T20" s="678"/>
      <c r="V20" s="215">
        <v>1</v>
      </c>
    </row>
    <row r="21" spans="2:22" ht="50.1" customHeight="1">
      <c r="B21" s="193" t="s">
        <v>338</v>
      </c>
      <c r="C21" s="160"/>
      <c r="D21" s="161"/>
      <c r="E21" s="162"/>
      <c r="G21" s="417">
        <v>0</v>
      </c>
      <c r="H21" s="418" t="s">
        <v>339</v>
      </c>
      <c r="I21" s="676" t="s">
        <v>340</v>
      </c>
      <c r="J21" s="676"/>
      <c r="K21" s="676"/>
      <c r="L21" s="676"/>
      <c r="M21" s="676"/>
      <c r="N21" s="676"/>
      <c r="O21" s="676"/>
      <c r="P21" s="676"/>
      <c r="Q21" s="676"/>
      <c r="R21" s="676"/>
      <c r="S21" s="676"/>
      <c r="T21" s="676"/>
      <c r="V21" s="215">
        <v>1</v>
      </c>
    </row>
    <row r="22" spans="2:22" ht="50.1" customHeight="1">
      <c r="B22" s="257" t="s">
        <v>341</v>
      </c>
      <c r="C22" s="160"/>
      <c r="D22" s="161"/>
      <c r="E22" s="162"/>
      <c r="G22" s="417">
        <v>1</v>
      </c>
      <c r="H22" s="418" t="s">
        <v>342</v>
      </c>
      <c r="I22" s="676" t="s">
        <v>343</v>
      </c>
      <c r="J22" s="676"/>
      <c r="K22" s="676"/>
      <c r="L22" s="676"/>
      <c r="M22" s="676"/>
      <c r="N22" s="676"/>
      <c r="O22" s="676"/>
      <c r="P22" s="676"/>
      <c r="Q22" s="676"/>
      <c r="R22" s="676"/>
      <c r="S22" s="676"/>
      <c r="T22" s="676"/>
      <c r="V22" s="215">
        <v>1</v>
      </c>
    </row>
    <row r="23" spans="2:22" ht="30" customHeight="1">
      <c r="G23" s="417">
        <v>2</v>
      </c>
      <c r="H23" s="418" t="s">
        <v>344</v>
      </c>
      <c r="I23" s="676" t="s">
        <v>345</v>
      </c>
      <c r="J23" s="676"/>
      <c r="K23" s="676"/>
      <c r="L23" s="676"/>
      <c r="M23" s="676"/>
      <c r="N23" s="676"/>
      <c r="O23" s="676"/>
      <c r="P23" s="676"/>
      <c r="Q23" s="676"/>
      <c r="R23" s="676"/>
      <c r="S23" s="676"/>
      <c r="T23" s="676"/>
      <c r="V23" s="215">
        <v>1</v>
      </c>
    </row>
    <row r="24" spans="2:22" ht="30" customHeight="1">
      <c r="B24" s="662" t="s">
        <v>346</v>
      </c>
      <c r="C24" s="662"/>
      <c r="D24" s="662"/>
      <c r="E24" s="662"/>
      <c r="G24" s="417">
        <v>3</v>
      </c>
      <c r="H24" s="418" t="s">
        <v>347</v>
      </c>
      <c r="I24" s="676" t="s">
        <v>348</v>
      </c>
      <c r="J24" s="676"/>
      <c r="K24" s="676"/>
      <c r="L24" s="676"/>
      <c r="M24" s="676"/>
      <c r="N24" s="676"/>
      <c r="O24" s="676"/>
      <c r="P24" s="676"/>
      <c r="Q24" s="676"/>
      <c r="R24" s="676"/>
      <c r="S24" s="676"/>
      <c r="T24" s="676"/>
      <c r="V24" s="215"/>
    </row>
    <row r="25" spans="2:22" ht="45" customHeight="1">
      <c r="B25" s="108" t="s">
        <v>349</v>
      </c>
      <c r="C25" s="663" t="s">
        <v>350</v>
      </c>
      <c r="D25" s="664"/>
      <c r="E25" s="664"/>
      <c r="G25" s="417">
        <v>4</v>
      </c>
      <c r="H25" s="418" t="s">
        <v>351</v>
      </c>
      <c r="I25" s="676" t="s">
        <v>352</v>
      </c>
      <c r="J25" s="676"/>
      <c r="K25" s="676"/>
      <c r="L25" s="676"/>
      <c r="M25" s="676"/>
      <c r="N25" s="676"/>
      <c r="O25" s="676"/>
      <c r="P25" s="676"/>
      <c r="Q25" s="676"/>
      <c r="R25" s="676"/>
      <c r="S25" s="676"/>
      <c r="T25" s="676"/>
      <c r="V25" s="215">
        <v>1</v>
      </c>
    </row>
    <row r="26" spans="2:22" ht="45" customHeight="1">
      <c r="B26" s="155" t="s">
        <v>353</v>
      </c>
      <c r="C26" s="133" t="s">
        <v>354</v>
      </c>
      <c r="D26" s="660" t="s">
        <v>355</v>
      </c>
      <c r="E26" s="660"/>
      <c r="G26" s="417">
        <v>5</v>
      </c>
      <c r="H26" s="418" t="s">
        <v>356</v>
      </c>
      <c r="I26" s="676" t="s">
        <v>357</v>
      </c>
      <c r="J26" s="676"/>
      <c r="K26" s="676"/>
      <c r="L26" s="676"/>
      <c r="M26" s="676"/>
      <c r="N26" s="676"/>
      <c r="O26" s="676"/>
      <c r="P26" s="676"/>
      <c r="Q26" s="676"/>
      <c r="R26" s="676"/>
      <c r="S26" s="676"/>
      <c r="T26" s="676"/>
      <c r="V26" s="215">
        <v>1</v>
      </c>
    </row>
    <row r="27" spans="2:22" ht="45" customHeight="1">
      <c r="B27" s="155" t="s">
        <v>358</v>
      </c>
      <c r="C27" s="661" t="s">
        <v>359</v>
      </c>
      <c r="D27" s="661"/>
      <c r="E27" s="661"/>
      <c r="G27" s="677" t="s">
        <v>360</v>
      </c>
      <c r="H27" s="677"/>
      <c r="I27" s="677"/>
      <c r="J27" s="677"/>
      <c r="K27" s="677"/>
      <c r="L27" s="677"/>
      <c r="M27" s="677"/>
      <c r="N27" s="677"/>
      <c r="O27" s="677"/>
      <c r="P27" s="677"/>
      <c r="Q27" s="677"/>
      <c r="R27" s="677"/>
      <c r="S27" s="677"/>
      <c r="T27" s="677"/>
      <c r="V27" s="215">
        <v>1</v>
      </c>
    </row>
    <row r="28" spans="2:22" ht="15.75">
      <c r="G28" s="399"/>
      <c r="H28" s="399"/>
      <c r="I28" s="399"/>
      <c r="J28" s="399"/>
      <c r="K28" s="399"/>
      <c r="L28" s="399"/>
      <c r="M28" s="399"/>
      <c r="N28" s="399"/>
      <c r="O28" s="399"/>
      <c r="P28" s="399"/>
      <c r="Q28" s="399"/>
      <c r="R28" s="399"/>
      <c r="S28" s="399"/>
      <c r="T28" s="399"/>
      <c r="V28" s="215">
        <v>1</v>
      </c>
    </row>
    <row r="29" spans="2:22" ht="21">
      <c r="G29" s="673" t="s">
        <v>361</v>
      </c>
      <c r="H29" s="673"/>
      <c r="I29" s="673"/>
      <c r="J29" s="673"/>
      <c r="K29" s="673"/>
      <c r="L29" s="673"/>
      <c r="M29" s="673"/>
      <c r="N29" s="673"/>
      <c r="O29" s="673"/>
      <c r="P29" s="673"/>
      <c r="Q29" s="673"/>
      <c r="R29" s="673"/>
      <c r="S29" s="673"/>
      <c r="T29" s="673"/>
      <c r="V29" s="215">
        <v>1</v>
      </c>
    </row>
    <row r="30" spans="2:22" ht="23.25">
      <c r="B30" s="668" t="s">
        <v>362</v>
      </c>
      <c r="C30" s="668"/>
      <c r="D30" s="668"/>
      <c r="E30" s="668"/>
      <c r="G30" s="671" t="s">
        <v>9</v>
      </c>
      <c r="H30" s="671"/>
      <c r="I30" s="672" t="s">
        <v>363</v>
      </c>
      <c r="J30" s="672"/>
      <c r="K30" s="672"/>
      <c r="L30" s="672"/>
      <c r="M30" s="672"/>
      <c r="N30" s="672"/>
      <c r="O30" s="672"/>
      <c r="P30" s="672"/>
      <c r="Q30" s="672"/>
      <c r="R30" s="672"/>
      <c r="S30" s="672"/>
      <c r="T30" s="672"/>
      <c r="V30" s="215">
        <v>1</v>
      </c>
    </row>
    <row r="31" spans="2:22" ht="15.75">
      <c r="B31" s="665" t="s">
        <v>303</v>
      </c>
      <c r="C31" s="665"/>
      <c r="D31" s="665"/>
      <c r="E31" s="665"/>
      <c r="G31" s="671" t="s">
        <v>13</v>
      </c>
      <c r="H31" s="671"/>
      <c r="I31" s="672" t="s">
        <v>364</v>
      </c>
      <c r="J31" s="672"/>
      <c r="K31" s="672"/>
      <c r="L31" s="672"/>
      <c r="M31" s="672"/>
      <c r="N31" s="672"/>
      <c r="O31" s="672"/>
      <c r="P31" s="672"/>
      <c r="Q31" s="672"/>
      <c r="R31" s="672"/>
      <c r="S31" s="672"/>
      <c r="T31" s="672"/>
      <c r="V31" s="215">
        <v>1</v>
      </c>
    </row>
    <row r="32" spans="2:22" ht="15.75">
      <c r="B32" s="258"/>
      <c r="C32" s="258"/>
      <c r="D32" s="258"/>
      <c r="E32" s="259" t="s">
        <v>305</v>
      </c>
      <c r="G32" s="671" t="s">
        <v>17</v>
      </c>
      <c r="H32" s="671"/>
      <c r="I32" s="672" t="s">
        <v>365</v>
      </c>
      <c r="J32" s="672"/>
      <c r="K32" s="672"/>
      <c r="L32" s="672"/>
      <c r="M32" s="672"/>
      <c r="N32" s="672"/>
      <c r="O32" s="672"/>
      <c r="P32" s="672"/>
      <c r="Q32" s="672"/>
      <c r="R32" s="672"/>
      <c r="S32" s="672"/>
      <c r="T32" s="672"/>
      <c r="V32" s="215">
        <v>1</v>
      </c>
    </row>
    <row r="33" spans="2:22" ht="30">
      <c r="B33" s="260" t="s">
        <v>306</v>
      </c>
      <c r="C33" s="666" t="s">
        <v>307</v>
      </c>
      <c r="D33" s="666"/>
      <c r="E33" s="261">
        <v>46277</v>
      </c>
      <c r="G33" s="671" t="s">
        <v>21</v>
      </c>
      <c r="H33" s="671"/>
      <c r="I33" s="672" t="s">
        <v>366</v>
      </c>
      <c r="J33" s="672"/>
      <c r="K33" s="672"/>
      <c r="L33" s="672"/>
      <c r="M33" s="672"/>
      <c r="N33" s="672"/>
      <c r="O33" s="672"/>
      <c r="P33" s="672"/>
      <c r="Q33" s="672"/>
      <c r="R33" s="672"/>
      <c r="S33" s="672"/>
      <c r="T33" s="672"/>
      <c r="V33" s="215">
        <v>1</v>
      </c>
    </row>
    <row r="34" spans="2:22" ht="15.75">
      <c r="B34" s="262"/>
      <c r="C34" s="262"/>
      <c r="D34" s="262"/>
      <c r="E34" s="262"/>
      <c r="G34" s="671" t="s">
        <v>25</v>
      </c>
      <c r="H34" s="671"/>
      <c r="I34" s="672" t="s">
        <v>367</v>
      </c>
      <c r="J34" s="672"/>
      <c r="K34" s="672"/>
      <c r="L34" s="672"/>
      <c r="M34" s="672"/>
      <c r="N34" s="672"/>
      <c r="O34" s="672"/>
      <c r="P34" s="672"/>
      <c r="Q34" s="672"/>
      <c r="R34" s="672"/>
      <c r="S34" s="672"/>
      <c r="T34" s="672"/>
      <c r="V34" s="215">
        <v>1</v>
      </c>
    </row>
    <row r="35" spans="2:22" ht="15.75">
      <c r="B35" s="262"/>
      <c r="C35" s="262"/>
      <c r="D35" s="262"/>
      <c r="E35" s="262"/>
      <c r="G35" s="671" t="s">
        <v>41</v>
      </c>
      <c r="H35" s="671"/>
      <c r="I35" s="672" t="s">
        <v>368</v>
      </c>
      <c r="J35" s="672"/>
      <c r="K35" s="672"/>
      <c r="L35" s="672"/>
      <c r="M35" s="672"/>
      <c r="N35" s="672"/>
      <c r="O35" s="672"/>
      <c r="P35" s="672"/>
      <c r="Q35" s="672"/>
      <c r="R35" s="672"/>
      <c r="S35" s="672"/>
      <c r="T35" s="672"/>
      <c r="V35" s="215">
        <v>1</v>
      </c>
    </row>
    <row r="36" spans="2:22" ht="15.75">
      <c r="B36" s="262"/>
      <c r="C36" s="262"/>
      <c r="D36" s="262"/>
      <c r="E36" s="262"/>
      <c r="G36" s="671" t="s">
        <v>45</v>
      </c>
      <c r="H36" s="671"/>
      <c r="I36" s="672" t="s">
        <v>369</v>
      </c>
      <c r="J36" s="672"/>
      <c r="K36" s="672"/>
      <c r="L36" s="672"/>
      <c r="M36" s="672"/>
      <c r="N36" s="672"/>
      <c r="O36" s="672"/>
      <c r="P36" s="672"/>
      <c r="Q36" s="672"/>
      <c r="R36" s="672"/>
      <c r="S36" s="672"/>
      <c r="T36" s="672"/>
      <c r="V36" s="215">
        <v>1</v>
      </c>
    </row>
    <row r="37" spans="2:22" ht="15.75">
      <c r="B37" s="262"/>
      <c r="C37" s="262"/>
      <c r="D37" s="262"/>
      <c r="E37" s="262"/>
      <c r="G37" s="671" t="s">
        <v>49</v>
      </c>
      <c r="H37" s="671"/>
      <c r="I37" s="672" t="s">
        <v>370</v>
      </c>
      <c r="J37" s="672"/>
      <c r="K37" s="672"/>
      <c r="L37" s="672"/>
      <c r="M37" s="672"/>
      <c r="N37" s="672"/>
      <c r="O37" s="672"/>
      <c r="P37" s="672"/>
      <c r="Q37" s="672"/>
      <c r="R37" s="672"/>
      <c r="S37" s="672"/>
      <c r="T37" s="672"/>
      <c r="V37" s="215">
        <v>1</v>
      </c>
    </row>
    <row r="38" spans="2:22" ht="15.75">
      <c r="B38" s="263"/>
      <c r="C38" s="263"/>
      <c r="D38" s="263"/>
      <c r="E38" s="263"/>
      <c r="G38" s="671" t="s">
        <v>53</v>
      </c>
      <c r="H38" s="671"/>
      <c r="I38" s="672" t="s">
        <v>371</v>
      </c>
      <c r="J38" s="672"/>
      <c r="K38" s="672"/>
      <c r="L38" s="672"/>
      <c r="M38" s="672"/>
      <c r="N38" s="672"/>
      <c r="O38" s="672"/>
      <c r="P38" s="672"/>
      <c r="Q38" s="672"/>
      <c r="R38" s="672"/>
      <c r="S38" s="672"/>
      <c r="T38" s="672"/>
      <c r="V38" s="215">
        <v>1</v>
      </c>
    </row>
    <row r="39" spans="2:22" ht="47.25">
      <c r="B39" s="264" t="s">
        <v>312</v>
      </c>
      <c r="C39" s="264" t="s">
        <v>313</v>
      </c>
      <c r="D39" s="264" t="s">
        <v>314</v>
      </c>
      <c r="E39" s="264" t="s">
        <v>315</v>
      </c>
      <c r="G39" s="671" t="s">
        <v>57</v>
      </c>
      <c r="H39" s="671"/>
      <c r="I39" s="672" t="s">
        <v>372</v>
      </c>
      <c r="J39" s="672"/>
      <c r="K39" s="672"/>
      <c r="L39" s="672"/>
      <c r="M39" s="672"/>
      <c r="N39" s="672"/>
      <c r="O39" s="672"/>
      <c r="P39" s="672"/>
      <c r="Q39" s="672"/>
      <c r="R39" s="672"/>
      <c r="S39" s="672"/>
      <c r="T39" s="672"/>
      <c r="V39" s="215">
        <v>1</v>
      </c>
    </row>
    <row r="40" spans="2:22" ht="15.75">
      <c r="B40" s="667" t="s">
        <v>317</v>
      </c>
      <c r="C40" s="265" t="s">
        <v>318</v>
      </c>
      <c r="D40" s="667" t="s">
        <v>319</v>
      </c>
      <c r="E40" s="667" t="s">
        <v>320</v>
      </c>
      <c r="G40" s="399"/>
      <c r="H40" s="399"/>
      <c r="I40" s="399"/>
      <c r="J40" s="399"/>
      <c r="K40" s="399"/>
      <c r="L40" s="399"/>
      <c r="M40" s="399"/>
      <c r="N40" s="399"/>
      <c r="O40" s="399"/>
      <c r="P40" s="399"/>
      <c r="Q40" s="399"/>
      <c r="R40" s="399"/>
      <c r="S40" s="399"/>
      <c r="T40" s="399"/>
      <c r="V40" s="215">
        <v>1</v>
      </c>
    </row>
    <row r="41" spans="2:22" ht="30">
      <c r="B41" s="667"/>
      <c r="C41" s="266" t="s">
        <v>322</v>
      </c>
      <c r="D41" s="667"/>
      <c r="E41" s="667"/>
      <c r="G41" s="673" t="s">
        <v>373</v>
      </c>
      <c r="H41" s="673"/>
      <c r="I41" s="673"/>
      <c r="J41" s="673"/>
      <c r="K41" s="673"/>
      <c r="L41" s="673"/>
      <c r="M41" s="673"/>
      <c r="N41" s="673"/>
      <c r="O41" s="673"/>
      <c r="P41" s="673"/>
      <c r="Q41" s="673"/>
      <c r="R41" s="673"/>
      <c r="S41" s="673"/>
      <c r="T41" s="673"/>
      <c r="V41" s="215">
        <v>1</v>
      </c>
    </row>
    <row r="42" spans="2:22" ht="50.1" customHeight="1">
      <c r="B42" s="159" t="s">
        <v>324</v>
      </c>
      <c r="C42" s="156">
        <v>3</v>
      </c>
      <c r="D42" s="267" t="s">
        <v>374</v>
      </c>
      <c r="E42" s="268" t="s">
        <v>375</v>
      </c>
      <c r="G42" s="679" t="s">
        <v>182</v>
      </c>
      <c r="H42" s="679"/>
      <c r="I42" s="679"/>
      <c r="J42" s="680" t="s">
        <v>376</v>
      </c>
      <c r="K42" s="680"/>
      <c r="L42" s="680"/>
      <c r="M42" s="680"/>
      <c r="N42" s="680"/>
      <c r="O42" s="680"/>
      <c r="P42" s="680"/>
      <c r="Q42" s="680"/>
      <c r="R42" s="680"/>
      <c r="S42" s="680"/>
      <c r="T42" s="680"/>
      <c r="V42" s="215">
        <v>1</v>
      </c>
    </row>
    <row r="43" spans="2:22" ht="50.1" customHeight="1">
      <c r="B43" s="269" t="s">
        <v>182</v>
      </c>
      <c r="C43" s="160">
        <v>4</v>
      </c>
      <c r="D43" s="161" t="s">
        <v>377</v>
      </c>
      <c r="E43" s="162" t="s">
        <v>378</v>
      </c>
      <c r="G43" s="684" t="s">
        <v>186</v>
      </c>
      <c r="H43" s="684"/>
      <c r="I43" s="684"/>
      <c r="J43" s="680" t="s">
        <v>379</v>
      </c>
      <c r="K43" s="680"/>
      <c r="L43" s="680"/>
      <c r="M43" s="680"/>
      <c r="N43" s="680"/>
      <c r="O43" s="680"/>
      <c r="P43" s="680"/>
      <c r="Q43" s="680"/>
      <c r="R43" s="680"/>
      <c r="S43" s="680"/>
      <c r="T43" s="680"/>
      <c r="V43" s="215">
        <v>1</v>
      </c>
    </row>
    <row r="44" spans="2:22" ht="50.1" customHeight="1">
      <c r="B44" s="270" t="s">
        <v>186</v>
      </c>
      <c r="C44" s="160">
        <v>2</v>
      </c>
      <c r="D44" s="161" t="s">
        <v>380</v>
      </c>
      <c r="E44" s="162" t="s">
        <v>381</v>
      </c>
      <c r="G44" s="685" t="s">
        <v>190</v>
      </c>
      <c r="H44" s="685"/>
      <c r="I44" s="685"/>
      <c r="J44" s="680" t="s">
        <v>382</v>
      </c>
      <c r="K44" s="680"/>
      <c r="L44" s="680"/>
      <c r="M44" s="680"/>
      <c r="N44" s="680"/>
      <c r="O44" s="680"/>
      <c r="P44" s="680"/>
      <c r="Q44" s="680"/>
      <c r="R44" s="680"/>
      <c r="S44" s="680"/>
      <c r="T44" s="680"/>
      <c r="V44" s="215">
        <v>1</v>
      </c>
    </row>
    <row r="45" spans="2:22" ht="50.1" customHeight="1">
      <c r="B45" s="271" t="s">
        <v>190</v>
      </c>
      <c r="C45" s="160">
        <v>1</v>
      </c>
      <c r="D45" s="161" t="s">
        <v>383</v>
      </c>
      <c r="E45" s="162" t="s">
        <v>384</v>
      </c>
      <c r="G45" s="686" t="s">
        <v>194</v>
      </c>
      <c r="H45" s="686"/>
      <c r="I45" s="686"/>
      <c r="J45" s="680" t="s">
        <v>385</v>
      </c>
      <c r="K45" s="680"/>
      <c r="L45" s="680"/>
      <c r="M45" s="680"/>
      <c r="N45" s="680"/>
      <c r="O45" s="680"/>
      <c r="P45" s="680"/>
      <c r="Q45" s="680"/>
      <c r="R45" s="680"/>
      <c r="S45" s="680"/>
      <c r="T45" s="680"/>
      <c r="V45" s="215">
        <v>1</v>
      </c>
    </row>
    <row r="46" spans="2:22" ht="50.1" customHeight="1">
      <c r="B46" s="272" t="s">
        <v>194</v>
      </c>
      <c r="C46" s="160">
        <v>1</v>
      </c>
      <c r="D46" s="161" t="s">
        <v>386</v>
      </c>
      <c r="E46" s="162" t="s">
        <v>387</v>
      </c>
      <c r="G46" s="681" t="s">
        <v>198</v>
      </c>
      <c r="H46" s="681"/>
      <c r="I46" s="681"/>
      <c r="J46" s="680" t="s">
        <v>388</v>
      </c>
      <c r="K46" s="680"/>
      <c r="L46" s="680"/>
      <c r="M46" s="680"/>
      <c r="N46" s="680"/>
      <c r="O46" s="680"/>
      <c r="P46" s="680"/>
      <c r="Q46" s="680"/>
      <c r="R46" s="680"/>
      <c r="S46" s="680"/>
      <c r="T46" s="680"/>
      <c r="V46" s="215">
        <v>1</v>
      </c>
    </row>
    <row r="47" spans="2:22" ht="50.1" customHeight="1">
      <c r="B47" s="273" t="s">
        <v>198</v>
      </c>
      <c r="C47" s="160">
        <v>1</v>
      </c>
      <c r="D47" s="161" t="s">
        <v>389</v>
      </c>
      <c r="E47" s="162" t="s">
        <v>390</v>
      </c>
      <c r="G47" s="682" t="s">
        <v>332</v>
      </c>
      <c r="H47" s="682"/>
      <c r="I47" s="682"/>
      <c r="J47" s="680" t="s">
        <v>391</v>
      </c>
      <c r="K47" s="680"/>
      <c r="L47" s="680"/>
      <c r="M47" s="680"/>
      <c r="N47" s="680"/>
      <c r="O47" s="680"/>
      <c r="P47" s="680"/>
      <c r="Q47" s="680"/>
      <c r="R47" s="680"/>
      <c r="S47" s="680"/>
      <c r="T47" s="680"/>
      <c r="V47" s="215">
        <v>1</v>
      </c>
    </row>
    <row r="48" spans="2:22" ht="50.1" customHeight="1">
      <c r="B48" s="274" t="s">
        <v>332</v>
      </c>
      <c r="C48" s="160">
        <v>3</v>
      </c>
      <c r="D48" s="161" t="s">
        <v>392</v>
      </c>
      <c r="E48" s="162" t="s">
        <v>393</v>
      </c>
      <c r="G48" s="683" t="s">
        <v>334</v>
      </c>
      <c r="H48" s="683"/>
      <c r="I48" s="683"/>
      <c r="J48" s="680" t="s">
        <v>394</v>
      </c>
      <c r="K48" s="680"/>
      <c r="L48" s="680"/>
      <c r="M48" s="680"/>
      <c r="N48" s="680"/>
      <c r="O48" s="680"/>
      <c r="P48" s="680"/>
      <c r="Q48" s="680"/>
      <c r="R48" s="680"/>
      <c r="S48" s="680"/>
      <c r="T48" s="680"/>
      <c r="V48" s="215">
        <v>1</v>
      </c>
    </row>
    <row r="49" spans="2:22" ht="50.1" customHeight="1">
      <c r="B49" s="275" t="s">
        <v>334</v>
      </c>
      <c r="C49" s="160">
        <v>2</v>
      </c>
      <c r="D49" s="161" t="s">
        <v>395</v>
      </c>
      <c r="E49" s="162" t="s">
        <v>396</v>
      </c>
      <c r="G49" s="688" t="s">
        <v>338</v>
      </c>
      <c r="H49" s="688"/>
      <c r="I49" s="688"/>
      <c r="J49" s="680" t="s">
        <v>397</v>
      </c>
      <c r="K49" s="680"/>
      <c r="L49" s="680"/>
      <c r="M49" s="680"/>
      <c r="N49" s="680"/>
      <c r="O49" s="680"/>
      <c r="P49" s="680"/>
      <c r="Q49" s="680"/>
      <c r="R49" s="680"/>
      <c r="S49" s="680"/>
      <c r="T49" s="680"/>
      <c r="V49" s="215">
        <v>1</v>
      </c>
    </row>
    <row r="50" spans="2:22" ht="50.1" customHeight="1">
      <c r="B50" s="276" t="s">
        <v>338</v>
      </c>
      <c r="C50" s="160">
        <v>1</v>
      </c>
      <c r="D50" s="161" t="s">
        <v>398</v>
      </c>
      <c r="E50" s="162" t="s">
        <v>399</v>
      </c>
      <c r="G50" s="689" t="s">
        <v>341</v>
      </c>
      <c r="H50" s="689"/>
      <c r="I50" s="689"/>
      <c r="J50" s="680" t="s">
        <v>400</v>
      </c>
      <c r="K50" s="680"/>
      <c r="L50" s="680"/>
      <c r="M50" s="680"/>
      <c r="N50" s="680"/>
      <c r="O50" s="680"/>
      <c r="P50" s="680"/>
      <c r="Q50" s="680"/>
      <c r="R50" s="680"/>
      <c r="S50" s="680"/>
      <c r="T50" s="680"/>
      <c r="V50" s="215">
        <v>1</v>
      </c>
    </row>
    <row r="51" spans="2:22" ht="50.1" customHeight="1">
      <c r="B51" s="277" t="s">
        <v>341</v>
      </c>
      <c r="C51" s="160">
        <v>3</v>
      </c>
      <c r="D51" s="161" t="s">
        <v>401</v>
      </c>
      <c r="E51" s="162" t="s">
        <v>402</v>
      </c>
      <c r="G51" s="399"/>
      <c r="H51" s="399"/>
      <c r="I51" s="399"/>
      <c r="J51" s="399"/>
      <c r="K51" s="399"/>
      <c r="L51" s="399"/>
      <c r="M51" s="399"/>
      <c r="N51" s="399"/>
      <c r="O51" s="399"/>
      <c r="P51" s="399"/>
      <c r="Q51" s="399"/>
      <c r="R51" s="399"/>
      <c r="S51" s="399"/>
      <c r="T51" s="399"/>
      <c r="V51" s="215">
        <v>1</v>
      </c>
    </row>
    <row r="52" spans="2:22" ht="30" customHeight="1">
      <c r="G52" s="673" t="s">
        <v>403</v>
      </c>
      <c r="H52" s="673"/>
      <c r="I52" s="673"/>
      <c r="J52" s="673"/>
      <c r="K52" s="673"/>
      <c r="L52" s="673"/>
      <c r="M52" s="673"/>
      <c r="N52" s="673"/>
      <c r="O52" s="673"/>
      <c r="P52" s="673"/>
      <c r="Q52" s="673"/>
      <c r="R52" s="673"/>
      <c r="S52" s="673"/>
      <c r="T52" s="673"/>
      <c r="V52" s="215">
        <v>1</v>
      </c>
    </row>
    <row r="53" spans="2:22" ht="30" customHeight="1">
      <c r="B53" s="662" t="s">
        <v>346</v>
      </c>
      <c r="C53" s="662"/>
      <c r="D53" s="662"/>
      <c r="E53" s="662"/>
      <c r="G53" s="687" t="s">
        <v>404</v>
      </c>
      <c r="H53" s="687"/>
      <c r="I53" s="687"/>
      <c r="J53" s="687"/>
      <c r="K53" s="687"/>
      <c r="L53" s="687"/>
      <c r="M53" s="687"/>
      <c r="N53" s="687"/>
      <c r="O53" s="687"/>
      <c r="P53" s="687"/>
      <c r="Q53" s="687"/>
      <c r="R53" s="687"/>
      <c r="S53" s="687"/>
      <c r="T53" s="687"/>
      <c r="V53" s="215">
        <v>1</v>
      </c>
    </row>
    <row r="54" spans="2:22" ht="45" customHeight="1">
      <c r="B54" s="108" t="s">
        <v>349</v>
      </c>
      <c r="C54" s="663" t="s">
        <v>350</v>
      </c>
      <c r="D54" s="664"/>
      <c r="E54" s="664"/>
      <c r="G54" s="687" t="s">
        <v>405</v>
      </c>
      <c r="H54" s="687"/>
      <c r="I54" s="687"/>
      <c r="J54" s="687"/>
      <c r="K54" s="687"/>
      <c r="L54" s="687"/>
      <c r="M54" s="687"/>
      <c r="N54" s="687"/>
      <c r="O54" s="687"/>
      <c r="P54" s="687"/>
      <c r="Q54" s="687"/>
      <c r="R54" s="687"/>
      <c r="S54" s="687"/>
      <c r="T54" s="687"/>
      <c r="V54" s="215">
        <v>1</v>
      </c>
    </row>
    <row r="55" spans="2:22" ht="45" customHeight="1">
      <c r="B55" s="155" t="s">
        <v>353</v>
      </c>
      <c r="C55" s="133" t="s">
        <v>354</v>
      </c>
      <c r="D55" s="660" t="s">
        <v>406</v>
      </c>
      <c r="E55" s="660"/>
      <c r="G55" s="687" t="s">
        <v>407</v>
      </c>
      <c r="H55" s="687"/>
      <c r="I55" s="687"/>
      <c r="J55" s="687"/>
      <c r="K55" s="687"/>
      <c r="L55" s="687"/>
      <c r="M55" s="687"/>
      <c r="N55" s="687"/>
      <c r="O55" s="687"/>
      <c r="P55" s="687"/>
      <c r="Q55" s="687"/>
      <c r="R55" s="687"/>
      <c r="S55" s="687"/>
      <c r="T55" s="687"/>
      <c r="V55" s="215">
        <v>1</v>
      </c>
    </row>
    <row r="56" spans="2:22" ht="45" customHeight="1">
      <c r="B56" s="155" t="s">
        <v>358</v>
      </c>
      <c r="C56" s="661" t="s">
        <v>359</v>
      </c>
      <c r="D56" s="661"/>
      <c r="E56" s="661"/>
      <c r="G56" s="687" t="s">
        <v>408</v>
      </c>
      <c r="H56" s="687"/>
      <c r="I56" s="687"/>
      <c r="J56" s="687"/>
      <c r="K56" s="687"/>
      <c r="L56" s="687"/>
      <c r="M56" s="687"/>
      <c r="N56" s="687"/>
      <c r="O56" s="687"/>
      <c r="P56" s="687"/>
      <c r="Q56" s="687"/>
      <c r="R56" s="687"/>
      <c r="S56" s="687"/>
      <c r="T56" s="687"/>
      <c r="V56" s="215">
        <v>1</v>
      </c>
    </row>
    <row r="57" spans="2:22" ht="37.5" customHeight="1">
      <c r="G57" s="687" t="s">
        <v>409</v>
      </c>
      <c r="H57" s="687"/>
      <c r="I57" s="687"/>
      <c r="J57" s="687"/>
      <c r="K57" s="687"/>
      <c r="L57" s="687"/>
      <c r="M57" s="687"/>
      <c r="N57" s="687"/>
      <c r="O57" s="687"/>
      <c r="P57" s="687"/>
      <c r="Q57" s="687"/>
      <c r="R57" s="687"/>
      <c r="S57" s="687"/>
      <c r="T57" s="687"/>
      <c r="V57" s="215">
        <v>1</v>
      </c>
    </row>
    <row r="58" spans="2:22" ht="15.75">
      <c r="G58" s="399"/>
      <c r="H58" s="399"/>
      <c r="I58" s="399"/>
      <c r="J58" s="399"/>
      <c r="K58" s="399"/>
      <c r="L58" s="399"/>
      <c r="M58" s="399"/>
      <c r="N58" s="399"/>
      <c r="O58" s="399"/>
      <c r="P58" s="399"/>
      <c r="Q58" s="399"/>
      <c r="R58" s="399"/>
      <c r="S58" s="399"/>
      <c r="T58" s="399"/>
      <c r="V58" s="215">
        <v>1</v>
      </c>
    </row>
    <row r="59" spans="2:22" ht="23.25">
      <c r="B59" s="668" t="s">
        <v>410</v>
      </c>
      <c r="C59" s="668"/>
      <c r="D59" s="668"/>
      <c r="E59" s="668"/>
      <c r="G59" s="673" t="s">
        <v>411</v>
      </c>
      <c r="H59" s="673"/>
      <c r="I59" s="673"/>
      <c r="J59" s="673"/>
      <c r="K59" s="673"/>
      <c r="L59" s="673"/>
      <c r="M59" s="673"/>
      <c r="N59" s="673"/>
      <c r="O59" s="673"/>
      <c r="P59" s="673"/>
      <c r="Q59" s="673"/>
      <c r="R59" s="673"/>
      <c r="S59" s="673"/>
      <c r="T59" s="673"/>
      <c r="V59" s="215">
        <v>1</v>
      </c>
    </row>
    <row r="60" spans="2:22" ht="15.75">
      <c r="B60" s="665" t="s">
        <v>303</v>
      </c>
      <c r="C60" s="665"/>
      <c r="D60" s="665"/>
      <c r="E60" s="665"/>
      <c r="G60" s="690" t="s">
        <v>412</v>
      </c>
      <c r="H60" s="690"/>
      <c r="I60" s="690"/>
      <c r="J60" s="690"/>
      <c r="K60" s="690"/>
      <c r="L60" s="690"/>
      <c r="M60" s="690"/>
      <c r="N60" s="690"/>
      <c r="O60" s="690"/>
      <c r="P60" s="690"/>
      <c r="Q60" s="690"/>
      <c r="R60" s="690"/>
      <c r="S60" s="690"/>
      <c r="T60" s="690"/>
      <c r="V60" s="215">
        <v>1</v>
      </c>
    </row>
    <row r="61" spans="2:22" ht="15.75">
      <c r="B61" s="258"/>
      <c r="C61" s="258"/>
      <c r="D61" s="258"/>
      <c r="E61" s="259" t="s">
        <v>305</v>
      </c>
      <c r="G61" s="690" t="s">
        <v>413</v>
      </c>
      <c r="H61" s="690"/>
      <c r="I61" s="690"/>
      <c r="J61" s="690"/>
      <c r="K61" s="690"/>
      <c r="L61" s="690"/>
      <c r="M61" s="690"/>
      <c r="N61" s="690"/>
      <c r="O61" s="690"/>
      <c r="P61" s="690"/>
      <c r="Q61" s="690"/>
      <c r="R61" s="690"/>
      <c r="S61" s="690"/>
      <c r="T61" s="690"/>
      <c r="V61" s="215">
        <v>1</v>
      </c>
    </row>
    <row r="62" spans="2:22" ht="30">
      <c r="B62" s="260" t="s">
        <v>306</v>
      </c>
      <c r="C62" s="666" t="s">
        <v>307</v>
      </c>
      <c r="D62" s="666"/>
      <c r="E62" s="261">
        <v>46277</v>
      </c>
      <c r="G62" s="690" t="s">
        <v>414</v>
      </c>
      <c r="H62" s="690"/>
      <c r="I62" s="690"/>
      <c r="J62" s="690"/>
      <c r="K62" s="690"/>
      <c r="L62" s="690"/>
      <c r="M62" s="690"/>
      <c r="N62" s="690"/>
      <c r="O62" s="690"/>
      <c r="P62" s="690"/>
      <c r="Q62" s="690"/>
      <c r="R62" s="690"/>
      <c r="S62" s="690"/>
      <c r="T62" s="690"/>
      <c r="V62" s="215">
        <v>1</v>
      </c>
    </row>
    <row r="63" spans="2:22" ht="15.75">
      <c r="B63" s="262"/>
      <c r="C63" s="262"/>
      <c r="D63" s="262"/>
      <c r="E63" s="262"/>
      <c r="G63" s="690" t="s">
        <v>415</v>
      </c>
      <c r="H63" s="690"/>
      <c r="I63" s="690"/>
      <c r="J63" s="690"/>
      <c r="K63" s="690"/>
      <c r="L63" s="690"/>
      <c r="M63" s="690"/>
      <c r="N63" s="690"/>
      <c r="O63" s="690"/>
      <c r="P63" s="690"/>
      <c r="Q63" s="690"/>
      <c r="R63" s="690"/>
      <c r="S63" s="690"/>
      <c r="T63" s="690"/>
      <c r="V63" s="215">
        <v>1</v>
      </c>
    </row>
    <row r="64" spans="2:22" ht="15.75">
      <c r="B64" s="262"/>
      <c r="C64" s="262"/>
      <c r="D64" s="262"/>
      <c r="E64" s="262"/>
      <c r="G64" s="690" t="s">
        <v>416</v>
      </c>
      <c r="H64" s="690"/>
      <c r="I64" s="690"/>
      <c r="J64" s="690"/>
      <c r="K64" s="690"/>
      <c r="L64" s="690"/>
      <c r="M64" s="690"/>
      <c r="N64" s="690"/>
      <c r="O64" s="690"/>
      <c r="P64" s="690"/>
      <c r="Q64" s="690"/>
      <c r="R64" s="690"/>
      <c r="S64" s="690"/>
      <c r="T64" s="690"/>
      <c r="V64" s="215">
        <v>1</v>
      </c>
    </row>
    <row r="65" spans="2:22" ht="15.75">
      <c r="B65" s="262"/>
      <c r="C65" s="262"/>
      <c r="D65" s="262"/>
      <c r="E65" s="262"/>
      <c r="G65" s="690" t="s">
        <v>417</v>
      </c>
      <c r="H65" s="690"/>
      <c r="I65" s="690"/>
      <c r="J65" s="690"/>
      <c r="K65" s="690"/>
      <c r="L65" s="690"/>
      <c r="M65" s="690"/>
      <c r="N65" s="690"/>
      <c r="O65" s="690"/>
      <c r="P65" s="690"/>
      <c r="Q65" s="690"/>
      <c r="R65" s="690"/>
      <c r="S65" s="690"/>
      <c r="T65" s="690"/>
      <c r="V65" s="215">
        <v>1</v>
      </c>
    </row>
    <row r="66" spans="2:22" ht="15.75">
      <c r="B66" s="262"/>
      <c r="C66" s="262"/>
      <c r="D66" s="262"/>
      <c r="E66" s="262"/>
      <c r="G66" s="399"/>
      <c r="H66" s="399"/>
      <c r="I66" s="399"/>
      <c r="J66" s="399"/>
      <c r="K66" s="399"/>
      <c r="L66" s="399"/>
      <c r="M66" s="399"/>
      <c r="N66" s="399"/>
      <c r="O66" s="399"/>
      <c r="P66" s="399"/>
      <c r="Q66" s="399"/>
      <c r="R66" s="399"/>
      <c r="S66" s="399"/>
      <c r="T66" s="399"/>
      <c r="V66" s="215">
        <v>1</v>
      </c>
    </row>
    <row r="67" spans="2:22" ht="21">
      <c r="B67" s="263"/>
      <c r="C67" s="263"/>
      <c r="D67" s="263"/>
      <c r="E67" s="263"/>
      <c r="G67" s="673" t="s">
        <v>418</v>
      </c>
      <c r="H67" s="673"/>
      <c r="I67" s="673"/>
      <c r="J67" s="673"/>
      <c r="K67" s="673"/>
      <c r="L67" s="673"/>
      <c r="M67" s="673"/>
      <c r="N67" s="673"/>
      <c r="O67" s="673"/>
      <c r="P67" s="673"/>
      <c r="Q67" s="673"/>
      <c r="R67" s="673"/>
      <c r="S67" s="673"/>
      <c r="T67" s="673"/>
      <c r="V67" s="215">
        <v>1</v>
      </c>
    </row>
    <row r="68" spans="2:22" ht="47.25">
      <c r="B68" s="264" t="s">
        <v>312</v>
      </c>
      <c r="C68" s="264" t="s">
        <v>313</v>
      </c>
      <c r="D68" s="264" t="s">
        <v>314</v>
      </c>
      <c r="E68" s="264" t="s">
        <v>315</v>
      </c>
      <c r="G68" s="691" t="s">
        <v>419</v>
      </c>
      <c r="H68" s="691"/>
      <c r="I68" s="691"/>
      <c r="J68" s="691"/>
      <c r="K68" s="691"/>
      <c r="L68" s="691"/>
      <c r="M68" s="691"/>
      <c r="N68" s="691"/>
      <c r="O68" s="691"/>
      <c r="P68" s="691"/>
      <c r="Q68" s="691"/>
      <c r="R68" s="691"/>
      <c r="S68" s="691"/>
      <c r="T68" s="691"/>
      <c r="V68" s="215">
        <v>1</v>
      </c>
    </row>
    <row r="69" spans="2:22" ht="15.75">
      <c r="B69" s="667" t="s">
        <v>317</v>
      </c>
      <c r="C69" s="265" t="s">
        <v>318</v>
      </c>
      <c r="D69" s="667" t="s">
        <v>319</v>
      </c>
      <c r="E69" s="667" t="s">
        <v>320</v>
      </c>
      <c r="G69" s="691"/>
      <c r="H69" s="691"/>
      <c r="I69" s="691"/>
      <c r="J69" s="691"/>
      <c r="K69" s="691"/>
      <c r="L69" s="691"/>
      <c r="M69" s="691"/>
      <c r="N69" s="691"/>
      <c r="O69" s="691"/>
      <c r="P69" s="691"/>
      <c r="Q69" s="691"/>
      <c r="R69" s="691"/>
      <c r="S69" s="691"/>
      <c r="T69" s="691"/>
      <c r="V69" s="215">
        <v>1</v>
      </c>
    </row>
    <row r="70" spans="2:22" ht="30">
      <c r="B70" s="667"/>
      <c r="C70" s="266" t="s">
        <v>322</v>
      </c>
      <c r="D70" s="667"/>
      <c r="E70" s="667"/>
      <c r="G70" s="691"/>
      <c r="H70" s="691"/>
      <c r="I70" s="691"/>
      <c r="J70" s="691"/>
      <c r="K70" s="691"/>
      <c r="L70" s="691"/>
      <c r="M70" s="691"/>
      <c r="N70" s="691"/>
      <c r="O70" s="691"/>
      <c r="P70" s="691"/>
      <c r="Q70" s="691"/>
      <c r="R70" s="691"/>
      <c r="S70" s="691"/>
      <c r="T70" s="691"/>
      <c r="V70" s="215">
        <v>1</v>
      </c>
    </row>
    <row r="71" spans="2:22" ht="50.1" customHeight="1">
      <c r="B71" s="159" t="s">
        <v>324</v>
      </c>
      <c r="C71" s="156">
        <v>3</v>
      </c>
      <c r="D71" s="267" t="s">
        <v>420</v>
      </c>
      <c r="E71" s="268" t="s">
        <v>421</v>
      </c>
      <c r="V71" s="215">
        <v>1</v>
      </c>
    </row>
    <row r="72" spans="2:22" ht="50.1" customHeight="1">
      <c r="B72" s="269" t="s">
        <v>182</v>
      </c>
      <c r="C72" s="160">
        <v>4</v>
      </c>
      <c r="D72" s="161" t="s">
        <v>422</v>
      </c>
      <c r="E72" s="162" t="s">
        <v>423</v>
      </c>
      <c r="V72" s="215">
        <v>1</v>
      </c>
    </row>
    <row r="73" spans="2:22" ht="50.1" customHeight="1">
      <c r="B73" s="270" t="s">
        <v>186</v>
      </c>
      <c r="C73" s="160">
        <v>2</v>
      </c>
      <c r="D73" s="161" t="s">
        <v>424</v>
      </c>
      <c r="E73" s="162" t="s">
        <v>425</v>
      </c>
      <c r="V73" s="215">
        <v>1</v>
      </c>
    </row>
    <row r="74" spans="2:22" ht="50.1" customHeight="1">
      <c r="B74" s="271" t="s">
        <v>190</v>
      </c>
      <c r="C74" s="160">
        <v>1</v>
      </c>
      <c r="D74" s="161" t="s">
        <v>426</v>
      </c>
      <c r="E74" s="162" t="s">
        <v>427</v>
      </c>
      <c r="V74" s="215">
        <v>1</v>
      </c>
    </row>
    <row r="75" spans="2:22" ht="50.1" customHeight="1">
      <c r="B75" s="272" t="s">
        <v>194</v>
      </c>
      <c r="C75" s="160">
        <v>1</v>
      </c>
      <c r="D75" s="161" t="s">
        <v>428</v>
      </c>
      <c r="E75" s="162" t="s">
        <v>429</v>
      </c>
      <c r="V75" s="215">
        <v>1</v>
      </c>
    </row>
    <row r="76" spans="2:22" ht="50.1" customHeight="1">
      <c r="B76" s="273" t="s">
        <v>198</v>
      </c>
      <c r="C76" s="160">
        <v>1</v>
      </c>
      <c r="D76" s="161" t="s">
        <v>430</v>
      </c>
      <c r="E76" s="162" t="s">
        <v>431</v>
      </c>
      <c r="V76" s="215">
        <v>1</v>
      </c>
    </row>
    <row r="77" spans="2:22" ht="50.1" customHeight="1">
      <c r="B77" s="274" t="s">
        <v>332</v>
      </c>
      <c r="C77" s="160">
        <v>3</v>
      </c>
      <c r="D77" s="161" t="s">
        <v>432</v>
      </c>
      <c r="E77" s="162" t="s">
        <v>433</v>
      </c>
      <c r="V77" s="215">
        <v>1</v>
      </c>
    </row>
    <row r="78" spans="2:22" ht="50.1" customHeight="1">
      <c r="B78" s="275" t="s">
        <v>334</v>
      </c>
      <c r="C78" s="160">
        <v>2</v>
      </c>
      <c r="D78" s="161" t="s">
        <v>434</v>
      </c>
      <c r="E78" s="162" t="s">
        <v>435</v>
      </c>
      <c r="V78" s="215">
        <v>1</v>
      </c>
    </row>
    <row r="79" spans="2:22" ht="50.1" customHeight="1">
      <c r="B79" s="276" t="s">
        <v>338</v>
      </c>
      <c r="C79" s="160">
        <v>1</v>
      </c>
      <c r="D79" s="161" t="s">
        <v>436</v>
      </c>
      <c r="E79" s="162" t="s">
        <v>437</v>
      </c>
      <c r="V79" s="215">
        <v>1</v>
      </c>
    </row>
    <row r="80" spans="2:22" ht="50.1" customHeight="1">
      <c r="B80" s="277" t="s">
        <v>341</v>
      </c>
      <c r="C80" s="160">
        <v>3</v>
      </c>
      <c r="D80" s="161" t="s">
        <v>438</v>
      </c>
      <c r="E80" s="162" t="s">
        <v>439</v>
      </c>
      <c r="V80" s="215">
        <v>1</v>
      </c>
    </row>
    <row r="81" spans="1:22" ht="30" customHeight="1">
      <c r="V81" s="215">
        <v>1</v>
      </c>
    </row>
    <row r="82" spans="1:22" ht="30" customHeight="1">
      <c r="B82" s="662" t="s">
        <v>346</v>
      </c>
      <c r="C82" s="662"/>
      <c r="D82" s="662"/>
      <c r="E82" s="662"/>
      <c r="V82" s="215">
        <v>1</v>
      </c>
    </row>
    <row r="83" spans="1:22" ht="45" customHeight="1">
      <c r="B83" s="108" t="s">
        <v>349</v>
      </c>
      <c r="C83" s="663" t="s">
        <v>350</v>
      </c>
      <c r="D83" s="664"/>
      <c r="E83" s="664"/>
      <c r="V83" s="215">
        <v>1</v>
      </c>
    </row>
    <row r="84" spans="1:22" ht="45" customHeight="1">
      <c r="B84" s="155" t="s">
        <v>353</v>
      </c>
      <c r="C84" s="133" t="s">
        <v>354</v>
      </c>
      <c r="D84" s="660" t="s">
        <v>440</v>
      </c>
      <c r="E84" s="660"/>
      <c r="V84" s="215">
        <v>1</v>
      </c>
    </row>
    <row r="85" spans="1:22" ht="45" customHeight="1">
      <c r="B85" s="155" t="s">
        <v>358</v>
      </c>
      <c r="C85" s="661" t="s">
        <v>359</v>
      </c>
      <c r="D85" s="661"/>
      <c r="E85" s="661"/>
      <c r="V85" s="215">
        <v>1</v>
      </c>
    </row>
    <row r="86" spans="1:22">
      <c r="V86" s="215">
        <v>1</v>
      </c>
    </row>
    <row r="87" spans="1:22">
      <c r="V87" s="216" t="s">
        <v>172</v>
      </c>
    </row>
    <row r="88" spans="1:22">
      <c r="A88" s="215">
        <v>1</v>
      </c>
      <c r="B88" s="215">
        <v>1</v>
      </c>
      <c r="C88" s="215">
        <v>1</v>
      </c>
      <c r="D88" s="215">
        <v>1</v>
      </c>
      <c r="E88" s="215">
        <v>1</v>
      </c>
      <c r="F88" s="215">
        <v>1</v>
      </c>
      <c r="G88" s="215">
        <v>1</v>
      </c>
      <c r="H88" s="215">
        <v>1</v>
      </c>
      <c r="I88" s="215">
        <v>1</v>
      </c>
      <c r="J88" s="215">
        <v>1</v>
      </c>
      <c r="K88" s="215">
        <v>1</v>
      </c>
      <c r="L88" s="215">
        <v>1</v>
      </c>
      <c r="M88" s="215">
        <v>1</v>
      </c>
      <c r="N88" s="215">
        <v>1</v>
      </c>
      <c r="O88" s="215">
        <v>1</v>
      </c>
      <c r="P88" s="215">
        <v>1</v>
      </c>
      <c r="Q88" s="215">
        <v>1</v>
      </c>
      <c r="R88" s="215">
        <v>1</v>
      </c>
      <c r="S88" s="215">
        <v>1</v>
      </c>
      <c r="T88" s="215">
        <v>1</v>
      </c>
      <c r="U88" s="215">
        <v>1</v>
      </c>
      <c r="V88" s="217" t="str">
        <f>ADDRESS(ROW(),COLUMN(),4)</f>
        <v>V88</v>
      </c>
    </row>
  </sheetData>
  <mergeCells count="116">
    <mergeCell ref="G64:T64"/>
    <mergeCell ref="G65:T65"/>
    <mergeCell ref="G67:T67"/>
    <mergeCell ref="G68:T70"/>
    <mergeCell ref="G59:T59"/>
    <mergeCell ref="G60:T60"/>
    <mergeCell ref="G61:T61"/>
    <mergeCell ref="G62:T62"/>
    <mergeCell ref="G63:T63"/>
    <mergeCell ref="G53:T53"/>
    <mergeCell ref="G54:T54"/>
    <mergeCell ref="G55:T55"/>
    <mergeCell ref="G56:T56"/>
    <mergeCell ref="G57:T57"/>
    <mergeCell ref="G49:I49"/>
    <mergeCell ref="J49:T49"/>
    <mergeCell ref="G50:I50"/>
    <mergeCell ref="J50:T50"/>
    <mergeCell ref="G52:T52"/>
    <mergeCell ref="G46:I46"/>
    <mergeCell ref="J46:T46"/>
    <mergeCell ref="G47:I47"/>
    <mergeCell ref="J47:T47"/>
    <mergeCell ref="G48:I48"/>
    <mergeCell ref="J48:T48"/>
    <mergeCell ref="G43:I43"/>
    <mergeCell ref="J43:T43"/>
    <mergeCell ref="G44:I44"/>
    <mergeCell ref="J44:T44"/>
    <mergeCell ref="G45:I45"/>
    <mergeCell ref="J45:T45"/>
    <mergeCell ref="G39:H39"/>
    <mergeCell ref="I39:T39"/>
    <mergeCell ref="G41:T41"/>
    <mergeCell ref="G42:I42"/>
    <mergeCell ref="J42:T42"/>
    <mergeCell ref="G36:H36"/>
    <mergeCell ref="I36:T36"/>
    <mergeCell ref="G37:H37"/>
    <mergeCell ref="I37:T37"/>
    <mergeCell ref="G38:H38"/>
    <mergeCell ref="I38:T38"/>
    <mergeCell ref="G33:H33"/>
    <mergeCell ref="I33:T33"/>
    <mergeCell ref="G34:H34"/>
    <mergeCell ref="I34:T34"/>
    <mergeCell ref="G35:H35"/>
    <mergeCell ref="I35:T35"/>
    <mergeCell ref="G30:H30"/>
    <mergeCell ref="I30:T30"/>
    <mergeCell ref="G31:H31"/>
    <mergeCell ref="I31:T31"/>
    <mergeCell ref="G32:H32"/>
    <mergeCell ref="I32:T32"/>
    <mergeCell ref="I24:T24"/>
    <mergeCell ref="I25:T25"/>
    <mergeCell ref="I26:T26"/>
    <mergeCell ref="G27:T27"/>
    <mergeCell ref="G29:T29"/>
    <mergeCell ref="G19:T19"/>
    <mergeCell ref="I20:T20"/>
    <mergeCell ref="I21:T21"/>
    <mergeCell ref="I22:T22"/>
    <mergeCell ref="I23:T23"/>
    <mergeCell ref="G17:H17"/>
    <mergeCell ref="I17:T17"/>
    <mergeCell ref="G12:H12"/>
    <mergeCell ref="I12:T12"/>
    <mergeCell ref="G1:T1"/>
    <mergeCell ref="G2:T2"/>
    <mergeCell ref="G4:T4"/>
    <mergeCell ref="G5:T5"/>
    <mergeCell ref="G6:T6"/>
    <mergeCell ref="G13:H13"/>
    <mergeCell ref="I13:T13"/>
    <mergeCell ref="G14:H14"/>
    <mergeCell ref="I14:T14"/>
    <mergeCell ref="G7:T7"/>
    <mergeCell ref="G8:T8"/>
    <mergeCell ref="G10:T10"/>
    <mergeCell ref="G11:H11"/>
    <mergeCell ref="I11:T11"/>
    <mergeCell ref="G15:H15"/>
    <mergeCell ref="I15:T15"/>
    <mergeCell ref="G16:H16"/>
    <mergeCell ref="I16:T16"/>
    <mergeCell ref="C27:E27"/>
    <mergeCell ref="B59:E59"/>
    <mergeCell ref="B30:E30"/>
    <mergeCell ref="B31:E31"/>
    <mergeCell ref="C33:D33"/>
    <mergeCell ref="B40:B41"/>
    <mergeCell ref="D40:D41"/>
    <mergeCell ref="E40:E41"/>
    <mergeCell ref="B1:E1"/>
    <mergeCell ref="B2:E2"/>
    <mergeCell ref="C4:D4"/>
    <mergeCell ref="D11:D12"/>
    <mergeCell ref="E11:E12"/>
    <mergeCell ref="B11:B12"/>
    <mergeCell ref="B24:E24"/>
    <mergeCell ref="C25:E25"/>
    <mergeCell ref="D26:E26"/>
    <mergeCell ref="D84:E84"/>
    <mergeCell ref="C85:E85"/>
    <mergeCell ref="B53:E53"/>
    <mergeCell ref="C54:E54"/>
    <mergeCell ref="D55:E55"/>
    <mergeCell ref="C56:E56"/>
    <mergeCell ref="B82:E82"/>
    <mergeCell ref="B60:E60"/>
    <mergeCell ref="C62:D62"/>
    <mergeCell ref="B69:B70"/>
    <mergeCell ref="D69:D70"/>
    <mergeCell ref="E69:E70"/>
    <mergeCell ref="C83:E83"/>
  </mergeCells>
  <dataValidations count="2">
    <dataValidation type="list" sqref="C14:C22 C43:C51 C72:C80" xr:uid="{00000000-0002-0000-0300-000000000000}">
      <formula1>"0,1,2,3,4,5"</formula1>
    </dataValidation>
    <dataValidation type="list" sqref="C26 C55 C84" xr:uid="{00000000-0002-0000-0300-000001000000}">
      <formula1>"MIEUX,PAREIL,MOINS ÉQUILIBRÉ"</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2"/>
  <sheetViews>
    <sheetView topLeftCell="I1" workbookViewId="0">
      <selection activeCell="J2" sqref="J2"/>
    </sheetView>
  </sheetViews>
  <sheetFormatPr baseColWidth="10" defaultColWidth="9.140625" defaultRowHeight="15.75"/>
  <cols>
    <col min="1" max="1" width="6.85546875" style="111" customWidth="1"/>
    <col min="2" max="2" width="21.7109375" style="111" customWidth="1"/>
    <col min="3" max="3" width="20" style="111" customWidth="1"/>
    <col min="4" max="4" width="44" style="111" customWidth="1"/>
    <col min="5" max="5" width="22" style="111" customWidth="1"/>
    <col min="6" max="6" width="28" style="111" customWidth="1"/>
    <col min="7" max="7" width="24" style="111" customWidth="1"/>
    <col min="8" max="8" width="54.85546875" style="111" customWidth="1"/>
    <col min="9" max="9" width="67.42578125" style="111" customWidth="1"/>
    <col min="10" max="10" width="9.140625" style="111"/>
    <col min="11" max="11" width="13" customWidth="1"/>
    <col min="12" max="18" width="20.7109375" customWidth="1"/>
    <col min="19" max="19" width="9.140625" style="111"/>
    <col min="20" max="20" width="8.7109375" style="218" customWidth="1"/>
    <col min="21" max="16384" width="9.140625" style="111"/>
  </cols>
  <sheetData>
    <row r="1" spans="2:20" ht="32.1" customHeight="1">
      <c r="B1" s="692" t="s">
        <v>441</v>
      </c>
      <c r="C1" s="692"/>
      <c r="D1" s="692"/>
      <c r="E1" s="692"/>
      <c r="F1" s="692"/>
      <c r="G1" s="692"/>
      <c r="H1" s="692"/>
      <c r="I1" s="692"/>
      <c r="K1" s="697" t="s">
        <v>442</v>
      </c>
      <c r="L1" s="697"/>
      <c r="M1" s="697"/>
      <c r="N1" s="697"/>
      <c r="O1" s="697"/>
      <c r="P1" s="697"/>
      <c r="Q1" s="697"/>
      <c r="R1" s="697"/>
      <c r="T1" s="215">
        <v>1</v>
      </c>
    </row>
    <row r="2" spans="2:20" ht="36" customHeight="1">
      <c r="B2" s="694" t="s">
        <v>443</v>
      </c>
      <c r="C2" s="694"/>
      <c r="D2" s="694"/>
      <c r="E2" s="694"/>
      <c r="F2" s="694"/>
      <c r="G2" s="694"/>
      <c r="H2" s="694"/>
      <c r="I2" s="694"/>
      <c r="K2" s="395"/>
      <c r="L2" s="395"/>
      <c r="M2" s="395"/>
      <c r="N2" s="395"/>
      <c r="O2" s="395"/>
      <c r="P2" s="395"/>
      <c r="Q2" s="395"/>
      <c r="R2" s="425" t="s">
        <v>39</v>
      </c>
      <c r="T2" s="215">
        <v>1</v>
      </c>
    </row>
    <row r="3" spans="2:20" ht="36" customHeight="1">
      <c r="B3" s="694" t="s">
        <v>444</v>
      </c>
      <c r="C3" s="694"/>
      <c r="D3" s="694"/>
      <c r="E3" s="694"/>
      <c r="F3" s="694"/>
      <c r="G3" s="694"/>
      <c r="H3" s="694"/>
      <c r="I3" s="694"/>
      <c r="K3" s="698" t="s">
        <v>445</v>
      </c>
      <c r="L3" s="699"/>
      <c r="M3" s="699"/>
      <c r="N3" s="699"/>
      <c r="O3" s="699"/>
      <c r="P3" s="699"/>
      <c r="Q3" s="699"/>
      <c r="R3" s="700"/>
      <c r="T3" s="215">
        <v>1</v>
      </c>
    </row>
    <row r="4" spans="2:20">
      <c r="B4" s="424" t="s">
        <v>29</v>
      </c>
      <c r="H4" s="219" t="s">
        <v>446</v>
      </c>
      <c r="I4" s="217" t="str">
        <f>$T$52</f>
        <v>T52</v>
      </c>
      <c r="K4" s="701" t="s">
        <v>447</v>
      </c>
      <c r="L4" s="702"/>
      <c r="M4" s="702"/>
      <c r="N4" s="702"/>
      <c r="O4" s="702"/>
      <c r="P4" s="702"/>
      <c r="Q4" s="702"/>
      <c r="R4" s="703"/>
      <c r="T4" s="215">
        <v>1</v>
      </c>
    </row>
    <row r="5" spans="2:20" ht="37.5">
      <c r="B5" s="155" t="s">
        <v>448</v>
      </c>
      <c r="C5" s="155" t="s">
        <v>449</v>
      </c>
      <c r="D5" s="155" t="s">
        <v>450</v>
      </c>
      <c r="E5" s="155" t="s">
        <v>451</v>
      </c>
      <c r="F5" s="155" t="s">
        <v>452</v>
      </c>
      <c r="G5" s="155" t="s">
        <v>453</v>
      </c>
      <c r="H5" s="155" t="s">
        <v>454</v>
      </c>
      <c r="I5" s="155" t="s">
        <v>455</v>
      </c>
      <c r="K5" s="701"/>
      <c r="L5" s="702"/>
      <c r="M5" s="702"/>
      <c r="N5" s="702"/>
      <c r="O5" s="702"/>
      <c r="P5" s="702"/>
      <c r="Q5" s="702"/>
      <c r="R5" s="703"/>
      <c r="T5" s="215">
        <v>1</v>
      </c>
    </row>
    <row r="6" spans="2:20" ht="39.950000000000003" customHeight="1">
      <c r="B6" s="226" t="s">
        <v>456</v>
      </c>
      <c r="C6" s="223" t="s">
        <v>457</v>
      </c>
      <c r="D6" s="164" t="s">
        <v>458</v>
      </c>
      <c r="E6" s="163" t="s">
        <v>459</v>
      </c>
      <c r="F6" s="163" t="s">
        <v>460</v>
      </c>
      <c r="G6" s="164" t="s">
        <v>461</v>
      </c>
      <c r="H6" s="164" t="s">
        <v>462</v>
      </c>
      <c r="I6" s="164" t="s">
        <v>463</v>
      </c>
      <c r="K6" s="701"/>
      <c r="L6" s="702"/>
      <c r="M6" s="702"/>
      <c r="N6" s="702"/>
      <c r="O6" s="702"/>
      <c r="P6" s="702"/>
      <c r="Q6" s="702"/>
      <c r="R6" s="703"/>
      <c r="T6" s="215">
        <v>1</v>
      </c>
    </row>
    <row r="7" spans="2:20" ht="39.950000000000003" customHeight="1">
      <c r="B7" s="227">
        <v>2</v>
      </c>
      <c r="C7" s="224" t="s">
        <v>464</v>
      </c>
      <c r="D7" s="54" t="s">
        <v>465</v>
      </c>
      <c r="E7" s="225"/>
      <c r="F7" s="225"/>
      <c r="G7" s="224"/>
      <c r="H7" s="224"/>
      <c r="I7" s="224"/>
      <c r="K7" s="701"/>
      <c r="L7" s="702"/>
      <c r="M7" s="702"/>
      <c r="N7" s="702"/>
      <c r="O7" s="702"/>
      <c r="P7" s="702"/>
      <c r="Q7" s="702"/>
      <c r="R7" s="703"/>
      <c r="T7" s="215">
        <v>1</v>
      </c>
    </row>
    <row r="8" spans="2:20" ht="39.950000000000003" customHeight="1">
      <c r="B8" s="227">
        <v>3</v>
      </c>
      <c r="C8" s="224" t="s">
        <v>466</v>
      </c>
      <c r="D8" s="54" t="s">
        <v>467</v>
      </c>
      <c r="E8" s="225"/>
      <c r="F8" s="225"/>
      <c r="G8" s="224"/>
      <c r="H8" s="224"/>
      <c r="I8" s="224"/>
      <c r="K8" s="396"/>
      <c r="L8" s="395"/>
      <c r="M8" s="395"/>
      <c r="N8" s="395"/>
      <c r="O8" s="395"/>
      <c r="P8" s="395"/>
      <c r="Q8" s="395"/>
      <c r="R8" s="397"/>
      <c r="T8" s="215">
        <v>1</v>
      </c>
    </row>
    <row r="9" spans="2:20" ht="39.950000000000003" customHeight="1">
      <c r="B9" s="227">
        <v>4</v>
      </c>
      <c r="C9" s="224" t="s">
        <v>468</v>
      </c>
      <c r="D9" s="54" t="s">
        <v>469</v>
      </c>
      <c r="E9" s="225"/>
      <c r="F9" s="225"/>
      <c r="G9" s="224"/>
      <c r="H9" s="224"/>
      <c r="I9" s="224"/>
      <c r="K9" s="704" t="s">
        <v>470</v>
      </c>
      <c r="L9" s="697"/>
      <c r="M9" s="697"/>
      <c r="N9" s="697"/>
      <c r="O9" s="697"/>
      <c r="P9" s="697"/>
      <c r="Q9" s="697"/>
      <c r="R9" s="705"/>
      <c r="T9" s="215">
        <v>1</v>
      </c>
    </row>
    <row r="10" spans="2:20" ht="39.950000000000003" customHeight="1">
      <c r="B10" s="227">
        <v>5</v>
      </c>
      <c r="C10" s="224" t="s">
        <v>471</v>
      </c>
      <c r="D10" s="54" t="s">
        <v>472</v>
      </c>
      <c r="E10" s="225"/>
      <c r="F10" s="225"/>
      <c r="G10" s="224"/>
      <c r="H10" s="224"/>
      <c r="I10" s="224"/>
      <c r="K10" s="706" t="s">
        <v>473</v>
      </c>
      <c r="L10" s="707"/>
      <c r="M10" s="707"/>
      <c r="N10" s="707"/>
      <c r="O10" s="707"/>
      <c r="P10" s="707"/>
      <c r="Q10" s="707"/>
      <c r="R10" s="708"/>
      <c r="T10" s="215">
        <v>1</v>
      </c>
    </row>
    <row r="11" spans="2:20" ht="39.950000000000003" customHeight="1">
      <c r="B11" s="227">
        <v>6</v>
      </c>
      <c r="C11" s="224" t="s">
        <v>474</v>
      </c>
      <c r="D11" s="54" t="s">
        <v>475</v>
      </c>
      <c r="E11" s="225"/>
      <c r="F11" s="225"/>
      <c r="G11" s="224"/>
      <c r="H11" s="224"/>
      <c r="I11" s="224"/>
      <c r="K11" s="706" t="s">
        <v>476</v>
      </c>
      <c r="L11" s="707"/>
      <c r="M11" s="707"/>
      <c r="N11" s="707"/>
      <c r="O11" s="707"/>
      <c r="P11" s="707"/>
      <c r="Q11" s="707"/>
      <c r="R11" s="708"/>
      <c r="T11" s="215">
        <v>1</v>
      </c>
    </row>
    <row r="12" spans="2:20" ht="39.950000000000003" customHeight="1">
      <c r="B12" s="227">
        <v>7</v>
      </c>
      <c r="C12" s="224" t="s">
        <v>477</v>
      </c>
      <c r="D12" s="54" t="s">
        <v>478</v>
      </c>
      <c r="E12" s="225"/>
      <c r="F12" s="225"/>
      <c r="G12" s="224"/>
      <c r="H12" s="224"/>
      <c r="I12" s="224"/>
      <c r="K12" s="706" t="s">
        <v>479</v>
      </c>
      <c r="L12" s="707"/>
      <c r="M12" s="707"/>
      <c r="N12" s="707"/>
      <c r="O12" s="707"/>
      <c r="P12" s="707"/>
      <c r="Q12" s="707"/>
      <c r="R12" s="708"/>
      <c r="T12" s="215">
        <v>1</v>
      </c>
    </row>
    <row r="13" spans="2:20" ht="39.950000000000003" customHeight="1">
      <c r="B13" s="227">
        <v>8</v>
      </c>
      <c r="C13" s="224" t="s">
        <v>480</v>
      </c>
      <c r="D13" s="54" t="s">
        <v>481</v>
      </c>
      <c r="E13" s="225"/>
      <c r="F13" s="225"/>
      <c r="G13" s="224"/>
      <c r="H13" s="224"/>
      <c r="I13" s="224"/>
      <c r="K13" s="706" t="s">
        <v>482</v>
      </c>
      <c r="L13" s="707"/>
      <c r="M13" s="707"/>
      <c r="N13" s="707"/>
      <c r="O13" s="707"/>
      <c r="P13" s="707"/>
      <c r="Q13" s="707"/>
      <c r="R13" s="708"/>
      <c r="T13" s="215">
        <v>1</v>
      </c>
    </row>
    <row r="14" spans="2:20" ht="39.950000000000003" customHeight="1">
      <c r="B14" s="227">
        <v>9</v>
      </c>
      <c r="C14" s="224" t="s">
        <v>483</v>
      </c>
      <c r="D14" s="54" t="s">
        <v>484</v>
      </c>
      <c r="E14" s="225"/>
      <c r="F14" s="225"/>
      <c r="G14" s="224"/>
      <c r="H14" s="224"/>
      <c r="I14" s="224"/>
      <c r="K14" s="706" t="s">
        <v>485</v>
      </c>
      <c r="L14" s="707"/>
      <c r="M14" s="707"/>
      <c r="N14" s="707"/>
      <c r="O14" s="707"/>
      <c r="P14" s="707"/>
      <c r="Q14" s="707"/>
      <c r="R14" s="708"/>
      <c r="T14" s="215">
        <v>1</v>
      </c>
    </row>
    <row r="15" spans="2:20" ht="39.950000000000003" customHeight="1">
      <c r="B15" s="227">
        <v>10</v>
      </c>
      <c r="C15" s="224" t="s">
        <v>486</v>
      </c>
      <c r="D15" s="54" t="s">
        <v>487</v>
      </c>
      <c r="E15" s="225"/>
      <c r="F15" s="225"/>
      <c r="G15" s="224"/>
      <c r="H15" s="224"/>
      <c r="I15" s="224"/>
      <c r="K15" s="706" t="s">
        <v>488</v>
      </c>
      <c r="L15" s="707"/>
      <c r="M15" s="707"/>
      <c r="N15" s="707"/>
      <c r="O15" s="707"/>
      <c r="P15" s="707"/>
      <c r="Q15" s="707"/>
      <c r="R15" s="708"/>
      <c r="T15" s="215">
        <v>1</v>
      </c>
    </row>
    <row r="16" spans="2:20">
      <c r="K16" s="706" t="s">
        <v>489</v>
      </c>
      <c r="L16" s="707"/>
      <c r="M16" s="707"/>
      <c r="N16" s="707"/>
      <c r="O16" s="707"/>
      <c r="P16" s="707"/>
      <c r="Q16" s="707"/>
      <c r="R16" s="708"/>
      <c r="T16" s="215">
        <v>1</v>
      </c>
    </row>
    <row r="17" spans="2:20" ht="32.1" customHeight="1">
      <c r="B17" s="692" t="s">
        <v>490</v>
      </c>
      <c r="C17" s="692"/>
      <c r="D17" s="692"/>
      <c r="E17" s="692"/>
      <c r="F17" s="692"/>
      <c r="G17" s="692"/>
      <c r="H17" s="692"/>
      <c r="I17" s="692"/>
      <c r="K17" s="396"/>
      <c r="L17" s="395"/>
      <c r="M17" s="395"/>
      <c r="N17" s="395"/>
      <c r="O17" s="395"/>
      <c r="P17" s="395"/>
      <c r="Q17" s="395"/>
      <c r="R17" s="397"/>
      <c r="T17" s="215">
        <v>1</v>
      </c>
    </row>
    <row r="18" spans="2:20" ht="30" customHeight="1">
      <c r="B18" s="696" t="s">
        <v>491</v>
      </c>
      <c r="C18" s="696"/>
      <c r="D18" s="165" t="s">
        <v>492</v>
      </c>
      <c r="E18" s="165"/>
      <c r="F18" s="165"/>
      <c r="G18" s="165"/>
      <c r="H18" s="165"/>
      <c r="I18" s="165"/>
      <c r="K18" s="704" t="s">
        <v>493</v>
      </c>
      <c r="L18" s="697"/>
      <c r="M18" s="697"/>
      <c r="N18" s="697"/>
      <c r="O18" s="697"/>
      <c r="P18" s="697"/>
      <c r="Q18" s="697"/>
      <c r="R18" s="705"/>
      <c r="T18" s="215">
        <v>1</v>
      </c>
    </row>
    <row r="19" spans="2:20" ht="30" customHeight="1">
      <c r="B19" s="695" t="s">
        <v>494</v>
      </c>
      <c r="C19" s="695"/>
      <c r="D19" s="695"/>
      <c r="E19" s="695"/>
      <c r="F19" s="695"/>
      <c r="G19" s="695"/>
      <c r="H19" s="695"/>
      <c r="I19" s="695"/>
      <c r="K19" s="398" t="s">
        <v>9</v>
      </c>
      <c r="L19" s="709" t="s">
        <v>495</v>
      </c>
      <c r="M19" s="709"/>
      <c r="N19" s="709"/>
      <c r="O19" s="709"/>
      <c r="P19" s="709"/>
      <c r="Q19" s="709"/>
      <c r="R19" s="710"/>
      <c r="T19" s="215">
        <v>1</v>
      </c>
    </row>
    <row r="20" spans="2:20">
      <c r="K20" s="398" t="s">
        <v>13</v>
      </c>
      <c r="L20" s="709" t="s">
        <v>496</v>
      </c>
      <c r="M20" s="709"/>
      <c r="N20" s="709"/>
      <c r="O20" s="709"/>
      <c r="P20" s="709"/>
      <c r="Q20" s="709"/>
      <c r="R20" s="710"/>
      <c r="T20" s="215">
        <v>1</v>
      </c>
    </row>
    <row r="21" spans="2:20" s="228" customFormat="1" ht="30" customHeight="1">
      <c r="B21" s="692" t="s">
        <v>497</v>
      </c>
      <c r="C21" s="692"/>
      <c r="D21" s="692"/>
      <c r="E21" s="692"/>
      <c r="F21" s="692"/>
      <c r="G21" s="692"/>
      <c r="H21" s="692"/>
      <c r="I21" s="692"/>
      <c r="K21" s="398" t="s">
        <v>17</v>
      </c>
      <c r="L21" s="709" t="s">
        <v>498</v>
      </c>
      <c r="M21" s="709"/>
      <c r="N21" s="709"/>
      <c r="O21" s="709"/>
      <c r="P21" s="709"/>
      <c r="Q21" s="709"/>
      <c r="R21" s="710"/>
      <c r="T21" s="215">
        <v>1</v>
      </c>
    </row>
    <row r="22" spans="2:20" s="228" customFormat="1" ht="38.1" customHeight="1">
      <c r="B22" s="155" t="s">
        <v>448</v>
      </c>
      <c r="C22" s="155" t="s">
        <v>449</v>
      </c>
      <c r="D22" s="155" t="s">
        <v>450</v>
      </c>
      <c r="E22" s="155" t="s">
        <v>499</v>
      </c>
      <c r="F22" s="155" t="s">
        <v>452</v>
      </c>
      <c r="G22" s="155" t="s">
        <v>500</v>
      </c>
      <c r="H22" s="155" t="s">
        <v>501</v>
      </c>
      <c r="I22" s="232" t="s">
        <v>502</v>
      </c>
      <c r="K22" s="398" t="s">
        <v>21</v>
      </c>
      <c r="L22" s="709" t="s">
        <v>503</v>
      </c>
      <c r="M22" s="709"/>
      <c r="N22" s="709"/>
      <c r="O22" s="709"/>
      <c r="P22" s="709"/>
      <c r="Q22" s="709"/>
      <c r="R22" s="710"/>
      <c r="T22" s="215">
        <v>1</v>
      </c>
    </row>
    <row r="23" spans="2:20" s="228" customFormat="1" ht="30">
      <c r="B23" s="234">
        <v>1</v>
      </c>
      <c r="C23" s="224" t="s">
        <v>457</v>
      </c>
      <c r="D23" s="229" t="s">
        <v>458</v>
      </c>
      <c r="E23" s="233" t="s">
        <v>459</v>
      </c>
      <c r="F23" s="233" t="s">
        <v>460</v>
      </c>
      <c r="G23" s="233" t="s">
        <v>461</v>
      </c>
      <c r="H23" s="230" t="s">
        <v>504</v>
      </c>
      <c r="I23" s="231" t="s">
        <v>505</v>
      </c>
      <c r="K23" s="398" t="s">
        <v>25</v>
      </c>
      <c r="L23" s="709" t="s">
        <v>506</v>
      </c>
      <c r="M23" s="709"/>
      <c r="N23" s="709"/>
      <c r="O23" s="709"/>
      <c r="P23" s="709"/>
      <c r="Q23" s="709"/>
      <c r="R23" s="710"/>
      <c r="T23" s="215">
        <v>1</v>
      </c>
    </row>
    <row r="24" spans="2:20" s="228" customFormat="1" ht="45">
      <c r="B24" s="234">
        <v>2</v>
      </c>
      <c r="C24" s="224" t="s">
        <v>464</v>
      </c>
      <c r="D24" s="229" t="s">
        <v>465</v>
      </c>
      <c r="E24" s="233" t="s">
        <v>507</v>
      </c>
      <c r="F24" s="233" t="s">
        <v>508</v>
      </c>
      <c r="G24" s="233" t="s">
        <v>509</v>
      </c>
      <c r="H24" s="230" t="s">
        <v>510</v>
      </c>
      <c r="I24" s="231" t="s">
        <v>511</v>
      </c>
      <c r="K24" s="398" t="s">
        <v>41</v>
      </c>
      <c r="L24" s="709" t="s">
        <v>512</v>
      </c>
      <c r="M24" s="709"/>
      <c r="N24" s="709"/>
      <c r="O24" s="709"/>
      <c r="P24" s="709"/>
      <c r="Q24" s="709"/>
      <c r="R24" s="710"/>
      <c r="T24" s="215">
        <v>1</v>
      </c>
    </row>
    <row r="25" spans="2:20" s="228" customFormat="1" ht="45">
      <c r="B25" s="234">
        <v>3</v>
      </c>
      <c r="C25" s="224" t="s">
        <v>466</v>
      </c>
      <c r="D25" s="229" t="s">
        <v>467</v>
      </c>
      <c r="E25" s="233" t="s">
        <v>513</v>
      </c>
      <c r="F25" s="233" t="s">
        <v>514</v>
      </c>
      <c r="G25" s="233" t="s">
        <v>515</v>
      </c>
      <c r="H25" s="230" t="s">
        <v>516</v>
      </c>
      <c r="I25" s="231" t="s">
        <v>517</v>
      </c>
      <c r="K25" s="398" t="s">
        <v>45</v>
      </c>
      <c r="L25" s="709" t="s">
        <v>518</v>
      </c>
      <c r="M25" s="709"/>
      <c r="N25" s="709"/>
      <c r="O25" s="709"/>
      <c r="P25" s="709"/>
      <c r="Q25" s="709"/>
      <c r="R25" s="710"/>
      <c r="T25" s="215">
        <v>1</v>
      </c>
    </row>
    <row r="26" spans="2:20" s="228" customFormat="1" ht="45">
      <c r="B26" s="234">
        <v>4</v>
      </c>
      <c r="C26" s="224" t="s">
        <v>468</v>
      </c>
      <c r="D26" s="229" t="s">
        <v>469</v>
      </c>
      <c r="E26" s="233" t="s">
        <v>519</v>
      </c>
      <c r="F26" s="233" t="s">
        <v>520</v>
      </c>
      <c r="G26" s="233" t="s">
        <v>521</v>
      </c>
      <c r="H26" s="230" t="s">
        <v>522</v>
      </c>
      <c r="I26" s="231" t="s">
        <v>523</v>
      </c>
      <c r="K26" s="398" t="s">
        <v>49</v>
      </c>
      <c r="L26" s="709" t="s">
        <v>524</v>
      </c>
      <c r="M26" s="709"/>
      <c r="N26" s="709"/>
      <c r="O26" s="709"/>
      <c r="P26" s="709"/>
      <c r="Q26" s="709"/>
      <c r="R26" s="710"/>
      <c r="T26" s="215">
        <v>1</v>
      </c>
    </row>
    <row r="27" spans="2:20" s="228" customFormat="1" ht="45">
      <c r="B27" s="234">
        <v>5</v>
      </c>
      <c r="C27" s="224" t="s">
        <v>471</v>
      </c>
      <c r="D27" s="229" t="s">
        <v>472</v>
      </c>
      <c r="E27" s="233" t="s">
        <v>525</v>
      </c>
      <c r="F27" s="233" t="s">
        <v>526</v>
      </c>
      <c r="G27" s="233" t="s">
        <v>527</v>
      </c>
      <c r="H27" s="230" t="s">
        <v>528</v>
      </c>
      <c r="I27" s="231" t="s">
        <v>529</v>
      </c>
      <c r="K27" s="396"/>
      <c r="L27" s="395"/>
      <c r="M27" s="395"/>
      <c r="N27" s="395"/>
      <c r="O27" s="395"/>
      <c r="P27" s="395"/>
      <c r="Q27" s="395"/>
      <c r="R27" s="397"/>
      <c r="T27" s="215">
        <v>1</v>
      </c>
    </row>
    <row r="28" spans="2:20" s="228" customFormat="1" ht="45">
      <c r="B28" s="234">
        <v>6</v>
      </c>
      <c r="C28" s="224" t="s">
        <v>474</v>
      </c>
      <c r="D28" s="229" t="s">
        <v>475</v>
      </c>
      <c r="E28" s="233" t="s">
        <v>530</v>
      </c>
      <c r="F28" s="233" t="s">
        <v>531</v>
      </c>
      <c r="G28" s="233" t="s">
        <v>532</v>
      </c>
      <c r="H28" s="230" t="s">
        <v>533</v>
      </c>
      <c r="I28" s="231" t="s">
        <v>534</v>
      </c>
      <c r="K28" s="711" t="s">
        <v>535</v>
      </c>
      <c r="L28" s="712"/>
      <c r="M28" s="712"/>
      <c r="N28" s="712"/>
      <c r="O28" s="712"/>
      <c r="P28" s="712"/>
      <c r="Q28" s="712"/>
      <c r="R28" s="713"/>
      <c r="T28" s="215">
        <v>1</v>
      </c>
    </row>
    <row r="29" spans="2:20" s="228" customFormat="1" ht="45">
      <c r="B29" s="234">
        <v>7</v>
      </c>
      <c r="C29" s="224" t="s">
        <v>477</v>
      </c>
      <c r="D29" s="229" t="s">
        <v>478</v>
      </c>
      <c r="E29" s="233" t="s">
        <v>536</v>
      </c>
      <c r="F29" s="233" t="s">
        <v>537</v>
      </c>
      <c r="G29" s="233" t="s">
        <v>538</v>
      </c>
      <c r="H29" s="230" t="s">
        <v>539</v>
      </c>
      <c r="I29" s="231" t="s">
        <v>540</v>
      </c>
      <c r="K29" s="704" t="s">
        <v>541</v>
      </c>
      <c r="L29" s="697"/>
      <c r="M29" s="697"/>
      <c r="N29" s="697"/>
      <c r="O29" s="697"/>
      <c r="P29" s="697"/>
      <c r="Q29" s="697"/>
      <c r="R29" s="705"/>
      <c r="T29" s="215">
        <v>1</v>
      </c>
    </row>
    <row r="30" spans="2:20" s="228" customFormat="1" ht="45">
      <c r="B30" s="234">
        <v>8</v>
      </c>
      <c r="C30" s="224" t="s">
        <v>480</v>
      </c>
      <c r="D30" s="229" t="s">
        <v>481</v>
      </c>
      <c r="E30" s="233" t="s">
        <v>542</v>
      </c>
      <c r="F30" s="233" t="s">
        <v>460</v>
      </c>
      <c r="G30" s="233" t="s">
        <v>543</v>
      </c>
      <c r="H30" s="230" t="s">
        <v>544</v>
      </c>
      <c r="I30" s="231" t="s">
        <v>545</v>
      </c>
      <c r="K30" s="714" t="s">
        <v>546</v>
      </c>
      <c r="L30" s="715"/>
      <c r="M30" s="715"/>
      <c r="N30" s="715"/>
      <c r="O30" s="715"/>
      <c r="P30" s="715"/>
      <c r="Q30" s="715"/>
      <c r="R30" s="716"/>
      <c r="T30" s="215">
        <v>1</v>
      </c>
    </row>
    <row r="31" spans="2:20" s="228" customFormat="1" ht="45">
      <c r="B31" s="234">
        <v>9</v>
      </c>
      <c r="C31" s="224" t="s">
        <v>483</v>
      </c>
      <c r="D31" s="229" t="s">
        <v>484</v>
      </c>
      <c r="E31" s="233" t="s">
        <v>547</v>
      </c>
      <c r="F31" s="233" t="s">
        <v>548</v>
      </c>
      <c r="G31" s="233" t="s">
        <v>549</v>
      </c>
      <c r="H31" s="230" t="s">
        <v>550</v>
      </c>
      <c r="I31" s="231" t="s">
        <v>551</v>
      </c>
      <c r="K31" s="714" t="s">
        <v>552</v>
      </c>
      <c r="L31" s="715"/>
      <c r="M31" s="715"/>
      <c r="N31" s="715"/>
      <c r="O31" s="715"/>
      <c r="P31" s="715"/>
      <c r="Q31" s="715"/>
      <c r="R31" s="716"/>
      <c r="T31" s="215">
        <v>1</v>
      </c>
    </row>
    <row r="32" spans="2:20" s="228" customFormat="1" ht="45">
      <c r="B32" s="234">
        <v>10</v>
      </c>
      <c r="C32" s="224" t="s">
        <v>486</v>
      </c>
      <c r="D32" s="229" t="s">
        <v>487</v>
      </c>
      <c r="E32" s="233" t="s">
        <v>553</v>
      </c>
      <c r="F32" s="233" t="s">
        <v>460</v>
      </c>
      <c r="G32" s="233" t="s">
        <v>554</v>
      </c>
      <c r="H32" s="230" t="s">
        <v>555</v>
      </c>
      <c r="I32" s="231" t="s">
        <v>556</v>
      </c>
      <c r="K32" s="714" t="s">
        <v>557</v>
      </c>
      <c r="L32" s="715"/>
      <c r="M32" s="715"/>
      <c r="N32" s="715"/>
      <c r="O32" s="715"/>
      <c r="P32" s="715"/>
      <c r="Q32" s="715"/>
      <c r="R32" s="716"/>
      <c r="T32" s="215">
        <v>1</v>
      </c>
    </row>
    <row r="33" spans="1:20" s="228" customFormat="1" ht="23.25" customHeight="1">
      <c r="K33" s="714" t="s">
        <v>558</v>
      </c>
      <c r="L33" s="715"/>
      <c r="M33" s="715"/>
      <c r="N33" s="715"/>
      <c r="O33" s="715"/>
      <c r="P33" s="715"/>
      <c r="Q33" s="715"/>
      <c r="R33" s="716"/>
      <c r="T33" s="215">
        <v>1</v>
      </c>
    </row>
    <row r="34" spans="1:20" s="228" customFormat="1" ht="42" customHeight="1">
      <c r="B34" s="693" t="s">
        <v>559</v>
      </c>
      <c r="C34" s="693"/>
      <c r="D34" s="693"/>
      <c r="E34" s="693"/>
      <c r="F34" s="693"/>
      <c r="G34" s="693"/>
      <c r="H34" s="693"/>
      <c r="I34" s="693"/>
      <c r="K34" s="396"/>
      <c r="L34" s="395"/>
      <c r="M34" s="395"/>
      <c r="N34" s="395"/>
      <c r="O34" s="395"/>
      <c r="P34" s="395"/>
      <c r="Q34" s="395"/>
      <c r="R34" s="397"/>
      <c r="T34" s="215">
        <v>1</v>
      </c>
    </row>
    <row r="35" spans="1:20" s="228" customFormat="1" ht="21">
      <c r="K35" s="704" t="s">
        <v>560</v>
      </c>
      <c r="L35" s="697"/>
      <c r="M35" s="697"/>
      <c r="N35" s="697"/>
      <c r="O35" s="697"/>
      <c r="P35" s="697"/>
      <c r="Q35" s="697"/>
      <c r="R35" s="705"/>
      <c r="T35" s="215">
        <v>1</v>
      </c>
    </row>
    <row r="36" spans="1:20" s="228" customFormat="1" ht="23.25" customHeight="1">
      <c r="A36" s="215">
        <v>1</v>
      </c>
      <c r="B36" s="692" t="s">
        <v>561</v>
      </c>
      <c r="C36" s="692"/>
      <c r="D36" s="692"/>
      <c r="E36" s="692"/>
      <c r="F36" s="692"/>
      <c r="G36" s="692"/>
      <c r="H36" s="692"/>
      <c r="I36" s="692"/>
      <c r="K36" s="717" t="s">
        <v>562</v>
      </c>
      <c r="L36" s="718"/>
      <c r="M36" s="719" t="s">
        <v>563</v>
      </c>
      <c r="N36" s="719"/>
      <c r="O36" s="719"/>
      <c r="P36" s="719"/>
      <c r="Q36" s="719"/>
      <c r="R36" s="720"/>
      <c r="T36" s="215">
        <v>1</v>
      </c>
    </row>
    <row r="37" spans="1:20" ht="37.5">
      <c r="B37" s="155" t="s">
        <v>448</v>
      </c>
      <c r="C37" s="155" t="s">
        <v>449</v>
      </c>
      <c r="D37" s="155" t="s">
        <v>450</v>
      </c>
      <c r="E37" s="155" t="s">
        <v>499</v>
      </c>
      <c r="F37" s="155" t="s">
        <v>452</v>
      </c>
      <c r="G37" s="155" t="s">
        <v>500</v>
      </c>
      <c r="H37" s="155" t="s">
        <v>564</v>
      </c>
      <c r="I37" s="232" t="s">
        <v>502</v>
      </c>
      <c r="J37" s="228"/>
      <c r="K37" s="717" t="s">
        <v>565</v>
      </c>
      <c r="L37" s="718"/>
      <c r="M37" s="719" t="s">
        <v>566</v>
      </c>
      <c r="N37" s="719"/>
      <c r="O37" s="719"/>
      <c r="P37" s="719"/>
      <c r="Q37" s="719"/>
      <c r="R37" s="720"/>
      <c r="T37" s="215">
        <v>1</v>
      </c>
    </row>
    <row r="38" spans="1:20" ht="45">
      <c r="B38" s="234">
        <v>1</v>
      </c>
      <c r="C38" s="224" t="s">
        <v>457</v>
      </c>
      <c r="D38" s="229" t="s">
        <v>458</v>
      </c>
      <c r="E38" s="233" t="s">
        <v>459</v>
      </c>
      <c r="F38" s="233" t="s">
        <v>460</v>
      </c>
      <c r="G38" s="233" t="s">
        <v>461</v>
      </c>
      <c r="H38" s="230" t="s">
        <v>567</v>
      </c>
      <c r="I38" s="231" t="s">
        <v>568</v>
      </c>
      <c r="J38" s="228"/>
      <c r="K38" s="717" t="s">
        <v>453</v>
      </c>
      <c r="L38" s="718"/>
      <c r="M38" s="719" t="s">
        <v>569</v>
      </c>
      <c r="N38" s="719"/>
      <c r="O38" s="719"/>
      <c r="P38" s="719"/>
      <c r="Q38" s="719"/>
      <c r="R38" s="720"/>
      <c r="T38" s="215">
        <v>1</v>
      </c>
    </row>
    <row r="39" spans="1:20" ht="45">
      <c r="B39" s="234">
        <v>2</v>
      </c>
      <c r="C39" s="224" t="s">
        <v>464</v>
      </c>
      <c r="D39" s="229" t="s">
        <v>465</v>
      </c>
      <c r="E39" s="233" t="s">
        <v>507</v>
      </c>
      <c r="F39" s="233" t="s">
        <v>508</v>
      </c>
      <c r="G39" s="233" t="s">
        <v>509</v>
      </c>
      <c r="H39" s="230" t="s">
        <v>570</v>
      </c>
      <c r="I39" s="231" t="s">
        <v>571</v>
      </c>
      <c r="J39" s="228"/>
      <c r="K39" s="717" t="s">
        <v>572</v>
      </c>
      <c r="L39" s="718"/>
      <c r="M39" s="719" t="s">
        <v>573</v>
      </c>
      <c r="N39" s="719"/>
      <c r="O39" s="719"/>
      <c r="P39" s="719"/>
      <c r="Q39" s="719"/>
      <c r="R39" s="720"/>
      <c r="T39" s="215">
        <v>1</v>
      </c>
    </row>
    <row r="40" spans="1:20" ht="45">
      <c r="B40" s="234">
        <v>3</v>
      </c>
      <c r="C40" s="224" t="s">
        <v>466</v>
      </c>
      <c r="D40" s="229" t="s">
        <v>467</v>
      </c>
      <c r="E40" s="233" t="s">
        <v>513</v>
      </c>
      <c r="F40" s="233" t="s">
        <v>514</v>
      </c>
      <c r="G40" s="233" t="s">
        <v>515</v>
      </c>
      <c r="H40" s="230" t="s">
        <v>574</v>
      </c>
      <c r="I40" s="231" t="s">
        <v>575</v>
      </c>
      <c r="J40" s="228"/>
      <c r="K40" s="717" t="s">
        <v>576</v>
      </c>
      <c r="L40" s="718"/>
      <c r="M40" s="719" t="s">
        <v>577</v>
      </c>
      <c r="N40" s="719"/>
      <c r="O40" s="719"/>
      <c r="P40" s="719"/>
      <c r="Q40" s="719"/>
      <c r="R40" s="720"/>
      <c r="T40" s="215">
        <v>1</v>
      </c>
    </row>
    <row r="41" spans="1:20" ht="45">
      <c r="B41" s="234">
        <v>4</v>
      </c>
      <c r="C41" s="224" t="s">
        <v>468</v>
      </c>
      <c r="D41" s="229" t="s">
        <v>469</v>
      </c>
      <c r="E41" s="233" t="s">
        <v>519</v>
      </c>
      <c r="F41" s="233" t="s">
        <v>520</v>
      </c>
      <c r="G41" s="233" t="s">
        <v>521</v>
      </c>
      <c r="H41" s="230" t="s">
        <v>578</v>
      </c>
      <c r="I41" s="231" t="s">
        <v>579</v>
      </c>
      <c r="J41" s="228"/>
      <c r="K41" s="396"/>
      <c r="L41" s="395"/>
      <c r="M41" s="395"/>
      <c r="N41" s="395"/>
      <c r="O41" s="395"/>
      <c r="P41" s="395"/>
      <c r="Q41" s="395"/>
      <c r="R41" s="397"/>
      <c r="T41" s="215">
        <v>1</v>
      </c>
    </row>
    <row r="42" spans="1:20" ht="45">
      <c r="B42" s="234">
        <v>5</v>
      </c>
      <c r="C42" s="224" t="s">
        <v>471</v>
      </c>
      <c r="D42" s="229" t="s">
        <v>472</v>
      </c>
      <c r="E42" s="233" t="s">
        <v>525</v>
      </c>
      <c r="F42" s="233" t="s">
        <v>526</v>
      </c>
      <c r="G42" s="233" t="s">
        <v>527</v>
      </c>
      <c r="H42" s="230" t="s">
        <v>580</v>
      </c>
      <c r="I42" s="231" t="s">
        <v>581</v>
      </c>
      <c r="J42" s="228"/>
      <c r="K42" s="704" t="s">
        <v>582</v>
      </c>
      <c r="L42" s="697"/>
      <c r="M42" s="697"/>
      <c r="N42" s="697"/>
      <c r="O42" s="697"/>
      <c r="P42" s="697"/>
      <c r="Q42" s="697"/>
      <c r="R42" s="705"/>
      <c r="T42" s="215">
        <v>1</v>
      </c>
    </row>
    <row r="43" spans="1:20" ht="45">
      <c r="B43" s="234">
        <v>6</v>
      </c>
      <c r="C43" s="224" t="s">
        <v>474</v>
      </c>
      <c r="D43" s="229" t="s">
        <v>475</v>
      </c>
      <c r="E43" s="233" t="s">
        <v>530</v>
      </c>
      <c r="F43" s="233" t="s">
        <v>531</v>
      </c>
      <c r="G43" s="233" t="s">
        <v>532</v>
      </c>
      <c r="H43" s="230" t="s">
        <v>583</v>
      </c>
      <c r="I43" s="231" t="s">
        <v>584</v>
      </c>
      <c r="J43" s="228"/>
      <c r="K43" s="721" t="s">
        <v>585</v>
      </c>
      <c r="L43" s="722"/>
      <c r="M43" s="722"/>
      <c r="N43" s="722"/>
      <c r="O43" s="722"/>
      <c r="P43" s="722"/>
      <c r="Q43" s="722"/>
      <c r="R43" s="723"/>
      <c r="T43" s="215">
        <v>1</v>
      </c>
    </row>
    <row r="44" spans="1:20" ht="45">
      <c r="B44" s="234">
        <v>7</v>
      </c>
      <c r="C44" s="224" t="s">
        <v>477</v>
      </c>
      <c r="D44" s="229" t="s">
        <v>478</v>
      </c>
      <c r="E44" s="233" t="s">
        <v>536</v>
      </c>
      <c r="F44" s="233" t="s">
        <v>537</v>
      </c>
      <c r="G44" s="233" t="s">
        <v>538</v>
      </c>
      <c r="H44" s="230" t="s">
        <v>586</v>
      </c>
      <c r="I44" s="231" t="s">
        <v>587</v>
      </c>
      <c r="J44" s="228"/>
      <c r="K44" s="721" t="s">
        <v>588</v>
      </c>
      <c r="L44" s="722"/>
      <c r="M44" s="722"/>
      <c r="N44" s="722"/>
      <c r="O44" s="722"/>
      <c r="P44" s="722"/>
      <c r="Q44" s="722"/>
      <c r="R44" s="723"/>
      <c r="T44" s="215">
        <v>1</v>
      </c>
    </row>
    <row r="45" spans="1:20" ht="45">
      <c r="B45" s="234">
        <v>8</v>
      </c>
      <c r="C45" s="224" t="s">
        <v>480</v>
      </c>
      <c r="D45" s="229" t="s">
        <v>481</v>
      </c>
      <c r="E45" s="233" t="s">
        <v>542</v>
      </c>
      <c r="F45" s="233" t="s">
        <v>460</v>
      </c>
      <c r="G45" s="233" t="s">
        <v>543</v>
      </c>
      <c r="H45" s="230" t="s">
        <v>589</v>
      </c>
      <c r="I45" s="231" t="s">
        <v>590</v>
      </c>
      <c r="J45" s="228"/>
      <c r="K45" s="721" t="s">
        <v>591</v>
      </c>
      <c r="L45" s="722"/>
      <c r="M45" s="722"/>
      <c r="N45" s="722"/>
      <c r="O45" s="722"/>
      <c r="P45" s="722"/>
      <c r="Q45" s="722"/>
      <c r="R45" s="723"/>
      <c r="T45" s="215">
        <v>1</v>
      </c>
    </row>
    <row r="46" spans="1:20" ht="45">
      <c r="B46" s="234">
        <v>9</v>
      </c>
      <c r="C46" s="224" t="s">
        <v>483</v>
      </c>
      <c r="D46" s="229" t="s">
        <v>484</v>
      </c>
      <c r="E46" s="233" t="s">
        <v>547</v>
      </c>
      <c r="F46" s="233" t="s">
        <v>548</v>
      </c>
      <c r="G46" s="233" t="s">
        <v>549</v>
      </c>
      <c r="H46" s="230" t="s">
        <v>592</v>
      </c>
      <c r="I46" s="231" t="s">
        <v>593</v>
      </c>
      <c r="J46" s="228"/>
      <c r="K46" s="721" t="s">
        <v>594</v>
      </c>
      <c r="L46" s="722"/>
      <c r="M46" s="722"/>
      <c r="N46" s="722"/>
      <c r="O46" s="722"/>
      <c r="P46" s="722"/>
      <c r="Q46" s="722"/>
      <c r="R46" s="723"/>
      <c r="T46" s="215">
        <v>1</v>
      </c>
    </row>
    <row r="47" spans="1:20" ht="45">
      <c r="B47" s="234">
        <v>10</v>
      </c>
      <c r="C47" s="224" t="s">
        <v>486</v>
      </c>
      <c r="D47" s="229" t="s">
        <v>487</v>
      </c>
      <c r="E47" s="233" t="s">
        <v>553</v>
      </c>
      <c r="F47" s="233" t="s">
        <v>460</v>
      </c>
      <c r="G47" s="233" t="s">
        <v>554</v>
      </c>
      <c r="H47" s="230" t="s">
        <v>595</v>
      </c>
      <c r="I47" s="231" t="s">
        <v>596</v>
      </c>
      <c r="J47" s="228"/>
      <c r="K47" s="721" t="s">
        <v>597</v>
      </c>
      <c r="L47" s="722"/>
      <c r="M47" s="722"/>
      <c r="N47" s="722"/>
      <c r="O47" s="722"/>
      <c r="P47" s="722"/>
      <c r="Q47" s="722"/>
      <c r="R47" s="723"/>
      <c r="T47" s="215">
        <v>1</v>
      </c>
    </row>
    <row r="48" spans="1:20">
      <c r="B48" s="228"/>
      <c r="C48" s="228"/>
      <c r="D48" s="228"/>
      <c r="E48" s="228"/>
      <c r="F48" s="228"/>
      <c r="G48" s="228"/>
      <c r="H48" s="228"/>
      <c r="I48" s="228"/>
      <c r="J48" s="228"/>
      <c r="K48" s="721" t="s">
        <v>598</v>
      </c>
      <c r="L48" s="722"/>
      <c r="M48" s="722"/>
      <c r="N48" s="722"/>
      <c r="O48" s="722"/>
      <c r="P48" s="722"/>
      <c r="Q48" s="722"/>
      <c r="R48" s="723"/>
      <c r="T48" s="215">
        <v>1</v>
      </c>
    </row>
    <row r="49" spans="1:20" s="228" customFormat="1" ht="42" customHeight="1">
      <c r="B49" s="693" t="s">
        <v>559</v>
      </c>
      <c r="C49" s="693"/>
      <c r="D49" s="693"/>
      <c r="E49" s="693"/>
      <c r="F49" s="693"/>
      <c r="G49" s="693"/>
      <c r="H49" s="693"/>
      <c r="I49" s="693"/>
      <c r="K49" s="721" t="s">
        <v>599</v>
      </c>
      <c r="L49" s="722"/>
      <c r="M49" s="722"/>
      <c r="N49" s="722"/>
      <c r="O49" s="722"/>
      <c r="P49" s="722"/>
      <c r="Q49" s="722"/>
      <c r="R49" s="723"/>
      <c r="T49" s="215">
        <v>1</v>
      </c>
    </row>
    <row r="50" spans="1:20">
      <c r="K50" s="724" t="s">
        <v>600</v>
      </c>
      <c r="L50" s="725"/>
      <c r="M50" s="725"/>
      <c r="N50" s="725"/>
      <c r="O50" s="725"/>
      <c r="P50" s="725"/>
      <c r="Q50" s="725"/>
      <c r="R50" s="726"/>
      <c r="T50" s="215">
        <v>1</v>
      </c>
    </row>
    <row r="51" spans="1:20">
      <c r="B51" s="228"/>
      <c r="C51" s="228"/>
      <c r="D51" s="228"/>
      <c r="E51" s="228"/>
      <c r="F51" s="228"/>
      <c r="G51" s="228"/>
      <c r="H51" s="228"/>
      <c r="I51" s="228"/>
      <c r="J51" s="228"/>
      <c r="T51" s="216" t="s">
        <v>172</v>
      </c>
    </row>
    <row r="52" spans="1:20">
      <c r="A52" s="215">
        <v>1</v>
      </c>
      <c r="B52" s="215">
        <v>1</v>
      </c>
      <c r="C52" s="215">
        <v>1</v>
      </c>
      <c r="D52" s="215">
        <v>1</v>
      </c>
      <c r="E52" s="215">
        <v>1</v>
      </c>
      <c r="F52" s="215">
        <v>1</v>
      </c>
      <c r="G52" s="215">
        <v>1</v>
      </c>
      <c r="H52" s="215">
        <v>1</v>
      </c>
      <c r="I52" s="215">
        <v>1</v>
      </c>
      <c r="J52" s="215">
        <v>1</v>
      </c>
      <c r="K52" s="215">
        <v>1</v>
      </c>
      <c r="L52" s="215">
        <v>1</v>
      </c>
      <c r="M52" s="215">
        <v>1</v>
      </c>
      <c r="N52" s="215">
        <v>1</v>
      </c>
      <c r="O52" s="215">
        <v>1</v>
      </c>
      <c r="P52" s="215">
        <v>1</v>
      </c>
      <c r="Q52" s="215">
        <v>1</v>
      </c>
      <c r="R52" s="215">
        <v>1</v>
      </c>
      <c r="S52" s="215">
        <v>1</v>
      </c>
      <c r="T52" s="217" t="str">
        <f>ADDRESS(ROW(),COLUMN(),4)</f>
        <v>T52</v>
      </c>
    </row>
  </sheetData>
  <mergeCells count="56">
    <mergeCell ref="K47:R47"/>
    <mergeCell ref="K48:R48"/>
    <mergeCell ref="K49:R49"/>
    <mergeCell ref="K50:R50"/>
    <mergeCell ref="K42:R42"/>
    <mergeCell ref="K43:R43"/>
    <mergeCell ref="K44:R44"/>
    <mergeCell ref="K45:R45"/>
    <mergeCell ref="K46:R46"/>
    <mergeCell ref="K38:L38"/>
    <mergeCell ref="M38:R38"/>
    <mergeCell ref="K39:L39"/>
    <mergeCell ref="M39:R39"/>
    <mergeCell ref="K40:L40"/>
    <mergeCell ref="M40:R40"/>
    <mergeCell ref="K33:R33"/>
    <mergeCell ref="K35:R35"/>
    <mergeCell ref="K36:L36"/>
    <mergeCell ref="M36:R36"/>
    <mergeCell ref="K37:L37"/>
    <mergeCell ref="M37:R37"/>
    <mergeCell ref="K28:R28"/>
    <mergeCell ref="K29:R29"/>
    <mergeCell ref="K30:R30"/>
    <mergeCell ref="K31:R31"/>
    <mergeCell ref="K32:R32"/>
    <mergeCell ref="L22:R22"/>
    <mergeCell ref="L23:R23"/>
    <mergeCell ref="L24:R24"/>
    <mergeCell ref="L25:R25"/>
    <mergeCell ref="L26:R26"/>
    <mergeCell ref="K16:R16"/>
    <mergeCell ref="K18:R18"/>
    <mergeCell ref="L19:R19"/>
    <mergeCell ref="L20:R20"/>
    <mergeCell ref="L21:R21"/>
    <mergeCell ref="K11:R11"/>
    <mergeCell ref="K12:R12"/>
    <mergeCell ref="K13:R13"/>
    <mergeCell ref="K14:R14"/>
    <mergeCell ref="K15:R15"/>
    <mergeCell ref="K1:R1"/>
    <mergeCell ref="K3:R3"/>
    <mergeCell ref="K4:R7"/>
    <mergeCell ref="K9:R9"/>
    <mergeCell ref="K10:R10"/>
    <mergeCell ref="B21:I21"/>
    <mergeCell ref="B34:I34"/>
    <mergeCell ref="B36:I36"/>
    <mergeCell ref="B49:I49"/>
    <mergeCell ref="B1:I1"/>
    <mergeCell ref="B2:I2"/>
    <mergeCell ref="B3:I3"/>
    <mergeCell ref="B17:I17"/>
    <mergeCell ref="B19:I19"/>
    <mergeCell ref="B18:C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150"/>
  <sheetViews>
    <sheetView topLeftCell="V1" workbookViewId="0">
      <selection activeCell="X6" sqref="X6"/>
    </sheetView>
  </sheetViews>
  <sheetFormatPr baseColWidth="10" defaultColWidth="9.140625" defaultRowHeight="15"/>
  <cols>
    <col min="1" max="2" width="22" style="104" customWidth="1"/>
    <col min="3" max="3" width="24" style="104" customWidth="1"/>
    <col min="4" max="4" width="30" style="104" customWidth="1"/>
    <col min="5" max="5" width="31.7109375" style="104" customWidth="1"/>
    <col min="6" max="6" width="41.42578125" style="104" customWidth="1"/>
    <col min="7" max="13" width="18" style="104" customWidth="1"/>
    <col min="14" max="14" width="149.5703125" style="104" customWidth="1"/>
    <col min="15" max="15" width="9.140625" style="104"/>
    <col min="16" max="16" width="10.85546875" customWidth="1"/>
    <col min="17" max="17" width="19.28515625" style="104" customWidth="1"/>
    <col min="18" max="18" width="19.85546875" style="104" customWidth="1"/>
    <col min="19" max="19" width="9.140625" style="104"/>
    <col min="20" max="20" width="19.28515625" style="104" customWidth="1"/>
    <col min="21" max="21" width="19.85546875" style="104" customWidth="1"/>
    <col min="22" max="23" width="9.140625" style="104"/>
    <col min="24" max="24" width="19.85546875" style="104" customWidth="1"/>
    <col min="25" max="25" width="19.28515625" customWidth="1"/>
    <col min="26" max="26" width="9.28515625" style="104" customWidth="1"/>
    <col min="28" max="28" width="7" customWidth="1"/>
    <col min="29" max="29" width="20" customWidth="1"/>
    <col min="30" max="41" width="12.7109375" customWidth="1"/>
    <col min="42" max="42" width="9.140625" style="104"/>
    <col min="43" max="43" width="18" style="104" customWidth="1"/>
    <col min="44" max="44" width="8.7109375" style="218" customWidth="1"/>
    <col min="45" max="16384" width="9.140625" style="104"/>
  </cols>
  <sheetData>
    <row r="1" spans="1:44" ht="32.1" customHeight="1">
      <c r="A1" s="179"/>
      <c r="B1" s="179" t="s">
        <v>601</v>
      </c>
      <c r="C1" s="179"/>
      <c r="D1" s="179"/>
      <c r="E1" s="179"/>
      <c r="F1" s="179"/>
      <c r="G1" s="179"/>
      <c r="H1" s="179"/>
      <c r="I1" s="179"/>
      <c r="J1" s="179"/>
      <c r="K1" s="179"/>
      <c r="L1" s="179"/>
      <c r="M1" s="179"/>
      <c r="N1" s="179"/>
      <c r="O1" s="127"/>
      <c r="P1" s="419"/>
      <c r="Q1" s="127"/>
      <c r="R1" s="127"/>
      <c r="S1" s="127"/>
      <c r="T1" s="127"/>
      <c r="U1" s="127"/>
      <c r="V1" s="127"/>
      <c r="W1" s="127"/>
      <c r="X1" s="127"/>
      <c r="Y1" s="419"/>
      <c r="Z1" s="127"/>
      <c r="AA1" s="419"/>
      <c r="AB1" s="673" t="s">
        <v>602</v>
      </c>
      <c r="AC1" s="673"/>
      <c r="AD1" s="673"/>
      <c r="AE1" s="673"/>
      <c r="AF1" s="673"/>
      <c r="AG1" s="673"/>
      <c r="AH1" s="673"/>
      <c r="AI1" s="673"/>
      <c r="AJ1" s="673"/>
      <c r="AK1" s="673"/>
      <c r="AL1" s="673"/>
      <c r="AM1" s="673"/>
      <c r="AN1" s="673"/>
      <c r="AO1" s="673"/>
      <c r="AQ1" s="864" t="s">
        <v>174</v>
      </c>
      <c r="AR1" s="215">
        <v>1</v>
      </c>
    </row>
    <row r="2" spans="1:44" ht="33.950000000000003" customHeight="1">
      <c r="A2" s="728" t="s">
        <v>603</v>
      </c>
      <c r="B2" s="728"/>
      <c r="C2" s="728"/>
      <c r="D2" s="728"/>
      <c r="E2" s="728"/>
      <c r="F2" s="728"/>
      <c r="G2" s="728"/>
      <c r="H2" s="728"/>
      <c r="I2" s="728"/>
      <c r="J2" s="728"/>
      <c r="K2" s="728"/>
      <c r="L2" s="728"/>
      <c r="M2" s="728"/>
      <c r="N2" s="728"/>
      <c r="O2" s="127"/>
      <c r="P2" s="419"/>
      <c r="Q2" s="127"/>
      <c r="R2" s="127"/>
      <c r="S2" s="127"/>
      <c r="T2" s="127"/>
      <c r="U2" s="127"/>
      <c r="V2" s="127"/>
      <c r="W2" s="127"/>
      <c r="X2" s="127"/>
      <c r="Y2" s="419"/>
      <c r="Z2" s="127"/>
      <c r="AA2" s="419"/>
      <c r="AB2" s="674" t="s">
        <v>604</v>
      </c>
      <c r="AC2" s="674"/>
      <c r="AD2" s="674"/>
      <c r="AE2" s="674"/>
      <c r="AF2" s="674"/>
      <c r="AG2" s="674"/>
      <c r="AH2" s="674"/>
      <c r="AI2" s="674"/>
      <c r="AJ2" s="674"/>
      <c r="AK2" s="674"/>
      <c r="AL2" s="674"/>
      <c r="AM2" s="674"/>
      <c r="AN2" s="674"/>
      <c r="AO2" s="674"/>
      <c r="AQ2" s="864" t="str">
        <f>SUM(AR1:AR148)+2&amp;" lignes"</f>
        <v>150 lignes</v>
      </c>
      <c r="AR2" s="215">
        <v>1</v>
      </c>
    </row>
    <row r="3" spans="1:44" ht="33.950000000000003" customHeight="1">
      <c r="A3" s="221" t="s">
        <v>605</v>
      </c>
      <c r="B3" s="221"/>
      <c r="C3" s="221"/>
      <c r="D3" s="221"/>
      <c r="E3" s="221"/>
      <c r="F3" s="221"/>
      <c r="G3" s="221"/>
      <c r="H3" s="221" t="s">
        <v>29</v>
      </c>
      <c r="I3" s="221"/>
      <c r="J3" s="221"/>
      <c r="K3" s="221"/>
      <c r="L3" s="221"/>
      <c r="M3" s="221"/>
      <c r="N3" s="221"/>
      <c r="O3" s="426" t="s">
        <v>39</v>
      </c>
      <c r="P3" s="419"/>
      <c r="Q3" s="127"/>
      <c r="R3" s="127"/>
      <c r="S3" s="127"/>
      <c r="T3" s="127"/>
      <c r="U3" s="127"/>
      <c r="V3" s="127"/>
      <c r="W3" s="127"/>
      <c r="X3" s="127"/>
      <c r="Y3" s="419"/>
      <c r="Z3" s="127"/>
      <c r="AA3" s="419"/>
      <c r="AB3" s="399"/>
      <c r="AC3" s="399"/>
      <c r="AD3" s="399"/>
      <c r="AE3" s="399"/>
      <c r="AF3" s="399"/>
      <c r="AG3" s="399"/>
      <c r="AH3" s="399"/>
      <c r="AI3" s="399"/>
      <c r="AJ3" s="399"/>
      <c r="AK3" s="399"/>
      <c r="AL3" s="399"/>
      <c r="AM3" s="399"/>
      <c r="AN3" s="399"/>
      <c r="AO3" s="399"/>
      <c r="AQ3" s="864" t="str">
        <f>SUM(A150:AR150)+1&amp;" colonnes"</f>
        <v>44 colonnes</v>
      </c>
      <c r="AR3" s="215">
        <v>1</v>
      </c>
    </row>
    <row r="4" spans="1:44" ht="39.950000000000003" customHeight="1">
      <c r="A4" s="114" t="s">
        <v>606</v>
      </c>
      <c r="B4" s="278" t="s">
        <v>607</v>
      </c>
      <c r="C4" s="105"/>
      <c r="D4" s="105"/>
      <c r="E4" s="105"/>
      <c r="F4" s="105"/>
      <c r="G4" s="105"/>
      <c r="H4" s="105"/>
      <c r="I4" s="105"/>
      <c r="J4" s="105"/>
      <c r="K4" s="105"/>
      <c r="L4" s="105"/>
      <c r="M4" s="105"/>
      <c r="N4" s="105"/>
      <c r="O4" s="127"/>
      <c r="P4" s="419"/>
      <c r="Q4" s="127"/>
      <c r="R4" s="127"/>
      <c r="S4" s="127"/>
      <c r="T4" s="127"/>
      <c r="U4" s="127"/>
      <c r="V4" s="127"/>
      <c r="W4" s="127"/>
      <c r="X4" s="127"/>
      <c r="Y4" s="419"/>
      <c r="Z4" s="127"/>
      <c r="AA4" s="419"/>
      <c r="AB4" s="673" t="s">
        <v>67</v>
      </c>
      <c r="AC4" s="673"/>
      <c r="AD4" s="673"/>
      <c r="AE4" s="673"/>
      <c r="AF4" s="673"/>
      <c r="AG4" s="673"/>
      <c r="AH4" s="673"/>
      <c r="AI4" s="673"/>
      <c r="AJ4" s="673"/>
      <c r="AK4" s="673"/>
      <c r="AL4" s="673"/>
      <c r="AM4" s="673"/>
      <c r="AN4" s="673"/>
      <c r="AO4" s="673"/>
      <c r="AQ4" s="864" t="str">
        <f>ROWS(A1:AR150)*COLUMNS(A1:AR150)&amp;" cellules"</f>
        <v>6600 cellules</v>
      </c>
      <c r="AR4" s="215">
        <v>1</v>
      </c>
    </row>
    <row r="5" spans="1:44" ht="30" customHeight="1">
      <c r="A5" s="175" t="s">
        <v>608</v>
      </c>
      <c r="B5" s="170" t="s">
        <v>457</v>
      </c>
      <c r="C5" s="127"/>
      <c r="D5" s="167" t="s">
        <v>107</v>
      </c>
      <c r="E5" s="168" t="s">
        <v>562</v>
      </c>
      <c r="F5" s="729" t="str">
        <f>IFERROR(INDEX($N$15:$N$147,MATCH($B$5,$A$15:$A$147,0)),"")</f>
        <v>Exercice CFA — Carotte : en rôtie / glacée, faire comparer Orange et Cumin comme accords de repère. Puis tester Citron comme piste d’équilibre et Café seulement à petite dose. Objectif : vérifier que la douceur reste lisible sans devenir plate ou écœurante et garder le légume identifiable malgré les accords.</v>
      </c>
      <c r="G5" s="729"/>
      <c r="H5" s="729"/>
      <c r="I5" s="111" t="s">
        <v>609</v>
      </c>
      <c r="J5" s="127"/>
      <c r="K5" s="127"/>
      <c r="L5" s="127"/>
      <c r="M5" s="127"/>
      <c r="N5" s="127"/>
      <c r="O5" s="127"/>
      <c r="P5" s="419"/>
      <c r="Q5" s="127"/>
      <c r="R5" s="127"/>
      <c r="S5" s="127"/>
      <c r="T5" s="127"/>
      <c r="U5" s="127"/>
      <c r="V5" s="127"/>
      <c r="W5" s="127"/>
      <c r="X5" s="127"/>
      <c r="Y5" s="419"/>
      <c r="Z5" s="127"/>
      <c r="AA5" s="419"/>
      <c r="AB5" s="675" t="s">
        <v>610</v>
      </c>
      <c r="AC5" s="675"/>
      <c r="AD5" s="675"/>
      <c r="AE5" s="675"/>
      <c r="AF5" s="675"/>
      <c r="AG5" s="675"/>
      <c r="AH5" s="675"/>
      <c r="AI5" s="675"/>
      <c r="AJ5" s="675"/>
      <c r="AK5" s="675"/>
      <c r="AL5" s="675"/>
      <c r="AM5" s="675"/>
      <c r="AN5" s="675"/>
      <c r="AO5" s="675"/>
      <c r="AQ5" s="865"/>
      <c r="AR5" s="215">
        <v>1</v>
      </c>
    </row>
    <row r="6" spans="1:44" ht="30" customHeight="1">
      <c r="A6" s="158" t="s">
        <v>611</v>
      </c>
      <c r="B6" s="169" t="str">
        <f>IFERROR(INDEX($B$15:$B$147,MATCH($B$5,$A$15:$A$147,0)),"")</f>
        <v>Légume</v>
      </c>
      <c r="C6" s="127"/>
      <c r="D6" s="167">
        <v>1</v>
      </c>
      <c r="E6" s="171" t="str">
        <f>IFERROR(INDEX($G$15:$G$147,MATCH($B$5,$A$15:$A$147,0)),"")</f>
        <v>Orange</v>
      </c>
      <c r="F6" s="729"/>
      <c r="G6" s="729"/>
      <c r="H6" s="729"/>
      <c r="I6" s="111" t="s">
        <v>612</v>
      </c>
      <c r="J6" s="127"/>
      <c r="K6" s="127"/>
      <c r="L6" s="127"/>
      <c r="M6" s="127"/>
      <c r="N6" s="127"/>
      <c r="O6" s="127"/>
      <c r="P6" s="419"/>
      <c r="Q6" s="127"/>
      <c r="R6" s="127"/>
      <c r="S6" s="127"/>
      <c r="T6" s="127"/>
      <c r="U6" s="127"/>
      <c r="V6" s="127"/>
      <c r="W6" s="127"/>
      <c r="X6" s="127"/>
      <c r="Y6" s="419"/>
      <c r="Z6" s="127"/>
      <c r="AA6" s="419"/>
      <c r="AB6" s="675" t="s">
        <v>613</v>
      </c>
      <c r="AC6" s="675"/>
      <c r="AD6" s="675"/>
      <c r="AE6" s="675"/>
      <c r="AF6" s="675"/>
      <c r="AG6" s="675"/>
      <c r="AH6" s="675"/>
      <c r="AI6" s="675"/>
      <c r="AJ6" s="675"/>
      <c r="AK6" s="675"/>
      <c r="AL6" s="675"/>
      <c r="AM6" s="675"/>
      <c r="AN6" s="675"/>
      <c r="AO6" s="675"/>
      <c r="AR6" s="215">
        <v>1</v>
      </c>
    </row>
    <row r="7" spans="1:44" ht="30" customHeight="1">
      <c r="A7" s="158" t="s">
        <v>614</v>
      </c>
      <c r="B7" s="169" t="str">
        <f>IFERROR(INDEX($C$15:$C$147,MATCH($B$5,$A$15:$A$147,0)),"")</f>
        <v>DOUX</v>
      </c>
      <c r="C7" s="127"/>
      <c r="D7" s="167">
        <v>2</v>
      </c>
      <c r="E7" s="171" t="str">
        <f>IFERROR(INDEX($H$15:$H$147,MATCH($B$5,$A$15:$A$147,0)),"")</f>
        <v>Cumin</v>
      </c>
      <c r="F7" s="729"/>
      <c r="G7" s="729"/>
      <c r="H7" s="729"/>
      <c r="I7" s="111" t="s">
        <v>615</v>
      </c>
      <c r="J7" s="127"/>
      <c r="K7" s="127"/>
      <c r="L7" s="127"/>
      <c r="M7" s="127"/>
      <c r="N7" s="127"/>
      <c r="O7" s="127"/>
      <c r="P7" s="419"/>
      <c r="Q7" s="127"/>
      <c r="R7" s="127"/>
      <c r="S7" s="127"/>
      <c r="T7" s="127"/>
      <c r="U7" s="127"/>
      <c r="V7" s="127"/>
      <c r="W7" s="127"/>
      <c r="X7" s="127"/>
      <c r="Y7" s="419"/>
      <c r="Z7" s="127"/>
      <c r="AA7" s="419"/>
      <c r="AB7" s="675" t="s">
        <v>616</v>
      </c>
      <c r="AC7" s="675"/>
      <c r="AD7" s="675"/>
      <c r="AE7" s="675"/>
      <c r="AF7" s="675"/>
      <c r="AG7" s="675"/>
      <c r="AH7" s="675"/>
      <c r="AI7" s="675"/>
      <c r="AJ7" s="675"/>
      <c r="AK7" s="675"/>
      <c r="AL7" s="675"/>
      <c r="AM7" s="675"/>
      <c r="AN7" s="675"/>
      <c r="AO7" s="675"/>
      <c r="AR7" s="215">
        <v>1</v>
      </c>
    </row>
    <row r="8" spans="1:44" ht="30" customHeight="1">
      <c r="A8" s="158" t="s">
        <v>617</v>
      </c>
      <c r="B8" s="127" t="str">
        <f>IFERROR(INDEX($D$15:$D$147,MATCH($B$5,$A$15:$A$147,0)),"")</f>
        <v>Végétal, terreux, légèrement floral</v>
      </c>
      <c r="C8" s="127"/>
      <c r="D8" s="176">
        <v>3</v>
      </c>
      <c r="E8" s="171" t="str">
        <f>IFERROR(INDEX($I$15:$I$147,MATCH($B$5,$A$15:$A$147,0)),"")</f>
        <v>Gingembre</v>
      </c>
      <c r="F8" s="174"/>
      <c r="G8" s="127"/>
      <c r="H8" s="127"/>
      <c r="I8" s="111" t="s">
        <v>618</v>
      </c>
      <c r="J8" s="127"/>
      <c r="K8" s="127"/>
      <c r="L8" s="127"/>
      <c r="M8" s="127"/>
      <c r="N8" s="127"/>
      <c r="O8" s="127"/>
      <c r="P8" s="419"/>
      <c r="Q8" s="127"/>
      <c r="R8" s="127"/>
      <c r="S8" s="127"/>
      <c r="T8" s="127"/>
      <c r="U8" s="127"/>
      <c r="V8" s="127"/>
      <c r="W8" s="127"/>
      <c r="X8" s="127"/>
      <c r="Y8" s="419"/>
      <c r="Z8" s="127"/>
      <c r="AA8" s="419"/>
      <c r="AB8" s="675" t="s">
        <v>619</v>
      </c>
      <c r="AC8" s="675"/>
      <c r="AD8" s="675"/>
      <c r="AE8" s="675"/>
      <c r="AF8" s="675"/>
      <c r="AG8" s="675"/>
      <c r="AH8" s="675"/>
      <c r="AI8" s="675"/>
      <c r="AJ8" s="675"/>
      <c r="AK8" s="675"/>
      <c r="AL8" s="675"/>
      <c r="AM8" s="675"/>
      <c r="AN8" s="675"/>
      <c r="AO8" s="675"/>
      <c r="AR8" s="215">
        <v>1</v>
      </c>
    </row>
    <row r="9" spans="1:44" ht="30" customHeight="1">
      <c r="A9" s="158" t="s">
        <v>620</v>
      </c>
      <c r="B9" s="127" t="str">
        <f>IFERROR(INDEX($E$15:$E$147,MATCH($B$5,$A$15:$A$147,0)),"")</f>
        <v>rôtie, glacée, vapeur, crue</v>
      </c>
      <c r="C9" s="127"/>
      <c r="D9" s="177">
        <v>4</v>
      </c>
      <c r="E9" s="171" t="str">
        <f>IFERROR(INDEX($J$15:$J$147,MATCH($B$5,$A$15:$A$147,0)),"")</f>
        <v>Miel</v>
      </c>
      <c r="F9" s="174"/>
      <c r="G9" s="127"/>
      <c r="H9" s="127"/>
      <c r="I9" s="111" t="s">
        <v>621</v>
      </c>
      <c r="J9" s="127"/>
      <c r="K9" s="127"/>
      <c r="L9" s="127"/>
      <c r="M9" s="127"/>
      <c r="N9" s="127"/>
      <c r="O9" s="127"/>
      <c r="P9" s="419"/>
      <c r="Q9" s="127"/>
      <c r="R9" s="127"/>
      <c r="S9" s="127"/>
      <c r="T9" s="127"/>
      <c r="U9" s="127"/>
      <c r="V9" s="127"/>
      <c r="W9" s="127"/>
      <c r="X9" s="127"/>
      <c r="Y9" s="419"/>
      <c r="Z9" s="127"/>
      <c r="AA9" s="419"/>
      <c r="AB9" s="399"/>
      <c r="AC9" s="399"/>
      <c r="AD9" s="399"/>
      <c r="AE9" s="399"/>
      <c r="AF9" s="399"/>
      <c r="AG9" s="399"/>
      <c r="AH9" s="399"/>
      <c r="AI9" s="399"/>
      <c r="AJ9" s="399"/>
      <c r="AK9" s="399"/>
      <c r="AL9" s="399"/>
      <c r="AM9" s="399"/>
      <c r="AN9" s="399"/>
      <c r="AO9" s="399"/>
      <c r="AR9" s="215">
        <v>1</v>
      </c>
    </row>
    <row r="10" spans="1:44" ht="30" customHeight="1">
      <c r="A10" s="158" t="s">
        <v>622</v>
      </c>
      <c r="B10" s="730" t="str">
        <f>IFERROR(INDEX($F$15:$F$147,MATCH($B$5,$A$15:$A$147,0)),"")</f>
        <v>Apporter acidité, amertume, sel ou épice pour éviter un profil plat ou lourd.</v>
      </c>
      <c r="C10" s="730"/>
      <c r="D10" s="167">
        <v>5</v>
      </c>
      <c r="E10" s="171" t="str">
        <f>IFERROR(INDEX($K$15:$K$147,MATCH($B$5,$A$15:$A$147,0)),"")</f>
        <v>Citron</v>
      </c>
      <c r="F10" s="174"/>
      <c r="G10" s="127"/>
      <c r="H10" s="127"/>
      <c r="I10" s="111" t="s">
        <v>623</v>
      </c>
      <c r="J10" s="127"/>
      <c r="K10" s="127"/>
      <c r="L10" s="127"/>
      <c r="M10" s="127"/>
      <c r="N10" s="127"/>
      <c r="O10" s="127"/>
      <c r="P10" s="419"/>
      <c r="Q10" s="127"/>
      <c r="R10" s="127"/>
      <c r="S10" s="127"/>
      <c r="T10" s="127"/>
      <c r="U10" s="127"/>
      <c r="V10" s="127"/>
      <c r="W10" s="127"/>
      <c r="X10" s="127"/>
      <c r="Y10" s="419"/>
      <c r="Z10" s="127"/>
      <c r="AA10" s="419"/>
      <c r="AB10" s="673" t="s">
        <v>316</v>
      </c>
      <c r="AC10" s="673"/>
      <c r="AD10" s="673"/>
      <c r="AE10" s="673"/>
      <c r="AF10" s="673"/>
      <c r="AG10" s="673"/>
      <c r="AH10" s="673"/>
      <c r="AI10" s="673"/>
      <c r="AJ10" s="673"/>
      <c r="AK10" s="673"/>
      <c r="AL10" s="673"/>
      <c r="AM10" s="673"/>
      <c r="AN10" s="673"/>
      <c r="AO10" s="673"/>
      <c r="AR10" s="215">
        <v>1</v>
      </c>
    </row>
    <row r="11" spans="1:44" ht="30" customHeight="1">
      <c r="B11" s="730"/>
      <c r="C11" s="730"/>
      <c r="D11" s="167">
        <v>6</v>
      </c>
      <c r="E11" s="171" t="str">
        <f>IFERROR(INDEX($L$15:$L$147,MATCH($B$5,$A$15:$A$147,0)),"")</f>
        <v>Noisette</v>
      </c>
      <c r="F11" s="174"/>
      <c r="G11" s="127"/>
      <c r="H11" s="127"/>
      <c r="I11" s="111" t="s">
        <v>624</v>
      </c>
      <c r="J11" s="127"/>
      <c r="K11" s="127"/>
      <c r="L11" s="127"/>
      <c r="M11" s="127"/>
      <c r="N11" s="127"/>
      <c r="O11" s="127"/>
      <c r="P11" s="419"/>
      <c r="Q11" s="127"/>
      <c r="R11" s="127"/>
      <c r="S11" s="127"/>
      <c r="T11" s="127"/>
      <c r="U11" s="127"/>
      <c r="V11" s="127"/>
      <c r="W11" s="127"/>
      <c r="X11" s="127"/>
      <c r="Y11" s="419"/>
      <c r="Z11" s="127"/>
      <c r="AA11" s="419"/>
      <c r="AB11" s="671" t="s">
        <v>9</v>
      </c>
      <c r="AC11" s="671"/>
      <c r="AD11" s="672" t="s">
        <v>625</v>
      </c>
      <c r="AE11" s="672"/>
      <c r="AF11" s="672"/>
      <c r="AG11" s="672"/>
      <c r="AH11" s="672"/>
      <c r="AI11" s="672"/>
      <c r="AJ11" s="672"/>
      <c r="AK11" s="672"/>
      <c r="AL11" s="672"/>
      <c r="AM11" s="672"/>
      <c r="AN11" s="672"/>
      <c r="AO11" s="672"/>
      <c r="AR11" s="215">
        <v>1</v>
      </c>
    </row>
    <row r="12" spans="1:44" ht="30" customHeight="1">
      <c r="B12" s="127"/>
      <c r="C12" s="127"/>
      <c r="D12" s="167">
        <v>7</v>
      </c>
      <c r="E12" s="171" t="str">
        <f>IFERROR(INDEX($M$15:$M$147,MATCH($B$5,$A$15:$A$147,0)),"")</f>
        <v>Café</v>
      </c>
      <c r="F12" s="219"/>
      <c r="H12" s="127"/>
      <c r="I12" s="111" t="s">
        <v>626</v>
      </c>
      <c r="K12" s="219" t="s">
        <v>446</v>
      </c>
      <c r="L12" s="217" t="str">
        <f>$AR$150</f>
        <v>AR150</v>
      </c>
      <c r="M12" s="127"/>
      <c r="O12" s="127"/>
      <c r="P12" s="419"/>
      <c r="Q12" s="127"/>
      <c r="R12" s="127"/>
      <c r="S12" s="127"/>
      <c r="T12" s="127"/>
      <c r="U12" s="127"/>
      <c r="V12" s="127"/>
      <c r="W12" s="127"/>
      <c r="X12" s="127"/>
      <c r="Y12" s="419"/>
      <c r="Z12" s="127"/>
      <c r="AA12" s="419"/>
      <c r="AB12" s="671" t="s">
        <v>13</v>
      </c>
      <c r="AC12" s="671"/>
      <c r="AD12" s="672" t="s">
        <v>627</v>
      </c>
      <c r="AE12" s="672"/>
      <c r="AF12" s="672"/>
      <c r="AG12" s="672"/>
      <c r="AH12" s="672"/>
      <c r="AI12" s="672"/>
      <c r="AJ12" s="672"/>
      <c r="AK12" s="672"/>
      <c r="AL12" s="672"/>
      <c r="AM12" s="672"/>
      <c r="AN12" s="672"/>
      <c r="AO12" s="672"/>
      <c r="AR12" s="215">
        <v>1</v>
      </c>
    </row>
    <row r="13" spans="1:44" ht="30" customHeight="1">
      <c r="A13" s="179"/>
      <c r="B13" s="179" t="s">
        <v>628</v>
      </c>
      <c r="C13" s="179"/>
      <c r="D13" s="179"/>
      <c r="E13" s="179"/>
      <c r="F13" s="179"/>
      <c r="G13" s="179"/>
      <c r="H13" s="179"/>
      <c r="I13" s="179"/>
      <c r="J13" s="179"/>
      <c r="K13" s="179"/>
      <c r="L13" s="179"/>
      <c r="M13" s="179"/>
      <c r="N13" s="179"/>
      <c r="P13" s="727" t="s">
        <v>629</v>
      </c>
      <c r="Q13" s="727"/>
      <c r="R13" s="727"/>
      <c r="S13" s="727"/>
      <c r="T13" s="727"/>
      <c r="U13" s="727"/>
      <c r="V13" s="727"/>
      <c r="W13" s="727"/>
      <c r="X13" s="727"/>
      <c r="Y13" s="727"/>
      <c r="Z13" s="727"/>
      <c r="AB13" s="671" t="s">
        <v>17</v>
      </c>
      <c r="AC13" s="671"/>
      <c r="AD13" s="672" t="s">
        <v>630</v>
      </c>
      <c r="AE13" s="672"/>
      <c r="AF13" s="672"/>
      <c r="AG13" s="672"/>
      <c r="AH13" s="672"/>
      <c r="AI13" s="672"/>
      <c r="AJ13" s="672"/>
      <c r="AK13" s="672"/>
      <c r="AL13" s="672"/>
      <c r="AM13" s="672"/>
      <c r="AN13" s="672"/>
      <c r="AO13" s="672"/>
      <c r="AR13" s="215">
        <v>1</v>
      </c>
    </row>
    <row r="14" spans="1:44" ht="18.75">
      <c r="A14" s="173" t="s">
        <v>449</v>
      </c>
      <c r="B14" s="173" t="s">
        <v>611</v>
      </c>
      <c r="C14" s="173" t="s">
        <v>614</v>
      </c>
      <c r="D14" s="173" t="s">
        <v>617</v>
      </c>
      <c r="E14" s="173" t="s">
        <v>620</v>
      </c>
      <c r="F14" s="173" t="s">
        <v>622</v>
      </c>
      <c r="G14" s="173" t="s">
        <v>631</v>
      </c>
      <c r="H14" s="173" t="s">
        <v>632</v>
      </c>
      <c r="I14" s="173" t="s">
        <v>633</v>
      </c>
      <c r="J14" s="173" t="s">
        <v>634</v>
      </c>
      <c r="K14" s="173" t="s">
        <v>635</v>
      </c>
      <c r="L14" s="173" t="s">
        <v>636</v>
      </c>
      <c r="M14" s="173" t="s">
        <v>637</v>
      </c>
      <c r="N14" s="173" t="s">
        <v>638</v>
      </c>
      <c r="P14" s="236" t="s">
        <v>639</v>
      </c>
      <c r="Q14" s="236" t="s">
        <v>449</v>
      </c>
      <c r="R14" s="242" t="s">
        <v>611</v>
      </c>
      <c r="S14"/>
      <c r="T14" s="236" t="s">
        <v>449</v>
      </c>
      <c r="U14" s="242" t="s">
        <v>611</v>
      </c>
      <c r="V14" s="236" t="s">
        <v>639</v>
      </c>
      <c r="W14"/>
      <c r="X14" s="242" t="s">
        <v>611</v>
      </c>
      <c r="Y14" s="236" t="s">
        <v>449</v>
      </c>
      <c r="Z14" s="236" t="s">
        <v>639</v>
      </c>
      <c r="AB14" s="671" t="s">
        <v>21</v>
      </c>
      <c r="AC14" s="671"/>
      <c r="AD14" s="672" t="s">
        <v>640</v>
      </c>
      <c r="AE14" s="672"/>
      <c r="AF14" s="672"/>
      <c r="AG14" s="672"/>
      <c r="AH14" s="672"/>
      <c r="AI14" s="672"/>
      <c r="AJ14" s="672"/>
      <c r="AK14" s="672"/>
      <c r="AL14" s="672"/>
      <c r="AM14" s="672"/>
      <c r="AN14" s="672"/>
      <c r="AO14" s="672"/>
      <c r="AR14" s="215">
        <v>1</v>
      </c>
    </row>
    <row r="15" spans="1:44" ht="30">
      <c r="A15" s="128" t="s">
        <v>641</v>
      </c>
      <c r="B15" s="113" t="s">
        <v>642</v>
      </c>
      <c r="C15" s="113" t="s">
        <v>643</v>
      </c>
      <c r="D15" s="104" t="s">
        <v>644</v>
      </c>
      <c r="E15" s="104" t="s">
        <v>645</v>
      </c>
      <c r="F15" s="107" t="s">
        <v>646</v>
      </c>
      <c r="G15" s="113" t="s">
        <v>542</v>
      </c>
      <c r="H15" s="113" t="s">
        <v>647</v>
      </c>
      <c r="I15" s="113" t="s">
        <v>648</v>
      </c>
      <c r="J15" s="113" t="s">
        <v>649</v>
      </c>
      <c r="K15" s="113" t="s">
        <v>460</v>
      </c>
      <c r="L15" s="113" t="s">
        <v>525</v>
      </c>
      <c r="M15" s="113" t="s">
        <v>650</v>
      </c>
      <c r="N15" s="107" t="s">
        <v>651</v>
      </c>
      <c r="P15" s="243">
        <v>15</v>
      </c>
      <c r="Q15" s="237" t="s">
        <v>547</v>
      </c>
      <c r="R15" s="243" t="s">
        <v>652</v>
      </c>
      <c r="S15"/>
      <c r="T15" s="243" t="s">
        <v>653</v>
      </c>
      <c r="U15" s="237" t="s">
        <v>654</v>
      </c>
      <c r="V15" s="243">
        <v>47</v>
      </c>
      <c r="W15"/>
      <c r="X15" s="243" t="s">
        <v>652</v>
      </c>
      <c r="Y15" s="237" t="s">
        <v>547</v>
      </c>
      <c r="Z15" s="243">
        <v>15</v>
      </c>
      <c r="AB15" s="671" t="s">
        <v>25</v>
      </c>
      <c r="AC15" s="671"/>
      <c r="AD15" s="672" t="s">
        <v>655</v>
      </c>
      <c r="AE15" s="672"/>
      <c r="AF15" s="672"/>
      <c r="AG15" s="672"/>
      <c r="AH15" s="672"/>
      <c r="AI15" s="672"/>
      <c r="AJ15" s="672"/>
      <c r="AK15" s="672"/>
      <c r="AL15" s="672"/>
      <c r="AM15" s="672"/>
      <c r="AN15" s="672"/>
      <c r="AO15" s="672"/>
      <c r="AR15" s="215">
        <v>1</v>
      </c>
    </row>
    <row r="16" spans="1:44" ht="30">
      <c r="A16" s="128" t="s">
        <v>656</v>
      </c>
      <c r="B16" s="113" t="s">
        <v>657</v>
      </c>
      <c r="C16" s="113" t="s">
        <v>658</v>
      </c>
      <c r="D16" s="104" t="s">
        <v>659</v>
      </c>
      <c r="E16" s="104" t="s">
        <v>660</v>
      </c>
      <c r="F16" s="107" t="s">
        <v>661</v>
      </c>
      <c r="G16" s="113" t="s">
        <v>460</v>
      </c>
      <c r="H16" s="113" t="s">
        <v>662</v>
      </c>
      <c r="I16" s="113" t="s">
        <v>663</v>
      </c>
      <c r="J16" s="113" t="s">
        <v>641</v>
      </c>
      <c r="K16" s="113" t="s">
        <v>519</v>
      </c>
      <c r="L16" s="113" t="s">
        <v>664</v>
      </c>
      <c r="M16" s="113" t="s">
        <v>665</v>
      </c>
      <c r="N16" s="107" t="s">
        <v>666</v>
      </c>
      <c r="P16" s="244">
        <v>16</v>
      </c>
      <c r="Q16" s="238" t="s">
        <v>667</v>
      </c>
      <c r="R16" s="244" t="s">
        <v>668</v>
      </c>
      <c r="S16"/>
      <c r="T16" s="244" t="s">
        <v>649</v>
      </c>
      <c r="U16" s="238" t="s">
        <v>669</v>
      </c>
      <c r="V16" s="244">
        <v>139</v>
      </c>
      <c r="W16"/>
      <c r="X16" s="244" t="s">
        <v>668</v>
      </c>
      <c r="Y16" s="238" t="s">
        <v>667</v>
      </c>
      <c r="Z16" s="244">
        <v>16</v>
      </c>
      <c r="AB16" s="671" t="s">
        <v>41</v>
      </c>
      <c r="AC16" s="671"/>
      <c r="AD16" s="672" t="s">
        <v>670</v>
      </c>
      <c r="AE16" s="672"/>
      <c r="AF16" s="672"/>
      <c r="AG16" s="672"/>
      <c r="AH16" s="672"/>
      <c r="AI16" s="672"/>
      <c r="AJ16" s="672"/>
      <c r="AK16" s="672"/>
      <c r="AL16" s="672"/>
      <c r="AM16" s="672"/>
      <c r="AN16" s="672"/>
      <c r="AO16" s="672"/>
      <c r="AR16" s="215">
        <v>1</v>
      </c>
    </row>
    <row r="17" spans="1:44" ht="30">
      <c r="A17" s="128" t="s">
        <v>671</v>
      </c>
      <c r="B17" s="113" t="s">
        <v>657</v>
      </c>
      <c r="C17" s="113" t="s">
        <v>658</v>
      </c>
      <c r="D17" s="104" t="s">
        <v>672</v>
      </c>
      <c r="E17" s="104" t="s">
        <v>673</v>
      </c>
      <c r="F17" s="107" t="s">
        <v>661</v>
      </c>
      <c r="G17" s="113" t="s">
        <v>674</v>
      </c>
      <c r="H17" s="113" t="s">
        <v>460</v>
      </c>
      <c r="I17" s="113" t="s">
        <v>662</v>
      </c>
      <c r="J17" s="113" t="s">
        <v>519</v>
      </c>
      <c r="K17" s="113" t="s">
        <v>664</v>
      </c>
      <c r="L17" s="113" t="s">
        <v>675</v>
      </c>
      <c r="M17" s="113" t="s">
        <v>676</v>
      </c>
      <c r="N17" s="107" t="s">
        <v>677</v>
      </c>
      <c r="P17" s="239">
        <v>17</v>
      </c>
      <c r="Q17" s="237" t="s">
        <v>664</v>
      </c>
      <c r="R17" s="239" t="s">
        <v>668</v>
      </c>
      <c r="S17"/>
      <c r="T17" s="239" t="s">
        <v>641</v>
      </c>
      <c r="U17" s="237" t="s">
        <v>642</v>
      </c>
      <c r="V17" s="239">
        <v>114</v>
      </c>
      <c r="W17"/>
      <c r="X17" s="239" t="s">
        <v>668</v>
      </c>
      <c r="Y17" s="237" t="s">
        <v>664</v>
      </c>
      <c r="Z17" s="239">
        <v>17</v>
      </c>
      <c r="AB17" s="671" t="s">
        <v>45</v>
      </c>
      <c r="AC17" s="671"/>
      <c r="AD17" s="672" t="s">
        <v>678</v>
      </c>
      <c r="AE17" s="672"/>
      <c r="AF17" s="672"/>
      <c r="AG17" s="672"/>
      <c r="AH17" s="672"/>
      <c r="AI17" s="672"/>
      <c r="AJ17" s="672"/>
      <c r="AK17" s="672"/>
      <c r="AL17" s="672"/>
      <c r="AM17" s="672"/>
      <c r="AN17" s="672"/>
      <c r="AO17" s="672"/>
      <c r="AR17" s="215">
        <v>1</v>
      </c>
    </row>
    <row r="18" spans="1:44" ht="30">
      <c r="A18" s="128" t="s">
        <v>486</v>
      </c>
      <c r="B18" s="113" t="s">
        <v>657</v>
      </c>
      <c r="C18" s="113" t="s">
        <v>679</v>
      </c>
      <c r="D18" s="104" t="s">
        <v>680</v>
      </c>
      <c r="E18" s="104" t="s">
        <v>681</v>
      </c>
      <c r="F18" s="107" t="s">
        <v>682</v>
      </c>
      <c r="G18" s="113" t="s">
        <v>647</v>
      </c>
      <c r="H18" s="113" t="s">
        <v>641</v>
      </c>
      <c r="I18" s="113" t="s">
        <v>459</v>
      </c>
      <c r="J18" s="113" t="s">
        <v>683</v>
      </c>
      <c r="K18" s="113" t="s">
        <v>553</v>
      </c>
      <c r="L18" s="113" t="s">
        <v>684</v>
      </c>
      <c r="M18" s="113" t="s">
        <v>650</v>
      </c>
      <c r="N18" s="107" t="s">
        <v>685</v>
      </c>
      <c r="P18" s="240">
        <v>18</v>
      </c>
      <c r="Q18" s="241" t="s">
        <v>686</v>
      </c>
      <c r="R18" s="240" t="s">
        <v>668</v>
      </c>
      <c r="S18"/>
      <c r="T18" s="240" t="s">
        <v>687</v>
      </c>
      <c r="U18" s="241" t="s">
        <v>688</v>
      </c>
      <c r="V18" s="240">
        <v>79</v>
      </c>
      <c r="W18"/>
      <c r="X18" s="240" t="s">
        <v>668</v>
      </c>
      <c r="Y18" s="241" t="s">
        <v>686</v>
      </c>
      <c r="Z18" s="240">
        <v>18</v>
      </c>
      <c r="AB18" s="399"/>
      <c r="AC18" s="399"/>
      <c r="AD18" s="399"/>
      <c r="AE18" s="399"/>
      <c r="AF18" s="399"/>
      <c r="AG18" s="399"/>
      <c r="AH18" s="399"/>
      <c r="AI18" s="399"/>
      <c r="AJ18" s="399"/>
      <c r="AK18" s="399"/>
      <c r="AL18" s="399"/>
      <c r="AM18" s="399"/>
      <c r="AN18" s="399"/>
      <c r="AO18" s="399"/>
      <c r="AR18" s="215">
        <v>1</v>
      </c>
    </row>
    <row r="19" spans="1:44" ht="30">
      <c r="A19" s="128" t="s">
        <v>477</v>
      </c>
      <c r="B19" s="113" t="s">
        <v>657</v>
      </c>
      <c r="C19" s="113" t="s">
        <v>689</v>
      </c>
      <c r="D19" s="104" t="s">
        <v>690</v>
      </c>
      <c r="E19" s="104" t="s">
        <v>691</v>
      </c>
      <c r="F19" s="107" t="s">
        <v>682</v>
      </c>
      <c r="G19" s="113" t="s">
        <v>536</v>
      </c>
      <c r="H19" s="113" t="s">
        <v>692</v>
      </c>
      <c r="I19" s="113" t="s">
        <v>676</v>
      </c>
      <c r="J19" s="113" t="s">
        <v>507</v>
      </c>
      <c r="K19" s="113" t="s">
        <v>513</v>
      </c>
      <c r="L19" s="113" t="s">
        <v>693</v>
      </c>
      <c r="M19" s="113" t="s">
        <v>547</v>
      </c>
      <c r="N19" s="107" t="s">
        <v>694</v>
      </c>
      <c r="P19" s="239">
        <v>19</v>
      </c>
      <c r="Q19" s="237" t="s">
        <v>695</v>
      </c>
      <c r="R19" s="239" t="s">
        <v>696</v>
      </c>
      <c r="S19"/>
      <c r="T19" s="239" t="s">
        <v>697</v>
      </c>
      <c r="U19" s="237" t="s">
        <v>654</v>
      </c>
      <c r="V19" s="239">
        <v>48</v>
      </c>
      <c r="W19"/>
      <c r="X19" s="239" t="s">
        <v>696</v>
      </c>
      <c r="Y19" s="237" t="s">
        <v>695</v>
      </c>
      <c r="Z19" s="239">
        <v>19</v>
      </c>
      <c r="AB19" s="673" t="s">
        <v>698</v>
      </c>
      <c r="AC19" s="673"/>
      <c r="AD19" s="673"/>
      <c r="AE19" s="673"/>
      <c r="AF19" s="673"/>
      <c r="AG19" s="673"/>
      <c r="AH19" s="673"/>
      <c r="AI19" s="673"/>
      <c r="AJ19" s="673"/>
      <c r="AK19" s="673"/>
      <c r="AL19" s="673"/>
      <c r="AM19" s="673"/>
      <c r="AN19" s="673"/>
      <c r="AO19" s="673"/>
      <c r="AR19" s="215">
        <v>1</v>
      </c>
    </row>
    <row r="20" spans="1:44" ht="30">
      <c r="A20" s="128" t="s">
        <v>699</v>
      </c>
      <c r="B20" s="113" t="s">
        <v>657</v>
      </c>
      <c r="C20" s="113" t="s">
        <v>658</v>
      </c>
      <c r="D20" s="104" t="s">
        <v>700</v>
      </c>
      <c r="E20" s="104" t="s">
        <v>701</v>
      </c>
      <c r="F20" s="107" t="s">
        <v>661</v>
      </c>
      <c r="G20" s="113" t="s">
        <v>460</v>
      </c>
      <c r="H20" s="113" t="s">
        <v>662</v>
      </c>
      <c r="I20" s="113" t="s">
        <v>641</v>
      </c>
      <c r="J20" s="113" t="s">
        <v>687</v>
      </c>
      <c r="K20" s="113" t="s">
        <v>513</v>
      </c>
      <c r="L20" s="113" t="s">
        <v>702</v>
      </c>
      <c r="M20" s="113" t="s">
        <v>553</v>
      </c>
      <c r="N20" s="107" t="s">
        <v>703</v>
      </c>
      <c r="P20" s="240">
        <v>20</v>
      </c>
      <c r="Q20" s="238" t="s">
        <v>513</v>
      </c>
      <c r="R20" s="240" t="s">
        <v>696</v>
      </c>
      <c r="S20"/>
      <c r="T20" s="240" t="s">
        <v>507</v>
      </c>
      <c r="U20" s="238" t="s">
        <v>704</v>
      </c>
      <c r="V20" s="240">
        <v>83</v>
      </c>
      <c r="W20"/>
      <c r="X20" s="240" t="s">
        <v>696</v>
      </c>
      <c r="Y20" s="238" t="s">
        <v>513</v>
      </c>
      <c r="Z20" s="240">
        <v>20</v>
      </c>
      <c r="AB20" s="403" t="s">
        <v>107</v>
      </c>
      <c r="AC20" s="403" t="s">
        <v>705</v>
      </c>
      <c r="AD20" s="678" t="s">
        <v>706</v>
      </c>
      <c r="AE20" s="678"/>
      <c r="AF20" s="678"/>
      <c r="AG20" s="678"/>
      <c r="AH20" s="678"/>
      <c r="AI20" s="678"/>
      <c r="AJ20" s="678"/>
      <c r="AK20" s="678"/>
      <c r="AL20" s="678"/>
      <c r="AM20" s="678"/>
      <c r="AN20" s="678"/>
      <c r="AO20" s="678"/>
      <c r="AR20" s="215">
        <v>1</v>
      </c>
    </row>
    <row r="21" spans="1:44" ht="30">
      <c r="A21" s="128" t="s">
        <v>457</v>
      </c>
      <c r="B21" s="113" t="s">
        <v>657</v>
      </c>
      <c r="C21" s="113" t="s">
        <v>707</v>
      </c>
      <c r="D21" s="104" t="s">
        <v>708</v>
      </c>
      <c r="E21" s="104" t="s">
        <v>709</v>
      </c>
      <c r="F21" s="107" t="s">
        <v>682</v>
      </c>
      <c r="G21" s="113" t="s">
        <v>676</v>
      </c>
      <c r="H21" s="113" t="s">
        <v>459</v>
      </c>
      <c r="I21" s="113" t="s">
        <v>710</v>
      </c>
      <c r="J21" s="113" t="s">
        <v>650</v>
      </c>
      <c r="K21" s="113" t="s">
        <v>460</v>
      </c>
      <c r="L21" s="113" t="s">
        <v>519</v>
      </c>
      <c r="M21" s="113" t="s">
        <v>547</v>
      </c>
      <c r="N21" s="107" t="s">
        <v>711</v>
      </c>
      <c r="P21" s="239">
        <v>21</v>
      </c>
      <c r="Q21" s="237" t="s">
        <v>712</v>
      </c>
      <c r="R21" s="239" t="s">
        <v>696</v>
      </c>
      <c r="S21"/>
      <c r="T21" s="239" t="s">
        <v>656</v>
      </c>
      <c r="U21" s="237" t="s">
        <v>657</v>
      </c>
      <c r="V21" s="239">
        <v>92</v>
      </c>
      <c r="W21"/>
      <c r="X21" s="239" t="s">
        <v>696</v>
      </c>
      <c r="Y21" s="237" t="s">
        <v>712</v>
      </c>
      <c r="Z21" s="239">
        <v>21</v>
      </c>
      <c r="AB21" s="400">
        <v>1</v>
      </c>
      <c r="AC21" s="404" t="s">
        <v>713</v>
      </c>
      <c r="AD21" s="731" t="s">
        <v>714</v>
      </c>
      <c r="AE21" s="731"/>
      <c r="AF21" s="731"/>
      <c r="AG21" s="731"/>
      <c r="AH21" s="731"/>
      <c r="AI21" s="731"/>
      <c r="AJ21" s="731"/>
      <c r="AK21" s="731"/>
      <c r="AL21" s="731"/>
      <c r="AM21" s="731"/>
      <c r="AN21" s="731"/>
      <c r="AO21" s="731"/>
      <c r="AR21" s="215">
        <v>1</v>
      </c>
    </row>
    <row r="22" spans="1:44" ht="30">
      <c r="A22" s="128" t="s">
        <v>715</v>
      </c>
      <c r="B22" s="113" t="s">
        <v>657</v>
      </c>
      <c r="C22" s="113" t="s">
        <v>716</v>
      </c>
      <c r="D22" s="104" t="s">
        <v>717</v>
      </c>
      <c r="E22" s="104" t="s">
        <v>718</v>
      </c>
      <c r="F22" s="107" t="s">
        <v>661</v>
      </c>
      <c r="G22" s="113" t="s">
        <v>719</v>
      </c>
      <c r="H22" s="113" t="s">
        <v>692</v>
      </c>
      <c r="I22" s="113" t="s">
        <v>460</v>
      </c>
      <c r="J22" s="113" t="s">
        <v>530</v>
      </c>
      <c r="K22" s="113" t="s">
        <v>647</v>
      </c>
      <c r="L22" s="113" t="s">
        <v>513</v>
      </c>
      <c r="M22" s="113" t="s">
        <v>720</v>
      </c>
      <c r="N22" s="107" t="s">
        <v>721</v>
      </c>
      <c r="P22" s="240">
        <v>22</v>
      </c>
      <c r="Q22" s="241" t="s">
        <v>722</v>
      </c>
      <c r="R22" s="240" t="s">
        <v>723</v>
      </c>
      <c r="S22"/>
      <c r="T22" s="240" t="s">
        <v>671</v>
      </c>
      <c r="U22" s="241" t="s">
        <v>657</v>
      </c>
      <c r="V22" s="240">
        <v>93</v>
      </c>
      <c r="W22"/>
      <c r="X22" s="240" t="s">
        <v>723</v>
      </c>
      <c r="Y22" s="241" t="s">
        <v>722</v>
      </c>
      <c r="Z22" s="240">
        <v>22</v>
      </c>
      <c r="AB22" s="400">
        <v>2</v>
      </c>
      <c r="AC22" s="404" t="s">
        <v>713</v>
      </c>
      <c r="AD22" s="731" t="s">
        <v>724</v>
      </c>
      <c r="AE22" s="731"/>
      <c r="AF22" s="731"/>
      <c r="AG22" s="731"/>
      <c r="AH22" s="731"/>
      <c r="AI22" s="731"/>
      <c r="AJ22" s="731"/>
      <c r="AK22" s="731"/>
      <c r="AL22" s="731"/>
      <c r="AM22" s="731"/>
      <c r="AN22" s="731"/>
      <c r="AO22" s="731"/>
      <c r="AR22" s="215">
        <v>1</v>
      </c>
    </row>
    <row r="23" spans="1:44" ht="30">
      <c r="A23" s="128" t="s">
        <v>725</v>
      </c>
      <c r="B23" s="113" t="s">
        <v>657</v>
      </c>
      <c r="C23" s="113" t="s">
        <v>726</v>
      </c>
      <c r="D23" s="104" t="s">
        <v>727</v>
      </c>
      <c r="E23" s="104" t="s">
        <v>728</v>
      </c>
      <c r="F23" s="107" t="s">
        <v>661</v>
      </c>
      <c r="G23" s="113" t="s">
        <v>719</v>
      </c>
      <c r="H23" s="113" t="s">
        <v>519</v>
      </c>
      <c r="I23" s="113" t="s">
        <v>513</v>
      </c>
      <c r="J23" s="113" t="s">
        <v>729</v>
      </c>
      <c r="K23" s="113" t="s">
        <v>730</v>
      </c>
      <c r="L23" s="113" t="s">
        <v>460</v>
      </c>
      <c r="M23" s="113" t="s">
        <v>547</v>
      </c>
      <c r="N23" s="107" t="s">
        <v>731</v>
      </c>
      <c r="P23" s="239">
        <v>23</v>
      </c>
      <c r="Q23" s="237" t="s">
        <v>553</v>
      </c>
      <c r="R23" s="239" t="s">
        <v>732</v>
      </c>
      <c r="S23"/>
      <c r="T23" s="239" t="s">
        <v>486</v>
      </c>
      <c r="U23" s="237" t="s">
        <v>657</v>
      </c>
      <c r="V23" s="239">
        <v>94</v>
      </c>
      <c r="W23"/>
      <c r="X23" s="239" t="s">
        <v>732</v>
      </c>
      <c r="Y23" s="237" t="s">
        <v>553</v>
      </c>
      <c r="Z23" s="239">
        <v>23</v>
      </c>
      <c r="AB23" s="400">
        <v>3</v>
      </c>
      <c r="AC23" s="404" t="s">
        <v>733</v>
      </c>
      <c r="AD23" s="731" t="s">
        <v>734</v>
      </c>
      <c r="AE23" s="731"/>
      <c r="AF23" s="731"/>
      <c r="AG23" s="731"/>
      <c r="AH23" s="731"/>
      <c r="AI23" s="731"/>
      <c r="AJ23" s="731"/>
      <c r="AK23" s="731"/>
      <c r="AL23" s="731"/>
      <c r="AM23" s="731"/>
      <c r="AN23" s="731"/>
      <c r="AO23" s="731"/>
      <c r="AR23" s="215">
        <v>1</v>
      </c>
    </row>
    <row r="24" spans="1:44" ht="30">
      <c r="A24" s="128" t="s">
        <v>648</v>
      </c>
      <c r="B24" s="113" t="s">
        <v>657</v>
      </c>
      <c r="C24" s="113" t="s">
        <v>198</v>
      </c>
      <c r="D24" s="104" t="s">
        <v>735</v>
      </c>
      <c r="E24" s="104" t="s">
        <v>736</v>
      </c>
      <c r="F24" s="107" t="s">
        <v>646</v>
      </c>
      <c r="G24" s="113" t="s">
        <v>641</v>
      </c>
      <c r="H24" s="113" t="s">
        <v>542</v>
      </c>
      <c r="I24" s="113" t="s">
        <v>729</v>
      </c>
      <c r="J24" s="113" t="s">
        <v>525</v>
      </c>
      <c r="K24" s="113" t="s">
        <v>662</v>
      </c>
      <c r="L24" s="113" t="s">
        <v>460</v>
      </c>
      <c r="M24" s="113" t="s">
        <v>547</v>
      </c>
      <c r="N24" s="107" t="s">
        <v>737</v>
      </c>
      <c r="P24" s="240">
        <v>24</v>
      </c>
      <c r="Q24" s="238" t="s">
        <v>738</v>
      </c>
      <c r="R24" s="240" t="s">
        <v>732</v>
      </c>
      <c r="S24"/>
      <c r="T24" s="240" t="s">
        <v>739</v>
      </c>
      <c r="U24" s="238" t="s">
        <v>654</v>
      </c>
      <c r="V24" s="240">
        <v>49</v>
      </c>
      <c r="W24"/>
      <c r="X24" s="240" t="s">
        <v>732</v>
      </c>
      <c r="Y24" s="238" t="s">
        <v>738</v>
      </c>
      <c r="Z24" s="240">
        <v>24</v>
      </c>
      <c r="AB24" s="400">
        <v>4</v>
      </c>
      <c r="AC24" s="404" t="s">
        <v>565</v>
      </c>
      <c r="AD24" s="731" t="s">
        <v>740</v>
      </c>
      <c r="AE24" s="731"/>
      <c r="AF24" s="731"/>
      <c r="AG24" s="731"/>
      <c r="AH24" s="731"/>
      <c r="AI24" s="731"/>
      <c r="AJ24" s="731"/>
      <c r="AK24" s="731"/>
      <c r="AL24" s="731"/>
      <c r="AM24" s="731"/>
      <c r="AN24" s="731"/>
      <c r="AO24" s="731"/>
      <c r="AR24" s="215">
        <v>1</v>
      </c>
    </row>
    <row r="25" spans="1:44" ht="30">
      <c r="A25" s="128" t="s">
        <v>468</v>
      </c>
      <c r="B25" s="113" t="s">
        <v>657</v>
      </c>
      <c r="C25" s="113" t="s">
        <v>726</v>
      </c>
      <c r="D25" s="104" t="s">
        <v>741</v>
      </c>
      <c r="E25" s="104" t="s">
        <v>742</v>
      </c>
      <c r="F25" s="107" t="s">
        <v>661</v>
      </c>
      <c r="G25" s="113" t="s">
        <v>519</v>
      </c>
      <c r="H25" s="113" t="s">
        <v>459</v>
      </c>
      <c r="I25" s="113" t="s">
        <v>460</v>
      </c>
      <c r="J25" s="113" t="s">
        <v>662</v>
      </c>
      <c r="K25" s="113" t="s">
        <v>743</v>
      </c>
      <c r="L25" s="113" t="s">
        <v>553</v>
      </c>
      <c r="M25" s="113" t="s">
        <v>744</v>
      </c>
      <c r="N25" s="107" t="s">
        <v>745</v>
      </c>
      <c r="P25" s="239">
        <v>25</v>
      </c>
      <c r="Q25" s="237" t="s">
        <v>746</v>
      </c>
      <c r="R25" s="239" t="s">
        <v>747</v>
      </c>
      <c r="S25"/>
      <c r="T25" s="239" t="s">
        <v>748</v>
      </c>
      <c r="U25" s="237" t="s">
        <v>749</v>
      </c>
      <c r="V25" s="239">
        <v>125</v>
      </c>
      <c r="W25"/>
      <c r="X25" s="239" t="s">
        <v>747</v>
      </c>
      <c r="Y25" s="237" t="s">
        <v>746</v>
      </c>
      <c r="Z25" s="239">
        <v>25</v>
      </c>
      <c r="AB25" s="400">
        <v>5</v>
      </c>
      <c r="AC25" s="404" t="s">
        <v>750</v>
      </c>
      <c r="AD25" s="731" t="s">
        <v>751</v>
      </c>
      <c r="AE25" s="731"/>
      <c r="AF25" s="731"/>
      <c r="AG25" s="731"/>
      <c r="AH25" s="731"/>
      <c r="AI25" s="731"/>
      <c r="AJ25" s="731"/>
      <c r="AK25" s="731"/>
      <c r="AL25" s="731"/>
      <c r="AM25" s="731"/>
      <c r="AN25" s="731"/>
      <c r="AO25" s="731"/>
      <c r="AR25" s="215">
        <v>1</v>
      </c>
    </row>
    <row r="26" spans="1:44" ht="45">
      <c r="A26" s="128" t="s">
        <v>752</v>
      </c>
      <c r="B26" s="113" t="s">
        <v>657</v>
      </c>
      <c r="C26" s="113" t="s">
        <v>658</v>
      </c>
      <c r="D26" s="104" t="s">
        <v>700</v>
      </c>
      <c r="E26" s="104" t="s">
        <v>753</v>
      </c>
      <c r="F26" s="107" t="s">
        <v>661</v>
      </c>
      <c r="G26" s="113" t="s">
        <v>686</v>
      </c>
      <c r="H26" s="113" t="s">
        <v>719</v>
      </c>
      <c r="I26" s="113" t="s">
        <v>513</v>
      </c>
      <c r="J26" s="113" t="s">
        <v>459</v>
      </c>
      <c r="K26" s="113" t="s">
        <v>754</v>
      </c>
      <c r="L26" s="113" t="s">
        <v>519</v>
      </c>
      <c r="M26" s="113" t="s">
        <v>710</v>
      </c>
      <c r="N26" s="107" t="s">
        <v>755</v>
      </c>
      <c r="P26" s="240">
        <v>26</v>
      </c>
      <c r="Q26" s="238" t="s">
        <v>459</v>
      </c>
      <c r="R26" s="240" t="s">
        <v>747</v>
      </c>
      <c r="S26"/>
      <c r="T26" s="240" t="s">
        <v>756</v>
      </c>
      <c r="U26" s="238" t="s">
        <v>704</v>
      </c>
      <c r="V26" s="240">
        <v>84</v>
      </c>
      <c r="W26"/>
      <c r="X26" s="240" t="s">
        <v>747</v>
      </c>
      <c r="Y26" s="238" t="s">
        <v>459</v>
      </c>
      <c r="Z26" s="240">
        <v>26</v>
      </c>
      <c r="AB26" s="400">
        <v>6</v>
      </c>
      <c r="AC26" s="404" t="s">
        <v>757</v>
      </c>
      <c r="AD26" s="731" t="s">
        <v>758</v>
      </c>
      <c r="AE26" s="731"/>
      <c r="AF26" s="731"/>
      <c r="AG26" s="731"/>
      <c r="AH26" s="731"/>
      <c r="AI26" s="731"/>
      <c r="AJ26" s="731"/>
      <c r="AK26" s="731"/>
      <c r="AL26" s="731"/>
      <c r="AM26" s="731"/>
      <c r="AN26" s="731"/>
      <c r="AO26" s="731"/>
      <c r="AR26" s="215">
        <v>1</v>
      </c>
    </row>
    <row r="27" spans="1:44" ht="30">
      <c r="A27" s="128" t="s">
        <v>759</v>
      </c>
      <c r="B27" s="113" t="s">
        <v>657</v>
      </c>
      <c r="C27" s="113" t="s">
        <v>760</v>
      </c>
      <c r="D27" s="104" t="s">
        <v>761</v>
      </c>
      <c r="E27" s="104" t="s">
        <v>762</v>
      </c>
      <c r="F27" s="107" t="s">
        <v>682</v>
      </c>
      <c r="G27" s="113" t="s">
        <v>683</v>
      </c>
      <c r="H27" s="113" t="s">
        <v>663</v>
      </c>
      <c r="I27" s="113" t="s">
        <v>507</v>
      </c>
      <c r="J27" s="113" t="s">
        <v>460</v>
      </c>
      <c r="K27" s="113" t="s">
        <v>763</v>
      </c>
      <c r="L27" s="113" t="s">
        <v>702</v>
      </c>
      <c r="M27" s="113" t="s">
        <v>764</v>
      </c>
      <c r="N27" s="107" t="s">
        <v>765</v>
      </c>
      <c r="P27" s="239">
        <v>27</v>
      </c>
      <c r="Q27" s="237" t="s">
        <v>702</v>
      </c>
      <c r="R27" s="239" t="s">
        <v>747</v>
      </c>
      <c r="S27"/>
      <c r="T27" s="239" t="s">
        <v>477</v>
      </c>
      <c r="U27" s="237" t="s">
        <v>657</v>
      </c>
      <c r="V27" s="239">
        <v>95</v>
      </c>
      <c r="W27"/>
      <c r="X27" s="239" t="s">
        <v>747</v>
      </c>
      <c r="Y27" s="237" t="s">
        <v>702</v>
      </c>
      <c r="Z27" s="239">
        <v>27</v>
      </c>
      <c r="AB27" s="400">
        <v>7</v>
      </c>
      <c r="AC27" s="404" t="s">
        <v>766</v>
      </c>
      <c r="AD27" s="731" t="s">
        <v>767</v>
      </c>
      <c r="AE27" s="731"/>
      <c r="AF27" s="731"/>
      <c r="AG27" s="731"/>
      <c r="AH27" s="731"/>
      <c r="AI27" s="731"/>
      <c r="AJ27" s="731"/>
      <c r="AK27" s="731"/>
      <c r="AL27" s="731"/>
      <c r="AM27" s="731"/>
      <c r="AN27" s="731"/>
      <c r="AO27" s="731"/>
      <c r="AR27" s="215">
        <v>1</v>
      </c>
    </row>
    <row r="28" spans="1:44" ht="30">
      <c r="A28" s="128" t="s">
        <v>768</v>
      </c>
      <c r="B28" s="113" t="s">
        <v>657</v>
      </c>
      <c r="C28" s="113" t="s">
        <v>769</v>
      </c>
      <c r="D28" s="104" t="s">
        <v>770</v>
      </c>
      <c r="E28" s="104" t="s">
        <v>771</v>
      </c>
      <c r="F28" s="107" t="s">
        <v>682</v>
      </c>
      <c r="G28" s="113" t="s">
        <v>756</v>
      </c>
      <c r="H28" s="113" t="s">
        <v>662</v>
      </c>
      <c r="I28" s="113" t="s">
        <v>460</v>
      </c>
      <c r="J28" s="113" t="s">
        <v>663</v>
      </c>
      <c r="K28" s="113" t="s">
        <v>536</v>
      </c>
      <c r="L28" s="113" t="s">
        <v>519</v>
      </c>
      <c r="M28" s="113" t="s">
        <v>743</v>
      </c>
      <c r="N28" s="107" t="s">
        <v>772</v>
      </c>
      <c r="P28" s="240">
        <v>28</v>
      </c>
      <c r="Q28" s="238" t="s">
        <v>773</v>
      </c>
      <c r="R28" s="240" t="s">
        <v>747</v>
      </c>
      <c r="S28"/>
      <c r="T28" s="240" t="s">
        <v>774</v>
      </c>
      <c r="U28" s="238" t="s">
        <v>775</v>
      </c>
      <c r="V28" s="240">
        <v>134</v>
      </c>
      <c r="W28"/>
      <c r="X28" s="240" t="s">
        <v>747</v>
      </c>
      <c r="Y28" s="238" t="s">
        <v>773</v>
      </c>
      <c r="Z28" s="240">
        <v>28</v>
      </c>
      <c r="AB28" s="399"/>
      <c r="AC28" s="399"/>
      <c r="AD28" s="399"/>
      <c r="AE28" s="399"/>
      <c r="AF28" s="399"/>
      <c r="AG28" s="399"/>
      <c r="AH28" s="399"/>
      <c r="AI28" s="399"/>
      <c r="AJ28" s="399"/>
      <c r="AK28" s="399"/>
      <c r="AL28" s="399"/>
      <c r="AM28" s="399"/>
      <c r="AN28" s="399"/>
      <c r="AO28" s="399"/>
      <c r="AR28" s="215">
        <v>1</v>
      </c>
    </row>
    <row r="29" spans="1:44" ht="45">
      <c r="A29" s="128" t="s">
        <v>776</v>
      </c>
      <c r="B29" s="113" t="s">
        <v>642</v>
      </c>
      <c r="C29" s="113" t="s">
        <v>777</v>
      </c>
      <c r="D29" s="104" t="s">
        <v>778</v>
      </c>
      <c r="E29" s="104" t="s">
        <v>779</v>
      </c>
      <c r="F29" s="107" t="s">
        <v>682</v>
      </c>
      <c r="G29" s="113" t="s">
        <v>712</v>
      </c>
      <c r="H29" s="113" t="s">
        <v>774</v>
      </c>
      <c r="I29" s="113" t="s">
        <v>525</v>
      </c>
      <c r="J29" s="113" t="s">
        <v>780</v>
      </c>
      <c r="K29" s="113" t="s">
        <v>648</v>
      </c>
      <c r="L29" s="113" t="s">
        <v>693</v>
      </c>
      <c r="M29" s="113" t="s">
        <v>676</v>
      </c>
      <c r="N29" s="107" t="s">
        <v>781</v>
      </c>
      <c r="P29" s="239">
        <v>29</v>
      </c>
      <c r="Q29" s="237" t="s">
        <v>782</v>
      </c>
      <c r="R29" s="239" t="s">
        <v>747</v>
      </c>
      <c r="S29"/>
      <c r="T29" s="239" t="s">
        <v>530</v>
      </c>
      <c r="U29" s="237" t="s">
        <v>783</v>
      </c>
      <c r="V29" s="239">
        <v>41</v>
      </c>
      <c r="W29"/>
      <c r="X29" s="239" t="s">
        <v>747</v>
      </c>
      <c r="Y29" s="237" t="s">
        <v>782</v>
      </c>
      <c r="Z29" s="239">
        <v>29</v>
      </c>
      <c r="AB29" s="673" t="s">
        <v>361</v>
      </c>
      <c r="AC29" s="673"/>
      <c r="AD29" s="673"/>
      <c r="AE29" s="673"/>
      <c r="AF29" s="673"/>
      <c r="AG29" s="673"/>
      <c r="AH29" s="673"/>
      <c r="AI29" s="673"/>
      <c r="AJ29" s="673"/>
      <c r="AK29" s="673"/>
      <c r="AL29" s="673"/>
      <c r="AM29" s="673"/>
      <c r="AN29" s="673"/>
      <c r="AO29" s="673"/>
      <c r="AR29" s="215">
        <v>1</v>
      </c>
    </row>
    <row r="30" spans="1:44" ht="30">
      <c r="A30" s="128" t="s">
        <v>784</v>
      </c>
      <c r="B30" s="113" t="s">
        <v>657</v>
      </c>
      <c r="C30" s="113" t="s">
        <v>658</v>
      </c>
      <c r="D30" s="104" t="s">
        <v>785</v>
      </c>
      <c r="E30" s="104" t="s">
        <v>786</v>
      </c>
      <c r="F30" s="107" t="s">
        <v>661</v>
      </c>
      <c r="G30" s="113" t="s">
        <v>674</v>
      </c>
      <c r="H30" s="113" t="s">
        <v>729</v>
      </c>
      <c r="I30" s="113" t="s">
        <v>787</v>
      </c>
      <c r="J30" s="113" t="s">
        <v>641</v>
      </c>
      <c r="K30" s="113" t="s">
        <v>763</v>
      </c>
      <c r="L30" s="113" t="s">
        <v>460</v>
      </c>
      <c r="M30" s="113" t="s">
        <v>720</v>
      </c>
      <c r="N30" s="107" t="s">
        <v>788</v>
      </c>
      <c r="P30" s="240">
        <v>30</v>
      </c>
      <c r="Q30" s="238" t="s">
        <v>789</v>
      </c>
      <c r="R30" s="240" t="s">
        <v>747</v>
      </c>
      <c r="S30"/>
      <c r="T30" s="240" t="s">
        <v>780</v>
      </c>
      <c r="U30" s="238" t="s">
        <v>669</v>
      </c>
      <c r="V30" s="240">
        <v>140</v>
      </c>
      <c r="W30"/>
      <c r="X30" s="240" t="s">
        <v>747</v>
      </c>
      <c r="Y30" s="238" t="s">
        <v>789</v>
      </c>
      <c r="Z30" s="240">
        <v>30</v>
      </c>
      <c r="AB30" s="671" t="s">
        <v>9</v>
      </c>
      <c r="AC30" s="671"/>
      <c r="AD30" s="732" t="s">
        <v>790</v>
      </c>
      <c r="AE30" s="732"/>
      <c r="AF30" s="732"/>
      <c r="AG30" s="732"/>
      <c r="AH30" s="732"/>
      <c r="AI30" s="732"/>
      <c r="AJ30" s="732"/>
      <c r="AK30" s="732"/>
      <c r="AL30" s="732"/>
      <c r="AM30" s="732"/>
      <c r="AN30" s="732"/>
      <c r="AO30" s="732"/>
      <c r="AR30" s="215">
        <v>1</v>
      </c>
    </row>
    <row r="31" spans="1:44" ht="30">
      <c r="A31" s="128" t="s">
        <v>791</v>
      </c>
      <c r="B31" s="113" t="s">
        <v>657</v>
      </c>
      <c r="C31" s="113" t="s">
        <v>726</v>
      </c>
      <c r="D31" s="104" t="s">
        <v>792</v>
      </c>
      <c r="E31" s="104" t="s">
        <v>793</v>
      </c>
      <c r="F31" s="107" t="s">
        <v>661</v>
      </c>
      <c r="G31" s="113" t="s">
        <v>676</v>
      </c>
      <c r="H31" s="113" t="s">
        <v>460</v>
      </c>
      <c r="I31" s="113" t="s">
        <v>794</v>
      </c>
      <c r="J31" s="113" t="s">
        <v>662</v>
      </c>
      <c r="K31" s="113" t="s">
        <v>722</v>
      </c>
      <c r="L31" s="113" t="s">
        <v>719</v>
      </c>
      <c r="M31" s="113" t="s">
        <v>483</v>
      </c>
      <c r="N31" s="107" t="s">
        <v>795</v>
      </c>
      <c r="P31" s="239">
        <v>31</v>
      </c>
      <c r="Q31" s="237" t="s">
        <v>796</v>
      </c>
      <c r="R31" s="239" t="s">
        <v>747</v>
      </c>
      <c r="S31"/>
      <c r="T31" s="239" t="s">
        <v>667</v>
      </c>
      <c r="U31" s="237" t="s">
        <v>668</v>
      </c>
      <c r="V31" s="239">
        <v>16</v>
      </c>
      <c r="W31"/>
      <c r="X31" s="239" t="s">
        <v>747</v>
      </c>
      <c r="Y31" s="237" t="s">
        <v>796</v>
      </c>
      <c r="Z31" s="239">
        <v>31</v>
      </c>
      <c r="AB31" s="671" t="s">
        <v>13</v>
      </c>
      <c r="AC31" s="671"/>
      <c r="AD31" s="732" t="s">
        <v>797</v>
      </c>
      <c r="AE31" s="732"/>
      <c r="AF31" s="732"/>
      <c r="AG31" s="732"/>
      <c r="AH31" s="732"/>
      <c r="AI31" s="732"/>
      <c r="AJ31" s="732"/>
      <c r="AK31" s="732"/>
      <c r="AL31" s="732"/>
      <c r="AM31" s="732"/>
      <c r="AN31" s="732"/>
      <c r="AO31" s="732"/>
      <c r="AR31" s="215">
        <v>1</v>
      </c>
    </row>
    <row r="32" spans="1:44" ht="30">
      <c r="A32" s="128" t="s">
        <v>798</v>
      </c>
      <c r="B32" s="113" t="s">
        <v>657</v>
      </c>
      <c r="C32" s="113" t="s">
        <v>799</v>
      </c>
      <c r="D32" s="104" t="s">
        <v>800</v>
      </c>
      <c r="E32" s="104" t="s">
        <v>801</v>
      </c>
      <c r="F32" s="107" t="s">
        <v>682</v>
      </c>
      <c r="G32" s="113" t="s">
        <v>687</v>
      </c>
      <c r="H32" s="113" t="s">
        <v>641</v>
      </c>
      <c r="I32" s="113" t="s">
        <v>460</v>
      </c>
      <c r="J32" s="113" t="s">
        <v>513</v>
      </c>
      <c r="K32" s="113" t="s">
        <v>647</v>
      </c>
      <c r="L32" s="113" t="s">
        <v>675</v>
      </c>
      <c r="M32" s="113" t="s">
        <v>684</v>
      </c>
      <c r="N32" s="107" t="s">
        <v>802</v>
      </c>
      <c r="P32" s="240">
        <v>32</v>
      </c>
      <c r="Q32" s="241" t="s">
        <v>803</v>
      </c>
      <c r="R32" s="240" t="s">
        <v>747</v>
      </c>
      <c r="S32"/>
      <c r="T32" s="240" t="s">
        <v>699</v>
      </c>
      <c r="U32" s="241" t="s">
        <v>657</v>
      </c>
      <c r="V32" s="240">
        <v>96</v>
      </c>
      <c r="W32"/>
      <c r="X32" s="240" t="s">
        <v>747</v>
      </c>
      <c r="Y32" s="241" t="s">
        <v>803</v>
      </c>
      <c r="Z32" s="240">
        <v>32</v>
      </c>
      <c r="AB32" s="671" t="s">
        <v>17</v>
      </c>
      <c r="AC32" s="671"/>
      <c r="AD32" s="732" t="s">
        <v>804</v>
      </c>
      <c r="AE32" s="732"/>
      <c r="AF32" s="732"/>
      <c r="AG32" s="732"/>
      <c r="AH32" s="732"/>
      <c r="AI32" s="732"/>
      <c r="AJ32" s="732"/>
      <c r="AK32" s="732"/>
      <c r="AL32" s="732"/>
      <c r="AM32" s="732"/>
      <c r="AN32" s="732"/>
      <c r="AO32" s="732"/>
      <c r="AR32" s="215">
        <v>1</v>
      </c>
    </row>
    <row r="33" spans="1:44" ht="30">
      <c r="A33" s="128" t="s">
        <v>805</v>
      </c>
      <c r="B33" s="113" t="s">
        <v>806</v>
      </c>
      <c r="C33" s="113" t="s">
        <v>707</v>
      </c>
      <c r="D33" s="104" t="s">
        <v>807</v>
      </c>
      <c r="E33" s="104" t="s">
        <v>808</v>
      </c>
      <c r="F33" s="107" t="s">
        <v>682</v>
      </c>
      <c r="G33" s="113" t="s">
        <v>774</v>
      </c>
      <c r="H33" s="113" t="s">
        <v>702</v>
      </c>
      <c r="I33" s="113" t="s">
        <v>809</v>
      </c>
      <c r="J33" s="113" t="s">
        <v>662</v>
      </c>
      <c r="K33" s="113" t="s">
        <v>810</v>
      </c>
      <c r="L33" s="113" t="s">
        <v>553</v>
      </c>
      <c r="M33" s="113" t="s">
        <v>547</v>
      </c>
      <c r="N33" s="107" t="s">
        <v>811</v>
      </c>
      <c r="P33" s="239">
        <v>33</v>
      </c>
      <c r="Q33" s="237" t="s">
        <v>710</v>
      </c>
      <c r="R33" s="239" t="s">
        <v>812</v>
      </c>
      <c r="S33"/>
      <c r="T33" s="239" t="s">
        <v>480</v>
      </c>
      <c r="U33" s="237" t="s">
        <v>749</v>
      </c>
      <c r="V33" s="239">
        <v>126</v>
      </c>
      <c r="W33"/>
      <c r="X33" s="239" t="s">
        <v>812</v>
      </c>
      <c r="Y33" s="237" t="s">
        <v>710</v>
      </c>
      <c r="Z33" s="239">
        <v>33</v>
      </c>
      <c r="AB33" s="671" t="s">
        <v>21</v>
      </c>
      <c r="AC33" s="671"/>
      <c r="AD33" s="732" t="s">
        <v>813</v>
      </c>
      <c r="AE33" s="732"/>
      <c r="AF33" s="732"/>
      <c r="AG33" s="732"/>
      <c r="AH33" s="732"/>
      <c r="AI33" s="732"/>
      <c r="AJ33" s="732"/>
      <c r="AK33" s="732"/>
      <c r="AL33" s="732"/>
      <c r="AM33" s="732"/>
      <c r="AN33" s="732"/>
      <c r="AO33" s="732"/>
      <c r="AR33" s="215">
        <v>1</v>
      </c>
    </row>
    <row r="34" spans="1:44" ht="30">
      <c r="A34" s="128" t="s">
        <v>814</v>
      </c>
      <c r="B34" s="113" t="s">
        <v>657</v>
      </c>
      <c r="C34" s="113" t="s">
        <v>658</v>
      </c>
      <c r="D34" s="104" t="s">
        <v>815</v>
      </c>
      <c r="E34" s="104" t="s">
        <v>816</v>
      </c>
      <c r="F34" s="107" t="s">
        <v>661</v>
      </c>
      <c r="G34" s="113" t="s">
        <v>650</v>
      </c>
      <c r="H34" s="113" t="s">
        <v>525</v>
      </c>
      <c r="I34" s="113" t="s">
        <v>774</v>
      </c>
      <c r="J34" s="113" t="s">
        <v>513</v>
      </c>
      <c r="K34" s="113" t="s">
        <v>719</v>
      </c>
      <c r="L34" s="113" t="s">
        <v>459</v>
      </c>
      <c r="M34" s="113" t="s">
        <v>676</v>
      </c>
      <c r="N34" s="107" t="s">
        <v>817</v>
      </c>
      <c r="P34" s="240">
        <v>34</v>
      </c>
      <c r="Q34" s="238" t="s">
        <v>818</v>
      </c>
      <c r="R34" s="240" t="s">
        <v>819</v>
      </c>
      <c r="S34"/>
      <c r="T34" s="240" t="s">
        <v>547</v>
      </c>
      <c r="U34" s="238" t="s">
        <v>652</v>
      </c>
      <c r="V34" s="240">
        <v>15</v>
      </c>
      <c r="W34"/>
      <c r="X34" s="240" t="s">
        <v>819</v>
      </c>
      <c r="Y34" s="238" t="s">
        <v>818</v>
      </c>
      <c r="Z34" s="240">
        <v>34</v>
      </c>
      <c r="AB34" s="671" t="s">
        <v>25</v>
      </c>
      <c r="AC34" s="671"/>
      <c r="AD34" s="732" t="s">
        <v>820</v>
      </c>
      <c r="AE34" s="732"/>
      <c r="AF34" s="732"/>
      <c r="AG34" s="732"/>
      <c r="AH34" s="732"/>
      <c r="AI34" s="732"/>
      <c r="AJ34" s="732"/>
      <c r="AK34" s="732"/>
      <c r="AL34" s="732"/>
      <c r="AM34" s="732"/>
      <c r="AN34" s="732"/>
      <c r="AO34" s="732"/>
      <c r="AR34" s="215">
        <v>1</v>
      </c>
    </row>
    <row r="35" spans="1:44" ht="30">
      <c r="A35" s="128" t="s">
        <v>821</v>
      </c>
      <c r="B35" s="113" t="s">
        <v>642</v>
      </c>
      <c r="C35" s="113" t="s">
        <v>679</v>
      </c>
      <c r="D35" s="104" t="s">
        <v>822</v>
      </c>
      <c r="E35" s="104" t="s">
        <v>823</v>
      </c>
      <c r="F35" s="107" t="s">
        <v>682</v>
      </c>
      <c r="G35" s="113" t="s">
        <v>525</v>
      </c>
      <c r="H35" s="113" t="s">
        <v>780</v>
      </c>
      <c r="I35" s="113" t="s">
        <v>824</v>
      </c>
      <c r="J35" s="113" t="s">
        <v>513</v>
      </c>
      <c r="K35" s="113" t="s">
        <v>719</v>
      </c>
      <c r="L35" s="113" t="s">
        <v>459</v>
      </c>
      <c r="M35" s="113" t="s">
        <v>547</v>
      </c>
      <c r="N35" s="107" t="s">
        <v>825</v>
      </c>
      <c r="P35" s="239">
        <v>35</v>
      </c>
      <c r="Q35" s="237" t="s">
        <v>826</v>
      </c>
      <c r="R35" s="239" t="s">
        <v>819</v>
      </c>
      <c r="S35"/>
      <c r="T35" s="239" t="s">
        <v>827</v>
      </c>
      <c r="U35" s="237" t="s">
        <v>669</v>
      </c>
      <c r="V35" s="239">
        <v>141</v>
      </c>
      <c r="W35"/>
      <c r="X35" s="239" t="s">
        <v>819</v>
      </c>
      <c r="Y35" s="237" t="s">
        <v>826</v>
      </c>
      <c r="Z35" s="239">
        <v>35</v>
      </c>
      <c r="AB35" s="671" t="s">
        <v>41</v>
      </c>
      <c r="AC35" s="671"/>
      <c r="AD35" s="732" t="s">
        <v>828</v>
      </c>
      <c r="AE35" s="732"/>
      <c r="AF35" s="732"/>
      <c r="AG35" s="732"/>
      <c r="AH35" s="732"/>
      <c r="AI35" s="732"/>
      <c r="AJ35" s="732"/>
      <c r="AK35" s="732"/>
      <c r="AL35" s="732"/>
      <c r="AM35" s="732"/>
      <c r="AN35" s="732"/>
      <c r="AO35" s="732"/>
      <c r="AR35" s="215">
        <v>1</v>
      </c>
    </row>
    <row r="36" spans="1:44" ht="30">
      <c r="A36" s="128" t="s">
        <v>829</v>
      </c>
      <c r="B36" s="113" t="s">
        <v>830</v>
      </c>
      <c r="C36" s="113" t="s">
        <v>707</v>
      </c>
      <c r="D36" s="104" t="s">
        <v>831</v>
      </c>
      <c r="E36" s="104" t="s">
        <v>832</v>
      </c>
      <c r="F36" s="107" t="s">
        <v>682</v>
      </c>
      <c r="G36" s="113" t="s">
        <v>809</v>
      </c>
      <c r="H36" s="113" t="s">
        <v>459</v>
      </c>
      <c r="I36" s="113" t="s">
        <v>683</v>
      </c>
      <c r="J36" s="113" t="s">
        <v>702</v>
      </c>
      <c r="K36" s="113" t="s">
        <v>650</v>
      </c>
      <c r="L36" s="113" t="s">
        <v>684</v>
      </c>
      <c r="M36" s="113" t="s">
        <v>547</v>
      </c>
      <c r="N36" s="107" t="s">
        <v>833</v>
      </c>
      <c r="P36" s="240">
        <v>36</v>
      </c>
      <c r="Q36" s="241" t="s">
        <v>834</v>
      </c>
      <c r="R36" s="240" t="s">
        <v>819</v>
      </c>
      <c r="S36"/>
      <c r="T36" s="240" t="s">
        <v>746</v>
      </c>
      <c r="U36" s="241" t="s">
        <v>747</v>
      </c>
      <c r="V36" s="240">
        <v>25</v>
      </c>
      <c r="W36"/>
      <c r="X36" s="240" t="s">
        <v>819</v>
      </c>
      <c r="Y36" s="241" t="s">
        <v>834</v>
      </c>
      <c r="Z36" s="240">
        <v>36</v>
      </c>
      <c r="AB36" s="671" t="s">
        <v>45</v>
      </c>
      <c r="AC36" s="671"/>
      <c r="AD36" s="732" t="s">
        <v>835</v>
      </c>
      <c r="AE36" s="732"/>
      <c r="AF36" s="732"/>
      <c r="AG36" s="732"/>
      <c r="AH36" s="732"/>
      <c r="AI36" s="732"/>
      <c r="AJ36" s="732"/>
      <c r="AK36" s="732"/>
      <c r="AL36" s="732"/>
      <c r="AM36" s="732"/>
      <c r="AN36" s="732"/>
      <c r="AO36" s="732"/>
      <c r="AR36" s="215">
        <v>1</v>
      </c>
    </row>
    <row r="37" spans="1:44" ht="30">
      <c r="A37" s="128" t="s">
        <v>836</v>
      </c>
      <c r="B37" s="113" t="s">
        <v>657</v>
      </c>
      <c r="C37" s="113" t="s">
        <v>707</v>
      </c>
      <c r="D37" s="104" t="s">
        <v>837</v>
      </c>
      <c r="E37" s="104" t="s">
        <v>838</v>
      </c>
      <c r="F37" s="107" t="s">
        <v>682</v>
      </c>
      <c r="G37" s="113" t="s">
        <v>663</v>
      </c>
      <c r="H37" s="113" t="s">
        <v>664</v>
      </c>
      <c r="I37" s="113" t="s">
        <v>774</v>
      </c>
      <c r="J37" s="113" t="s">
        <v>460</v>
      </c>
      <c r="K37" s="113" t="s">
        <v>839</v>
      </c>
      <c r="L37" s="113" t="s">
        <v>662</v>
      </c>
      <c r="M37" s="113" t="s">
        <v>773</v>
      </c>
      <c r="N37" s="107" t="s">
        <v>840</v>
      </c>
      <c r="P37" s="239">
        <v>37</v>
      </c>
      <c r="Q37" s="237" t="s">
        <v>841</v>
      </c>
      <c r="R37" s="239" t="s">
        <v>819</v>
      </c>
      <c r="S37"/>
      <c r="T37" s="239" t="s">
        <v>695</v>
      </c>
      <c r="U37" s="237" t="s">
        <v>696</v>
      </c>
      <c r="V37" s="239">
        <v>19</v>
      </c>
      <c r="W37"/>
      <c r="X37" s="239" t="s">
        <v>819</v>
      </c>
      <c r="Y37" s="237" t="s">
        <v>841</v>
      </c>
      <c r="Z37" s="239">
        <v>37</v>
      </c>
      <c r="AB37" s="671" t="s">
        <v>49</v>
      </c>
      <c r="AC37" s="671"/>
      <c r="AD37" s="732" t="s">
        <v>842</v>
      </c>
      <c r="AE37" s="732"/>
      <c r="AF37" s="732"/>
      <c r="AG37" s="732"/>
      <c r="AH37" s="732"/>
      <c r="AI37" s="732"/>
      <c r="AJ37" s="732"/>
      <c r="AK37" s="732"/>
      <c r="AL37" s="732"/>
      <c r="AM37" s="732"/>
      <c r="AN37" s="732"/>
      <c r="AO37" s="732"/>
      <c r="AR37" s="215">
        <v>1</v>
      </c>
    </row>
    <row r="38" spans="1:44" ht="30">
      <c r="A38" s="128" t="s">
        <v>843</v>
      </c>
      <c r="B38" s="113" t="s">
        <v>657</v>
      </c>
      <c r="C38" s="113" t="s">
        <v>679</v>
      </c>
      <c r="D38" s="104" t="s">
        <v>844</v>
      </c>
      <c r="E38" s="104" t="s">
        <v>845</v>
      </c>
      <c r="F38" s="107" t="s">
        <v>682</v>
      </c>
      <c r="G38" s="113" t="s">
        <v>774</v>
      </c>
      <c r="H38" s="113" t="s">
        <v>513</v>
      </c>
      <c r="I38" s="113" t="s">
        <v>519</v>
      </c>
      <c r="J38" s="113" t="s">
        <v>729</v>
      </c>
      <c r="K38" s="113" t="s">
        <v>460</v>
      </c>
      <c r="L38" s="113" t="s">
        <v>674</v>
      </c>
      <c r="M38" s="113" t="s">
        <v>547</v>
      </c>
      <c r="N38" s="107" t="s">
        <v>846</v>
      </c>
      <c r="P38" s="240">
        <v>38</v>
      </c>
      <c r="Q38" s="238" t="s">
        <v>847</v>
      </c>
      <c r="R38" s="240" t="s">
        <v>819</v>
      </c>
      <c r="S38"/>
      <c r="T38" s="240" t="s">
        <v>457</v>
      </c>
      <c r="U38" s="238" t="s">
        <v>657</v>
      </c>
      <c r="V38" s="240">
        <v>97</v>
      </c>
      <c r="W38"/>
      <c r="X38" s="240" t="s">
        <v>819</v>
      </c>
      <c r="Y38" s="238" t="s">
        <v>847</v>
      </c>
      <c r="Z38" s="240">
        <v>38</v>
      </c>
      <c r="AB38" s="671" t="s">
        <v>53</v>
      </c>
      <c r="AC38" s="671"/>
      <c r="AD38" s="732" t="s">
        <v>848</v>
      </c>
      <c r="AE38" s="732"/>
      <c r="AF38" s="732"/>
      <c r="AG38" s="732"/>
      <c r="AH38" s="732"/>
      <c r="AI38" s="732"/>
      <c r="AJ38" s="732"/>
      <c r="AK38" s="732"/>
      <c r="AL38" s="732"/>
      <c r="AM38" s="732"/>
      <c r="AN38" s="732"/>
      <c r="AO38" s="732"/>
      <c r="AR38" s="215">
        <v>1</v>
      </c>
    </row>
    <row r="39" spans="1:44" ht="30">
      <c r="A39" s="128" t="s">
        <v>849</v>
      </c>
      <c r="B39" s="113" t="s">
        <v>657</v>
      </c>
      <c r="C39" s="113" t="s">
        <v>726</v>
      </c>
      <c r="D39" s="104" t="s">
        <v>850</v>
      </c>
      <c r="E39" s="104" t="s">
        <v>851</v>
      </c>
      <c r="F39" s="107" t="s">
        <v>661</v>
      </c>
      <c r="G39" s="113" t="s">
        <v>647</v>
      </c>
      <c r="H39" s="113" t="s">
        <v>641</v>
      </c>
      <c r="I39" s="113" t="s">
        <v>763</v>
      </c>
      <c r="J39" s="113" t="s">
        <v>459</v>
      </c>
      <c r="K39" s="113" t="s">
        <v>756</v>
      </c>
      <c r="L39" s="113" t="s">
        <v>665</v>
      </c>
      <c r="M39" s="113" t="s">
        <v>693</v>
      </c>
      <c r="N39" s="107" t="s">
        <v>852</v>
      </c>
      <c r="P39" s="239">
        <v>39</v>
      </c>
      <c r="Q39" s="237" t="s">
        <v>853</v>
      </c>
      <c r="R39" s="239" t="s">
        <v>819</v>
      </c>
      <c r="S39"/>
      <c r="T39" s="239" t="s">
        <v>854</v>
      </c>
      <c r="U39" s="237" t="s">
        <v>654</v>
      </c>
      <c r="V39" s="239">
        <v>50</v>
      </c>
      <c r="W39"/>
      <c r="X39" s="239" t="s">
        <v>819</v>
      </c>
      <c r="Y39" s="237" t="s">
        <v>853</v>
      </c>
      <c r="Z39" s="239">
        <v>39</v>
      </c>
      <c r="AB39" s="671" t="s">
        <v>57</v>
      </c>
      <c r="AC39" s="671"/>
      <c r="AD39" s="732" t="s">
        <v>855</v>
      </c>
      <c r="AE39" s="732"/>
      <c r="AF39" s="732"/>
      <c r="AG39" s="732"/>
      <c r="AH39" s="732"/>
      <c r="AI39" s="732"/>
      <c r="AJ39" s="732"/>
      <c r="AK39" s="732"/>
      <c r="AL39" s="732"/>
      <c r="AM39" s="732"/>
      <c r="AN39" s="732"/>
      <c r="AO39" s="732"/>
      <c r="AR39" s="215">
        <v>1</v>
      </c>
    </row>
    <row r="40" spans="1:44" ht="30">
      <c r="A40" s="128" t="s">
        <v>818</v>
      </c>
      <c r="B40" s="113" t="s">
        <v>819</v>
      </c>
      <c r="C40" s="113" t="s">
        <v>769</v>
      </c>
      <c r="D40" s="104" t="s">
        <v>856</v>
      </c>
      <c r="E40" s="104" t="s">
        <v>857</v>
      </c>
      <c r="F40" s="107" t="s">
        <v>682</v>
      </c>
      <c r="G40" s="113" t="s">
        <v>774</v>
      </c>
      <c r="H40" s="113" t="s">
        <v>641</v>
      </c>
      <c r="I40" s="113" t="s">
        <v>525</v>
      </c>
      <c r="J40" s="113" t="s">
        <v>783</v>
      </c>
      <c r="K40" s="113" t="s">
        <v>513</v>
      </c>
      <c r="L40" s="113" t="s">
        <v>858</v>
      </c>
      <c r="M40" s="113" t="s">
        <v>773</v>
      </c>
      <c r="N40" s="107" t="s">
        <v>859</v>
      </c>
      <c r="P40" s="240">
        <v>40</v>
      </c>
      <c r="Q40" s="241" t="s">
        <v>860</v>
      </c>
      <c r="R40" s="240" t="s">
        <v>861</v>
      </c>
      <c r="S40"/>
      <c r="T40" s="240" t="s">
        <v>715</v>
      </c>
      <c r="U40" s="241" t="s">
        <v>657</v>
      </c>
      <c r="V40" s="240">
        <v>98</v>
      </c>
      <c r="W40"/>
      <c r="X40" s="240" t="s">
        <v>861</v>
      </c>
      <c r="Y40" s="241" t="s">
        <v>860</v>
      </c>
      <c r="Z40" s="240">
        <v>40</v>
      </c>
      <c r="AB40" s="399"/>
      <c r="AC40" s="399"/>
      <c r="AD40" s="399"/>
      <c r="AE40" s="399"/>
      <c r="AF40" s="399"/>
      <c r="AG40" s="399"/>
      <c r="AH40" s="399"/>
      <c r="AI40" s="399"/>
      <c r="AJ40" s="399"/>
      <c r="AK40" s="399"/>
      <c r="AL40" s="399"/>
      <c r="AM40" s="399"/>
      <c r="AN40" s="399"/>
      <c r="AO40" s="399"/>
      <c r="AR40" s="215">
        <v>1</v>
      </c>
    </row>
    <row r="41" spans="1:44" ht="30">
      <c r="A41" s="128" t="s">
        <v>862</v>
      </c>
      <c r="B41" s="113" t="s">
        <v>657</v>
      </c>
      <c r="C41" s="113" t="s">
        <v>707</v>
      </c>
      <c r="D41" s="104" t="s">
        <v>863</v>
      </c>
      <c r="E41" s="104" t="s">
        <v>864</v>
      </c>
      <c r="F41" s="107" t="s">
        <v>682</v>
      </c>
      <c r="G41" s="113" t="s">
        <v>519</v>
      </c>
      <c r="H41" s="113" t="s">
        <v>865</v>
      </c>
      <c r="I41" s="113" t="s">
        <v>729</v>
      </c>
      <c r="J41" s="113" t="s">
        <v>459</v>
      </c>
      <c r="K41" s="113" t="s">
        <v>676</v>
      </c>
      <c r="L41" s="113" t="s">
        <v>553</v>
      </c>
      <c r="M41" s="113" t="s">
        <v>547</v>
      </c>
      <c r="N41" s="107" t="s">
        <v>866</v>
      </c>
      <c r="P41" s="239">
        <v>41</v>
      </c>
      <c r="Q41" s="237" t="s">
        <v>530</v>
      </c>
      <c r="R41" s="239" t="s">
        <v>783</v>
      </c>
      <c r="S41"/>
      <c r="T41" s="239" t="s">
        <v>725</v>
      </c>
      <c r="U41" s="237" t="s">
        <v>657</v>
      </c>
      <c r="V41" s="239">
        <v>99</v>
      </c>
      <c r="W41"/>
      <c r="X41" s="239" t="s">
        <v>783</v>
      </c>
      <c r="Y41" s="237" t="s">
        <v>530</v>
      </c>
      <c r="Z41" s="239">
        <v>41</v>
      </c>
      <c r="AB41" s="673" t="s">
        <v>867</v>
      </c>
      <c r="AC41" s="673"/>
      <c r="AD41" s="673"/>
      <c r="AE41" s="673"/>
      <c r="AF41" s="673"/>
      <c r="AG41" s="673"/>
      <c r="AH41" s="673"/>
      <c r="AI41" s="673"/>
      <c r="AJ41" s="673"/>
      <c r="AK41" s="673"/>
      <c r="AL41" s="673"/>
      <c r="AM41" s="673"/>
      <c r="AN41" s="673"/>
      <c r="AO41" s="673"/>
      <c r="AR41" s="215">
        <v>1</v>
      </c>
    </row>
    <row r="42" spans="1:44" ht="30">
      <c r="A42" s="128" t="s">
        <v>868</v>
      </c>
      <c r="B42" s="113" t="s">
        <v>657</v>
      </c>
      <c r="C42" s="113" t="s">
        <v>869</v>
      </c>
      <c r="D42" s="104" t="s">
        <v>870</v>
      </c>
      <c r="E42" s="104" t="s">
        <v>871</v>
      </c>
      <c r="F42" s="107" t="s">
        <v>661</v>
      </c>
      <c r="G42" s="113" t="s">
        <v>774</v>
      </c>
      <c r="H42" s="113" t="s">
        <v>872</v>
      </c>
      <c r="I42" s="113" t="s">
        <v>460</v>
      </c>
      <c r="J42" s="113" t="s">
        <v>759</v>
      </c>
      <c r="K42" s="113" t="s">
        <v>536</v>
      </c>
      <c r="L42" s="113" t="s">
        <v>650</v>
      </c>
      <c r="M42" s="113" t="s">
        <v>684</v>
      </c>
      <c r="N42" s="107" t="s">
        <v>873</v>
      </c>
      <c r="P42" s="240">
        <v>42</v>
      </c>
      <c r="Q42" s="238" t="s">
        <v>536</v>
      </c>
      <c r="R42" s="240" t="s">
        <v>783</v>
      </c>
      <c r="S42"/>
      <c r="T42" s="240" t="s">
        <v>874</v>
      </c>
      <c r="U42" s="238" t="s">
        <v>654</v>
      </c>
      <c r="V42" s="240">
        <v>51</v>
      </c>
      <c r="W42"/>
      <c r="X42" s="240" t="s">
        <v>783</v>
      </c>
      <c r="Y42" s="238" t="s">
        <v>536</v>
      </c>
      <c r="Z42" s="240">
        <v>42</v>
      </c>
      <c r="AB42" s="733" t="s">
        <v>875</v>
      </c>
      <c r="AC42" s="733"/>
      <c r="AD42" s="733"/>
      <c r="AE42" s="672" t="s">
        <v>876</v>
      </c>
      <c r="AF42" s="672"/>
      <c r="AG42" s="672"/>
      <c r="AH42" s="672"/>
      <c r="AI42" s="672"/>
      <c r="AJ42" s="672"/>
      <c r="AK42" s="672"/>
      <c r="AL42" s="672"/>
      <c r="AM42" s="672"/>
      <c r="AN42" s="672"/>
      <c r="AO42" s="672"/>
      <c r="AR42" s="215">
        <v>1</v>
      </c>
    </row>
    <row r="43" spans="1:44" ht="30">
      <c r="A43" s="128" t="s">
        <v>647</v>
      </c>
      <c r="B43" s="113" t="s">
        <v>877</v>
      </c>
      <c r="C43" s="113" t="s">
        <v>878</v>
      </c>
      <c r="D43" s="104" t="s">
        <v>879</v>
      </c>
      <c r="E43" s="104" t="s">
        <v>880</v>
      </c>
      <c r="F43" s="107" t="s">
        <v>881</v>
      </c>
      <c r="G43" s="113" t="s">
        <v>756</v>
      </c>
      <c r="H43" s="113" t="s">
        <v>641</v>
      </c>
      <c r="I43" s="113" t="s">
        <v>882</v>
      </c>
      <c r="J43" s="113" t="s">
        <v>722</v>
      </c>
      <c r="K43" s="113" t="s">
        <v>883</v>
      </c>
      <c r="L43" s="113" t="s">
        <v>773</v>
      </c>
      <c r="M43" s="113" t="s">
        <v>547</v>
      </c>
      <c r="N43" s="107" t="s">
        <v>884</v>
      </c>
      <c r="P43" s="239">
        <v>43</v>
      </c>
      <c r="Q43" s="237" t="s">
        <v>885</v>
      </c>
      <c r="R43" s="239" t="s">
        <v>783</v>
      </c>
      <c r="S43"/>
      <c r="T43" s="239" t="s">
        <v>648</v>
      </c>
      <c r="U43" s="237" t="s">
        <v>657</v>
      </c>
      <c r="V43" s="239">
        <v>100</v>
      </c>
      <c r="W43"/>
      <c r="X43" s="239" t="s">
        <v>783</v>
      </c>
      <c r="Y43" s="237" t="s">
        <v>885</v>
      </c>
      <c r="Z43" s="239">
        <v>43</v>
      </c>
      <c r="AB43" s="733" t="s">
        <v>453</v>
      </c>
      <c r="AC43" s="733"/>
      <c r="AD43" s="733"/>
      <c r="AE43" s="672" t="s">
        <v>886</v>
      </c>
      <c r="AF43" s="672"/>
      <c r="AG43" s="672"/>
      <c r="AH43" s="672"/>
      <c r="AI43" s="672"/>
      <c r="AJ43" s="672"/>
      <c r="AK43" s="672"/>
      <c r="AL43" s="672"/>
      <c r="AM43" s="672"/>
      <c r="AN43" s="672"/>
      <c r="AO43" s="672"/>
      <c r="AR43" s="215">
        <v>1</v>
      </c>
    </row>
    <row r="44" spans="1:44" ht="30">
      <c r="A44" s="128" t="s">
        <v>653</v>
      </c>
      <c r="B44" s="113" t="s">
        <v>654</v>
      </c>
      <c r="C44" s="113" t="s">
        <v>887</v>
      </c>
      <c r="D44" s="104" t="s">
        <v>888</v>
      </c>
      <c r="E44" s="104" t="s">
        <v>889</v>
      </c>
      <c r="F44" s="107" t="s">
        <v>881</v>
      </c>
      <c r="G44" s="113" t="s">
        <v>687</v>
      </c>
      <c r="H44" s="113" t="s">
        <v>890</v>
      </c>
      <c r="I44" s="113" t="s">
        <v>650</v>
      </c>
      <c r="J44" s="113" t="s">
        <v>536</v>
      </c>
      <c r="K44" s="113" t="s">
        <v>773</v>
      </c>
      <c r="L44" s="113" t="s">
        <v>649</v>
      </c>
      <c r="M44" s="113" t="s">
        <v>459</v>
      </c>
      <c r="N44" s="107" t="s">
        <v>891</v>
      </c>
      <c r="P44" s="240">
        <v>44</v>
      </c>
      <c r="Q44" s="241" t="s">
        <v>763</v>
      </c>
      <c r="R44" s="240" t="s">
        <v>783</v>
      </c>
      <c r="S44"/>
      <c r="T44" s="240" t="s">
        <v>860</v>
      </c>
      <c r="U44" s="241" t="s">
        <v>861</v>
      </c>
      <c r="V44" s="240">
        <v>40</v>
      </c>
      <c r="W44"/>
      <c r="X44" s="240" t="s">
        <v>783</v>
      </c>
      <c r="Y44" s="241" t="s">
        <v>763</v>
      </c>
      <c r="Z44" s="240">
        <v>44</v>
      </c>
      <c r="AB44" s="733" t="s">
        <v>892</v>
      </c>
      <c r="AC44" s="733"/>
      <c r="AD44" s="733"/>
      <c r="AE44" s="672" t="s">
        <v>893</v>
      </c>
      <c r="AF44" s="672"/>
      <c r="AG44" s="672"/>
      <c r="AH44" s="672"/>
      <c r="AI44" s="672"/>
      <c r="AJ44" s="672"/>
      <c r="AK44" s="672"/>
      <c r="AL44" s="672"/>
      <c r="AM44" s="672"/>
      <c r="AN44" s="672"/>
      <c r="AO44" s="672"/>
      <c r="AR44" s="215">
        <v>1</v>
      </c>
    </row>
    <row r="45" spans="1:44" ht="30">
      <c r="A45" s="128" t="s">
        <v>697</v>
      </c>
      <c r="B45" s="113" t="s">
        <v>654</v>
      </c>
      <c r="C45" s="113" t="s">
        <v>894</v>
      </c>
      <c r="D45" s="104" t="s">
        <v>895</v>
      </c>
      <c r="E45" s="104" t="s">
        <v>896</v>
      </c>
      <c r="F45" s="107" t="s">
        <v>881</v>
      </c>
      <c r="G45" s="113" t="s">
        <v>773</v>
      </c>
      <c r="H45" s="113" t="s">
        <v>809</v>
      </c>
      <c r="I45" s="113" t="s">
        <v>710</v>
      </c>
      <c r="J45" s="113" t="s">
        <v>897</v>
      </c>
      <c r="K45" s="113" t="s">
        <v>898</v>
      </c>
      <c r="L45" s="113" t="s">
        <v>702</v>
      </c>
      <c r="M45" s="113" t="s">
        <v>756</v>
      </c>
      <c r="N45" s="107" t="s">
        <v>899</v>
      </c>
      <c r="P45" s="239">
        <v>45</v>
      </c>
      <c r="Q45" s="237" t="s">
        <v>882</v>
      </c>
      <c r="R45" s="239" t="s">
        <v>783</v>
      </c>
      <c r="S45"/>
      <c r="T45" s="239" t="s">
        <v>536</v>
      </c>
      <c r="U45" s="237" t="s">
        <v>783</v>
      </c>
      <c r="V45" s="239">
        <v>42</v>
      </c>
      <c r="W45"/>
      <c r="X45" s="239" t="s">
        <v>783</v>
      </c>
      <c r="Y45" s="237" t="s">
        <v>882</v>
      </c>
      <c r="Z45" s="239">
        <v>45</v>
      </c>
      <c r="AB45" s="733" t="s">
        <v>900</v>
      </c>
      <c r="AC45" s="733"/>
      <c r="AD45" s="733"/>
      <c r="AE45" s="672" t="s">
        <v>901</v>
      </c>
      <c r="AF45" s="672"/>
      <c r="AG45" s="672"/>
      <c r="AH45" s="672"/>
      <c r="AI45" s="672"/>
      <c r="AJ45" s="672"/>
      <c r="AK45" s="672"/>
      <c r="AL45" s="672"/>
      <c r="AM45" s="672"/>
      <c r="AN45" s="672"/>
      <c r="AO45" s="672"/>
      <c r="AR45" s="215">
        <v>1</v>
      </c>
    </row>
    <row r="46" spans="1:44" ht="30">
      <c r="A46" s="128" t="s">
        <v>739</v>
      </c>
      <c r="B46" s="113" t="s">
        <v>654</v>
      </c>
      <c r="C46" s="113" t="s">
        <v>707</v>
      </c>
      <c r="D46" s="104" t="s">
        <v>902</v>
      </c>
      <c r="E46" s="104" t="s">
        <v>903</v>
      </c>
      <c r="F46" s="107" t="s">
        <v>682</v>
      </c>
      <c r="G46" s="113" t="s">
        <v>483</v>
      </c>
      <c r="H46" s="113" t="s">
        <v>547</v>
      </c>
      <c r="I46" s="113" t="s">
        <v>746</v>
      </c>
      <c r="J46" s="113" t="s">
        <v>809</v>
      </c>
      <c r="K46" s="113" t="s">
        <v>904</v>
      </c>
      <c r="L46" s="113" t="s">
        <v>684</v>
      </c>
      <c r="M46" s="113" t="s">
        <v>905</v>
      </c>
      <c r="N46" s="107" t="s">
        <v>906</v>
      </c>
      <c r="P46" s="240">
        <v>46</v>
      </c>
      <c r="Q46" s="238" t="s">
        <v>662</v>
      </c>
      <c r="R46" s="240" t="s">
        <v>783</v>
      </c>
      <c r="S46"/>
      <c r="T46" s="240" t="s">
        <v>483</v>
      </c>
      <c r="U46" s="238" t="s">
        <v>907</v>
      </c>
      <c r="V46" s="240">
        <v>138</v>
      </c>
      <c r="W46"/>
      <c r="X46" s="240" t="s">
        <v>783</v>
      </c>
      <c r="Y46" s="238" t="s">
        <v>662</v>
      </c>
      <c r="Z46" s="240">
        <v>46</v>
      </c>
      <c r="AB46" s="733" t="s">
        <v>908</v>
      </c>
      <c r="AC46" s="733"/>
      <c r="AD46" s="733"/>
      <c r="AE46" s="672" t="s">
        <v>909</v>
      </c>
      <c r="AF46" s="672"/>
      <c r="AG46" s="672"/>
      <c r="AH46" s="672"/>
      <c r="AI46" s="672"/>
      <c r="AJ46" s="672"/>
      <c r="AK46" s="672"/>
      <c r="AL46" s="672"/>
      <c r="AM46" s="672"/>
      <c r="AN46" s="672"/>
      <c r="AO46" s="672"/>
      <c r="AR46" s="215">
        <v>1</v>
      </c>
    </row>
    <row r="47" spans="1:44" ht="30">
      <c r="A47" s="128" t="s">
        <v>854</v>
      </c>
      <c r="B47" s="113" t="s">
        <v>654</v>
      </c>
      <c r="C47" s="113" t="s">
        <v>910</v>
      </c>
      <c r="D47" s="104" t="s">
        <v>911</v>
      </c>
      <c r="E47" s="104" t="s">
        <v>912</v>
      </c>
      <c r="F47" s="107" t="s">
        <v>881</v>
      </c>
      <c r="G47" s="113" t="s">
        <v>474</v>
      </c>
      <c r="H47" s="113" t="s">
        <v>483</v>
      </c>
      <c r="I47" s="113" t="s">
        <v>827</v>
      </c>
      <c r="J47" s="113" t="s">
        <v>773</v>
      </c>
      <c r="K47" s="113" t="s">
        <v>663</v>
      </c>
      <c r="L47" s="113" t="s">
        <v>477</v>
      </c>
      <c r="M47" s="113" t="s">
        <v>913</v>
      </c>
      <c r="N47" s="107" t="s">
        <v>914</v>
      </c>
      <c r="P47" s="239">
        <v>47</v>
      </c>
      <c r="Q47" s="237" t="s">
        <v>653</v>
      </c>
      <c r="R47" s="239" t="s">
        <v>654</v>
      </c>
      <c r="S47"/>
      <c r="T47" s="239" t="s">
        <v>752</v>
      </c>
      <c r="U47" s="237" t="s">
        <v>657</v>
      </c>
      <c r="V47" s="239">
        <v>102</v>
      </c>
      <c r="W47"/>
      <c r="X47" s="239" t="s">
        <v>654</v>
      </c>
      <c r="Y47" s="237" t="s">
        <v>653</v>
      </c>
      <c r="Z47" s="239">
        <v>47</v>
      </c>
      <c r="AB47" s="733" t="s">
        <v>915</v>
      </c>
      <c r="AC47" s="733"/>
      <c r="AD47" s="733"/>
      <c r="AE47" s="672" t="s">
        <v>916</v>
      </c>
      <c r="AF47" s="672"/>
      <c r="AG47" s="672"/>
      <c r="AH47" s="672"/>
      <c r="AI47" s="672"/>
      <c r="AJ47" s="672"/>
      <c r="AK47" s="672"/>
      <c r="AL47" s="672"/>
      <c r="AM47" s="672"/>
      <c r="AN47" s="672"/>
      <c r="AO47" s="672"/>
      <c r="AR47" s="215">
        <v>1</v>
      </c>
    </row>
    <row r="48" spans="1:44" ht="30">
      <c r="A48" s="128" t="s">
        <v>874</v>
      </c>
      <c r="B48" s="113" t="s">
        <v>654</v>
      </c>
      <c r="C48" s="113" t="s">
        <v>887</v>
      </c>
      <c r="D48" s="104" t="s">
        <v>917</v>
      </c>
      <c r="E48" s="104" t="s">
        <v>918</v>
      </c>
      <c r="F48" s="107" t="s">
        <v>881</v>
      </c>
      <c r="G48" s="113" t="s">
        <v>687</v>
      </c>
      <c r="H48" s="113" t="s">
        <v>483</v>
      </c>
      <c r="I48" s="113" t="s">
        <v>827</v>
      </c>
      <c r="J48" s="113" t="s">
        <v>773</v>
      </c>
      <c r="K48" s="113" t="s">
        <v>525</v>
      </c>
      <c r="L48" s="113" t="s">
        <v>919</v>
      </c>
      <c r="M48" s="113" t="s">
        <v>920</v>
      </c>
      <c r="N48" s="107" t="s">
        <v>921</v>
      </c>
      <c r="P48" s="240">
        <v>48</v>
      </c>
      <c r="Q48" s="241" t="s">
        <v>697</v>
      </c>
      <c r="R48" s="240" t="s">
        <v>654</v>
      </c>
      <c r="S48"/>
      <c r="T48" s="240" t="s">
        <v>468</v>
      </c>
      <c r="U48" s="241" t="s">
        <v>657</v>
      </c>
      <c r="V48" s="240">
        <v>101</v>
      </c>
      <c r="W48"/>
      <c r="X48" s="240" t="s">
        <v>654</v>
      </c>
      <c r="Y48" s="241" t="s">
        <v>697</v>
      </c>
      <c r="Z48" s="240">
        <v>48</v>
      </c>
      <c r="AB48" s="733" t="s">
        <v>922</v>
      </c>
      <c r="AC48" s="733"/>
      <c r="AD48" s="733"/>
      <c r="AE48" s="672" t="s">
        <v>923</v>
      </c>
      <c r="AF48" s="672"/>
      <c r="AG48" s="672"/>
      <c r="AH48" s="672"/>
      <c r="AI48" s="672"/>
      <c r="AJ48" s="672"/>
      <c r="AK48" s="672"/>
      <c r="AL48" s="672"/>
      <c r="AM48" s="672"/>
      <c r="AN48" s="672"/>
      <c r="AO48" s="672"/>
      <c r="AR48" s="215">
        <v>1</v>
      </c>
    </row>
    <row r="49" spans="1:44" ht="30">
      <c r="A49" s="128" t="s">
        <v>460</v>
      </c>
      <c r="B49" s="113" t="s">
        <v>924</v>
      </c>
      <c r="C49" s="113" t="s">
        <v>190</v>
      </c>
      <c r="D49" s="104" t="s">
        <v>925</v>
      </c>
      <c r="E49" s="104" t="s">
        <v>926</v>
      </c>
      <c r="F49" s="107" t="s">
        <v>881</v>
      </c>
      <c r="G49" s="113" t="s">
        <v>749</v>
      </c>
      <c r="H49" s="113" t="s">
        <v>471</v>
      </c>
      <c r="I49" s="113" t="s">
        <v>641</v>
      </c>
      <c r="J49" s="113" t="s">
        <v>542</v>
      </c>
      <c r="K49" s="113" t="s">
        <v>693</v>
      </c>
      <c r="L49" s="113" t="s">
        <v>483</v>
      </c>
      <c r="M49" s="113" t="s">
        <v>547</v>
      </c>
      <c r="N49" s="107" t="s">
        <v>927</v>
      </c>
      <c r="P49" s="239">
        <v>49</v>
      </c>
      <c r="Q49" s="237" t="s">
        <v>739</v>
      </c>
      <c r="R49" s="239" t="s">
        <v>654</v>
      </c>
      <c r="S49"/>
      <c r="T49" s="239" t="s">
        <v>460</v>
      </c>
      <c r="U49" s="237" t="s">
        <v>924</v>
      </c>
      <c r="V49" s="239">
        <v>67</v>
      </c>
      <c r="W49"/>
      <c r="X49" s="239" t="s">
        <v>654</v>
      </c>
      <c r="Y49" s="237" t="s">
        <v>739</v>
      </c>
      <c r="Z49" s="239">
        <v>49</v>
      </c>
      <c r="AB49" s="399"/>
      <c r="AC49" s="399"/>
      <c r="AD49" s="399"/>
      <c r="AE49" s="399"/>
      <c r="AF49" s="399"/>
      <c r="AG49" s="399"/>
      <c r="AH49" s="399"/>
      <c r="AI49" s="399"/>
      <c r="AJ49" s="399"/>
      <c r="AK49" s="399"/>
      <c r="AL49" s="399"/>
      <c r="AM49" s="399"/>
      <c r="AN49" s="399"/>
      <c r="AO49" s="399"/>
      <c r="AR49" s="215">
        <v>1</v>
      </c>
    </row>
    <row r="50" spans="1:44" ht="30">
      <c r="A50" s="128" t="s">
        <v>809</v>
      </c>
      <c r="B50" s="113" t="s">
        <v>924</v>
      </c>
      <c r="C50" s="113" t="s">
        <v>190</v>
      </c>
      <c r="D50" s="104" t="s">
        <v>928</v>
      </c>
      <c r="E50" s="104" t="s">
        <v>929</v>
      </c>
      <c r="F50" s="107" t="s">
        <v>881</v>
      </c>
      <c r="G50" s="113" t="s">
        <v>810</v>
      </c>
      <c r="H50" s="113" t="s">
        <v>897</v>
      </c>
      <c r="I50" s="113" t="s">
        <v>702</v>
      </c>
      <c r="J50" s="113" t="s">
        <v>930</v>
      </c>
      <c r="K50" s="113" t="s">
        <v>931</v>
      </c>
      <c r="L50" s="113" t="s">
        <v>932</v>
      </c>
      <c r="M50" s="113" t="s">
        <v>483</v>
      </c>
      <c r="N50" s="107" t="s">
        <v>933</v>
      </c>
      <c r="P50" s="240">
        <v>50</v>
      </c>
      <c r="Q50" s="241" t="s">
        <v>854</v>
      </c>
      <c r="R50" s="240" t="s">
        <v>654</v>
      </c>
      <c r="S50"/>
      <c r="T50" s="240" t="s">
        <v>809</v>
      </c>
      <c r="U50" s="241" t="s">
        <v>924</v>
      </c>
      <c r="V50" s="240">
        <v>68</v>
      </c>
      <c r="W50"/>
      <c r="X50" s="240" t="s">
        <v>654</v>
      </c>
      <c r="Y50" s="241" t="s">
        <v>854</v>
      </c>
      <c r="Z50" s="240">
        <v>50</v>
      </c>
      <c r="AB50" s="673" t="s">
        <v>934</v>
      </c>
      <c r="AC50" s="673"/>
      <c r="AD50" s="673"/>
      <c r="AE50" s="673"/>
      <c r="AF50" s="673"/>
      <c r="AG50" s="673"/>
      <c r="AH50" s="673"/>
      <c r="AI50" s="673"/>
      <c r="AJ50" s="673"/>
      <c r="AK50" s="673"/>
      <c r="AL50" s="673"/>
      <c r="AM50" s="673"/>
      <c r="AN50" s="673"/>
      <c r="AO50" s="673"/>
      <c r="AR50" s="215">
        <v>1</v>
      </c>
    </row>
    <row r="51" spans="1:44" ht="30">
      <c r="A51" s="128" t="s">
        <v>935</v>
      </c>
      <c r="B51" s="113" t="s">
        <v>654</v>
      </c>
      <c r="C51" s="113" t="s">
        <v>936</v>
      </c>
      <c r="D51" s="104" t="s">
        <v>937</v>
      </c>
      <c r="E51" s="104" t="s">
        <v>938</v>
      </c>
      <c r="F51" s="107" t="s">
        <v>881</v>
      </c>
      <c r="G51" s="113" t="s">
        <v>898</v>
      </c>
      <c r="H51" s="113" t="s">
        <v>783</v>
      </c>
      <c r="I51" s="113" t="s">
        <v>773</v>
      </c>
      <c r="J51" s="113" t="s">
        <v>746</v>
      </c>
      <c r="K51" s="113" t="s">
        <v>650</v>
      </c>
      <c r="L51" s="113" t="s">
        <v>649</v>
      </c>
      <c r="M51" s="113" t="s">
        <v>692</v>
      </c>
      <c r="N51" s="107" t="s">
        <v>939</v>
      </c>
      <c r="P51" s="239">
        <v>51</v>
      </c>
      <c r="Q51" s="237" t="s">
        <v>874</v>
      </c>
      <c r="R51" s="239" t="s">
        <v>654</v>
      </c>
      <c r="S51"/>
      <c r="T51" s="239" t="s">
        <v>935</v>
      </c>
      <c r="U51" s="237" t="s">
        <v>654</v>
      </c>
      <c r="V51" s="239">
        <v>52</v>
      </c>
      <c r="W51"/>
      <c r="X51" s="239" t="s">
        <v>654</v>
      </c>
      <c r="Y51" s="237" t="s">
        <v>874</v>
      </c>
      <c r="Z51" s="239">
        <v>51</v>
      </c>
      <c r="AB51" s="734" t="s">
        <v>614</v>
      </c>
      <c r="AC51" s="734"/>
      <c r="AD51" s="734"/>
      <c r="AE51" s="680" t="s">
        <v>940</v>
      </c>
      <c r="AF51" s="680"/>
      <c r="AG51" s="680"/>
      <c r="AH51" s="680"/>
      <c r="AI51" s="680"/>
      <c r="AJ51" s="680"/>
      <c r="AK51" s="680"/>
      <c r="AL51" s="680"/>
      <c r="AM51" s="680"/>
      <c r="AN51" s="680"/>
      <c r="AO51" s="680"/>
      <c r="AR51" s="215">
        <v>1</v>
      </c>
    </row>
    <row r="52" spans="1:44" ht="30">
      <c r="A52" s="128" t="s">
        <v>941</v>
      </c>
      <c r="B52" s="113" t="s">
        <v>654</v>
      </c>
      <c r="C52" s="113" t="s">
        <v>707</v>
      </c>
      <c r="D52" s="104" t="s">
        <v>942</v>
      </c>
      <c r="E52" s="104" t="s">
        <v>943</v>
      </c>
      <c r="F52" s="107" t="s">
        <v>682</v>
      </c>
      <c r="G52" s="113" t="s">
        <v>536</v>
      </c>
      <c r="H52" s="113" t="s">
        <v>664</v>
      </c>
      <c r="I52" s="113" t="s">
        <v>692</v>
      </c>
      <c r="J52" s="113" t="s">
        <v>650</v>
      </c>
      <c r="K52" s="113" t="s">
        <v>919</v>
      </c>
      <c r="L52" s="113" t="s">
        <v>827</v>
      </c>
      <c r="M52" s="113" t="s">
        <v>547</v>
      </c>
      <c r="N52" s="107" t="s">
        <v>944</v>
      </c>
      <c r="P52" s="240">
        <v>52</v>
      </c>
      <c r="Q52" s="241" t="s">
        <v>935</v>
      </c>
      <c r="R52" s="240" t="s">
        <v>654</v>
      </c>
      <c r="S52"/>
      <c r="T52" s="240" t="s">
        <v>885</v>
      </c>
      <c r="U52" s="241" t="s">
        <v>783</v>
      </c>
      <c r="V52" s="240">
        <v>43</v>
      </c>
      <c r="W52"/>
      <c r="X52" s="240" t="s">
        <v>654</v>
      </c>
      <c r="Y52" s="241" t="s">
        <v>935</v>
      </c>
      <c r="Z52" s="240">
        <v>52</v>
      </c>
      <c r="AB52" s="734" t="s">
        <v>617</v>
      </c>
      <c r="AC52" s="734"/>
      <c r="AD52" s="734"/>
      <c r="AE52" s="680" t="s">
        <v>945</v>
      </c>
      <c r="AF52" s="680"/>
      <c r="AG52" s="680"/>
      <c r="AH52" s="680"/>
      <c r="AI52" s="680"/>
      <c r="AJ52" s="680"/>
      <c r="AK52" s="680"/>
      <c r="AL52" s="680"/>
      <c r="AM52" s="680"/>
      <c r="AN52" s="680"/>
      <c r="AO52" s="680"/>
      <c r="AR52" s="215">
        <v>1</v>
      </c>
    </row>
    <row r="53" spans="1:44" ht="30">
      <c r="A53" s="128" t="s">
        <v>883</v>
      </c>
      <c r="B53" s="113" t="s">
        <v>654</v>
      </c>
      <c r="C53" s="113" t="s">
        <v>887</v>
      </c>
      <c r="D53" s="104" t="s">
        <v>946</v>
      </c>
      <c r="E53" s="104" t="s">
        <v>947</v>
      </c>
      <c r="F53" s="107" t="s">
        <v>881</v>
      </c>
      <c r="G53" s="113" t="s">
        <v>729</v>
      </c>
      <c r="H53" s="113" t="s">
        <v>756</v>
      </c>
      <c r="I53" s="113" t="s">
        <v>460</v>
      </c>
      <c r="J53" s="113" t="s">
        <v>919</v>
      </c>
      <c r="K53" s="113" t="s">
        <v>920</v>
      </c>
      <c r="L53" s="113" t="s">
        <v>647</v>
      </c>
      <c r="M53" s="113" t="s">
        <v>722</v>
      </c>
      <c r="N53" s="107" t="s">
        <v>948</v>
      </c>
      <c r="P53" s="239">
        <v>53</v>
      </c>
      <c r="Q53" s="237" t="s">
        <v>941</v>
      </c>
      <c r="R53" s="239" t="s">
        <v>654</v>
      </c>
      <c r="S53"/>
      <c r="T53" s="239" t="s">
        <v>759</v>
      </c>
      <c r="U53" s="237" t="s">
        <v>657</v>
      </c>
      <c r="V53" s="239">
        <v>103</v>
      </c>
      <c r="W53"/>
      <c r="X53" s="239" t="s">
        <v>654</v>
      </c>
      <c r="Y53" s="237" t="s">
        <v>941</v>
      </c>
      <c r="Z53" s="239">
        <v>53</v>
      </c>
      <c r="AB53" s="734" t="s">
        <v>453</v>
      </c>
      <c r="AC53" s="734"/>
      <c r="AD53" s="734"/>
      <c r="AE53" s="680" t="s">
        <v>949</v>
      </c>
      <c r="AF53" s="680"/>
      <c r="AG53" s="680"/>
      <c r="AH53" s="680"/>
      <c r="AI53" s="680"/>
      <c r="AJ53" s="680"/>
      <c r="AK53" s="680"/>
      <c r="AL53" s="680"/>
      <c r="AM53" s="680"/>
      <c r="AN53" s="680"/>
      <c r="AO53" s="680"/>
      <c r="AR53" s="215">
        <v>1</v>
      </c>
    </row>
    <row r="54" spans="1:44" ht="30">
      <c r="A54" s="128" t="s">
        <v>693</v>
      </c>
      <c r="B54" s="113" t="s">
        <v>654</v>
      </c>
      <c r="C54" s="113" t="s">
        <v>894</v>
      </c>
      <c r="D54" s="104" t="s">
        <v>950</v>
      </c>
      <c r="E54" s="104" t="s">
        <v>951</v>
      </c>
      <c r="F54" s="107" t="s">
        <v>881</v>
      </c>
      <c r="G54" s="113" t="s">
        <v>483</v>
      </c>
      <c r="H54" s="113" t="s">
        <v>773</v>
      </c>
      <c r="I54" s="113" t="s">
        <v>460</v>
      </c>
      <c r="J54" s="113" t="s">
        <v>952</v>
      </c>
      <c r="K54" s="113" t="s">
        <v>920</v>
      </c>
      <c r="L54" s="113" t="s">
        <v>477</v>
      </c>
      <c r="M54" s="113" t="s">
        <v>513</v>
      </c>
      <c r="N54" s="107" t="s">
        <v>953</v>
      </c>
      <c r="P54" s="240">
        <v>54</v>
      </c>
      <c r="Q54" s="241" t="s">
        <v>883</v>
      </c>
      <c r="R54" s="240" t="s">
        <v>654</v>
      </c>
      <c r="S54"/>
      <c r="T54" s="240" t="s">
        <v>810</v>
      </c>
      <c r="U54" s="241" t="s">
        <v>954</v>
      </c>
      <c r="V54" s="240">
        <v>91</v>
      </c>
      <c r="W54"/>
      <c r="X54" s="240" t="s">
        <v>654</v>
      </c>
      <c r="Y54" s="241" t="s">
        <v>883</v>
      </c>
      <c r="Z54" s="240">
        <v>54</v>
      </c>
      <c r="AB54" s="734" t="s">
        <v>622</v>
      </c>
      <c r="AC54" s="734"/>
      <c r="AD54" s="734"/>
      <c r="AE54" s="680" t="s">
        <v>955</v>
      </c>
      <c r="AF54" s="680"/>
      <c r="AG54" s="680"/>
      <c r="AH54" s="680"/>
      <c r="AI54" s="680"/>
      <c r="AJ54" s="680"/>
      <c r="AK54" s="680"/>
      <c r="AL54" s="680"/>
      <c r="AM54" s="680"/>
      <c r="AN54" s="680"/>
      <c r="AO54" s="680"/>
      <c r="AR54" s="215">
        <v>1</v>
      </c>
    </row>
    <row r="55" spans="1:44" ht="30">
      <c r="A55" s="128" t="s">
        <v>956</v>
      </c>
      <c r="B55" s="113" t="s">
        <v>654</v>
      </c>
      <c r="C55" s="113" t="s">
        <v>894</v>
      </c>
      <c r="D55" s="104" t="s">
        <v>957</v>
      </c>
      <c r="E55" s="104" t="s">
        <v>958</v>
      </c>
      <c r="F55" s="107" t="s">
        <v>881</v>
      </c>
      <c r="G55" s="113" t="s">
        <v>649</v>
      </c>
      <c r="H55" s="113" t="s">
        <v>663</v>
      </c>
      <c r="I55" s="113" t="s">
        <v>683</v>
      </c>
      <c r="J55" s="113" t="s">
        <v>486</v>
      </c>
      <c r="K55" s="113" t="s">
        <v>959</v>
      </c>
      <c r="L55" s="113" t="s">
        <v>676</v>
      </c>
      <c r="M55" s="113" t="s">
        <v>483</v>
      </c>
      <c r="N55" s="107" t="s">
        <v>960</v>
      </c>
      <c r="P55" s="239">
        <v>55</v>
      </c>
      <c r="Q55" s="237" t="s">
        <v>693</v>
      </c>
      <c r="R55" s="239" t="s">
        <v>654</v>
      </c>
      <c r="S55"/>
      <c r="T55" s="239" t="s">
        <v>768</v>
      </c>
      <c r="U55" s="237" t="s">
        <v>657</v>
      </c>
      <c r="V55" s="239">
        <v>104</v>
      </c>
      <c r="W55"/>
      <c r="X55" s="239" t="s">
        <v>654</v>
      </c>
      <c r="Y55" s="237" t="s">
        <v>693</v>
      </c>
      <c r="Z55" s="239">
        <v>55</v>
      </c>
      <c r="AB55" s="734" t="s">
        <v>562</v>
      </c>
      <c r="AC55" s="734"/>
      <c r="AD55" s="734"/>
      <c r="AE55" s="680" t="s">
        <v>961</v>
      </c>
      <c r="AF55" s="680"/>
      <c r="AG55" s="680"/>
      <c r="AH55" s="680"/>
      <c r="AI55" s="680"/>
      <c r="AJ55" s="680"/>
      <c r="AK55" s="680"/>
      <c r="AL55" s="680"/>
      <c r="AM55" s="680"/>
      <c r="AN55" s="680"/>
      <c r="AO55" s="680"/>
      <c r="AR55" s="215">
        <v>1</v>
      </c>
    </row>
    <row r="56" spans="1:44" ht="30">
      <c r="A56" s="128" t="s">
        <v>931</v>
      </c>
      <c r="B56" s="113" t="s">
        <v>654</v>
      </c>
      <c r="C56" s="113" t="s">
        <v>887</v>
      </c>
      <c r="D56" s="104" t="s">
        <v>962</v>
      </c>
      <c r="E56" s="104" t="s">
        <v>963</v>
      </c>
      <c r="F56" s="107" t="s">
        <v>881</v>
      </c>
      <c r="G56" s="113" t="s">
        <v>809</v>
      </c>
      <c r="H56" s="113" t="s">
        <v>702</v>
      </c>
      <c r="I56" s="113" t="s">
        <v>810</v>
      </c>
      <c r="J56" s="113" t="s">
        <v>897</v>
      </c>
      <c r="K56" s="113" t="s">
        <v>710</v>
      </c>
      <c r="L56" s="113" t="s">
        <v>932</v>
      </c>
      <c r="M56" s="113" t="s">
        <v>920</v>
      </c>
      <c r="N56" s="107" t="s">
        <v>964</v>
      </c>
      <c r="P56" s="240">
        <v>56</v>
      </c>
      <c r="Q56" s="241" t="s">
        <v>956</v>
      </c>
      <c r="R56" s="240" t="s">
        <v>654</v>
      </c>
      <c r="S56"/>
      <c r="T56" s="240" t="s">
        <v>965</v>
      </c>
      <c r="U56" s="241" t="s">
        <v>966</v>
      </c>
      <c r="V56" s="240">
        <v>71</v>
      </c>
      <c r="W56"/>
      <c r="X56" s="240" t="s">
        <v>654</v>
      </c>
      <c r="Y56" s="241" t="s">
        <v>956</v>
      </c>
      <c r="Z56" s="240">
        <v>56</v>
      </c>
      <c r="AB56" s="399"/>
      <c r="AC56" s="399"/>
      <c r="AD56" s="399"/>
      <c r="AE56" s="399"/>
      <c r="AF56" s="399"/>
      <c r="AG56" s="399"/>
      <c r="AH56" s="399"/>
      <c r="AI56" s="399"/>
      <c r="AJ56" s="399"/>
      <c r="AK56" s="399"/>
      <c r="AL56" s="399"/>
      <c r="AM56" s="399"/>
      <c r="AN56" s="399"/>
      <c r="AO56" s="399"/>
      <c r="AR56" s="215">
        <v>1</v>
      </c>
    </row>
    <row r="57" spans="1:44" ht="30">
      <c r="A57" s="128" t="s">
        <v>967</v>
      </c>
      <c r="B57" s="113" t="s">
        <v>654</v>
      </c>
      <c r="C57" s="113" t="s">
        <v>707</v>
      </c>
      <c r="D57" s="104" t="s">
        <v>968</v>
      </c>
      <c r="E57" s="104" t="s">
        <v>969</v>
      </c>
      <c r="F57" s="107" t="s">
        <v>682</v>
      </c>
      <c r="G57" s="113" t="s">
        <v>664</v>
      </c>
      <c r="H57" s="113" t="s">
        <v>663</v>
      </c>
      <c r="I57" s="113" t="s">
        <v>460</v>
      </c>
      <c r="J57" s="113" t="s">
        <v>763</v>
      </c>
      <c r="K57" s="113" t="s">
        <v>759</v>
      </c>
      <c r="L57" s="113" t="s">
        <v>702</v>
      </c>
      <c r="M57" s="113" t="s">
        <v>970</v>
      </c>
      <c r="N57" s="107" t="s">
        <v>971</v>
      </c>
      <c r="P57" s="239">
        <v>57</v>
      </c>
      <c r="Q57" s="237" t="s">
        <v>931</v>
      </c>
      <c r="R57" s="239" t="s">
        <v>654</v>
      </c>
      <c r="S57"/>
      <c r="T57" s="239" t="s">
        <v>729</v>
      </c>
      <c r="U57" s="237" t="s">
        <v>775</v>
      </c>
      <c r="V57" s="239">
        <v>135</v>
      </c>
      <c r="W57"/>
      <c r="X57" s="239" t="s">
        <v>654</v>
      </c>
      <c r="Y57" s="237" t="s">
        <v>931</v>
      </c>
      <c r="Z57" s="239">
        <v>57</v>
      </c>
      <c r="AB57" s="673" t="s">
        <v>972</v>
      </c>
      <c r="AC57" s="673"/>
      <c r="AD57" s="673"/>
      <c r="AE57" s="673"/>
      <c r="AF57" s="673"/>
      <c r="AG57" s="673"/>
      <c r="AH57" s="673"/>
      <c r="AI57" s="673"/>
      <c r="AJ57" s="673"/>
      <c r="AK57" s="673"/>
      <c r="AL57" s="673"/>
      <c r="AM57" s="673"/>
      <c r="AN57" s="673"/>
      <c r="AO57" s="673"/>
      <c r="AR57" s="215">
        <v>1</v>
      </c>
    </row>
    <row r="58" spans="1:44" ht="30">
      <c r="A58" s="128" t="s">
        <v>973</v>
      </c>
      <c r="B58" s="113" t="s">
        <v>654</v>
      </c>
      <c r="C58" s="113" t="s">
        <v>894</v>
      </c>
      <c r="D58" s="104" t="s">
        <v>974</v>
      </c>
      <c r="E58" s="104" t="s">
        <v>975</v>
      </c>
      <c r="F58" s="107" t="s">
        <v>881</v>
      </c>
      <c r="G58" s="113" t="s">
        <v>719</v>
      </c>
      <c r="H58" s="113" t="s">
        <v>773</v>
      </c>
      <c r="I58" s="113" t="s">
        <v>976</v>
      </c>
      <c r="J58" s="113" t="s">
        <v>536</v>
      </c>
      <c r="K58" s="113" t="s">
        <v>525</v>
      </c>
      <c r="L58" s="113" t="s">
        <v>483</v>
      </c>
      <c r="M58" s="113" t="s">
        <v>920</v>
      </c>
      <c r="N58" s="107" t="s">
        <v>977</v>
      </c>
      <c r="P58" s="240">
        <v>58</v>
      </c>
      <c r="Q58" s="241" t="s">
        <v>967</v>
      </c>
      <c r="R58" s="240" t="s">
        <v>654</v>
      </c>
      <c r="S58"/>
      <c r="T58" s="240" t="s">
        <v>932</v>
      </c>
      <c r="U58" s="241" t="s">
        <v>966</v>
      </c>
      <c r="V58" s="240">
        <v>72</v>
      </c>
      <c r="W58"/>
      <c r="X58" s="240" t="s">
        <v>654</v>
      </c>
      <c r="Y58" s="241" t="s">
        <v>967</v>
      </c>
      <c r="Z58" s="240">
        <v>58</v>
      </c>
      <c r="AB58" s="735" t="s">
        <v>978</v>
      </c>
      <c r="AC58" s="735"/>
      <c r="AD58" s="735"/>
      <c r="AE58" s="735"/>
      <c r="AF58" s="735"/>
      <c r="AG58" s="735"/>
      <c r="AH58" s="735"/>
      <c r="AI58" s="735"/>
      <c r="AJ58" s="735"/>
      <c r="AK58" s="735"/>
      <c r="AL58" s="735"/>
      <c r="AM58" s="735"/>
      <c r="AN58" s="735"/>
      <c r="AO58" s="735"/>
      <c r="AR58" s="215">
        <v>1</v>
      </c>
    </row>
    <row r="59" spans="1:44" ht="30">
      <c r="A59" s="128" t="s">
        <v>979</v>
      </c>
      <c r="B59" s="113" t="s">
        <v>654</v>
      </c>
      <c r="C59" s="113" t="s">
        <v>887</v>
      </c>
      <c r="D59" s="104" t="s">
        <v>980</v>
      </c>
      <c r="E59" s="104" t="s">
        <v>981</v>
      </c>
      <c r="F59" s="107" t="s">
        <v>881</v>
      </c>
      <c r="G59" s="113" t="s">
        <v>460</v>
      </c>
      <c r="H59" s="113" t="s">
        <v>773</v>
      </c>
      <c r="I59" s="113" t="s">
        <v>683</v>
      </c>
      <c r="J59" s="113" t="s">
        <v>827</v>
      </c>
      <c r="K59" s="113" t="s">
        <v>890</v>
      </c>
      <c r="L59" s="113" t="s">
        <v>483</v>
      </c>
      <c r="M59" s="113" t="s">
        <v>648</v>
      </c>
      <c r="N59" s="107" t="s">
        <v>982</v>
      </c>
      <c r="P59" s="239">
        <v>59</v>
      </c>
      <c r="Q59" s="237" t="s">
        <v>973</v>
      </c>
      <c r="R59" s="239" t="s">
        <v>654</v>
      </c>
      <c r="S59"/>
      <c r="T59" s="239" t="s">
        <v>459</v>
      </c>
      <c r="U59" s="237" t="s">
        <v>747</v>
      </c>
      <c r="V59" s="239">
        <v>26</v>
      </c>
      <c r="W59"/>
      <c r="X59" s="239" t="s">
        <v>654</v>
      </c>
      <c r="Y59" s="237" t="s">
        <v>973</v>
      </c>
      <c r="Z59" s="239">
        <v>59</v>
      </c>
      <c r="AB59" s="735" t="s">
        <v>983</v>
      </c>
      <c r="AC59" s="735"/>
      <c r="AD59" s="735"/>
      <c r="AE59" s="735"/>
      <c r="AF59" s="735"/>
      <c r="AG59" s="735"/>
      <c r="AH59" s="735"/>
      <c r="AI59" s="735"/>
      <c r="AJ59" s="735"/>
      <c r="AK59" s="735"/>
      <c r="AL59" s="735"/>
      <c r="AM59" s="735"/>
      <c r="AN59" s="735"/>
      <c r="AO59" s="735"/>
      <c r="AR59" s="215">
        <v>1</v>
      </c>
    </row>
    <row r="60" spans="1:44" ht="30">
      <c r="A60" s="128" t="s">
        <v>676</v>
      </c>
      <c r="B60" s="113" t="s">
        <v>924</v>
      </c>
      <c r="C60" s="113" t="s">
        <v>894</v>
      </c>
      <c r="D60" s="104" t="s">
        <v>925</v>
      </c>
      <c r="E60" s="104" t="s">
        <v>984</v>
      </c>
      <c r="F60" s="107" t="s">
        <v>881</v>
      </c>
      <c r="G60" s="113" t="s">
        <v>827</v>
      </c>
      <c r="H60" s="113" t="s">
        <v>457</v>
      </c>
      <c r="I60" s="113" t="s">
        <v>791</v>
      </c>
      <c r="J60" s="113" t="s">
        <v>483</v>
      </c>
      <c r="K60" s="113" t="s">
        <v>746</v>
      </c>
      <c r="L60" s="113" t="s">
        <v>477</v>
      </c>
      <c r="M60" s="113" t="s">
        <v>722</v>
      </c>
      <c r="N60" s="107" t="s">
        <v>985</v>
      </c>
      <c r="P60" s="240">
        <v>60</v>
      </c>
      <c r="Q60" s="241" t="s">
        <v>979</v>
      </c>
      <c r="R60" s="240" t="s">
        <v>654</v>
      </c>
      <c r="S60"/>
      <c r="T60" s="240" t="s">
        <v>743</v>
      </c>
      <c r="U60" s="241" t="s">
        <v>986</v>
      </c>
      <c r="V60" s="240">
        <v>123</v>
      </c>
      <c r="W60"/>
      <c r="X60" s="240" t="s">
        <v>654</v>
      </c>
      <c r="Y60" s="241" t="s">
        <v>979</v>
      </c>
      <c r="Z60" s="240">
        <v>60</v>
      </c>
      <c r="AB60" s="735" t="s">
        <v>987</v>
      </c>
      <c r="AC60" s="735"/>
      <c r="AD60" s="735"/>
      <c r="AE60" s="735"/>
      <c r="AF60" s="735"/>
      <c r="AG60" s="735"/>
      <c r="AH60" s="735"/>
      <c r="AI60" s="735"/>
      <c r="AJ60" s="735"/>
      <c r="AK60" s="735"/>
      <c r="AL60" s="735"/>
      <c r="AM60" s="735"/>
      <c r="AN60" s="735"/>
      <c r="AO60" s="735"/>
      <c r="AR60" s="215">
        <v>1</v>
      </c>
    </row>
    <row r="61" spans="1:44" ht="30">
      <c r="A61" s="128" t="s">
        <v>988</v>
      </c>
      <c r="B61" s="113" t="s">
        <v>924</v>
      </c>
      <c r="C61" s="113" t="s">
        <v>910</v>
      </c>
      <c r="D61" s="104" t="s">
        <v>989</v>
      </c>
      <c r="E61" s="104" t="s">
        <v>990</v>
      </c>
      <c r="F61" s="107" t="s">
        <v>881</v>
      </c>
      <c r="G61" s="113" t="s">
        <v>930</v>
      </c>
      <c r="H61" s="113" t="s">
        <v>932</v>
      </c>
      <c r="I61" s="113" t="s">
        <v>663</v>
      </c>
      <c r="J61" s="113" t="s">
        <v>650</v>
      </c>
      <c r="K61" s="113" t="s">
        <v>791</v>
      </c>
      <c r="L61" s="113" t="s">
        <v>773</v>
      </c>
      <c r="M61" s="113" t="s">
        <v>810</v>
      </c>
      <c r="N61" s="107" t="s">
        <v>991</v>
      </c>
      <c r="P61" s="239">
        <v>61</v>
      </c>
      <c r="Q61" s="237" t="s">
        <v>764</v>
      </c>
      <c r="R61" s="239" t="s">
        <v>654</v>
      </c>
      <c r="S61"/>
      <c r="T61" s="239" t="s">
        <v>992</v>
      </c>
      <c r="U61" s="237" t="s">
        <v>669</v>
      </c>
      <c r="V61" s="239">
        <v>142</v>
      </c>
      <c r="W61"/>
      <c r="X61" s="239" t="s">
        <v>654</v>
      </c>
      <c r="Y61" s="237" t="s">
        <v>764</v>
      </c>
      <c r="Z61" s="239">
        <v>61</v>
      </c>
      <c r="AB61" s="735" t="s">
        <v>993</v>
      </c>
      <c r="AC61" s="735"/>
      <c r="AD61" s="735"/>
      <c r="AE61" s="735"/>
      <c r="AF61" s="735"/>
      <c r="AG61" s="735"/>
      <c r="AH61" s="735"/>
      <c r="AI61" s="735"/>
      <c r="AJ61" s="735"/>
      <c r="AK61" s="735"/>
      <c r="AL61" s="735"/>
      <c r="AM61" s="735"/>
      <c r="AN61" s="735"/>
      <c r="AO61" s="735"/>
      <c r="AR61" s="215">
        <v>1</v>
      </c>
    </row>
    <row r="62" spans="1:44" ht="30">
      <c r="A62" s="128" t="s">
        <v>764</v>
      </c>
      <c r="B62" s="113" t="s">
        <v>654</v>
      </c>
      <c r="C62" s="113" t="s">
        <v>707</v>
      </c>
      <c r="D62" s="104" t="s">
        <v>994</v>
      </c>
      <c r="E62" s="104" t="s">
        <v>995</v>
      </c>
      <c r="F62" s="107" t="s">
        <v>682</v>
      </c>
      <c r="G62" s="113" t="s">
        <v>763</v>
      </c>
      <c r="H62" s="113" t="s">
        <v>663</v>
      </c>
      <c r="I62" s="113" t="s">
        <v>809</v>
      </c>
      <c r="J62" s="113" t="s">
        <v>759</v>
      </c>
      <c r="K62" s="113" t="s">
        <v>702</v>
      </c>
      <c r="L62" s="113" t="s">
        <v>722</v>
      </c>
      <c r="M62" s="113" t="s">
        <v>996</v>
      </c>
      <c r="N62" s="107" t="s">
        <v>997</v>
      </c>
      <c r="P62" s="240">
        <v>62</v>
      </c>
      <c r="Q62" s="241" t="s">
        <v>998</v>
      </c>
      <c r="R62" s="240" t="s">
        <v>654</v>
      </c>
      <c r="S62"/>
      <c r="T62" s="240" t="s">
        <v>999</v>
      </c>
      <c r="U62" s="241" t="s">
        <v>749</v>
      </c>
      <c r="V62" s="240">
        <v>127</v>
      </c>
      <c r="W62"/>
      <c r="X62" s="240" t="s">
        <v>654</v>
      </c>
      <c r="Y62" s="241" t="s">
        <v>998</v>
      </c>
      <c r="Z62" s="240">
        <v>62</v>
      </c>
      <c r="AB62" s="735" t="s">
        <v>1000</v>
      </c>
      <c r="AC62" s="735"/>
      <c r="AD62" s="735"/>
      <c r="AE62" s="735"/>
      <c r="AF62" s="735"/>
      <c r="AG62" s="735"/>
      <c r="AH62" s="735"/>
      <c r="AI62" s="735"/>
      <c r="AJ62" s="735"/>
      <c r="AK62" s="735"/>
      <c r="AL62" s="735"/>
      <c r="AM62" s="735"/>
      <c r="AN62" s="735"/>
      <c r="AO62" s="735"/>
      <c r="AR62" s="215">
        <v>1</v>
      </c>
    </row>
    <row r="63" spans="1:44" ht="30">
      <c r="A63" s="128" t="s">
        <v>998</v>
      </c>
      <c r="B63" s="113" t="s">
        <v>654</v>
      </c>
      <c r="C63" s="113" t="s">
        <v>887</v>
      </c>
      <c r="D63" s="104" t="s">
        <v>1001</v>
      </c>
      <c r="E63" s="104" t="s">
        <v>1002</v>
      </c>
      <c r="F63" s="107" t="s">
        <v>881</v>
      </c>
      <c r="G63" s="113" t="s">
        <v>773</v>
      </c>
      <c r="H63" s="113" t="s">
        <v>693</v>
      </c>
      <c r="I63" s="113" t="s">
        <v>890</v>
      </c>
      <c r="J63" s="113" t="s">
        <v>687</v>
      </c>
      <c r="K63" s="113" t="s">
        <v>664</v>
      </c>
      <c r="L63" s="113" t="s">
        <v>756</v>
      </c>
      <c r="M63" s="113" t="s">
        <v>920</v>
      </c>
      <c r="N63" s="107" t="s">
        <v>1003</v>
      </c>
      <c r="P63" s="239">
        <v>63</v>
      </c>
      <c r="Q63" s="237" t="s">
        <v>474</v>
      </c>
      <c r="R63" s="239" t="s">
        <v>654</v>
      </c>
      <c r="S63"/>
      <c r="T63" s="239" t="s">
        <v>776</v>
      </c>
      <c r="U63" s="237" t="s">
        <v>642</v>
      </c>
      <c r="V63" s="239">
        <v>115</v>
      </c>
      <c r="W63"/>
      <c r="X63" s="239" t="s">
        <v>654</v>
      </c>
      <c r="Y63" s="237" t="s">
        <v>474</v>
      </c>
      <c r="Z63" s="239">
        <v>63</v>
      </c>
      <c r="AB63" s="735" t="s">
        <v>1004</v>
      </c>
      <c r="AC63" s="735"/>
      <c r="AD63" s="735"/>
      <c r="AE63" s="735"/>
      <c r="AF63" s="735"/>
      <c r="AG63" s="735"/>
      <c r="AH63" s="735"/>
      <c r="AI63" s="735"/>
      <c r="AJ63" s="735"/>
      <c r="AK63" s="735"/>
      <c r="AL63" s="735"/>
      <c r="AM63" s="735"/>
      <c r="AN63" s="735"/>
      <c r="AO63" s="735"/>
      <c r="AR63" s="215">
        <v>1</v>
      </c>
    </row>
    <row r="64" spans="1:44" ht="30">
      <c r="A64" s="128" t="s">
        <v>474</v>
      </c>
      <c r="B64" s="113" t="s">
        <v>654</v>
      </c>
      <c r="C64" s="113" t="s">
        <v>707</v>
      </c>
      <c r="D64" s="104" t="s">
        <v>1005</v>
      </c>
      <c r="E64" s="104" t="s">
        <v>1006</v>
      </c>
      <c r="F64" s="107" t="s">
        <v>682</v>
      </c>
      <c r="G64" s="113" t="s">
        <v>530</v>
      </c>
      <c r="H64" s="113" t="s">
        <v>692</v>
      </c>
      <c r="I64" s="113" t="s">
        <v>483</v>
      </c>
      <c r="J64" s="113" t="s">
        <v>773</v>
      </c>
      <c r="K64" s="113" t="s">
        <v>710</v>
      </c>
      <c r="L64" s="113" t="s">
        <v>1007</v>
      </c>
      <c r="M64" s="113" t="s">
        <v>547</v>
      </c>
      <c r="N64" s="107" t="s">
        <v>1008</v>
      </c>
      <c r="P64" s="240">
        <v>64</v>
      </c>
      <c r="Q64" s="241" t="s">
        <v>719</v>
      </c>
      <c r="R64" s="240" t="s">
        <v>654</v>
      </c>
      <c r="S64"/>
      <c r="T64" s="240" t="s">
        <v>784</v>
      </c>
      <c r="U64" s="241" t="s">
        <v>657</v>
      </c>
      <c r="V64" s="240">
        <v>105</v>
      </c>
      <c r="W64"/>
      <c r="X64" s="240" t="s">
        <v>654</v>
      </c>
      <c r="Y64" s="241" t="s">
        <v>719</v>
      </c>
      <c r="Z64" s="240">
        <v>64</v>
      </c>
      <c r="AB64" s="399"/>
      <c r="AC64" s="399"/>
      <c r="AD64" s="399"/>
      <c r="AE64" s="399"/>
      <c r="AF64" s="399"/>
      <c r="AG64" s="399"/>
      <c r="AH64" s="399"/>
      <c r="AI64" s="399"/>
      <c r="AJ64" s="399"/>
      <c r="AK64" s="399"/>
      <c r="AL64" s="399"/>
      <c r="AM64" s="399"/>
      <c r="AN64" s="399"/>
      <c r="AO64" s="399"/>
      <c r="AR64" s="215">
        <v>1</v>
      </c>
    </row>
    <row r="65" spans="1:44" ht="30">
      <c r="A65" s="128" t="s">
        <v>719</v>
      </c>
      <c r="B65" s="113" t="s">
        <v>654</v>
      </c>
      <c r="C65" s="113" t="s">
        <v>887</v>
      </c>
      <c r="D65" s="104" t="s">
        <v>1009</v>
      </c>
      <c r="E65" s="104" t="s">
        <v>1010</v>
      </c>
      <c r="F65" s="107" t="s">
        <v>881</v>
      </c>
      <c r="G65" s="113" t="s">
        <v>746</v>
      </c>
      <c r="H65" s="113" t="s">
        <v>898</v>
      </c>
      <c r="I65" s="113" t="s">
        <v>1007</v>
      </c>
      <c r="J65" s="113" t="s">
        <v>692</v>
      </c>
      <c r="K65" s="113" t="s">
        <v>667</v>
      </c>
      <c r="L65" s="113" t="s">
        <v>783</v>
      </c>
      <c r="M65" s="113" t="s">
        <v>513</v>
      </c>
      <c r="N65" s="107" t="s">
        <v>1011</v>
      </c>
      <c r="P65" s="239">
        <v>65</v>
      </c>
      <c r="Q65" s="237" t="s">
        <v>1012</v>
      </c>
      <c r="R65" s="239" t="s">
        <v>654</v>
      </c>
      <c r="S65"/>
      <c r="T65" s="239" t="s">
        <v>675</v>
      </c>
      <c r="U65" s="237" t="s">
        <v>704</v>
      </c>
      <c r="V65" s="239">
        <v>85</v>
      </c>
      <c r="W65"/>
      <c r="X65" s="239" t="s">
        <v>654</v>
      </c>
      <c r="Y65" s="237" t="s">
        <v>1012</v>
      </c>
      <c r="Z65" s="239">
        <v>65</v>
      </c>
      <c r="AB65" s="673" t="s">
        <v>418</v>
      </c>
      <c r="AC65" s="673"/>
      <c r="AD65" s="673"/>
      <c r="AE65" s="673"/>
      <c r="AF65" s="673"/>
      <c r="AG65" s="673"/>
      <c r="AH65" s="673"/>
      <c r="AI65" s="673"/>
      <c r="AJ65" s="673"/>
      <c r="AK65" s="673"/>
      <c r="AL65" s="673"/>
      <c r="AM65" s="673"/>
      <c r="AN65" s="673"/>
      <c r="AO65" s="673"/>
      <c r="AR65" s="215">
        <v>1</v>
      </c>
    </row>
    <row r="66" spans="1:44" ht="30">
      <c r="A66" s="128" t="s">
        <v>1012</v>
      </c>
      <c r="B66" s="113" t="s">
        <v>654</v>
      </c>
      <c r="C66" s="113" t="s">
        <v>887</v>
      </c>
      <c r="D66" s="104" t="s">
        <v>1013</v>
      </c>
      <c r="E66" s="104" t="s">
        <v>1014</v>
      </c>
      <c r="F66" s="107" t="s">
        <v>881</v>
      </c>
      <c r="G66" s="113" t="s">
        <v>746</v>
      </c>
      <c r="H66" s="113" t="s">
        <v>687</v>
      </c>
      <c r="I66" s="113" t="s">
        <v>898</v>
      </c>
      <c r="J66" s="113" t="s">
        <v>827</v>
      </c>
      <c r="K66" s="113" t="s">
        <v>773</v>
      </c>
      <c r="L66" s="113" t="s">
        <v>919</v>
      </c>
      <c r="M66" s="113" t="s">
        <v>525</v>
      </c>
      <c r="N66" s="107" t="s">
        <v>1015</v>
      </c>
      <c r="P66" s="240">
        <v>66</v>
      </c>
      <c r="Q66" s="241" t="s">
        <v>720</v>
      </c>
      <c r="R66" s="240" t="s">
        <v>654</v>
      </c>
      <c r="S66"/>
      <c r="T66" s="240" t="s">
        <v>791</v>
      </c>
      <c r="U66" s="241" t="s">
        <v>657</v>
      </c>
      <c r="V66" s="240">
        <v>106</v>
      </c>
      <c r="W66"/>
      <c r="X66" s="240" t="s">
        <v>654</v>
      </c>
      <c r="Y66" s="241" t="s">
        <v>720</v>
      </c>
      <c r="Z66" s="240">
        <v>66</v>
      </c>
      <c r="AB66" s="736" t="s">
        <v>1016</v>
      </c>
      <c r="AC66" s="736"/>
      <c r="AD66" s="736"/>
      <c r="AE66" s="736"/>
      <c r="AF66" s="736"/>
      <c r="AG66" s="736"/>
      <c r="AH66" s="736"/>
      <c r="AI66" s="736"/>
      <c r="AJ66" s="736"/>
      <c r="AK66" s="736"/>
      <c r="AL66" s="736"/>
      <c r="AM66" s="736"/>
      <c r="AN66" s="736"/>
      <c r="AO66" s="736"/>
      <c r="AR66" s="215">
        <v>1</v>
      </c>
    </row>
    <row r="67" spans="1:44" ht="30">
      <c r="A67" s="128" t="s">
        <v>720</v>
      </c>
      <c r="B67" s="113" t="s">
        <v>654</v>
      </c>
      <c r="C67" s="113" t="s">
        <v>887</v>
      </c>
      <c r="D67" s="104" t="s">
        <v>1017</v>
      </c>
      <c r="E67" s="104" t="s">
        <v>1018</v>
      </c>
      <c r="F67" s="107" t="s">
        <v>881</v>
      </c>
      <c r="G67" s="113" t="s">
        <v>783</v>
      </c>
      <c r="H67" s="113" t="s">
        <v>692</v>
      </c>
      <c r="I67" s="113" t="s">
        <v>1019</v>
      </c>
      <c r="J67" s="113" t="s">
        <v>1007</v>
      </c>
      <c r="K67" s="113" t="s">
        <v>920</v>
      </c>
      <c r="L67" s="113" t="s">
        <v>890</v>
      </c>
      <c r="M67" s="113" t="s">
        <v>722</v>
      </c>
      <c r="N67" s="107" t="s">
        <v>1020</v>
      </c>
      <c r="P67" s="239">
        <v>67</v>
      </c>
      <c r="Q67" s="237" t="s">
        <v>460</v>
      </c>
      <c r="R67" s="239" t="s">
        <v>924</v>
      </c>
      <c r="S67"/>
      <c r="T67" s="239" t="s">
        <v>763</v>
      </c>
      <c r="U67" s="237" t="s">
        <v>783</v>
      </c>
      <c r="V67" s="239">
        <v>44</v>
      </c>
      <c r="W67"/>
      <c r="X67" s="239" t="s">
        <v>924</v>
      </c>
      <c r="Y67" s="237" t="s">
        <v>460</v>
      </c>
      <c r="Z67" s="239">
        <v>67</v>
      </c>
      <c r="AB67" s="736"/>
      <c r="AC67" s="736"/>
      <c r="AD67" s="736"/>
      <c r="AE67" s="736"/>
      <c r="AF67" s="736"/>
      <c r="AG67" s="736"/>
      <c r="AH67" s="736"/>
      <c r="AI67" s="736"/>
      <c r="AJ67" s="736"/>
      <c r="AK67" s="736"/>
      <c r="AL67" s="736"/>
      <c r="AM67" s="736"/>
      <c r="AN67" s="736"/>
      <c r="AO67" s="736"/>
      <c r="AR67" s="215">
        <v>1</v>
      </c>
    </row>
    <row r="68" spans="1:44" ht="30">
      <c r="A68" s="128" t="s">
        <v>649</v>
      </c>
      <c r="B68" s="113" t="s">
        <v>669</v>
      </c>
      <c r="C68" s="113" t="s">
        <v>1021</v>
      </c>
      <c r="D68" s="104" t="s">
        <v>1022</v>
      </c>
      <c r="E68" s="104" t="s">
        <v>1023</v>
      </c>
      <c r="F68" s="107" t="s">
        <v>646</v>
      </c>
      <c r="G68" s="113" t="s">
        <v>890</v>
      </c>
      <c r="H68" s="113" t="s">
        <v>641</v>
      </c>
      <c r="I68" s="113" t="s">
        <v>663</v>
      </c>
      <c r="J68" s="113" t="s">
        <v>459</v>
      </c>
      <c r="K68" s="113" t="s">
        <v>653</v>
      </c>
      <c r="L68" s="113" t="s">
        <v>460</v>
      </c>
      <c r="M68" s="113" t="s">
        <v>547</v>
      </c>
      <c r="N68" s="107" t="s">
        <v>1024</v>
      </c>
      <c r="P68" s="240">
        <v>68</v>
      </c>
      <c r="Q68" s="238" t="s">
        <v>809</v>
      </c>
      <c r="R68" s="240" t="s">
        <v>924</v>
      </c>
      <c r="S68"/>
      <c r="T68" s="240" t="s">
        <v>941</v>
      </c>
      <c r="U68" s="238" t="s">
        <v>654</v>
      </c>
      <c r="V68" s="240">
        <v>53</v>
      </c>
      <c r="W68"/>
      <c r="X68" s="240" t="s">
        <v>924</v>
      </c>
      <c r="Y68" s="238" t="s">
        <v>809</v>
      </c>
      <c r="Z68" s="240">
        <v>68</v>
      </c>
      <c r="AR68" s="215">
        <v>1</v>
      </c>
    </row>
    <row r="69" spans="1:44" ht="30">
      <c r="A69" s="128" t="s">
        <v>780</v>
      </c>
      <c r="B69" s="113" t="s">
        <v>669</v>
      </c>
      <c r="C69" s="113" t="s">
        <v>198</v>
      </c>
      <c r="D69" s="104" t="s">
        <v>1025</v>
      </c>
      <c r="E69" s="104" t="s">
        <v>1026</v>
      </c>
      <c r="F69" s="107" t="s">
        <v>646</v>
      </c>
      <c r="G69" s="113" t="s">
        <v>920</v>
      </c>
      <c r="H69" s="113" t="s">
        <v>513</v>
      </c>
      <c r="I69" s="113" t="s">
        <v>648</v>
      </c>
      <c r="J69" s="113" t="s">
        <v>821</v>
      </c>
      <c r="K69" s="113" t="s">
        <v>1027</v>
      </c>
      <c r="L69" s="113" t="s">
        <v>547</v>
      </c>
      <c r="M69" s="113" t="s">
        <v>483</v>
      </c>
      <c r="N69" s="107" t="s">
        <v>1028</v>
      </c>
      <c r="P69" s="239">
        <v>69</v>
      </c>
      <c r="Q69" s="237" t="s">
        <v>676</v>
      </c>
      <c r="R69" s="239" t="s">
        <v>924</v>
      </c>
      <c r="S69"/>
      <c r="T69" s="239" t="s">
        <v>883</v>
      </c>
      <c r="U69" s="237" t="s">
        <v>654</v>
      </c>
      <c r="V69" s="239">
        <v>54</v>
      </c>
      <c r="W69"/>
      <c r="X69" s="239" t="s">
        <v>924</v>
      </c>
      <c r="Y69" s="237" t="s">
        <v>676</v>
      </c>
      <c r="Z69" s="239">
        <v>69</v>
      </c>
      <c r="AR69" s="215">
        <v>1</v>
      </c>
    </row>
    <row r="70" spans="1:44" ht="30">
      <c r="A70" s="128" t="s">
        <v>667</v>
      </c>
      <c r="B70" s="113" t="s">
        <v>668</v>
      </c>
      <c r="C70" s="113" t="s">
        <v>1029</v>
      </c>
      <c r="D70" s="104" t="s">
        <v>1030</v>
      </c>
      <c r="E70" s="104" t="s">
        <v>1031</v>
      </c>
      <c r="F70" s="107" t="s">
        <v>646</v>
      </c>
      <c r="G70" s="113" t="s">
        <v>719</v>
      </c>
      <c r="H70" s="113" t="s">
        <v>821</v>
      </c>
      <c r="I70" s="113" t="s">
        <v>513</v>
      </c>
      <c r="J70" s="113" t="s">
        <v>474</v>
      </c>
      <c r="K70" s="113" t="s">
        <v>746</v>
      </c>
      <c r="L70" s="113" t="s">
        <v>483</v>
      </c>
      <c r="M70" s="113" t="s">
        <v>676</v>
      </c>
      <c r="N70" s="107" t="s">
        <v>1032</v>
      </c>
      <c r="P70" s="240">
        <v>70</v>
      </c>
      <c r="Q70" s="241" t="s">
        <v>988</v>
      </c>
      <c r="R70" s="240" t="s">
        <v>924</v>
      </c>
      <c r="S70"/>
      <c r="T70" s="240" t="s">
        <v>693</v>
      </c>
      <c r="U70" s="241" t="s">
        <v>654</v>
      </c>
      <c r="V70" s="240">
        <v>55</v>
      </c>
      <c r="W70"/>
      <c r="X70" s="240" t="s">
        <v>924</v>
      </c>
      <c r="Y70" s="241" t="s">
        <v>988</v>
      </c>
      <c r="Z70" s="240">
        <v>70</v>
      </c>
      <c r="AR70" s="215">
        <v>1</v>
      </c>
    </row>
    <row r="71" spans="1:44" ht="30">
      <c r="A71" s="128" t="s">
        <v>827</v>
      </c>
      <c r="B71" s="113" t="s">
        <v>669</v>
      </c>
      <c r="C71" s="113" t="s">
        <v>1021</v>
      </c>
      <c r="D71" s="104" t="s">
        <v>1033</v>
      </c>
      <c r="E71" s="104" t="s">
        <v>1034</v>
      </c>
      <c r="F71" s="107" t="s">
        <v>646</v>
      </c>
      <c r="G71" s="113" t="s">
        <v>676</v>
      </c>
      <c r="H71" s="113" t="s">
        <v>874</v>
      </c>
      <c r="I71" s="113" t="s">
        <v>941</v>
      </c>
      <c r="J71" s="113" t="s">
        <v>920</v>
      </c>
      <c r="K71" s="113" t="s">
        <v>854</v>
      </c>
      <c r="L71" s="113" t="s">
        <v>710</v>
      </c>
      <c r="M71" s="113" t="s">
        <v>547</v>
      </c>
      <c r="N71" s="107" t="s">
        <v>1035</v>
      </c>
      <c r="P71" s="239">
        <v>71</v>
      </c>
      <c r="Q71" s="237" t="s">
        <v>965</v>
      </c>
      <c r="R71" s="239" t="s">
        <v>966</v>
      </c>
      <c r="S71"/>
      <c r="T71" s="239" t="s">
        <v>976</v>
      </c>
      <c r="U71" s="237" t="s">
        <v>669</v>
      </c>
      <c r="V71" s="239">
        <v>143</v>
      </c>
      <c r="W71"/>
      <c r="X71" s="239" t="s">
        <v>966</v>
      </c>
      <c r="Y71" s="237" t="s">
        <v>965</v>
      </c>
      <c r="Z71" s="239">
        <v>71</v>
      </c>
      <c r="AR71" s="215">
        <v>1</v>
      </c>
    </row>
    <row r="72" spans="1:44" ht="30">
      <c r="A72" s="128" t="s">
        <v>992</v>
      </c>
      <c r="B72" s="113" t="s">
        <v>669</v>
      </c>
      <c r="C72" s="113" t="s">
        <v>1036</v>
      </c>
      <c r="D72" s="104" t="s">
        <v>1037</v>
      </c>
      <c r="E72" s="104" t="s">
        <v>1038</v>
      </c>
      <c r="F72" s="107" t="s">
        <v>682</v>
      </c>
      <c r="G72" s="113" t="s">
        <v>460</v>
      </c>
      <c r="H72" s="113" t="s">
        <v>865</v>
      </c>
      <c r="I72" s="113" t="s">
        <v>513</v>
      </c>
      <c r="J72" s="113" t="s">
        <v>1039</v>
      </c>
      <c r="K72" s="113" t="s">
        <v>648</v>
      </c>
      <c r="L72" s="113" t="s">
        <v>459</v>
      </c>
      <c r="M72" s="113" t="s">
        <v>650</v>
      </c>
      <c r="N72" s="107" t="s">
        <v>1040</v>
      </c>
      <c r="P72" s="240">
        <v>72</v>
      </c>
      <c r="Q72" s="241" t="s">
        <v>932</v>
      </c>
      <c r="R72" s="240" t="s">
        <v>966</v>
      </c>
      <c r="S72"/>
      <c r="T72" s="240" t="s">
        <v>710</v>
      </c>
      <c r="U72" s="241" t="s">
        <v>812</v>
      </c>
      <c r="V72" s="240">
        <v>33</v>
      </c>
      <c r="W72"/>
      <c r="X72" s="240" t="s">
        <v>966</v>
      </c>
      <c r="Y72" s="241" t="s">
        <v>932</v>
      </c>
      <c r="Z72" s="240">
        <v>72</v>
      </c>
      <c r="AR72" s="215">
        <v>1</v>
      </c>
    </row>
    <row r="73" spans="1:44" ht="30">
      <c r="A73" s="128" t="s">
        <v>976</v>
      </c>
      <c r="B73" s="113" t="s">
        <v>669</v>
      </c>
      <c r="C73" s="113" t="s">
        <v>1041</v>
      </c>
      <c r="D73" s="104" t="s">
        <v>1042</v>
      </c>
      <c r="E73" s="104" t="s">
        <v>1043</v>
      </c>
      <c r="F73" s="107" t="s">
        <v>646</v>
      </c>
      <c r="G73" s="113" t="s">
        <v>1044</v>
      </c>
      <c r="H73" s="113" t="s">
        <v>973</v>
      </c>
      <c r="I73" s="113" t="s">
        <v>854</v>
      </c>
      <c r="J73" s="113" t="s">
        <v>648</v>
      </c>
      <c r="K73" s="113" t="s">
        <v>483</v>
      </c>
      <c r="L73" s="113" t="s">
        <v>474</v>
      </c>
      <c r="M73" s="113" t="s">
        <v>547</v>
      </c>
      <c r="N73" s="107" t="s">
        <v>1045</v>
      </c>
      <c r="P73" s="239">
        <v>73</v>
      </c>
      <c r="Q73" s="237" t="s">
        <v>996</v>
      </c>
      <c r="R73" s="239" t="s">
        <v>966</v>
      </c>
      <c r="S73"/>
      <c r="T73" s="239" t="s">
        <v>956</v>
      </c>
      <c r="U73" s="237" t="s">
        <v>654</v>
      </c>
      <c r="V73" s="239">
        <v>56</v>
      </c>
      <c r="W73"/>
      <c r="X73" s="239" t="s">
        <v>966</v>
      </c>
      <c r="Y73" s="237" t="s">
        <v>996</v>
      </c>
      <c r="Z73" s="239">
        <v>73</v>
      </c>
      <c r="AR73" s="215">
        <v>1</v>
      </c>
    </row>
    <row r="74" spans="1:44" ht="30">
      <c r="A74" s="128" t="s">
        <v>664</v>
      </c>
      <c r="B74" s="113" t="s">
        <v>668</v>
      </c>
      <c r="C74" s="113" t="s">
        <v>1029</v>
      </c>
      <c r="D74" s="104" t="s">
        <v>1046</v>
      </c>
      <c r="E74" s="104" t="s">
        <v>1047</v>
      </c>
      <c r="F74" s="107" t="s">
        <v>646</v>
      </c>
      <c r="G74" s="113" t="s">
        <v>967</v>
      </c>
      <c r="H74" s="113" t="s">
        <v>941</v>
      </c>
      <c r="I74" s="113" t="s">
        <v>836</v>
      </c>
      <c r="J74" s="113" t="s">
        <v>671</v>
      </c>
      <c r="K74" s="113" t="s">
        <v>662</v>
      </c>
      <c r="L74" s="113" t="s">
        <v>474</v>
      </c>
      <c r="M74" s="113" t="s">
        <v>998</v>
      </c>
      <c r="N74" s="107" t="s">
        <v>1048</v>
      </c>
      <c r="P74" s="240">
        <v>74</v>
      </c>
      <c r="Q74" s="241" t="s">
        <v>1049</v>
      </c>
      <c r="R74" s="240" t="s">
        <v>966</v>
      </c>
      <c r="S74"/>
      <c r="T74" s="240" t="s">
        <v>1050</v>
      </c>
      <c r="U74" s="241" t="s">
        <v>1051</v>
      </c>
      <c r="V74" s="240">
        <v>120</v>
      </c>
      <c r="W74"/>
      <c r="X74" s="240" t="s">
        <v>966</v>
      </c>
      <c r="Y74" s="241" t="s">
        <v>1049</v>
      </c>
      <c r="Z74" s="240">
        <v>74</v>
      </c>
      <c r="AR74" s="215">
        <v>1</v>
      </c>
    </row>
    <row r="75" spans="1:44" ht="30">
      <c r="A75" s="128" t="s">
        <v>686</v>
      </c>
      <c r="B75" s="113" t="s">
        <v>668</v>
      </c>
      <c r="C75" s="113" t="s">
        <v>1029</v>
      </c>
      <c r="D75" s="104" t="s">
        <v>1052</v>
      </c>
      <c r="E75" s="104" t="s">
        <v>1053</v>
      </c>
      <c r="F75" s="107" t="s">
        <v>646</v>
      </c>
      <c r="G75" s="113" t="s">
        <v>1054</v>
      </c>
      <c r="H75" s="113" t="s">
        <v>719</v>
      </c>
      <c r="I75" s="113" t="s">
        <v>466</v>
      </c>
      <c r="J75" s="113" t="s">
        <v>674</v>
      </c>
      <c r="K75" s="113" t="s">
        <v>1055</v>
      </c>
      <c r="L75" s="113" t="s">
        <v>739</v>
      </c>
      <c r="M75" s="113" t="s">
        <v>483</v>
      </c>
      <c r="N75" s="107" t="s">
        <v>1056</v>
      </c>
      <c r="P75" s="239">
        <v>75</v>
      </c>
      <c r="Q75" s="237" t="s">
        <v>1057</v>
      </c>
      <c r="R75" s="239" t="s">
        <v>966</v>
      </c>
      <c r="S75"/>
      <c r="T75" s="239" t="s">
        <v>798</v>
      </c>
      <c r="U75" s="237" t="s">
        <v>657</v>
      </c>
      <c r="V75" s="239">
        <v>107</v>
      </c>
      <c r="W75"/>
      <c r="X75" s="239" t="s">
        <v>966</v>
      </c>
      <c r="Y75" s="237" t="s">
        <v>1057</v>
      </c>
      <c r="Z75" s="239">
        <v>75</v>
      </c>
      <c r="AR75" s="215">
        <v>1</v>
      </c>
    </row>
    <row r="76" spans="1:44" ht="30">
      <c r="A76" s="128" t="s">
        <v>1058</v>
      </c>
      <c r="B76" s="113" t="s">
        <v>669</v>
      </c>
      <c r="C76" s="113" t="s">
        <v>1036</v>
      </c>
      <c r="D76" s="104" t="s">
        <v>1059</v>
      </c>
      <c r="E76" s="104" t="s">
        <v>1060</v>
      </c>
      <c r="F76" s="107" t="s">
        <v>682</v>
      </c>
      <c r="G76" s="113" t="s">
        <v>513</v>
      </c>
      <c r="H76" s="113" t="s">
        <v>525</v>
      </c>
      <c r="I76" s="113" t="s">
        <v>1012</v>
      </c>
      <c r="J76" s="113" t="s">
        <v>460</v>
      </c>
      <c r="K76" s="113" t="s">
        <v>675</v>
      </c>
      <c r="L76" s="113" t="s">
        <v>722</v>
      </c>
      <c r="M76" s="113" t="s">
        <v>650</v>
      </c>
      <c r="N76" s="107" t="s">
        <v>1061</v>
      </c>
      <c r="P76" s="240">
        <v>76</v>
      </c>
      <c r="Q76" s="241" t="s">
        <v>684</v>
      </c>
      <c r="R76" s="240" t="s">
        <v>1062</v>
      </c>
      <c r="S76"/>
      <c r="T76" s="240" t="s">
        <v>996</v>
      </c>
      <c r="U76" s="241" t="s">
        <v>966</v>
      </c>
      <c r="V76" s="240">
        <v>73</v>
      </c>
      <c r="W76"/>
      <c r="X76" s="240" t="s">
        <v>1062</v>
      </c>
      <c r="Y76" s="241" t="s">
        <v>684</v>
      </c>
      <c r="Z76" s="240">
        <v>76</v>
      </c>
      <c r="AR76" s="215">
        <v>1</v>
      </c>
    </row>
    <row r="77" spans="1:44" ht="30">
      <c r="A77" s="128" t="s">
        <v>898</v>
      </c>
      <c r="B77" s="113" t="s">
        <v>669</v>
      </c>
      <c r="C77" s="113" t="s">
        <v>1036</v>
      </c>
      <c r="D77" s="104" t="s">
        <v>1063</v>
      </c>
      <c r="E77" s="104" t="s">
        <v>1023</v>
      </c>
      <c r="F77" s="107" t="s">
        <v>682</v>
      </c>
      <c r="G77" s="113" t="s">
        <v>719</v>
      </c>
      <c r="H77" s="113" t="s">
        <v>513</v>
      </c>
      <c r="I77" s="113" t="s">
        <v>865</v>
      </c>
      <c r="J77" s="113" t="s">
        <v>1012</v>
      </c>
      <c r="K77" s="113" t="s">
        <v>791</v>
      </c>
      <c r="L77" s="113" t="s">
        <v>650</v>
      </c>
      <c r="M77" s="113" t="s">
        <v>547</v>
      </c>
      <c r="N77" s="107" t="s">
        <v>1064</v>
      </c>
      <c r="P77" s="239">
        <v>77</v>
      </c>
      <c r="Q77" s="237" t="s">
        <v>1065</v>
      </c>
      <c r="R77" s="239" t="s">
        <v>1066</v>
      </c>
      <c r="S77"/>
      <c r="T77" s="239" t="s">
        <v>664</v>
      </c>
      <c r="U77" s="237" t="s">
        <v>668</v>
      </c>
      <c r="V77" s="239">
        <v>17</v>
      </c>
      <c r="W77"/>
      <c r="X77" s="239" t="s">
        <v>1066</v>
      </c>
      <c r="Y77" s="237" t="s">
        <v>1065</v>
      </c>
      <c r="Z77" s="239">
        <v>77</v>
      </c>
      <c r="AR77" s="215">
        <v>1</v>
      </c>
    </row>
    <row r="78" spans="1:44" ht="30">
      <c r="A78" s="128" t="s">
        <v>471</v>
      </c>
      <c r="B78" s="113" t="s">
        <v>669</v>
      </c>
      <c r="C78" s="113" t="s">
        <v>1036</v>
      </c>
      <c r="D78" s="104" t="s">
        <v>1037</v>
      </c>
      <c r="E78" s="104" t="s">
        <v>1067</v>
      </c>
      <c r="F78" s="107" t="s">
        <v>682</v>
      </c>
      <c r="G78" s="113" t="s">
        <v>460</v>
      </c>
      <c r="H78" s="113" t="s">
        <v>675</v>
      </c>
      <c r="I78" s="113" t="s">
        <v>641</v>
      </c>
      <c r="J78" s="113" t="s">
        <v>525</v>
      </c>
      <c r="K78" s="113" t="s">
        <v>648</v>
      </c>
      <c r="L78" s="113" t="s">
        <v>650</v>
      </c>
      <c r="M78" s="113" t="s">
        <v>773</v>
      </c>
      <c r="N78" s="107" t="s">
        <v>1068</v>
      </c>
      <c r="P78" s="240">
        <v>78</v>
      </c>
      <c r="Q78" s="241" t="s">
        <v>1069</v>
      </c>
      <c r="R78" s="240" t="s">
        <v>1066</v>
      </c>
      <c r="S78"/>
      <c r="T78" s="240" t="s">
        <v>1058</v>
      </c>
      <c r="U78" s="241" t="s">
        <v>669</v>
      </c>
      <c r="V78" s="240">
        <v>144</v>
      </c>
      <c r="W78"/>
      <c r="X78" s="240" t="s">
        <v>1066</v>
      </c>
      <c r="Y78" s="241" t="s">
        <v>1069</v>
      </c>
      <c r="Z78" s="240">
        <v>78</v>
      </c>
      <c r="AR78" s="215">
        <v>1</v>
      </c>
    </row>
    <row r="79" spans="1:44" ht="30">
      <c r="A79" s="128" t="s">
        <v>1070</v>
      </c>
      <c r="B79" s="113" t="s">
        <v>669</v>
      </c>
      <c r="C79" s="113" t="s">
        <v>1036</v>
      </c>
      <c r="D79" s="104" t="s">
        <v>1071</v>
      </c>
      <c r="E79" s="104" t="s">
        <v>1072</v>
      </c>
      <c r="F79" s="107" t="s">
        <v>682</v>
      </c>
      <c r="G79" s="113" t="s">
        <v>648</v>
      </c>
      <c r="H79" s="113" t="s">
        <v>460</v>
      </c>
      <c r="I79" s="113" t="s">
        <v>865</v>
      </c>
      <c r="J79" s="113" t="s">
        <v>729</v>
      </c>
      <c r="K79" s="113" t="s">
        <v>695</v>
      </c>
      <c r="L79" s="113" t="s">
        <v>1073</v>
      </c>
      <c r="M79" s="113" t="s">
        <v>547</v>
      </c>
      <c r="N79" s="107" t="s">
        <v>1074</v>
      </c>
      <c r="P79" s="239">
        <v>79</v>
      </c>
      <c r="Q79" s="237" t="s">
        <v>687</v>
      </c>
      <c r="R79" s="239" t="s">
        <v>688</v>
      </c>
      <c r="S79"/>
      <c r="T79" s="239" t="s">
        <v>686</v>
      </c>
      <c r="U79" s="237" t="s">
        <v>668</v>
      </c>
      <c r="V79" s="239">
        <v>18</v>
      </c>
      <c r="W79"/>
      <c r="X79" s="239" t="s">
        <v>688</v>
      </c>
      <c r="Y79" s="237" t="s">
        <v>687</v>
      </c>
      <c r="Z79" s="239">
        <v>79</v>
      </c>
      <c r="AR79" s="215">
        <v>1</v>
      </c>
    </row>
    <row r="80" spans="1:44" ht="30">
      <c r="A80" s="128" t="s">
        <v>748</v>
      </c>
      <c r="B80" s="113" t="s">
        <v>749</v>
      </c>
      <c r="C80" s="113" t="s">
        <v>1075</v>
      </c>
      <c r="D80" s="104" t="s">
        <v>1076</v>
      </c>
      <c r="E80" s="104" t="s">
        <v>1077</v>
      </c>
      <c r="F80" s="107" t="s">
        <v>646</v>
      </c>
      <c r="G80" s="113" t="s">
        <v>460</v>
      </c>
      <c r="H80" s="113" t="s">
        <v>791</v>
      </c>
      <c r="I80" s="113" t="s">
        <v>647</v>
      </c>
      <c r="J80" s="113" t="s">
        <v>756</v>
      </c>
      <c r="K80" s="113" t="s">
        <v>722</v>
      </c>
      <c r="L80" s="113" t="s">
        <v>773</v>
      </c>
      <c r="M80" s="113" t="s">
        <v>883</v>
      </c>
      <c r="N80" s="107" t="s">
        <v>1078</v>
      </c>
      <c r="P80" s="240">
        <v>80</v>
      </c>
      <c r="Q80" s="238" t="s">
        <v>519</v>
      </c>
      <c r="R80" s="240" t="s">
        <v>688</v>
      </c>
      <c r="S80"/>
      <c r="T80" s="240" t="s">
        <v>466</v>
      </c>
      <c r="U80" s="238" t="s">
        <v>1051</v>
      </c>
      <c r="V80" s="240">
        <v>121</v>
      </c>
      <c r="W80"/>
      <c r="X80" s="240" t="s">
        <v>688</v>
      </c>
      <c r="Y80" s="238" t="s">
        <v>519</v>
      </c>
      <c r="Z80" s="240">
        <v>80</v>
      </c>
      <c r="AR80" s="215">
        <v>1</v>
      </c>
    </row>
    <row r="81" spans="1:44" ht="30">
      <c r="A81" s="128" t="s">
        <v>480</v>
      </c>
      <c r="B81" s="113" t="s">
        <v>749</v>
      </c>
      <c r="C81" s="113" t="s">
        <v>1036</v>
      </c>
      <c r="D81" s="104" t="s">
        <v>1079</v>
      </c>
      <c r="E81" s="104" t="s">
        <v>1080</v>
      </c>
      <c r="F81" s="107" t="s">
        <v>682</v>
      </c>
      <c r="G81" s="113" t="s">
        <v>460</v>
      </c>
      <c r="H81" s="113" t="s">
        <v>774</v>
      </c>
      <c r="I81" s="113" t="s">
        <v>542</v>
      </c>
      <c r="J81" s="113" t="s">
        <v>843</v>
      </c>
      <c r="K81" s="113" t="s">
        <v>513</v>
      </c>
      <c r="L81" s="113" t="s">
        <v>1081</v>
      </c>
      <c r="M81" s="113" t="s">
        <v>773</v>
      </c>
      <c r="N81" s="107" t="s">
        <v>1082</v>
      </c>
      <c r="P81" s="239">
        <v>81</v>
      </c>
      <c r="Q81" s="237" t="s">
        <v>692</v>
      </c>
      <c r="R81" s="239" t="s">
        <v>688</v>
      </c>
      <c r="S81"/>
      <c r="T81" s="239" t="s">
        <v>805</v>
      </c>
      <c r="U81" s="237" t="s">
        <v>806</v>
      </c>
      <c r="V81" s="239">
        <v>117</v>
      </c>
      <c r="W81"/>
      <c r="X81" s="239" t="s">
        <v>688</v>
      </c>
      <c r="Y81" s="237" t="s">
        <v>692</v>
      </c>
      <c r="Z81" s="239">
        <v>81</v>
      </c>
      <c r="AR81" s="215">
        <v>1</v>
      </c>
    </row>
    <row r="82" spans="1:44" ht="30">
      <c r="A82" s="128" t="s">
        <v>965</v>
      </c>
      <c r="B82" s="113" t="s">
        <v>966</v>
      </c>
      <c r="C82" s="113" t="s">
        <v>1036</v>
      </c>
      <c r="D82" s="104" t="s">
        <v>1083</v>
      </c>
      <c r="E82" s="104" t="s">
        <v>1084</v>
      </c>
      <c r="F82" s="107" t="s">
        <v>682</v>
      </c>
      <c r="G82" s="113" t="s">
        <v>460</v>
      </c>
      <c r="H82" s="113" t="s">
        <v>930</v>
      </c>
      <c r="I82" s="113" t="s">
        <v>988</v>
      </c>
      <c r="J82" s="113" t="s">
        <v>675</v>
      </c>
      <c r="K82" s="113" t="s">
        <v>702</v>
      </c>
      <c r="L82" s="113" t="s">
        <v>931</v>
      </c>
      <c r="M82" s="113" t="s">
        <v>773</v>
      </c>
      <c r="N82" s="107" t="s">
        <v>1085</v>
      </c>
      <c r="P82" s="240">
        <v>82</v>
      </c>
      <c r="Q82" s="238" t="s">
        <v>959</v>
      </c>
      <c r="R82" s="240" t="s">
        <v>688</v>
      </c>
      <c r="S82"/>
      <c r="T82" s="240" t="s">
        <v>931</v>
      </c>
      <c r="U82" s="238" t="s">
        <v>654</v>
      </c>
      <c r="V82" s="240">
        <v>57</v>
      </c>
      <c r="W82"/>
      <c r="X82" s="240" t="s">
        <v>688</v>
      </c>
      <c r="Y82" s="238" t="s">
        <v>959</v>
      </c>
      <c r="Z82" s="240">
        <v>82</v>
      </c>
      <c r="AR82" s="215">
        <v>1</v>
      </c>
    </row>
    <row r="83" spans="1:44" ht="30">
      <c r="A83" s="128" t="s">
        <v>932</v>
      </c>
      <c r="B83" s="113" t="s">
        <v>966</v>
      </c>
      <c r="C83" s="113" t="s">
        <v>1036</v>
      </c>
      <c r="D83" s="104" t="s">
        <v>1086</v>
      </c>
      <c r="E83" s="104" t="s">
        <v>1087</v>
      </c>
      <c r="F83" s="107" t="s">
        <v>682</v>
      </c>
      <c r="G83" s="113" t="s">
        <v>641</v>
      </c>
      <c r="H83" s="113" t="s">
        <v>809</v>
      </c>
      <c r="I83" s="113" t="s">
        <v>810</v>
      </c>
      <c r="J83" s="113" t="s">
        <v>702</v>
      </c>
      <c r="K83" s="113" t="s">
        <v>931</v>
      </c>
      <c r="L83" s="113" t="s">
        <v>897</v>
      </c>
      <c r="M83" s="113" t="s">
        <v>773</v>
      </c>
      <c r="N83" s="107" t="s">
        <v>1088</v>
      </c>
      <c r="P83" s="239">
        <v>83</v>
      </c>
      <c r="Q83" s="237" t="s">
        <v>507</v>
      </c>
      <c r="R83" s="239" t="s">
        <v>704</v>
      </c>
      <c r="S83"/>
      <c r="T83" s="239" t="s">
        <v>1089</v>
      </c>
      <c r="U83" s="237" t="s">
        <v>749</v>
      </c>
      <c r="V83" s="239">
        <v>128</v>
      </c>
      <c r="W83"/>
      <c r="X83" s="239" t="s">
        <v>704</v>
      </c>
      <c r="Y83" s="237" t="s">
        <v>507</v>
      </c>
      <c r="Z83" s="239">
        <v>83</v>
      </c>
      <c r="AR83" s="215">
        <v>1</v>
      </c>
    </row>
    <row r="84" spans="1:44" ht="30">
      <c r="A84" s="128" t="s">
        <v>999</v>
      </c>
      <c r="B84" s="113" t="s">
        <v>749</v>
      </c>
      <c r="C84" s="113" t="s">
        <v>1075</v>
      </c>
      <c r="D84" s="104" t="s">
        <v>1090</v>
      </c>
      <c r="E84" s="104" t="s">
        <v>1091</v>
      </c>
      <c r="F84" s="107" t="s">
        <v>646</v>
      </c>
      <c r="G84" s="113" t="s">
        <v>460</v>
      </c>
      <c r="H84" s="113" t="s">
        <v>791</v>
      </c>
      <c r="I84" s="113" t="s">
        <v>722</v>
      </c>
      <c r="J84" s="113" t="s">
        <v>647</v>
      </c>
      <c r="K84" s="113" t="s">
        <v>890</v>
      </c>
      <c r="L84" s="113" t="s">
        <v>676</v>
      </c>
      <c r="M84" s="113" t="s">
        <v>773</v>
      </c>
      <c r="N84" s="107" t="s">
        <v>1092</v>
      </c>
      <c r="P84" s="240">
        <v>84</v>
      </c>
      <c r="Q84" s="241" t="s">
        <v>756</v>
      </c>
      <c r="R84" s="240" t="s">
        <v>704</v>
      </c>
      <c r="S84"/>
      <c r="T84" s="240" t="s">
        <v>967</v>
      </c>
      <c r="U84" s="241" t="s">
        <v>654</v>
      </c>
      <c r="V84" s="240">
        <v>58</v>
      </c>
      <c r="W84"/>
      <c r="X84" s="240" t="s">
        <v>704</v>
      </c>
      <c r="Y84" s="241" t="s">
        <v>756</v>
      </c>
      <c r="Z84" s="240">
        <v>84</v>
      </c>
      <c r="AR84" s="215">
        <v>1</v>
      </c>
    </row>
    <row r="85" spans="1:44" ht="30">
      <c r="A85" s="128" t="s">
        <v>996</v>
      </c>
      <c r="B85" s="113" t="s">
        <v>966</v>
      </c>
      <c r="C85" s="113" t="s">
        <v>1029</v>
      </c>
      <c r="D85" s="104" t="s">
        <v>1093</v>
      </c>
      <c r="E85" s="104" t="s">
        <v>1094</v>
      </c>
      <c r="F85" s="107" t="s">
        <v>646</v>
      </c>
      <c r="G85" s="113" t="s">
        <v>460</v>
      </c>
      <c r="H85" s="113" t="s">
        <v>776</v>
      </c>
      <c r="I85" s="113" t="s">
        <v>759</v>
      </c>
      <c r="J85" s="113" t="s">
        <v>719</v>
      </c>
      <c r="K85" s="113" t="s">
        <v>1095</v>
      </c>
      <c r="L85" s="113" t="s">
        <v>764</v>
      </c>
      <c r="M85" s="113" t="s">
        <v>773</v>
      </c>
      <c r="N85" s="107" t="s">
        <v>1096</v>
      </c>
      <c r="P85" s="239">
        <v>85</v>
      </c>
      <c r="Q85" s="237" t="s">
        <v>675</v>
      </c>
      <c r="R85" s="239" t="s">
        <v>704</v>
      </c>
      <c r="S85"/>
      <c r="T85" s="239" t="s">
        <v>663</v>
      </c>
      <c r="U85" s="237" t="s">
        <v>704</v>
      </c>
      <c r="V85" s="239">
        <v>86</v>
      </c>
      <c r="W85"/>
      <c r="X85" s="239" t="s">
        <v>704</v>
      </c>
      <c r="Y85" s="237" t="s">
        <v>675</v>
      </c>
      <c r="Z85" s="239">
        <v>85</v>
      </c>
      <c r="AR85" s="215">
        <v>1</v>
      </c>
    </row>
    <row r="86" spans="1:44" ht="30">
      <c r="A86" s="128" t="s">
        <v>1089</v>
      </c>
      <c r="B86" s="113" t="s">
        <v>749</v>
      </c>
      <c r="C86" s="113" t="s">
        <v>1021</v>
      </c>
      <c r="D86" s="104" t="s">
        <v>1097</v>
      </c>
      <c r="E86" s="104" t="s">
        <v>1098</v>
      </c>
      <c r="F86" s="107" t="s">
        <v>646</v>
      </c>
      <c r="G86" s="113" t="s">
        <v>513</v>
      </c>
      <c r="H86" s="113" t="s">
        <v>460</v>
      </c>
      <c r="I86" s="113" t="s">
        <v>477</v>
      </c>
      <c r="J86" s="113" t="s">
        <v>719</v>
      </c>
      <c r="K86" s="113" t="s">
        <v>1099</v>
      </c>
      <c r="L86" s="113" t="s">
        <v>1100</v>
      </c>
      <c r="M86" s="113" t="s">
        <v>547</v>
      </c>
      <c r="N86" s="107" t="s">
        <v>1101</v>
      </c>
      <c r="P86" s="240">
        <v>86</v>
      </c>
      <c r="Q86" s="241" t="s">
        <v>663</v>
      </c>
      <c r="R86" s="240" t="s">
        <v>704</v>
      </c>
      <c r="S86"/>
      <c r="T86" s="240" t="s">
        <v>650</v>
      </c>
      <c r="U86" s="241" t="s">
        <v>1102</v>
      </c>
      <c r="V86" s="240">
        <v>137</v>
      </c>
      <c r="W86"/>
      <c r="X86" s="240" t="s">
        <v>704</v>
      </c>
      <c r="Y86" s="241" t="s">
        <v>663</v>
      </c>
      <c r="Z86" s="240">
        <v>86</v>
      </c>
      <c r="AR86" s="215">
        <v>1</v>
      </c>
    </row>
    <row r="87" spans="1:44" ht="30">
      <c r="A87" s="128" t="s">
        <v>1049</v>
      </c>
      <c r="B87" s="113" t="s">
        <v>966</v>
      </c>
      <c r="C87" s="113" t="s">
        <v>1029</v>
      </c>
      <c r="D87" s="104" t="s">
        <v>1103</v>
      </c>
      <c r="E87" s="104" t="s">
        <v>1104</v>
      </c>
      <c r="F87" s="107" t="s">
        <v>646</v>
      </c>
      <c r="G87" s="113" t="s">
        <v>542</v>
      </c>
      <c r="H87" s="113" t="s">
        <v>641</v>
      </c>
      <c r="I87" s="113" t="s">
        <v>729</v>
      </c>
      <c r="J87" s="113" t="s">
        <v>743</v>
      </c>
      <c r="K87" s="113" t="s">
        <v>791</v>
      </c>
      <c r="L87" s="113" t="s">
        <v>719</v>
      </c>
      <c r="M87" s="113" t="s">
        <v>796</v>
      </c>
      <c r="N87" s="107" t="s">
        <v>1105</v>
      </c>
      <c r="P87" s="239">
        <v>87</v>
      </c>
      <c r="Q87" s="237" t="s">
        <v>542</v>
      </c>
      <c r="R87" s="239" t="s">
        <v>704</v>
      </c>
      <c r="S87"/>
      <c r="T87" s="239" t="s">
        <v>553</v>
      </c>
      <c r="U87" s="237" t="s">
        <v>732</v>
      </c>
      <c r="V87" s="239">
        <v>23</v>
      </c>
      <c r="W87"/>
      <c r="X87" s="239" t="s">
        <v>704</v>
      </c>
      <c r="Y87" s="237" t="s">
        <v>542</v>
      </c>
      <c r="Z87" s="239">
        <v>87</v>
      </c>
      <c r="AR87" s="215">
        <v>1</v>
      </c>
    </row>
    <row r="88" spans="1:44" ht="30">
      <c r="A88" s="128" t="s">
        <v>1057</v>
      </c>
      <c r="B88" s="113" t="s">
        <v>966</v>
      </c>
      <c r="C88" s="113" t="s">
        <v>1036</v>
      </c>
      <c r="D88" s="104" t="s">
        <v>1106</v>
      </c>
      <c r="E88" s="104" t="s">
        <v>1107</v>
      </c>
      <c r="F88" s="107" t="s">
        <v>682</v>
      </c>
      <c r="G88" s="113" t="s">
        <v>774</v>
      </c>
      <c r="H88" s="113" t="s">
        <v>460</v>
      </c>
      <c r="I88" s="113" t="s">
        <v>791</v>
      </c>
      <c r="J88" s="113" t="s">
        <v>773</v>
      </c>
      <c r="K88" s="113" t="s">
        <v>519</v>
      </c>
      <c r="L88" s="113" t="s">
        <v>547</v>
      </c>
      <c r="M88" s="113" t="s">
        <v>468</v>
      </c>
      <c r="N88" s="107" t="s">
        <v>1108</v>
      </c>
      <c r="P88" s="240">
        <v>88</v>
      </c>
      <c r="Q88" s="238" t="s">
        <v>890</v>
      </c>
      <c r="R88" s="240" t="s">
        <v>704</v>
      </c>
      <c r="S88"/>
      <c r="T88" s="240" t="s">
        <v>1049</v>
      </c>
      <c r="U88" s="238" t="s">
        <v>966</v>
      </c>
      <c r="V88" s="240">
        <v>74</v>
      </c>
      <c r="W88"/>
      <c r="X88" s="240" t="s">
        <v>704</v>
      </c>
      <c r="Y88" s="238" t="s">
        <v>890</v>
      </c>
      <c r="Z88" s="240">
        <v>88</v>
      </c>
      <c r="AR88" s="215">
        <v>1</v>
      </c>
    </row>
    <row r="89" spans="1:44" ht="30">
      <c r="A89" s="128" t="s">
        <v>1109</v>
      </c>
      <c r="B89" s="113" t="s">
        <v>749</v>
      </c>
      <c r="C89" s="113" t="s">
        <v>1021</v>
      </c>
      <c r="D89" s="104" t="s">
        <v>1097</v>
      </c>
      <c r="E89" s="104" t="s">
        <v>1110</v>
      </c>
      <c r="F89" s="107" t="s">
        <v>646</v>
      </c>
      <c r="G89" s="113" t="s">
        <v>460</v>
      </c>
      <c r="H89" s="113" t="s">
        <v>647</v>
      </c>
      <c r="I89" s="113" t="s">
        <v>542</v>
      </c>
      <c r="J89" s="113" t="s">
        <v>702</v>
      </c>
      <c r="K89" s="113" t="s">
        <v>791</v>
      </c>
      <c r="L89" s="113" t="s">
        <v>720</v>
      </c>
      <c r="M89" s="113" t="s">
        <v>744</v>
      </c>
      <c r="N89" s="107" t="s">
        <v>1111</v>
      </c>
      <c r="P89" s="239">
        <v>89</v>
      </c>
      <c r="Q89" s="237" t="s">
        <v>525</v>
      </c>
      <c r="R89" s="239" t="s">
        <v>704</v>
      </c>
      <c r="S89"/>
      <c r="T89" s="239" t="s">
        <v>513</v>
      </c>
      <c r="U89" s="237" t="s">
        <v>696</v>
      </c>
      <c r="V89" s="239">
        <v>20</v>
      </c>
      <c r="W89"/>
      <c r="X89" s="239" t="s">
        <v>704</v>
      </c>
      <c r="Y89" s="237" t="s">
        <v>525</v>
      </c>
      <c r="Z89" s="239">
        <v>89</v>
      </c>
      <c r="AR89" s="215">
        <v>1</v>
      </c>
    </row>
    <row r="90" spans="1:44" ht="30">
      <c r="A90" s="128" t="s">
        <v>464</v>
      </c>
      <c r="B90" s="113" t="s">
        <v>749</v>
      </c>
      <c r="C90" s="113" t="s">
        <v>1021</v>
      </c>
      <c r="D90" s="104" t="s">
        <v>1112</v>
      </c>
      <c r="E90" s="104" t="s">
        <v>1113</v>
      </c>
      <c r="F90" s="107" t="s">
        <v>646</v>
      </c>
      <c r="G90" s="113" t="s">
        <v>507</v>
      </c>
      <c r="H90" s="113" t="s">
        <v>460</v>
      </c>
      <c r="I90" s="113" t="s">
        <v>759</v>
      </c>
      <c r="J90" s="113" t="s">
        <v>513</v>
      </c>
      <c r="K90" s="113" t="s">
        <v>477</v>
      </c>
      <c r="L90" s="113" t="s">
        <v>650</v>
      </c>
      <c r="M90" s="113" t="s">
        <v>547</v>
      </c>
      <c r="N90" s="107" t="s">
        <v>1114</v>
      </c>
      <c r="P90" s="240">
        <v>90</v>
      </c>
      <c r="Q90" s="238" t="s">
        <v>865</v>
      </c>
      <c r="R90" s="240" t="s">
        <v>704</v>
      </c>
      <c r="S90"/>
      <c r="T90" s="240" t="s">
        <v>882</v>
      </c>
      <c r="U90" s="238" t="s">
        <v>783</v>
      </c>
      <c r="V90" s="240">
        <v>45</v>
      </c>
      <c r="W90"/>
      <c r="X90" s="240" t="s">
        <v>704</v>
      </c>
      <c r="Y90" s="238" t="s">
        <v>865</v>
      </c>
      <c r="Z90" s="240">
        <v>90</v>
      </c>
      <c r="AR90" s="215">
        <v>1</v>
      </c>
    </row>
    <row r="91" spans="1:44" ht="30">
      <c r="A91" s="128" t="s">
        <v>1115</v>
      </c>
      <c r="B91" s="113" t="s">
        <v>749</v>
      </c>
      <c r="C91" s="113" t="s">
        <v>1036</v>
      </c>
      <c r="D91" s="104" t="s">
        <v>1116</v>
      </c>
      <c r="E91" s="104" t="s">
        <v>1117</v>
      </c>
      <c r="F91" s="107" t="s">
        <v>682</v>
      </c>
      <c r="G91" s="113" t="s">
        <v>774</v>
      </c>
      <c r="H91" s="113" t="s">
        <v>460</v>
      </c>
      <c r="I91" s="113" t="s">
        <v>542</v>
      </c>
      <c r="J91" s="113" t="s">
        <v>648</v>
      </c>
      <c r="K91" s="113" t="s">
        <v>687</v>
      </c>
      <c r="L91" s="113" t="s">
        <v>720</v>
      </c>
      <c r="M91" s="113" t="s">
        <v>773</v>
      </c>
      <c r="N91" s="107" t="s">
        <v>1118</v>
      </c>
      <c r="P91" s="239">
        <v>91</v>
      </c>
      <c r="Q91" s="237" t="s">
        <v>810</v>
      </c>
      <c r="R91" s="239" t="s">
        <v>954</v>
      </c>
      <c r="S91"/>
      <c r="T91" s="239" t="s">
        <v>973</v>
      </c>
      <c r="U91" s="237" t="s">
        <v>654</v>
      </c>
      <c r="V91" s="239">
        <v>59</v>
      </c>
      <c r="W91"/>
      <c r="X91" s="239" t="s">
        <v>954</v>
      </c>
      <c r="Y91" s="237" t="s">
        <v>810</v>
      </c>
      <c r="Z91" s="239">
        <v>91</v>
      </c>
      <c r="AR91" s="215">
        <v>1</v>
      </c>
    </row>
    <row r="92" spans="1:44" ht="30">
      <c r="A92" s="128" t="s">
        <v>1073</v>
      </c>
      <c r="B92" s="113" t="s">
        <v>749</v>
      </c>
      <c r="C92" s="113" t="s">
        <v>198</v>
      </c>
      <c r="D92" s="104" t="s">
        <v>1119</v>
      </c>
      <c r="E92" s="104" t="s">
        <v>1120</v>
      </c>
      <c r="F92" s="107" t="s">
        <v>646</v>
      </c>
      <c r="G92" s="113" t="s">
        <v>684</v>
      </c>
      <c r="H92" s="113" t="s">
        <v>738</v>
      </c>
      <c r="I92" s="113" t="s">
        <v>809</v>
      </c>
      <c r="J92" s="113" t="s">
        <v>710</v>
      </c>
      <c r="K92" s="113" t="s">
        <v>647</v>
      </c>
      <c r="L92" s="113" t="s">
        <v>722</v>
      </c>
      <c r="M92" s="113" t="s">
        <v>744</v>
      </c>
      <c r="N92" s="107" t="s">
        <v>1121</v>
      </c>
      <c r="P92" s="240">
        <v>92</v>
      </c>
      <c r="Q92" s="238" t="s">
        <v>656</v>
      </c>
      <c r="R92" s="240" t="s">
        <v>657</v>
      </c>
      <c r="S92"/>
      <c r="T92" s="240" t="s">
        <v>979</v>
      </c>
      <c r="U92" s="238" t="s">
        <v>654</v>
      </c>
      <c r="V92" s="240">
        <v>60</v>
      </c>
      <c r="W92"/>
      <c r="X92" s="240" t="s">
        <v>657</v>
      </c>
      <c r="Y92" s="238" t="s">
        <v>656</v>
      </c>
      <c r="Z92" s="240">
        <v>92</v>
      </c>
      <c r="AR92" s="215">
        <v>1</v>
      </c>
    </row>
    <row r="93" spans="1:44" ht="30">
      <c r="A93" s="128" t="s">
        <v>1122</v>
      </c>
      <c r="B93" s="113" t="s">
        <v>749</v>
      </c>
      <c r="C93" s="113" t="s">
        <v>1021</v>
      </c>
      <c r="D93" s="104" t="s">
        <v>1123</v>
      </c>
      <c r="E93" s="104" t="s">
        <v>1124</v>
      </c>
      <c r="F93" s="107" t="s">
        <v>646</v>
      </c>
      <c r="G93" s="113" t="s">
        <v>687</v>
      </c>
      <c r="H93" s="113" t="s">
        <v>460</v>
      </c>
      <c r="I93" s="113" t="s">
        <v>507</v>
      </c>
      <c r="J93" s="113" t="s">
        <v>774</v>
      </c>
      <c r="K93" s="113" t="s">
        <v>1099</v>
      </c>
      <c r="L93" s="113" t="s">
        <v>719</v>
      </c>
      <c r="M93" s="113" t="s">
        <v>773</v>
      </c>
      <c r="N93" s="107" t="s">
        <v>1125</v>
      </c>
      <c r="P93" s="239">
        <v>93</v>
      </c>
      <c r="Q93" s="237" t="s">
        <v>671</v>
      </c>
      <c r="R93" s="239" t="s">
        <v>657</v>
      </c>
      <c r="S93"/>
      <c r="T93" s="239" t="s">
        <v>814</v>
      </c>
      <c r="U93" s="237" t="s">
        <v>657</v>
      </c>
      <c r="V93" s="239">
        <v>108</v>
      </c>
      <c r="W93"/>
      <c r="X93" s="239" t="s">
        <v>657</v>
      </c>
      <c r="Y93" s="237" t="s">
        <v>671</v>
      </c>
      <c r="Z93" s="239">
        <v>93</v>
      </c>
      <c r="AR93" s="215">
        <v>1</v>
      </c>
    </row>
    <row r="94" spans="1:44" ht="30">
      <c r="A94" s="128" t="s">
        <v>774</v>
      </c>
      <c r="B94" s="113" t="s">
        <v>775</v>
      </c>
      <c r="C94" s="113" t="s">
        <v>1126</v>
      </c>
      <c r="D94" s="104" t="s">
        <v>1127</v>
      </c>
      <c r="E94" s="104" t="s">
        <v>1128</v>
      </c>
      <c r="F94" s="107" t="s">
        <v>682</v>
      </c>
      <c r="G94" s="113" t="s">
        <v>460</v>
      </c>
      <c r="H94" s="113" t="s">
        <v>865</v>
      </c>
      <c r="I94" s="113" t="s">
        <v>519</v>
      </c>
      <c r="J94" s="113" t="s">
        <v>773</v>
      </c>
      <c r="K94" s="113" t="s">
        <v>641</v>
      </c>
      <c r="L94" s="113" t="s">
        <v>553</v>
      </c>
      <c r="M94" s="113" t="s">
        <v>547</v>
      </c>
      <c r="N94" s="107" t="s">
        <v>1129</v>
      </c>
      <c r="P94" s="240">
        <v>94</v>
      </c>
      <c r="Q94" s="238" t="s">
        <v>486</v>
      </c>
      <c r="R94" s="240" t="s">
        <v>657</v>
      </c>
      <c r="S94"/>
      <c r="T94" s="240" t="s">
        <v>519</v>
      </c>
      <c r="U94" s="238" t="s">
        <v>688</v>
      </c>
      <c r="V94" s="240">
        <v>80</v>
      </c>
      <c r="W94"/>
      <c r="X94" s="240" t="s">
        <v>657</v>
      </c>
      <c r="Y94" s="238" t="s">
        <v>486</v>
      </c>
      <c r="Z94" s="240">
        <v>94</v>
      </c>
      <c r="AR94" s="215">
        <v>1</v>
      </c>
    </row>
    <row r="95" spans="1:44" ht="30">
      <c r="A95" s="128" t="s">
        <v>530</v>
      </c>
      <c r="B95" s="113" t="s">
        <v>783</v>
      </c>
      <c r="C95" s="113" t="s">
        <v>1029</v>
      </c>
      <c r="D95" s="104" t="s">
        <v>1130</v>
      </c>
      <c r="E95" s="104" t="s">
        <v>1131</v>
      </c>
      <c r="F95" s="107" t="s">
        <v>646</v>
      </c>
      <c r="G95" s="113" t="s">
        <v>474</v>
      </c>
      <c r="H95" s="113" t="s">
        <v>692</v>
      </c>
      <c r="I95" s="113" t="s">
        <v>650</v>
      </c>
      <c r="J95" s="113" t="s">
        <v>1007</v>
      </c>
      <c r="K95" s="113" t="s">
        <v>941</v>
      </c>
      <c r="L95" s="113" t="s">
        <v>483</v>
      </c>
      <c r="M95" s="113" t="s">
        <v>547</v>
      </c>
      <c r="N95" s="107" t="s">
        <v>1132</v>
      </c>
      <c r="P95" s="239">
        <v>95</v>
      </c>
      <c r="Q95" s="237" t="s">
        <v>477</v>
      </c>
      <c r="R95" s="239" t="s">
        <v>657</v>
      </c>
      <c r="S95"/>
      <c r="T95" s="239" t="s">
        <v>692</v>
      </c>
      <c r="U95" s="237" t="s">
        <v>688</v>
      </c>
      <c r="V95" s="239">
        <v>81</v>
      </c>
      <c r="W95"/>
      <c r="X95" s="239" t="s">
        <v>657</v>
      </c>
      <c r="Y95" s="237" t="s">
        <v>477</v>
      </c>
      <c r="Z95" s="239">
        <v>95</v>
      </c>
      <c r="AR95" s="215">
        <v>1</v>
      </c>
    </row>
    <row r="96" spans="1:44" ht="30">
      <c r="A96" s="128" t="s">
        <v>536</v>
      </c>
      <c r="B96" s="113" t="s">
        <v>783</v>
      </c>
      <c r="C96" s="113" t="s">
        <v>1133</v>
      </c>
      <c r="D96" s="104" t="s">
        <v>1134</v>
      </c>
      <c r="E96" s="104" t="s">
        <v>1135</v>
      </c>
      <c r="F96" s="107" t="s">
        <v>881</v>
      </c>
      <c r="G96" s="113" t="s">
        <v>477</v>
      </c>
      <c r="H96" s="113" t="s">
        <v>650</v>
      </c>
      <c r="I96" s="113" t="s">
        <v>692</v>
      </c>
      <c r="J96" s="113" t="s">
        <v>525</v>
      </c>
      <c r="K96" s="113" t="s">
        <v>941</v>
      </c>
      <c r="L96" s="113" t="s">
        <v>653</v>
      </c>
      <c r="M96" s="113" t="s">
        <v>547</v>
      </c>
      <c r="N96" s="107" t="s">
        <v>1136</v>
      </c>
      <c r="P96" s="240">
        <v>96</v>
      </c>
      <c r="Q96" s="238" t="s">
        <v>699</v>
      </c>
      <c r="R96" s="240" t="s">
        <v>657</v>
      </c>
      <c r="S96"/>
      <c r="T96" s="240" t="s">
        <v>782</v>
      </c>
      <c r="U96" s="238" t="s">
        <v>747</v>
      </c>
      <c r="V96" s="240">
        <v>29</v>
      </c>
      <c r="W96"/>
      <c r="X96" s="240" t="s">
        <v>657</v>
      </c>
      <c r="Y96" s="238" t="s">
        <v>699</v>
      </c>
      <c r="Z96" s="240">
        <v>96</v>
      </c>
      <c r="AR96" s="215">
        <v>1</v>
      </c>
    </row>
    <row r="97" spans="1:44" ht="30">
      <c r="A97" s="128" t="s">
        <v>885</v>
      </c>
      <c r="B97" s="113" t="s">
        <v>783</v>
      </c>
      <c r="C97" s="113" t="s">
        <v>1029</v>
      </c>
      <c r="D97" s="104" t="s">
        <v>1137</v>
      </c>
      <c r="E97" s="104" t="s">
        <v>1138</v>
      </c>
      <c r="F97" s="107" t="s">
        <v>646</v>
      </c>
      <c r="G97" s="113" t="s">
        <v>692</v>
      </c>
      <c r="H97" s="113" t="s">
        <v>719</v>
      </c>
      <c r="I97" s="113" t="s">
        <v>513</v>
      </c>
      <c r="J97" s="113" t="s">
        <v>648</v>
      </c>
      <c r="K97" s="113" t="s">
        <v>1139</v>
      </c>
      <c r="L97" s="113" t="s">
        <v>474</v>
      </c>
      <c r="M97" s="113" t="s">
        <v>547</v>
      </c>
      <c r="N97" s="107" t="s">
        <v>1140</v>
      </c>
      <c r="P97" s="239">
        <v>97</v>
      </c>
      <c r="Q97" s="237" t="s">
        <v>457</v>
      </c>
      <c r="R97" s="239" t="s">
        <v>657</v>
      </c>
      <c r="S97"/>
      <c r="T97" s="239" t="s">
        <v>674</v>
      </c>
      <c r="U97" s="237" t="s">
        <v>674</v>
      </c>
      <c r="V97" s="239">
        <v>124</v>
      </c>
      <c r="W97"/>
      <c r="X97" s="239" t="s">
        <v>657</v>
      </c>
      <c r="Y97" s="237" t="s">
        <v>457</v>
      </c>
      <c r="Z97" s="239">
        <v>97</v>
      </c>
      <c r="AR97" s="215">
        <v>1</v>
      </c>
    </row>
    <row r="98" spans="1:44" ht="45">
      <c r="A98" s="128" t="s">
        <v>729</v>
      </c>
      <c r="B98" s="113" t="s">
        <v>775</v>
      </c>
      <c r="C98" s="113" t="s">
        <v>1126</v>
      </c>
      <c r="D98" s="104" t="s">
        <v>1141</v>
      </c>
      <c r="E98" s="104" t="s">
        <v>1142</v>
      </c>
      <c r="F98" s="107" t="s">
        <v>682</v>
      </c>
      <c r="G98" s="113" t="s">
        <v>773</v>
      </c>
      <c r="H98" s="113" t="s">
        <v>648</v>
      </c>
      <c r="I98" s="113" t="s">
        <v>460</v>
      </c>
      <c r="J98" s="113" t="s">
        <v>547</v>
      </c>
      <c r="K98" s="113" t="s">
        <v>513</v>
      </c>
      <c r="L98" s="113" t="s">
        <v>843</v>
      </c>
      <c r="M98" s="113" t="s">
        <v>693</v>
      </c>
      <c r="N98" s="107" t="s">
        <v>1143</v>
      </c>
      <c r="P98" s="240">
        <v>98</v>
      </c>
      <c r="Q98" s="238" t="s">
        <v>715</v>
      </c>
      <c r="R98" s="240" t="s">
        <v>657</v>
      </c>
      <c r="S98"/>
      <c r="T98" s="240" t="s">
        <v>821</v>
      </c>
      <c r="U98" s="238" t="s">
        <v>642</v>
      </c>
      <c r="V98" s="240">
        <v>116</v>
      </c>
      <c r="W98"/>
      <c r="X98" s="240" t="s">
        <v>657</v>
      </c>
      <c r="Y98" s="238" t="s">
        <v>715</v>
      </c>
      <c r="Z98" s="240">
        <v>98</v>
      </c>
      <c r="AR98" s="215">
        <v>1</v>
      </c>
    </row>
    <row r="99" spans="1:44" ht="30">
      <c r="A99" s="128" t="s">
        <v>763</v>
      </c>
      <c r="B99" s="113" t="s">
        <v>783</v>
      </c>
      <c r="C99" s="113" t="s">
        <v>1144</v>
      </c>
      <c r="D99" s="104" t="s">
        <v>1145</v>
      </c>
      <c r="E99" s="104" t="s">
        <v>1146</v>
      </c>
      <c r="F99" s="107" t="s">
        <v>881</v>
      </c>
      <c r="G99" s="113" t="s">
        <v>764</v>
      </c>
      <c r="H99" s="113" t="s">
        <v>647</v>
      </c>
      <c r="I99" s="113" t="s">
        <v>759</v>
      </c>
      <c r="J99" s="113" t="s">
        <v>663</v>
      </c>
      <c r="K99" s="113" t="s">
        <v>849</v>
      </c>
      <c r="L99" s="113" t="s">
        <v>650</v>
      </c>
      <c r="M99" s="113" t="s">
        <v>883</v>
      </c>
      <c r="N99" s="107" t="s">
        <v>1147</v>
      </c>
      <c r="P99" s="239">
        <v>99</v>
      </c>
      <c r="Q99" s="237" t="s">
        <v>725</v>
      </c>
      <c r="R99" s="239" t="s">
        <v>657</v>
      </c>
      <c r="S99"/>
      <c r="T99" s="239" t="s">
        <v>722</v>
      </c>
      <c r="U99" s="237" t="s">
        <v>723</v>
      </c>
      <c r="V99" s="239">
        <v>22</v>
      </c>
      <c r="W99"/>
      <c r="X99" s="239" t="s">
        <v>657</v>
      </c>
      <c r="Y99" s="237" t="s">
        <v>725</v>
      </c>
      <c r="Z99" s="239">
        <v>99</v>
      </c>
      <c r="AR99" s="215">
        <v>1</v>
      </c>
    </row>
    <row r="100" spans="1:44" ht="30">
      <c r="A100" s="128" t="s">
        <v>882</v>
      </c>
      <c r="B100" s="113" t="s">
        <v>783</v>
      </c>
      <c r="C100" s="113" t="s">
        <v>1148</v>
      </c>
      <c r="D100" s="104" t="s">
        <v>1149</v>
      </c>
      <c r="E100" s="104" t="s">
        <v>1150</v>
      </c>
      <c r="F100" s="107" t="s">
        <v>682</v>
      </c>
      <c r="G100" s="113" t="s">
        <v>647</v>
      </c>
      <c r="H100" s="113" t="s">
        <v>756</v>
      </c>
      <c r="I100" s="113" t="s">
        <v>1151</v>
      </c>
      <c r="J100" s="113" t="s">
        <v>460</v>
      </c>
      <c r="K100" s="113" t="s">
        <v>998</v>
      </c>
      <c r="L100" s="113" t="s">
        <v>883</v>
      </c>
      <c r="M100" s="113" t="s">
        <v>547</v>
      </c>
      <c r="N100" s="107" t="s">
        <v>1152</v>
      </c>
      <c r="P100" s="240">
        <v>100</v>
      </c>
      <c r="Q100" s="238" t="s">
        <v>648</v>
      </c>
      <c r="R100" s="240" t="s">
        <v>657</v>
      </c>
      <c r="S100"/>
      <c r="T100" s="240" t="s">
        <v>676</v>
      </c>
      <c r="U100" s="238" t="s">
        <v>924</v>
      </c>
      <c r="V100" s="240">
        <v>69</v>
      </c>
      <c r="W100"/>
      <c r="X100" s="240" t="s">
        <v>657</v>
      </c>
      <c r="Y100" s="238" t="s">
        <v>648</v>
      </c>
      <c r="Z100" s="240">
        <v>100</v>
      </c>
      <c r="AR100" s="215">
        <v>1</v>
      </c>
    </row>
    <row r="101" spans="1:44" ht="30">
      <c r="A101" s="128" t="s">
        <v>674</v>
      </c>
      <c r="B101" s="113" t="s">
        <v>674</v>
      </c>
      <c r="C101" s="113" t="s">
        <v>1036</v>
      </c>
      <c r="D101" s="104" t="s">
        <v>1153</v>
      </c>
      <c r="E101" s="104" t="s">
        <v>1154</v>
      </c>
      <c r="F101" s="107" t="s">
        <v>682</v>
      </c>
      <c r="G101" s="113" t="s">
        <v>671</v>
      </c>
      <c r="H101" s="113" t="s">
        <v>730</v>
      </c>
      <c r="I101" s="113" t="s">
        <v>1155</v>
      </c>
      <c r="J101" s="113" t="s">
        <v>784</v>
      </c>
      <c r="K101" s="113" t="s">
        <v>662</v>
      </c>
      <c r="L101" s="113" t="s">
        <v>513</v>
      </c>
      <c r="M101" s="113" t="s">
        <v>773</v>
      </c>
      <c r="N101" s="107" t="s">
        <v>1156</v>
      </c>
      <c r="P101" s="239">
        <v>101</v>
      </c>
      <c r="Q101" s="237" t="s">
        <v>468</v>
      </c>
      <c r="R101" s="239" t="s">
        <v>657</v>
      </c>
      <c r="S101"/>
      <c r="T101" s="239" t="s">
        <v>826</v>
      </c>
      <c r="U101" s="237" t="s">
        <v>819</v>
      </c>
      <c r="V101" s="239">
        <v>35</v>
      </c>
      <c r="W101"/>
      <c r="X101" s="239" t="s">
        <v>657</v>
      </c>
      <c r="Y101" s="237" t="s">
        <v>468</v>
      </c>
      <c r="Z101" s="239">
        <v>101</v>
      </c>
      <c r="AR101" s="215">
        <v>1</v>
      </c>
    </row>
    <row r="102" spans="1:44" ht="30">
      <c r="A102" s="128" t="s">
        <v>662</v>
      </c>
      <c r="B102" s="113" t="s">
        <v>783</v>
      </c>
      <c r="C102" s="113" t="s">
        <v>1029</v>
      </c>
      <c r="D102" s="104" t="s">
        <v>1157</v>
      </c>
      <c r="E102" s="104" t="s">
        <v>1158</v>
      </c>
      <c r="F102" s="107" t="s">
        <v>646</v>
      </c>
      <c r="G102" s="113" t="s">
        <v>647</v>
      </c>
      <c r="H102" s="113" t="s">
        <v>648</v>
      </c>
      <c r="I102" s="113" t="s">
        <v>474</v>
      </c>
      <c r="J102" s="113" t="s">
        <v>650</v>
      </c>
      <c r="K102" s="113" t="s">
        <v>919</v>
      </c>
      <c r="L102" s="113" t="s">
        <v>483</v>
      </c>
      <c r="M102" s="113" t="s">
        <v>547</v>
      </c>
      <c r="N102" s="107" t="s">
        <v>1159</v>
      </c>
      <c r="P102" s="240">
        <v>102</v>
      </c>
      <c r="Q102" s="238" t="s">
        <v>752</v>
      </c>
      <c r="R102" s="240" t="s">
        <v>657</v>
      </c>
      <c r="S102"/>
      <c r="T102" s="240" t="s">
        <v>988</v>
      </c>
      <c r="U102" s="238" t="s">
        <v>924</v>
      </c>
      <c r="V102" s="240">
        <v>70</v>
      </c>
      <c r="W102"/>
      <c r="X102" s="240" t="s">
        <v>657</v>
      </c>
      <c r="Y102" s="238" t="s">
        <v>752</v>
      </c>
      <c r="Z102" s="240">
        <v>102</v>
      </c>
      <c r="AR102" s="215">
        <v>1</v>
      </c>
    </row>
    <row r="103" spans="1:44" ht="30">
      <c r="A103" s="128" t="s">
        <v>683</v>
      </c>
      <c r="B103" s="113" t="s">
        <v>775</v>
      </c>
      <c r="C103" s="113" t="s">
        <v>894</v>
      </c>
      <c r="D103" s="104" t="s">
        <v>1160</v>
      </c>
      <c r="E103" s="104" t="s">
        <v>1161</v>
      </c>
      <c r="F103" s="107" t="s">
        <v>881</v>
      </c>
      <c r="G103" s="113" t="s">
        <v>759</v>
      </c>
      <c r="H103" s="113" t="s">
        <v>663</v>
      </c>
      <c r="I103" s="113" t="s">
        <v>650</v>
      </c>
      <c r="J103" s="113" t="s">
        <v>460</v>
      </c>
      <c r="K103" s="113" t="s">
        <v>459</v>
      </c>
      <c r="L103" s="113" t="s">
        <v>477</v>
      </c>
      <c r="M103" s="113" t="s">
        <v>547</v>
      </c>
      <c r="N103" s="107" t="s">
        <v>1162</v>
      </c>
      <c r="P103" s="239">
        <v>103</v>
      </c>
      <c r="Q103" s="237" t="s">
        <v>759</v>
      </c>
      <c r="R103" s="239" t="s">
        <v>657</v>
      </c>
      <c r="S103"/>
      <c r="T103" s="239" t="s">
        <v>789</v>
      </c>
      <c r="U103" s="237" t="s">
        <v>747</v>
      </c>
      <c r="V103" s="239">
        <v>30</v>
      </c>
      <c r="W103"/>
      <c r="X103" s="239" t="s">
        <v>657</v>
      </c>
      <c r="Y103" s="237" t="s">
        <v>759</v>
      </c>
      <c r="Z103" s="239">
        <v>103</v>
      </c>
      <c r="AR103" s="215">
        <v>1</v>
      </c>
    </row>
    <row r="104" spans="1:44" ht="30">
      <c r="A104" s="128" t="s">
        <v>687</v>
      </c>
      <c r="B104" s="113" t="s">
        <v>688</v>
      </c>
      <c r="C104" s="113" t="s">
        <v>707</v>
      </c>
      <c r="D104" s="104" t="s">
        <v>1163</v>
      </c>
      <c r="E104" s="104" t="s">
        <v>1164</v>
      </c>
      <c r="F104" s="107" t="s">
        <v>682</v>
      </c>
      <c r="G104" s="113" t="s">
        <v>653</v>
      </c>
      <c r="H104" s="113" t="s">
        <v>874</v>
      </c>
      <c r="I104" s="113" t="s">
        <v>474</v>
      </c>
      <c r="J104" s="113" t="s">
        <v>1165</v>
      </c>
      <c r="K104" s="113" t="s">
        <v>460</v>
      </c>
      <c r="L104" s="113" t="s">
        <v>749</v>
      </c>
      <c r="M104" s="113" t="s">
        <v>641</v>
      </c>
      <c r="N104" s="107" t="s">
        <v>1166</v>
      </c>
      <c r="P104" s="240">
        <v>104</v>
      </c>
      <c r="Q104" s="238" t="s">
        <v>768</v>
      </c>
      <c r="R104" s="240" t="s">
        <v>657</v>
      </c>
      <c r="S104"/>
      <c r="T104" s="240" t="s">
        <v>662</v>
      </c>
      <c r="U104" s="238" t="s">
        <v>783</v>
      </c>
      <c r="V104" s="240">
        <v>46</v>
      </c>
      <c r="W104"/>
      <c r="X104" s="240" t="s">
        <v>657</v>
      </c>
      <c r="Y104" s="238" t="s">
        <v>768</v>
      </c>
      <c r="Z104" s="240">
        <v>104</v>
      </c>
      <c r="AR104" s="215">
        <v>1</v>
      </c>
    </row>
    <row r="105" spans="1:44" ht="30">
      <c r="A105" s="128" t="s">
        <v>860</v>
      </c>
      <c r="B105" s="113" t="s">
        <v>861</v>
      </c>
      <c r="C105" s="113" t="s">
        <v>707</v>
      </c>
      <c r="D105" s="104" t="s">
        <v>1167</v>
      </c>
      <c r="E105" s="104" t="s">
        <v>1168</v>
      </c>
      <c r="F105" s="107" t="s">
        <v>682</v>
      </c>
      <c r="G105" s="113" t="s">
        <v>862</v>
      </c>
      <c r="H105" s="113" t="s">
        <v>648</v>
      </c>
      <c r="I105" s="113" t="s">
        <v>773</v>
      </c>
      <c r="J105" s="113" t="s">
        <v>1165</v>
      </c>
      <c r="K105" s="113" t="s">
        <v>898</v>
      </c>
      <c r="L105" s="113" t="s">
        <v>547</v>
      </c>
      <c r="M105" s="113" t="s">
        <v>1007</v>
      </c>
      <c r="N105" s="107" t="s">
        <v>1169</v>
      </c>
      <c r="P105" s="239">
        <v>105</v>
      </c>
      <c r="Q105" s="237" t="s">
        <v>784</v>
      </c>
      <c r="R105" s="239" t="s">
        <v>657</v>
      </c>
      <c r="S105"/>
      <c r="T105" s="239" t="s">
        <v>764</v>
      </c>
      <c r="U105" s="237" t="s">
        <v>654</v>
      </c>
      <c r="V105" s="239">
        <v>61</v>
      </c>
      <c r="W105"/>
      <c r="X105" s="239" t="s">
        <v>657</v>
      </c>
      <c r="Y105" s="237" t="s">
        <v>784</v>
      </c>
      <c r="Z105" s="239">
        <v>105</v>
      </c>
      <c r="AR105" s="215">
        <v>1</v>
      </c>
    </row>
    <row r="106" spans="1:44" ht="30">
      <c r="A106" s="128" t="s">
        <v>1050</v>
      </c>
      <c r="B106" s="113" t="s">
        <v>1051</v>
      </c>
      <c r="C106" s="113" t="s">
        <v>679</v>
      </c>
      <c r="D106" s="104" t="s">
        <v>1170</v>
      </c>
      <c r="E106" s="104" t="s">
        <v>1171</v>
      </c>
      <c r="F106" s="107" t="s">
        <v>682</v>
      </c>
      <c r="G106" s="113" t="s">
        <v>647</v>
      </c>
      <c r="H106" s="113" t="s">
        <v>865</v>
      </c>
      <c r="I106" s="113" t="s">
        <v>641</v>
      </c>
      <c r="J106" s="113" t="s">
        <v>898</v>
      </c>
      <c r="K106" s="113" t="s">
        <v>460</v>
      </c>
      <c r="L106" s="113" t="s">
        <v>513</v>
      </c>
      <c r="M106" s="113" t="s">
        <v>1073</v>
      </c>
      <c r="N106" s="107" t="s">
        <v>1172</v>
      </c>
      <c r="P106" s="240">
        <v>106</v>
      </c>
      <c r="Q106" s="241" t="s">
        <v>791</v>
      </c>
      <c r="R106" s="240" t="s">
        <v>657</v>
      </c>
      <c r="S106"/>
      <c r="T106" s="240" t="s">
        <v>829</v>
      </c>
      <c r="U106" s="241" t="s">
        <v>830</v>
      </c>
      <c r="V106" s="240">
        <v>118</v>
      </c>
      <c r="W106"/>
      <c r="X106" s="240" t="s">
        <v>657</v>
      </c>
      <c r="Y106" s="241" t="s">
        <v>791</v>
      </c>
      <c r="Z106" s="240">
        <v>106</v>
      </c>
      <c r="AR106" s="215">
        <v>1</v>
      </c>
    </row>
    <row r="107" spans="1:44" ht="30">
      <c r="A107" s="128" t="s">
        <v>466</v>
      </c>
      <c r="B107" s="113" t="s">
        <v>1051</v>
      </c>
      <c r="C107" s="113" t="s">
        <v>1173</v>
      </c>
      <c r="D107" s="104" t="s">
        <v>1174</v>
      </c>
      <c r="E107" s="104" t="s">
        <v>1175</v>
      </c>
      <c r="F107" s="107" t="s">
        <v>646</v>
      </c>
      <c r="G107" s="113" t="s">
        <v>686</v>
      </c>
      <c r="H107" s="113" t="s">
        <v>457</v>
      </c>
      <c r="I107" s="113" t="s">
        <v>513</v>
      </c>
      <c r="J107" s="113" t="s">
        <v>459</v>
      </c>
      <c r="K107" s="113" t="s">
        <v>464</v>
      </c>
      <c r="L107" s="113" t="s">
        <v>1176</v>
      </c>
      <c r="M107" s="113" t="s">
        <v>483</v>
      </c>
      <c r="N107" s="107" t="s">
        <v>1177</v>
      </c>
      <c r="P107" s="239">
        <v>107</v>
      </c>
      <c r="Q107" s="237" t="s">
        <v>798</v>
      </c>
      <c r="R107" s="239" t="s">
        <v>657</v>
      </c>
      <c r="S107"/>
      <c r="T107" s="239" t="s">
        <v>834</v>
      </c>
      <c r="U107" s="237" t="s">
        <v>819</v>
      </c>
      <c r="V107" s="239">
        <v>36</v>
      </c>
      <c r="W107"/>
      <c r="X107" s="239" t="s">
        <v>657</v>
      </c>
      <c r="Y107" s="237" t="s">
        <v>798</v>
      </c>
      <c r="Z107" s="239">
        <v>107</v>
      </c>
      <c r="AR107" s="215">
        <v>1</v>
      </c>
    </row>
    <row r="108" spans="1:44" ht="30">
      <c r="A108" s="128" t="s">
        <v>519</v>
      </c>
      <c r="B108" s="113" t="s">
        <v>688</v>
      </c>
      <c r="C108" s="113" t="s">
        <v>1126</v>
      </c>
      <c r="D108" s="104" t="s">
        <v>1178</v>
      </c>
      <c r="E108" s="104" t="s">
        <v>1179</v>
      </c>
      <c r="F108" s="107" t="s">
        <v>682</v>
      </c>
      <c r="G108" s="113" t="s">
        <v>483</v>
      </c>
      <c r="H108" s="113" t="s">
        <v>474</v>
      </c>
      <c r="I108" s="113" t="s">
        <v>648</v>
      </c>
      <c r="J108" s="113" t="s">
        <v>547</v>
      </c>
      <c r="K108" s="113" t="s">
        <v>477</v>
      </c>
      <c r="L108" s="113" t="s">
        <v>749</v>
      </c>
      <c r="M108" s="113" t="s">
        <v>553</v>
      </c>
      <c r="N108" s="107" t="s">
        <v>1180</v>
      </c>
      <c r="P108" s="240">
        <v>108</v>
      </c>
      <c r="Q108" s="238" t="s">
        <v>814</v>
      </c>
      <c r="R108" s="240" t="s">
        <v>657</v>
      </c>
      <c r="S108"/>
      <c r="T108" s="240" t="s">
        <v>998</v>
      </c>
      <c r="U108" s="238" t="s">
        <v>654</v>
      </c>
      <c r="V108" s="240">
        <v>62</v>
      </c>
      <c r="W108"/>
      <c r="X108" s="240" t="s">
        <v>657</v>
      </c>
      <c r="Y108" s="238" t="s">
        <v>814</v>
      </c>
      <c r="Z108" s="240">
        <v>108</v>
      </c>
      <c r="AR108" s="215">
        <v>1</v>
      </c>
    </row>
    <row r="109" spans="1:44" ht="30">
      <c r="A109" s="128" t="s">
        <v>692</v>
      </c>
      <c r="B109" s="113" t="s">
        <v>688</v>
      </c>
      <c r="C109" s="113" t="s">
        <v>1181</v>
      </c>
      <c r="D109" s="104" t="s">
        <v>1182</v>
      </c>
      <c r="E109" s="104" t="s">
        <v>1183</v>
      </c>
      <c r="F109" s="107" t="s">
        <v>661</v>
      </c>
      <c r="G109" s="113" t="s">
        <v>530</v>
      </c>
      <c r="H109" s="113" t="s">
        <v>474</v>
      </c>
      <c r="I109" s="113" t="s">
        <v>719</v>
      </c>
      <c r="J109" s="113" t="s">
        <v>477</v>
      </c>
      <c r="K109" s="113" t="s">
        <v>650</v>
      </c>
      <c r="L109" s="113" t="s">
        <v>547</v>
      </c>
      <c r="M109" s="113" t="s">
        <v>648</v>
      </c>
      <c r="N109" s="107" t="s">
        <v>1184</v>
      </c>
      <c r="P109" s="239">
        <v>109</v>
      </c>
      <c r="Q109" s="237" t="s">
        <v>836</v>
      </c>
      <c r="R109" s="239" t="s">
        <v>657</v>
      </c>
      <c r="S109"/>
      <c r="T109" s="239" t="s">
        <v>542</v>
      </c>
      <c r="U109" s="237" t="s">
        <v>704</v>
      </c>
      <c r="V109" s="239">
        <v>87</v>
      </c>
      <c r="W109"/>
      <c r="X109" s="239" t="s">
        <v>657</v>
      </c>
      <c r="Y109" s="237" t="s">
        <v>836</v>
      </c>
      <c r="Z109" s="239">
        <v>109</v>
      </c>
      <c r="AR109" s="215">
        <v>1</v>
      </c>
    </row>
    <row r="110" spans="1:44" ht="30">
      <c r="A110" s="128" t="s">
        <v>826</v>
      </c>
      <c r="B110" s="113" t="s">
        <v>819</v>
      </c>
      <c r="C110" s="113" t="s">
        <v>679</v>
      </c>
      <c r="D110" s="104" t="s">
        <v>1185</v>
      </c>
      <c r="E110" s="104" t="s">
        <v>1186</v>
      </c>
      <c r="F110" s="107" t="s">
        <v>682</v>
      </c>
      <c r="G110" s="113" t="s">
        <v>774</v>
      </c>
      <c r="H110" s="113" t="s">
        <v>783</v>
      </c>
      <c r="I110" s="113" t="s">
        <v>647</v>
      </c>
      <c r="J110" s="113" t="s">
        <v>641</v>
      </c>
      <c r="K110" s="113" t="s">
        <v>1165</v>
      </c>
      <c r="L110" s="113" t="s">
        <v>1151</v>
      </c>
      <c r="M110" s="113" t="s">
        <v>553</v>
      </c>
      <c r="N110" s="107" t="s">
        <v>1187</v>
      </c>
      <c r="P110" s="240">
        <v>110</v>
      </c>
      <c r="Q110" s="238" t="s">
        <v>843</v>
      </c>
      <c r="R110" s="240" t="s">
        <v>657</v>
      </c>
      <c r="S110"/>
      <c r="T110" s="240" t="s">
        <v>836</v>
      </c>
      <c r="U110" s="238" t="s">
        <v>657</v>
      </c>
      <c r="V110" s="240">
        <v>109</v>
      </c>
      <c r="W110"/>
      <c r="X110" s="240" t="s">
        <v>657</v>
      </c>
      <c r="Y110" s="238" t="s">
        <v>843</v>
      </c>
      <c r="Z110" s="240">
        <v>110</v>
      </c>
      <c r="AR110" s="215">
        <v>1</v>
      </c>
    </row>
    <row r="111" spans="1:44" ht="30">
      <c r="A111" s="128" t="s">
        <v>834</v>
      </c>
      <c r="B111" s="113" t="s">
        <v>819</v>
      </c>
      <c r="C111" s="113" t="s">
        <v>769</v>
      </c>
      <c r="D111" s="104" t="s">
        <v>1188</v>
      </c>
      <c r="E111" s="104" t="s">
        <v>1189</v>
      </c>
      <c r="F111" s="107" t="s">
        <v>682</v>
      </c>
      <c r="G111" s="113" t="s">
        <v>662</v>
      </c>
      <c r="H111" s="113" t="s">
        <v>647</v>
      </c>
      <c r="I111" s="113" t="s">
        <v>648</v>
      </c>
      <c r="J111" s="113" t="s">
        <v>460</v>
      </c>
      <c r="K111" s="113" t="s">
        <v>641</v>
      </c>
      <c r="L111" s="113" t="s">
        <v>553</v>
      </c>
      <c r="M111" s="113" t="s">
        <v>744</v>
      </c>
      <c r="N111" s="107" t="s">
        <v>1190</v>
      </c>
      <c r="P111" s="239">
        <v>111</v>
      </c>
      <c r="Q111" s="237" t="s">
        <v>849</v>
      </c>
      <c r="R111" s="239" t="s">
        <v>657</v>
      </c>
      <c r="S111"/>
      <c r="T111" s="239" t="s">
        <v>702</v>
      </c>
      <c r="U111" s="237" t="s">
        <v>747</v>
      </c>
      <c r="V111" s="239">
        <v>27</v>
      </c>
      <c r="W111"/>
      <c r="X111" s="239" t="s">
        <v>657</v>
      </c>
      <c r="Y111" s="237" t="s">
        <v>849</v>
      </c>
      <c r="Z111" s="239">
        <v>111</v>
      </c>
      <c r="AR111" s="215">
        <v>1</v>
      </c>
    </row>
    <row r="112" spans="1:44" ht="30">
      <c r="A112" s="128" t="s">
        <v>959</v>
      </c>
      <c r="B112" s="113" t="s">
        <v>688</v>
      </c>
      <c r="C112" s="113" t="s">
        <v>1126</v>
      </c>
      <c r="D112" s="104" t="s">
        <v>1191</v>
      </c>
      <c r="E112" s="104" t="s">
        <v>1192</v>
      </c>
      <c r="F112" s="107" t="s">
        <v>682</v>
      </c>
      <c r="G112" s="113" t="s">
        <v>693</v>
      </c>
      <c r="H112" s="113" t="s">
        <v>653</v>
      </c>
      <c r="I112" s="113" t="s">
        <v>952</v>
      </c>
      <c r="J112" s="113" t="s">
        <v>1165</v>
      </c>
      <c r="K112" s="113" t="s">
        <v>649</v>
      </c>
      <c r="L112" s="113" t="s">
        <v>460</v>
      </c>
      <c r="M112" s="113" t="s">
        <v>763</v>
      </c>
      <c r="N112" s="107" t="s">
        <v>1193</v>
      </c>
      <c r="P112" s="240">
        <v>112</v>
      </c>
      <c r="Q112" s="241" t="s">
        <v>862</v>
      </c>
      <c r="R112" s="240" t="s">
        <v>657</v>
      </c>
      <c r="S112"/>
      <c r="T112" s="240" t="s">
        <v>959</v>
      </c>
      <c r="U112" s="241" t="s">
        <v>688</v>
      </c>
      <c r="V112" s="240">
        <v>82</v>
      </c>
      <c r="W112"/>
      <c r="X112" s="240" t="s">
        <v>657</v>
      </c>
      <c r="Y112" s="241" t="s">
        <v>862</v>
      </c>
      <c r="Z112" s="240">
        <v>112</v>
      </c>
      <c r="AR112" s="215">
        <v>1</v>
      </c>
    </row>
    <row r="113" spans="1:44" ht="30">
      <c r="A113" s="128" t="s">
        <v>1194</v>
      </c>
      <c r="B113" s="113" t="s">
        <v>1051</v>
      </c>
      <c r="C113" s="113" t="s">
        <v>679</v>
      </c>
      <c r="D113" s="104" t="s">
        <v>1195</v>
      </c>
      <c r="E113" s="104" t="s">
        <v>1196</v>
      </c>
      <c r="F113" s="107" t="s">
        <v>682</v>
      </c>
      <c r="G113" s="113" t="s">
        <v>459</v>
      </c>
      <c r="H113" s="113" t="s">
        <v>460</v>
      </c>
      <c r="I113" s="113" t="s">
        <v>684</v>
      </c>
      <c r="J113" s="113" t="s">
        <v>641</v>
      </c>
      <c r="K113" s="113" t="s">
        <v>647</v>
      </c>
      <c r="L113" s="113" t="s">
        <v>663</v>
      </c>
      <c r="M113" s="113" t="s">
        <v>483</v>
      </c>
      <c r="N113" s="107" t="s">
        <v>1197</v>
      </c>
      <c r="P113" s="239">
        <v>113</v>
      </c>
      <c r="Q113" s="237" t="s">
        <v>868</v>
      </c>
      <c r="R113" s="239" t="s">
        <v>657</v>
      </c>
      <c r="S113"/>
      <c r="T113" s="239" t="s">
        <v>474</v>
      </c>
      <c r="U113" s="237" t="s">
        <v>654</v>
      </c>
      <c r="V113" s="239">
        <v>63</v>
      </c>
      <c r="W113"/>
      <c r="X113" s="239" t="s">
        <v>657</v>
      </c>
      <c r="Y113" s="237" t="s">
        <v>868</v>
      </c>
      <c r="Z113" s="239">
        <v>113</v>
      </c>
      <c r="AR113" s="215">
        <v>1</v>
      </c>
    </row>
    <row r="114" spans="1:44" ht="30">
      <c r="A114" s="128" t="s">
        <v>841</v>
      </c>
      <c r="B114" s="113" t="s">
        <v>819</v>
      </c>
      <c r="C114" s="113" t="s">
        <v>707</v>
      </c>
      <c r="D114" s="104" t="s">
        <v>1198</v>
      </c>
      <c r="E114" s="104" t="s">
        <v>1199</v>
      </c>
      <c r="F114" s="107" t="s">
        <v>682</v>
      </c>
      <c r="G114" s="113" t="s">
        <v>662</v>
      </c>
      <c r="H114" s="113" t="s">
        <v>648</v>
      </c>
      <c r="I114" s="113" t="s">
        <v>647</v>
      </c>
      <c r="J114" s="113" t="s">
        <v>865</v>
      </c>
      <c r="K114" s="113" t="s">
        <v>1200</v>
      </c>
      <c r="L114" s="113" t="s">
        <v>460</v>
      </c>
      <c r="M114" s="113" t="s">
        <v>547</v>
      </c>
      <c r="N114" s="107" t="s">
        <v>1201</v>
      </c>
      <c r="P114" s="240">
        <v>114</v>
      </c>
      <c r="Q114" s="241" t="s">
        <v>641</v>
      </c>
      <c r="R114" s="240" t="s">
        <v>642</v>
      </c>
      <c r="S114"/>
      <c r="T114" s="240" t="s">
        <v>843</v>
      </c>
      <c r="U114" s="241" t="s">
        <v>657</v>
      </c>
      <c r="V114" s="240">
        <v>110</v>
      </c>
      <c r="W114"/>
      <c r="X114" s="240" t="s">
        <v>642</v>
      </c>
      <c r="Y114" s="241" t="s">
        <v>641</v>
      </c>
      <c r="Z114" s="240">
        <v>114</v>
      </c>
      <c r="AR114" s="215">
        <v>1</v>
      </c>
    </row>
    <row r="115" spans="1:44" ht="30">
      <c r="A115" s="128" t="s">
        <v>1065</v>
      </c>
      <c r="B115" s="113" t="s">
        <v>1066</v>
      </c>
      <c r="C115" s="113" t="s">
        <v>658</v>
      </c>
      <c r="D115" s="104" t="s">
        <v>1202</v>
      </c>
      <c r="E115" s="104" t="s">
        <v>1203</v>
      </c>
      <c r="F115" s="107" t="s">
        <v>661</v>
      </c>
      <c r="G115" s="113" t="s">
        <v>460</v>
      </c>
      <c r="H115" s="113" t="s">
        <v>1204</v>
      </c>
      <c r="I115" s="113" t="s">
        <v>763</v>
      </c>
      <c r="J115" s="113" t="s">
        <v>477</v>
      </c>
      <c r="K115" s="113" t="s">
        <v>687</v>
      </c>
      <c r="L115" s="113" t="s">
        <v>553</v>
      </c>
      <c r="M115" s="113" t="s">
        <v>676</v>
      </c>
      <c r="N115" s="107" t="s">
        <v>1205</v>
      </c>
      <c r="P115" s="239">
        <v>115</v>
      </c>
      <c r="Q115" s="237" t="s">
        <v>776</v>
      </c>
      <c r="R115" s="239" t="s">
        <v>642</v>
      </c>
      <c r="S115"/>
      <c r="T115" s="239" t="s">
        <v>1194</v>
      </c>
      <c r="U115" s="237" t="s">
        <v>1051</v>
      </c>
      <c r="V115" s="239">
        <v>122</v>
      </c>
      <c r="W115"/>
      <c r="X115" s="239" t="s">
        <v>642</v>
      </c>
      <c r="Y115" s="237" t="s">
        <v>776</v>
      </c>
      <c r="Z115" s="239">
        <v>115</v>
      </c>
      <c r="AR115" s="215">
        <v>1</v>
      </c>
    </row>
    <row r="116" spans="1:44" ht="30">
      <c r="A116" s="128" t="s">
        <v>847</v>
      </c>
      <c r="B116" s="113" t="s">
        <v>819</v>
      </c>
      <c r="C116" s="113" t="s">
        <v>769</v>
      </c>
      <c r="D116" s="104" t="s">
        <v>1206</v>
      </c>
      <c r="E116" s="104" t="s">
        <v>1207</v>
      </c>
      <c r="F116" s="107" t="s">
        <v>682</v>
      </c>
      <c r="G116" s="113" t="s">
        <v>796</v>
      </c>
      <c r="H116" s="113" t="s">
        <v>662</v>
      </c>
      <c r="I116" s="113" t="s">
        <v>897</v>
      </c>
      <c r="J116" s="113" t="s">
        <v>460</v>
      </c>
      <c r="K116" s="113" t="s">
        <v>648</v>
      </c>
      <c r="L116" s="113" t="s">
        <v>553</v>
      </c>
      <c r="M116" s="113" t="s">
        <v>773</v>
      </c>
      <c r="N116" s="107" t="s">
        <v>1208</v>
      </c>
      <c r="P116" s="240">
        <v>116</v>
      </c>
      <c r="Q116" s="241" t="s">
        <v>821</v>
      </c>
      <c r="R116" s="240" t="s">
        <v>642</v>
      </c>
      <c r="S116"/>
      <c r="T116" s="240" t="s">
        <v>849</v>
      </c>
      <c r="U116" s="241" t="s">
        <v>657</v>
      </c>
      <c r="V116" s="240">
        <v>111</v>
      </c>
      <c r="W116"/>
      <c r="X116" s="240" t="s">
        <v>642</v>
      </c>
      <c r="Y116" s="241" t="s">
        <v>821</v>
      </c>
      <c r="Z116" s="240">
        <v>116</v>
      </c>
      <c r="AR116" s="215">
        <v>1</v>
      </c>
    </row>
    <row r="117" spans="1:44" ht="30">
      <c r="A117" s="128" t="s">
        <v>1069</v>
      </c>
      <c r="B117" s="113" t="s">
        <v>1066</v>
      </c>
      <c r="C117" s="113" t="s">
        <v>1209</v>
      </c>
      <c r="D117" s="104" t="s">
        <v>1210</v>
      </c>
      <c r="E117" s="104" t="s">
        <v>1211</v>
      </c>
      <c r="F117" s="107" t="s">
        <v>661</v>
      </c>
      <c r="G117" s="113" t="s">
        <v>774</v>
      </c>
      <c r="H117" s="113" t="s">
        <v>648</v>
      </c>
      <c r="I117" s="113" t="s">
        <v>674</v>
      </c>
      <c r="J117" s="113" t="s">
        <v>858</v>
      </c>
      <c r="K117" s="113" t="s">
        <v>719</v>
      </c>
      <c r="L117" s="113" t="s">
        <v>650</v>
      </c>
      <c r="M117" s="113" t="s">
        <v>1165</v>
      </c>
      <c r="N117" s="107" t="s">
        <v>1212</v>
      </c>
      <c r="P117" s="239">
        <v>117</v>
      </c>
      <c r="Q117" s="237" t="s">
        <v>805</v>
      </c>
      <c r="R117" s="239" t="s">
        <v>806</v>
      </c>
      <c r="S117"/>
      <c r="T117" s="239" t="s">
        <v>841</v>
      </c>
      <c r="U117" s="237" t="s">
        <v>819</v>
      </c>
      <c r="V117" s="239">
        <v>37</v>
      </c>
      <c r="W117"/>
      <c r="X117" s="239" t="s">
        <v>806</v>
      </c>
      <c r="Y117" s="237" t="s">
        <v>805</v>
      </c>
      <c r="Z117" s="239">
        <v>117</v>
      </c>
      <c r="AR117" s="215">
        <v>1</v>
      </c>
    </row>
    <row r="118" spans="1:44" ht="30">
      <c r="A118" s="128" t="s">
        <v>853</v>
      </c>
      <c r="B118" s="113" t="s">
        <v>819</v>
      </c>
      <c r="C118" s="113" t="s">
        <v>769</v>
      </c>
      <c r="D118" s="104" t="s">
        <v>1213</v>
      </c>
      <c r="E118" s="104" t="s">
        <v>1214</v>
      </c>
      <c r="F118" s="107" t="s">
        <v>682</v>
      </c>
      <c r="G118" s="113" t="s">
        <v>459</v>
      </c>
      <c r="H118" s="113" t="s">
        <v>720</v>
      </c>
      <c r="I118" s="113" t="s">
        <v>649</v>
      </c>
      <c r="J118" s="113" t="s">
        <v>460</v>
      </c>
      <c r="K118" s="113" t="s">
        <v>663</v>
      </c>
      <c r="L118" s="113" t="s">
        <v>650</v>
      </c>
      <c r="M118" s="113" t="s">
        <v>676</v>
      </c>
      <c r="N118" s="107" t="s">
        <v>1215</v>
      </c>
      <c r="P118" s="240">
        <v>118</v>
      </c>
      <c r="Q118" s="238" t="s">
        <v>829</v>
      </c>
      <c r="R118" s="240" t="s">
        <v>830</v>
      </c>
      <c r="S118"/>
      <c r="T118" s="240" t="s">
        <v>719</v>
      </c>
      <c r="U118" s="238" t="s">
        <v>654</v>
      </c>
      <c r="V118" s="240">
        <v>64</v>
      </c>
      <c r="W118"/>
      <c r="X118" s="240" t="s">
        <v>830</v>
      </c>
      <c r="Y118" s="238" t="s">
        <v>829</v>
      </c>
      <c r="Z118" s="240">
        <v>118</v>
      </c>
      <c r="AR118" s="215">
        <v>1</v>
      </c>
    </row>
    <row r="119" spans="1:44" ht="30">
      <c r="A119" s="128" t="s">
        <v>684</v>
      </c>
      <c r="B119" s="113" t="s">
        <v>1062</v>
      </c>
      <c r="C119" s="113" t="s">
        <v>1181</v>
      </c>
      <c r="D119" s="104" t="s">
        <v>1216</v>
      </c>
      <c r="E119" s="104" t="s">
        <v>1217</v>
      </c>
      <c r="F119" s="107" t="s">
        <v>661</v>
      </c>
      <c r="G119" s="113" t="s">
        <v>1073</v>
      </c>
      <c r="H119" s="113" t="s">
        <v>486</v>
      </c>
      <c r="I119" s="113" t="s">
        <v>460</v>
      </c>
      <c r="J119" s="113" t="s">
        <v>650</v>
      </c>
      <c r="K119" s="113" t="s">
        <v>1165</v>
      </c>
      <c r="L119" s="113" t="s">
        <v>676</v>
      </c>
      <c r="M119" s="113" t="s">
        <v>547</v>
      </c>
      <c r="N119" s="107" t="s">
        <v>1218</v>
      </c>
      <c r="P119" s="239">
        <v>119</v>
      </c>
      <c r="Q119" s="237" t="s">
        <v>647</v>
      </c>
      <c r="R119" s="239" t="s">
        <v>877</v>
      </c>
      <c r="S119"/>
      <c r="T119" s="239" t="s">
        <v>818</v>
      </c>
      <c r="U119" s="237" t="s">
        <v>819</v>
      </c>
      <c r="V119" s="239">
        <v>34</v>
      </c>
      <c r="W119"/>
      <c r="X119" s="239" t="s">
        <v>877</v>
      </c>
      <c r="Y119" s="237" t="s">
        <v>647</v>
      </c>
      <c r="Z119" s="239">
        <v>119</v>
      </c>
      <c r="AR119" s="215">
        <v>1</v>
      </c>
    </row>
    <row r="120" spans="1:44" ht="45">
      <c r="A120" s="128" t="s">
        <v>507</v>
      </c>
      <c r="B120" s="113" t="s">
        <v>704</v>
      </c>
      <c r="C120" s="113" t="s">
        <v>1219</v>
      </c>
      <c r="D120" s="104" t="s">
        <v>1220</v>
      </c>
      <c r="E120" s="104" t="s">
        <v>1221</v>
      </c>
      <c r="F120" s="107" t="s">
        <v>1222</v>
      </c>
      <c r="G120" s="113" t="s">
        <v>464</v>
      </c>
      <c r="H120" s="113" t="s">
        <v>759</v>
      </c>
      <c r="I120" s="113" t="s">
        <v>460</v>
      </c>
      <c r="J120" s="113" t="s">
        <v>477</v>
      </c>
      <c r="K120" s="113" t="s">
        <v>818</v>
      </c>
      <c r="L120" s="113" t="s">
        <v>683</v>
      </c>
      <c r="M120" s="113" t="s">
        <v>883</v>
      </c>
      <c r="N120" s="107" t="s">
        <v>1223</v>
      </c>
      <c r="P120" s="240">
        <v>120</v>
      </c>
      <c r="Q120" s="238" t="s">
        <v>1050</v>
      </c>
      <c r="R120" s="240" t="s">
        <v>1051</v>
      </c>
      <c r="S120"/>
      <c r="T120" s="240" t="s">
        <v>898</v>
      </c>
      <c r="U120" s="238" t="s">
        <v>669</v>
      </c>
      <c r="V120" s="240">
        <v>145</v>
      </c>
      <c r="W120"/>
      <c r="X120" s="240" t="s">
        <v>1051</v>
      </c>
      <c r="Y120" s="238" t="s">
        <v>1050</v>
      </c>
      <c r="Z120" s="240">
        <v>120</v>
      </c>
      <c r="AR120" s="215">
        <v>1</v>
      </c>
    </row>
    <row r="121" spans="1:44" ht="30">
      <c r="A121" s="128" t="s">
        <v>756</v>
      </c>
      <c r="B121" s="113" t="s">
        <v>704</v>
      </c>
      <c r="C121" s="113" t="s">
        <v>1219</v>
      </c>
      <c r="D121" s="104" t="s">
        <v>1224</v>
      </c>
      <c r="E121" s="104" t="s">
        <v>1225</v>
      </c>
      <c r="F121" s="107" t="s">
        <v>1222</v>
      </c>
      <c r="G121" s="113" t="s">
        <v>647</v>
      </c>
      <c r="H121" s="113" t="s">
        <v>883</v>
      </c>
      <c r="I121" s="113" t="s">
        <v>998</v>
      </c>
      <c r="J121" s="113" t="s">
        <v>460</v>
      </c>
      <c r="K121" s="113" t="s">
        <v>882</v>
      </c>
      <c r="L121" s="113" t="s">
        <v>483</v>
      </c>
      <c r="M121" s="113" t="s">
        <v>697</v>
      </c>
      <c r="N121" s="107" t="s">
        <v>1226</v>
      </c>
      <c r="P121" s="239">
        <v>121</v>
      </c>
      <c r="Q121" s="237" t="s">
        <v>466</v>
      </c>
      <c r="R121" s="239" t="s">
        <v>1051</v>
      </c>
      <c r="S121"/>
      <c r="T121" s="239" t="s">
        <v>862</v>
      </c>
      <c r="U121" s="237" t="s">
        <v>657</v>
      </c>
      <c r="V121" s="239">
        <v>112</v>
      </c>
      <c r="W121"/>
      <c r="X121" s="239" t="s">
        <v>1051</v>
      </c>
      <c r="Y121" s="237" t="s">
        <v>466</v>
      </c>
      <c r="Z121" s="239">
        <v>121</v>
      </c>
      <c r="AR121" s="215">
        <v>1</v>
      </c>
    </row>
    <row r="122" spans="1:44" ht="30">
      <c r="A122" s="128" t="s">
        <v>746</v>
      </c>
      <c r="B122" s="113" t="s">
        <v>747</v>
      </c>
      <c r="C122" s="113" t="s">
        <v>1227</v>
      </c>
      <c r="D122" s="104" t="s">
        <v>1228</v>
      </c>
      <c r="E122" s="104" t="s">
        <v>1229</v>
      </c>
      <c r="F122" s="107" t="s">
        <v>682</v>
      </c>
      <c r="G122" s="113" t="s">
        <v>719</v>
      </c>
      <c r="H122" s="113" t="s">
        <v>474</v>
      </c>
      <c r="I122" s="113" t="s">
        <v>1165</v>
      </c>
      <c r="J122" s="113" t="s">
        <v>649</v>
      </c>
      <c r="K122" s="113" t="s">
        <v>457</v>
      </c>
      <c r="L122" s="113" t="s">
        <v>547</v>
      </c>
      <c r="M122" s="113" t="s">
        <v>647</v>
      </c>
      <c r="N122" s="107" t="s">
        <v>1230</v>
      </c>
      <c r="P122" s="240">
        <v>122</v>
      </c>
      <c r="Q122" s="241" t="s">
        <v>1194</v>
      </c>
      <c r="R122" s="240" t="s">
        <v>1051</v>
      </c>
      <c r="S122"/>
      <c r="T122" s="240" t="s">
        <v>471</v>
      </c>
      <c r="U122" s="241" t="s">
        <v>669</v>
      </c>
      <c r="V122" s="240">
        <v>146</v>
      </c>
      <c r="W122"/>
      <c r="X122" s="240" t="s">
        <v>1051</v>
      </c>
      <c r="Y122" s="241" t="s">
        <v>1194</v>
      </c>
      <c r="Z122" s="240">
        <v>122</v>
      </c>
      <c r="AR122" s="215">
        <v>1</v>
      </c>
    </row>
    <row r="123" spans="1:44" ht="45">
      <c r="A123" s="128" t="s">
        <v>810</v>
      </c>
      <c r="B123" s="113" t="s">
        <v>954</v>
      </c>
      <c r="C123" s="113" t="s">
        <v>1219</v>
      </c>
      <c r="D123" s="104" t="s">
        <v>1231</v>
      </c>
      <c r="E123" s="104" t="s">
        <v>1232</v>
      </c>
      <c r="F123" s="107" t="s">
        <v>1222</v>
      </c>
      <c r="G123" s="113" t="s">
        <v>809</v>
      </c>
      <c r="H123" s="113" t="s">
        <v>457</v>
      </c>
      <c r="I123" s="113" t="s">
        <v>459</v>
      </c>
      <c r="J123" s="113" t="s">
        <v>931</v>
      </c>
      <c r="K123" s="113" t="s">
        <v>932</v>
      </c>
      <c r="L123" s="113" t="s">
        <v>647</v>
      </c>
      <c r="M123" s="113" t="s">
        <v>1165</v>
      </c>
      <c r="N123" s="107" t="s">
        <v>1233</v>
      </c>
      <c r="P123" s="239">
        <v>123</v>
      </c>
      <c r="Q123" s="237" t="s">
        <v>743</v>
      </c>
      <c r="R123" s="239" t="s">
        <v>986</v>
      </c>
      <c r="S123"/>
      <c r="T123" s="239" t="s">
        <v>1012</v>
      </c>
      <c r="U123" s="237" t="s">
        <v>654</v>
      </c>
      <c r="V123" s="239">
        <v>65</v>
      </c>
      <c r="W123"/>
      <c r="X123" s="239" t="s">
        <v>986</v>
      </c>
      <c r="Y123" s="237" t="s">
        <v>743</v>
      </c>
      <c r="Z123" s="239">
        <v>123</v>
      </c>
      <c r="AR123" s="215">
        <v>1</v>
      </c>
    </row>
    <row r="124" spans="1:44" ht="30">
      <c r="A124" s="128" t="s">
        <v>459</v>
      </c>
      <c r="B124" s="113" t="s">
        <v>747</v>
      </c>
      <c r="C124" s="113" t="s">
        <v>1234</v>
      </c>
      <c r="D124" s="104" t="s">
        <v>1235</v>
      </c>
      <c r="E124" s="104" t="s">
        <v>1236</v>
      </c>
      <c r="F124" s="107" t="s">
        <v>661</v>
      </c>
      <c r="G124" s="113" t="s">
        <v>457</v>
      </c>
      <c r="H124" s="113" t="s">
        <v>649</v>
      </c>
      <c r="I124" s="113" t="s">
        <v>1194</v>
      </c>
      <c r="J124" s="113" t="s">
        <v>468</v>
      </c>
      <c r="K124" s="113" t="s">
        <v>683</v>
      </c>
      <c r="L124" s="113" t="s">
        <v>676</v>
      </c>
      <c r="M124" s="113" t="s">
        <v>483</v>
      </c>
      <c r="N124" s="107" t="s">
        <v>1237</v>
      </c>
      <c r="P124" s="240">
        <v>124</v>
      </c>
      <c r="Q124" s="241" t="s">
        <v>674</v>
      </c>
      <c r="R124" s="240" t="s">
        <v>674</v>
      </c>
      <c r="S124"/>
      <c r="T124" s="240" t="s">
        <v>1065</v>
      </c>
      <c r="U124" s="241" t="s">
        <v>1066</v>
      </c>
      <c r="V124" s="240">
        <v>77</v>
      </c>
      <c r="W124"/>
      <c r="X124" s="240" t="s">
        <v>674</v>
      </c>
      <c r="Y124" s="241" t="s">
        <v>674</v>
      </c>
      <c r="Z124" s="240">
        <v>124</v>
      </c>
      <c r="AR124" s="215">
        <v>1</v>
      </c>
    </row>
    <row r="125" spans="1:44" ht="30">
      <c r="A125" s="128" t="s">
        <v>675</v>
      </c>
      <c r="B125" s="113" t="s">
        <v>704</v>
      </c>
      <c r="C125" s="113" t="s">
        <v>1219</v>
      </c>
      <c r="D125" s="104" t="s">
        <v>1238</v>
      </c>
      <c r="E125" s="104" t="s">
        <v>1221</v>
      </c>
      <c r="F125" s="107" t="s">
        <v>1222</v>
      </c>
      <c r="G125" s="113" t="s">
        <v>471</v>
      </c>
      <c r="H125" s="113" t="s">
        <v>674</v>
      </c>
      <c r="I125" s="113" t="s">
        <v>513</v>
      </c>
      <c r="J125" s="113" t="s">
        <v>648</v>
      </c>
      <c r="K125" s="113" t="s">
        <v>671</v>
      </c>
      <c r="L125" s="113" t="s">
        <v>883</v>
      </c>
      <c r="M125" s="113" t="s">
        <v>998</v>
      </c>
      <c r="N125" s="107" t="s">
        <v>1239</v>
      </c>
      <c r="P125" s="239">
        <v>125</v>
      </c>
      <c r="Q125" s="237" t="s">
        <v>748</v>
      </c>
      <c r="R125" s="239" t="s">
        <v>749</v>
      </c>
      <c r="S125"/>
      <c r="T125" s="239" t="s">
        <v>868</v>
      </c>
      <c r="U125" s="237" t="s">
        <v>657</v>
      </c>
      <c r="V125" s="239">
        <v>113</v>
      </c>
      <c r="W125"/>
      <c r="X125" s="239" t="s">
        <v>749</v>
      </c>
      <c r="Y125" s="237" t="s">
        <v>748</v>
      </c>
      <c r="Z125" s="239">
        <v>125</v>
      </c>
      <c r="AR125" s="215">
        <v>1</v>
      </c>
    </row>
    <row r="126" spans="1:44" ht="30">
      <c r="A126" s="128" t="s">
        <v>710</v>
      </c>
      <c r="B126" s="113" t="s">
        <v>812</v>
      </c>
      <c r="C126" s="113" t="s">
        <v>268</v>
      </c>
      <c r="D126" s="104" t="s">
        <v>1240</v>
      </c>
      <c r="E126" s="104" t="s">
        <v>1241</v>
      </c>
      <c r="F126" s="107" t="s">
        <v>1242</v>
      </c>
      <c r="G126" s="113" t="s">
        <v>809</v>
      </c>
      <c r="H126" s="113" t="s">
        <v>457</v>
      </c>
      <c r="I126" s="113" t="s">
        <v>474</v>
      </c>
      <c r="J126" s="113" t="s">
        <v>827</v>
      </c>
      <c r="K126" s="113" t="s">
        <v>931</v>
      </c>
      <c r="L126" s="113" t="s">
        <v>1165</v>
      </c>
      <c r="M126" s="113" t="s">
        <v>647</v>
      </c>
      <c r="N126" s="107" t="s">
        <v>1243</v>
      </c>
      <c r="P126" s="240">
        <v>126</v>
      </c>
      <c r="Q126" s="241" t="s">
        <v>480</v>
      </c>
      <c r="R126" s="240" t="s">
        <v>749</v>
      </c>
      <c r="S126"/>
      <c r="T126" s="240" t="s">
        <v>720</v>
      </c>
      <c r="U126" s="241" t="s">
        <v>654</v>
      </c>
      <c r="V126" s="240">
        <v>66</v>
      </c>
      <c r="W126"/>
      <c r="X126" s="240" t="s">
        <v>749</v>
      </c>
      <c r="Y126" s="241" t="s">
        <v>480</v>
      </c>
      <c r="Z126" s="240">
        <v>126</v>
      </c>
      <c r="AR126" s="215">
        <v>1</v>
      </c>
    </row>
    <row r="127" spans="1:44" ht="30">
      <c r="A127" s="128" t="s">
        <v>663</v>
      </c>
      <c r="B127" s="113" t="s">
        <v>704</v>
      </c>
      <c r="C127" s="113" t="s">
        <v>1244</v>
      </c>
      <c r="D127" s="104" t="s">
        <v>1245</v>
      </c>
      <c r="E127" s="104" t="s">
        <v>1246</v>
      </c>
      <c r="F127" s="107" t="s">
        <v>1222</v>
      </c>
      <c r="G127" s="113" t="s">
        <v>836</v>
      </c>
      <c r="H127" s="113" t="s">
        <v>649</v>
      </c>
      <c r="I127" s="113" t="s">
        <v>759</v>
      </c>
      <c r="J127" s="113" t="s">
        <v>1165</v>
      </c>
      <c r="K127" s="113" t="s">
        <v>883</v>
      </c>
      <c r="L127" s="113" t="s">
        <v>764</v>
      </c>
      <c r="M127" s="113" t="s">
        <v>647</v>
      </c>
      <c r="N127" s="107" t="s">
        <v>1247</v>
      </c>
      <c r="P127" s="239">
        <v>127</v>
      </c>
      <c r="Q127" s="237" t="s">
        <v>999</v>
      </c>
      <c r="R127" s="239" t="s">
        <v>749</v>
      </c>
      <c r="S127"/>
      <c r="T127" s="239" t="s">
        <v>847</v>
      </c>
      <c r="U127" s="237" t="s">
        <v>819</v>
      </c>
      <c r="V127" s="239">
        <v>38</v>
      </c>
      <c r="W127"/>
      <c r="X127" s="239" t="s">
        <v>749</v>
      </c>
      <c r="Y127" s="237" t="s">
        <v>999</v>
      </c>
      <c r="Z127" s="239">
        <v>127</v>
      </c>
      <c r="AR127" s="215">
        <v>1</v>
      </c>
    </row>
    <row r="128" spans="1:44" ht="30">
      <c r="A128" s="128" t="s">
        <v>702</v>
      </c>
      <c r="B128" s="113" t="s">
        <v>747</v>
      </c>
      <c r="C128" s="113" t="s">
        <v>268</v>
      </c>
      <c r="D128" s="104" t="s">
        <v>1248</v>
      </c>
      <c r="E128" s="104" t="s">
        <v>1249</v>
      </c>
      <c r="F128" s="107" t="s">
        <v>1242</v>
      </c>
      <c r="G128" s="113" t="s">
        <v>483</v>
      </c>
      <c r="H128" s="113" t="s">
        <v>931</v>
      </c>
      <c r="I128" s="113" t="s">
        <v>647</v>
      </c>
      <c r="J128" s="113" t="s">
        <v>809</v>
      </c>
      <c r="K128" s="113" t="s">
        <v>650</v>
      </c>
      <c r="L128" s="113" t="s">
        <v>697</v>
      </c>
      <c r="M128" s="113" t="s">
        <v>764</v>
      </c>
      <c r="N128" s="107" t="s">
        <v>1250</v>
      </c>
      <c r="P128" s="240">
        <v>128</v>
      </c>
      <c r="Q128" s="238" t="s">
        <v>1089</v>
      </c>
      <c r="R128" s="240" t="s">
        <v>749</v>
      </c>
      <c r="S128"/>
      <c r="T128" s="240" t="s">
        <v>890</v>
      </c>
      <c r="U128" s="238" t="s">
        <v>704</v>
      </c>
      <c r="V128" s="240">
        <v>88</v>
      </c>
      <c r="W128"/>
      <c r="X128" s="240" t="s">
        <v>749</v>
      </c>
      <c r="Y128" s="238" t="s">
        <v>1089</v>
      </c>
      <c r="Z128" s="240">
        <v>128</v>
      </c>
      <c r="AR128" s="215">
        <v>1</v>
      </c>
    </row>
    <row r="129" spans="1:44" ht="30">
      <c r="A129" s="128" t="s">
        <v>542</v>
      </c>
      <c r="B129" s="113" t="s">
        <v>704</v>
      </c>
      <c r="C129" s="113" t="s">
        <v>1219</v>
      </c>
      <c r="D129" s="104" t="s">
        <v>1251</v>
      </c>
      <c r="E129" s="104" t="s">
        <v>1252</v>
      </c>
      <c r="F129" s="107" t="s">
        <v>1222</v>
      </c>
      <c r="G129" s="113" t="s">
        <v>641</v>
      </c>
      <c r="H129" s="113" t="s">
        <v>648</v>
      </c>
      <c r="I129" s="113" t="s">
        <v>749</v>
      </c>
      <c r="J129" s="113" t="s">
        <v>460</v>
      </c>
      <c r="K129" s="113" t="s">
        <v>774</v>
      </c>
      <c r="L129" s="113" t="s">
        <v>647</v>
      </c>
      <c r="M129" s="113" t="s">
        <v>519</v>
      </c>
      <c r="N129" s="107" t="s">
        <v>1253</v>
      </c>
      <c r="P129" s="239">
        <v>129</v>
      </c>
      <c r="Q129" s="237" t="s">
        <v>1109</v>
      </c>
      <c r="R129" s="239" t="s">
        <v>749</v>
      </c>
      <c r="S129"/>
      <c r="T129" s="239" t="s">
        <v>796</v>
      </c>
      <c r="U129" s="237" t="s">
        <v>747</v>
      </c>
      <c r="V129" s="239">
        <v>31</v>
      </c>
      <c r="W129"/>
      <c r="X129" s="239" t="s">
        <v>749</v>
      </c>
      <c r="Y129" s="237" t="s">
        <v>1109</v>
      </c>
      <c r="Z129" s="239">
        <v>129</v>
      </c>
      <c r="AR129" s="215">
        <v>1</v>
      </c>
    </row>
    <row r="130" spans="1:44" ht="30">
      <c r="A130" s="128" t="s">
        <v>890</v>
      </c>
      <c r="B130" s="113" t="s">
        <v>704</v>
      </c>
      <c r="C130" s="113" t="s">
        <v>1254</v>
      </c>
      <c r="D130" s="104" t="s">
        <v>1255</v>
      </c>
      <c r="E130" s="104" t="s">
        <v>1256</v>
      </c>
      <c r="F130" s="107" t="s">
        <v>661</v>
      </c>
      <c r="G130" s="113" t="s">
        <v>649</v>
      </c>
      <c r="H130" s="113" t="s">
        <v>653</v>
      </c>
      <c r="I130" s="113" t="s">
        <v>818</v>
      </c>
      <c r="J130" s="113" t="s">
        <v>460</v>
      </c>
      <c r="K130" s="113" t="s">
        <v>650</v>
      </c>
      <c r="L130" s="113" t="s">
        <v>998</v>
      </c>
      <c r="M130" s="113" t="s">
        <v>1165</v>
      </c>
      <c r="N130" s="107" t="s">
        <v>1257</v>
      </c>
      <c r="P130" s="240">
        <v>130</v>
      </c>
      <c r="Q130" s="238" t="s">
        <v>464</v>
      </c>
      <c r="R130" s="240" t="s">
        <v>749</v>
      </c>
      <c r="S130"/>
      <c r="T130" s="240" t="s">
        <v>1057</v>
      </c>
      <c r="U130" s="238" t="s">
        <v>966</v>
      </c>
      <c r="V130" s="240">
        <v>75</v>
      </c>
      <c r="W130"/>
      <c r="X130" s="240" t="s">
        <v>749</v>
      </c>
      <c r="Y130" s="238" t="s">
        <v>464</v>
      </c>
      <c r="Z130" s="240">
        <v>130</v>
      </c>
      <c r="AR130" s="215">
        <v>1</v>
      </c>
    </row>
    <row r="131" spans="1:44" ht="45">
      <c r="A131" s="128" t="s">
        <v>525</v>
      </c>
      <c r="B131" s="113" t="s">
        <v>704</v>
      </c>
      <c r="C131" s="113" t="s">
        <v>1254</v>
      </c>
      <c r="D131" s="104" t="s">
        <v>1258</v>
      </c>
      <c r="E131" s="104" t="s">
        <v>1259</v>
      </c>
      <c r="F131" s="107" t="s">
        <v>661</v>
      </c>
      <c r="G131" s="113" t="s">
        <v>471</v>
      </c>
      <c r="H131" s="113" t="s">
        <v>647</v>
      </c>
      <c r="I131" s="113" t="s">
        <v>648</v>
      </c>
      <c r="J131" s="113" t="s">
        <v>460</v>
      </c>
      <c r="K131" s="113" t="s">
        <v>653</v>
      </c>
      <c r="L131" s="113" t="s">
        <v>650</v>
      </c>
      <c r="M131" s="113" t="s">
        <v>483</v>
      </c>
      <c r="N131" s="107" t="s">
        <v>1260</v>
      </c>
      <c r="P131" s="239">
        <v>131</v>
      </c>
      <c r="Q131" s="237" t="s">
        <v>1115</v>
      </c>
      <c r="R131" s="239" t="s">
        <v>749</v>
      </c>
      <c r="S131"/>
      <c r="T131" s="239" t="s">
        <v>1109</v>
      </c>
      <c r="U131" s="237" t="s">
        <v>749</v>
      </c>
      <c r="V131" s="239">
        <v>129</v>
      </c>
      <c r="W131"/>
      <c r="X131" s="239" t="s">
        <v>749</v>
      </c>
      <c r="Y131" s="237" t="s">
        <v>1115</v>
      </c>
      <c r="Z131" s="239">
        <v>131</v>
      </c>
      <c r="AR131" s="215">
        <v>1</v>
      </c>
    </row>
    <row r="132" spans="1:44" ht="45">
      <c r="A132" s="128" t="s">
        <v>773</v>
      </c>
      <c r="B132" s="113" t="s">
        <v>747</v>
      </c>
      <c r="C132" s="113" t="s">
        <v>1227</v>
      </c>
      <c r="D132" s="104" t="s">
        <v>1261</v>
      </c>
      <c r="E132" s="104" t="s">
        <v>1262</v>
      </c>
      <c r="F132" s="107" t="s">
        <v>682</v>
      </c>
      <c r="G132" s="113" t="s">
        <v>1165</v>
      </c>
      <c r="H132" s="113" t="s">
        <v>474</v>
      </c>
      <c r="I132" s="113" t="s">
        <v>1057</v>
      </c>
      <c r="J132" s="113" t="s">
        <v>647</v>
      </c>
      <c r="K132" s="113" t="s">
        <v>471</v>
      </c>
      <c r="L132" s="113" t="s">
        <v>457</v>
      </c>
      <c r="M132" s="113" t="s">
        <v>794</v>
      </c>
      <c r="N132" s="107" t="s">
        <v>1263</v>
      </c>
      <c r="P132" s="240">
        <v>132</v>
      </c>
      <c r="Q132" s="238" t="s">
        <v>1073</v>
      </c>
      <c r="R132" s="240" t="s">
        <v>749</v>
      </c>
      <c r="S132"/>
      <c r="T132" s="240" t="s">
        <v>1069</v>
      </c>
      <c r="U132" s="238" t="s">
        <v>1066</v>
      </c>
      <c r="V132" s="240">
        <v>78</v>
      </c>
      <c r="W132"/>
      <c r="X132" s="240" t="s">
        <v>749</v>
      </c>
      <c r="Y132" s="238" t="s">
        <v>1073</v>
      </c>
      <c r="Z132" s="240">
        <v>132</v>
      </c>
      <c r="AR132" s="215">
        <v>1</v>
      </c>
    </row>
    <row r="133" spans="1:44" ht="45">
      <c r="A133" s="128" t="s">
        <v>547</v>
      </c>
      <c r="B133" s="113" t="s">
        <v>652</v>
      </c>
      <c r="C133" s="113" t="s">
        <v>194</v>
      </c>
      <c r="D133" s="104" t="s">
        <v>1264</v>
      </c>
      <c r="E133" s="104" t="s">
        <v>1265</v>
      </c>
      <c r="F133" s="107" t="s">
        <v>661</v>
      </c>
      <c r="G133" s="113" t="s">
        <v>483</v>
      </c>
      <c r="H133" s="113" t="s">
        <v>519</v>
      </c>
      <c r="I133" s="113" t="s">
        <v>474</v>
      </c>
      <c r="J133" s="113" t="s">
        <v>827</v>
      </c>
      <c r="K133" s="113" t="s">
        <v>780</v>
      </c>
      <c r="L133" s="113" t="s">
        <v>457</v>
      </c>
      <c r="M133" s="113" t="s">
        <v>648</v>
      </c>
      <c r="N133" s="107" t="s">
        <v>1266</v>
      </c>
      <c r="P133" s="239">
        <v>133</v>
      </c>
      <c r="Q133" s="237" t="s">
        <v>1122</v>
      </c>
      <c r="R133" s="239" t="s">
        <v>749</v>
      </c>
      <c r="S133"/>
      <c r="T133" s="239" t="s">
        <v>738</v>
      </c>
      <c r="U133" s="237" t="s">
        <v>732</v>
      </c>
      <c r="V133" s="239">
        <v>24</v>
      </c>
      <c r="W133"/>
      <c r="X133" s="239" t="s">
        <v>749</v>
      </c>
      <c r="Y133" s="237" t="s">
        <v>1122</v>
      </c>
      <c r="Z133" s="239">
        <v>133</v>
      </c>
      <c r="AR133" s="215">
        <v>1</v>
      </c>
    </row>
    <row r="134" spans="1:44" ht="30">
      <c r="A134" s="128" t="s">
        <v>695</v>
      </c>
      <c r="B134" s="113" t="s">
        <v>696</v>
      </c>
      <c r="C134" s="113" t="s">
        <v>1133</v>
      </c>
      <c r="D134" s="104" t="s">
        <v>1267</v>
      </c>
      <c r="E134" s="104" t="s">
        <v>1268</v>
      </c>
      <c r="F134" s="107" t="s">
        <v>881</v>
      </c>
      <c r="G134" s="113" t="s">
        <v>1070</v>
      </c>
      <c r="H134" s="113" t="s">
        <v>749</v>
      </c>
      <c r="I134" s="113" t="s">
        <v>647</v>
      </c>
      <c r="J134" s="113" t="s">
        <v>774</v>
      </c>
      <c r="K134" s="113" t="s">
        <v>460</v>
      </c>
      <c r="L134" s="113" t="s">
        <v>542</v>
      </c>
      <c r="M134" s="113" t="s">
        <v>674</v>
      </c>
      <c r="N134" s="107" t="s">
        <v>1269</v>
      </c>
      <c r="P134" s="240">
        <v>134</v>
      </c>
      <c r="Q134" s="238" t="s">
        <v>774</v>
      </c>
      <c r="R134" s="240" t="s">
        <v>775</v>
      </c>
      <c r="S134"/>
      <c r="T134" s="240" t="s">
        <v>865</v>
      </c>
      <c r="U134" s="238" t="s">
        <v>704</v>
      </c>
      <c r="V134" s="240">
        <v>90</v>
      </c>
      <c r="W134"/>
      <c r="X134" s="240" t="s">
        <v>775</v>
      </c>
      <c r="Y134" s="238" t="s">
        <v>774</v>
      </c>
      <c r="Z134" s="240">
        <v>134</v>
      </c>
      <c r="AR134" s="215">
        <v>1</v>
      </c>
    </row>
    <row r="135" spans="1:44" ht="30">
      <c r="A135" s="128" t="s">
        <v>483</v>
      </c>
      <c r="B135" s="113" t="s">
        <v>907</v>
      </c>
      <c r="C135" s="113" t="s">
        <v>658</v>
      </c>
      <c r="D135" s="104" t="s">
        <v>1270</v>
      </c>
      <c r="E135" s="104" t="s">
        <v>1271</v>
      </c>
      <c r="F135" s="107" t="s">
        <v>661</v>
      </c>
      <c r="G135" s="113" t="s">
        <v>547</v>
      </c>
      <c r="H135" s="113" t="s">
        <v>693</v>
      </c>
      <c r="I135" s="113" t="s">
        <v>676</v>
      </c>
      <c r="J135" s="113" t="s">
        <v>702</v>
      </c>
      <c r="K135" s="113" t="s">
        <v>519</v>
      </c>
      <c r="L135" s="113" t="s">
        <v>780</v>
      </c>
      <c r="M135" s="113" t="s">
        <v>722</v>
      </c>
      <c r="N135" s="107" t="s">
        <v>1272</v>
      </c>
      <c r="P135" s="239">
        <v>135</v>
      </c>
      <c r="Q135" s="237" t="s">
        <v>729</v>
      </c>
      <c r="R135" s="239" t="s">
        <v>775</v>
      </c>
      <c r="S135"/>
      <c r="T135" s="239" t="s">
        <v>464</v>
      </c>
      <c r="U135" s="237" t="s">
        <v>749</v>
      </c>
      <c r="V135" s="239">
        <v>130</v>
      </c>
      <c r="W135"/>
      <c r="X135" s="239" t="s">
        <v>775</v>
      </c>
      <c r="Y135" s="237" t="s">
        <v>729</v>
      </c>
      <c r="Z135" s="239">
        <v>135</v>
      </c>
      <c r="AR135" s="215">
        <v>1</v>
      </c>
    </row>
    <row r="136" spans="1:44" ht="30">
      <c r="A136" s="128" t="s">
        <v>650</v>
      </c>
      <c r="B136" s="113" t="s">
        <v>1102</v>
      </c>
      <c r="C136" s="113" t="s">
        <v>707</v>
      </c>
      <c r="D136" s="104" t="s">
        <v>1273</v>
      </c>
      <c r="E136" s="104" t="s">
        <v>1274</v>
      </c>
      <c r="F136" s="107" t="s">
        <v>682</v>
      </c>
      <c r="G136" s="113" t="s">
        <v>536</v>
      </c>
      <c r="H136" s="113" t="s">
        <v>513</v>
      </c>
      <c r="I136" s="113" t="s">
        <v>460</v>
      </c>
      <c r="J136" s="113" t="s">
        <v>525</v>
      </c>
      <c r="K136" s="113" t="s">
        <v>457</v>
      </c>
      <c r="L136" s="113" t="s">
        <v>898</v>
      </c>
      <c r="M136" s="113" t="s">
        <v>553</v>
      </c>
      <c r="N136" s="107" t="s">
        <v>1275</v>
      </c>
      <c r="P136" s="240">
        <v>136</v>
      </c>
      <c r="Q136" s="241" t="s">
        <v>683</v>
      </c>
      <c r="R136" s="240" t="s">
        <v>775</v>
      </c>
      <c r="S136"/>
      <c r="T136" s="240" t="s">
        <v>853</v>
      </c>
      <c r="U136" s="241" t="s">
        <v>819</v>
      </c>
      <c r="V136" s="240">
        <v>39</v>
      </c>
      <c r="W136"/>
      <c r="X136" s="240" t="s">
        <v>775</v>
      </c>
      <c r="Y136" s="241" t="s">
        <v>683</v>
      </c>
      <c r="Z136" s="240">
        <v>136</v>
      </c>
      <c r="AR136" s="215">
        <v>1</v>
      </c>
    </row>
    <row r="137" spans="1:44" ht="30">
      <c r="A137" s="128" t="s">
        <v>553</v>
      </c>
      <c r="B137" s="113" t="s">
        <v>732</v>
      </c>
      <c r="C137" s="113" t="s">
        <v>1029</v>
      </c>
      <c r="D137" s="104" t="s">
        <v>1276</v>
      </c>
      <c r="E137" s="104" t="s">
        <v>1277</v>
      </c>
      <c r="F137" s="107" t="s">
        <v>646</v>
      </c>
      <c r="G137" s="113" t="s">
        <v>486</v>
      </c>
      <c r="H137" s="113" t="s">
        <v>774</v>
      </c>
      <c r="I137" s="113" t="s">
        <v>648</v>
      </c>
      <c r="J137" s="113" t="s">
        <v>468</v>
      </c>
      <c r="K137" s="113" t="s">
        <v>650</v>
      </c>
      <c r="L137" s="113" t="s">
        <v>749</v>
      </c>
      <c r="M137" s="113" t="s">
        <v>483</v>
      </c>
      <c r="N137" s="107" t="s">
        <v>1278</v>
      </c>
      <c r="P137" s="239">
        <v>137</v>
      </c>
      <c r="Q137" s="237" t="s">
        <v>650</v>
      </c>
      <c r="R137" s="239" t="s">
        <v>1102</v>
      </c>
      <c r="S137"/>
      <c r="T137" s="239" t="s">
        <v>684</v>
      </c>
      <c r="U137" s="237" t="s">
        <v>1062</v>
      </c>
      <c r="V137" s="239">
        <v>76</v>
      </c>
      <c r="W137"/>
      <c r="X137" s="239" t="s">
        <v>1102</v>
      </c>
      <c r="Y137" s="237" t="s">
        <v>650</v>
      </c>
      <c r="Z137" s="239">
        <v>137</v>
      </c>
      <c r="AR137" s="215">
        <v>1</v>
      </c>
    </row>
    <row r="138" spans="1:44" ht="30">
      <c r="A138" s="128" t="s">
        <v>513</v>
      </c>
      <c r="B138" s="113" t="s">
        <v>696</v>
      </c>
      <c r="C138" s="113" t="s">
        <v>1279</v>
      </c>
      <c r="D138" s="104" t="s">
        <v>1280</v>
      </c>
      <c r="E138" s="104" t="s">
        <v>1281</v>
      </c>
      <c r="F138" s="107" t="s">
        <v>881</v>
      </c>
      <c r="G138" s="113" t="s">
        <v>898</v>
      </c>
      <c r="H138" s="113" t="s">
        <v>1058</v>
      </c>
      <c r="I138" s="113" t="s">
        <v>780</v>
      </c>
      <c r="J138" s="113" t="s">
        <v>650</v>
      </c>
      <c r="K138" s="113" t="s">
        <v>466</v>
      </c>
      <c r="L138" s="113" t="s">
        <v>783</v>
      </c>
      <c r="M138" s="113" t="s">
        <v>883</v>
      </c>
      <c r="N138" s="107" t="s">
        <v>1282</v>
      </c>
      <c r="P138" s="240">
        <v>138</v>
      </c>
      <c r="Q138" s="241" t="s">
        <v>483</v>
      </c>
      <c r="R138" s="240" t="s">
        <v>907</v>
      </c>
      <c r="S138"/>
      <c r="T138" s="240" t="s">
        <v>1115</v>
      </c>
      <c r="U138" s="241" t="s">
        <v>749</v>
      </c>
      <c r="V138" s="240">
        <v>131</v>
      </c>
      <c r="W138"/>
      <c r="X138" s="240" t="s">
        <v>907</v>
      </c>
      <c r="Y138" s="241" t="s">
        <v>483</v>
      </c>
      <c r="Z138" s="240">
        <v>138</v>
      </c>
      <c r="AR138" s="215">
        <v>1</v>
      </c>
    </row>
    <row r="139" spans="1:44" ht="30">
      <c r="A139" s="128" t="s">
        <v>722</v>
      </c>
      <c r="B139" s="113" t="s">
        <v>723</v>
      </c>
      <c r="C139" s="113" t="s">
        <v>716</v>
      </c>
      <c r="D139" s="104" t="s">
        <v>1283</v>
      </c>
      <c r="E139" s="104" t="s">
        <v>1284</v>
      </c>
      <c r="F139" s="107" t="s">
        <v>661</v>
      </c>
      <c r="G139" s="113" t="s">
        <v>647</v>
      </c>
      <c r="H139" s="113" t="s">
        <v>676</v>
      </c>
      <c r="I139" s="113" t="s">
        <v>749</v>
      </c>
      <c r="J139" s="113" t="s">
        <v>791</v>
      </c>
      <c r="K139" s="113" t="s">
        <v>483</v>
      </c>
      <c r="L139" s="113" t="s">
        <v>764</v>
      </c>
      <c r="M139" s="113" t="s">
        <v>471</v>
      </c>
      <c r="N139" s="107" t="s">
        <v>1285</v>
      </c>
      <c r="P139" s="239">
        <v>139</v>
      </c>
      <c r="Q139" s="237" t="s">
        <v>649</v>
      </c>
      <c r="R139" s="239" t="s">
        <v>669</v>
      </c>
      <c r="S139"/>
      <c r="T139" s="239" t="s">
        <v>1073</v>
      </c>
      <c r="U139" s="237" t="s">
        <v>749</v>
      </c>
      <c r="V139" s="239">
        <v>132</v>
      </c>
      <c r="W139"/>
      <c r="X139" s="239" t="s">
        <v>669</v>
      </c>
      <c r="Y139" s="237" t="s">
        <v>649</v>
      </c>
      <c r="Z139" s="239">
        <v>139</v>
      </c>
      <c r="AR139" s="215">
        <v>1</v>
      </c>
    </row>
    <row r="140" spans="1:44" ht="45">
      <c r="A140" s="128" t="s">
        <v>738</v>
      </c>
      <c r="B140" s="113" t="s">
        <v>732</v>
      </c>
      <c r="C140" s="113" t="s">
        <v>1029</v>
      </c>
      <c r="D140" s="104" t="s">
        <v>1286</v>
      </c>
      <c r="E140" s="104" t="s">
        <v>1287</v>
      </c>
      <c r="F140" s="107" t="s">
        <v>646</v>
      </c>
      <c r="G140" s="113" t="s">
        <v>710</v>
      </c>
      <c r="H140" s="113" t="s">
        <v>684</v>
      </c>
      <c r="I140" s="113" t="s">
        <v>1073</v>
      </c>
      <c r="J140" s="113" t="s">
        <v>648</v>
      </c>
      <c r="K140" s="113" t="s">
        <v>650</v>
      </c>
      <c r="L140" s="113" t="s">
        <v>809</v>
      </c>
      <c r="M140" s="113" t="s">
        <v>483</v>
      </c>
      <c r="N140" s="107" t="s">
        <v>1288</v>
      </c>
      <c r="P140" s="240">
        <v>140</v>
      </c>
      <c r="Q140" s="241" t="s">
        <v>780</v>
      </c>
      <c r="R140" s="240" t="s">
        <v>669</v>
      </c>
      <c r="S140"/>
      <c r="T140" s="240" t="s">
        <v>525</v>
      </c>
      <c r="U140" s="241" t="s">
        <v>704</v>
      </c>
      <c r="V140" s="240">
        <v>89</v>
      </c>
      <c r="W140"/>
      <c r="X140" s="240" t="s">
        <v>669</v>
      </c>
      <c r="Y140" s="241" t="s">
        <v>780</v>
      </c>
      <c r="Z140" s="240">
        <v>140</v>
      </c>
      <c r="AR140" s="215">
        <v>1</v>
      </c>
    </row>
    <row r="141" spans="1:44" ht="30">
      <c r="A141" s="128" t="s">
        <v>712</v>
      </c>
      <c r="B141" s="113" t="s">
        <v>696</v>
      </c>
      <c r="C141" s="113" t="s">
        <v>894</v>
      </c>
      <c r="D141" s="104" t="s">
        <v>1289</v>
      </c>
      <c r="E141" s="104" t="s">
        <v>1290</v>
      </c>
      <c r="F141" s="107" t="s">
        <v>881</v>
      </c>
      <c r="G141" s="113" t="s">
        <v>883</v>
      </c>
      <c r="H141" s="113" t="s">
        <v>662</v>
      </c>
      <c r="I141" s="113" t="s">
        <v>647</v>
      </c>
      <c r="J141" s="113" t="s">
        <v>941</v>
      </c>
      <c r="K141" s="113" t="s">
        <v>780</v>
      </c>
      <c r="L141" s="113" t="s">
        <v>474</v>
      </c>
      <c r="M141" s="113" t="s">
        <v>483</v>
      </c>
      <c r="N141" s="107" t="s">
        <v>1291</v>
      </c>
      <c r="P141" s="239">
        <v>141</v>
      </c>
      <c r="Q141" s="237" t="s">
        <v>827</v>
      </c>
      <c r="R141" s="239" t="s">
        <v>669</v>
      </c>
      <c r="S141"/>
      <c r="T141" s="239" t="s">
        <v>647</v>
      </c>
      <c r="U141" s="237" t="s">
        <v>877</v>
      </c>
      <c r="V141" s="239">
        <v>119</v>
      </c>
      <c r="W141"/>
      <c r="X141" s="239" t="s">
        <v>669</v>
      </c>
      <c r="Y141" s="237" t="s">
        <v>827</v>
      </c>
      <c r="Z141" s="239">
        <v>141</v>
      </c>
      <c r="AR141" s="215">
        <v>1</v>
      </c>
    </row>
    <row r="142" spans="1:44" ht="45">
      <c r="A142" s="128" t="s">
        <v>743</v>
      </c>
      <c r="B142" s="113" t="s">
        <v>986</v>
      </c>
      <c r="C142" s="113" t="s">
        <v>1234</v>
      </c>
      <c r="D142" s="104" t="s">
        <v>1292</v>
      </c>
      <c r="E142" s="104" t="s">
        <v>1293</v>
      </c>
      <c r="F142" s="107" t="s">
        <v>661</v>
      </c>
      <c r="G142" s="113" t="s">
        <v>897</v>
      </c>
      <c r="H142" s="113" t="s">
        <v>471</v>
      </c>
      <c r="I142" s="113" t="s">
        <v>468</v>
      </c>
      <c r="J142" s="113" t="s">
        <v>719</v>
      </c>
      <c r="K142" s="113" t="s">
        <v>932</v>
      </c>
      <c r="L142" s="113" t="s">
        <v>647</v>
      </c>
      <c r="M142" s="113" t="s">
        <v>483</v>
      </c>
      <c r="N142" s="107" t="s">
        <v>1294</v>
      </c>
      <c r="P142" s="240">
        <v>142</v>
      </c>
      <c r="Q142" s="238" t="s">
        <v>992</v>
      </c>
      <c r="R142" s="240" t="s">
        <v>669</v>
      </c>
      <c r="S142"/>
      <c r="T142" s="240" t="s">
        <v>1122</v>
      </c>
      <c r="U142" s="238" t="s">
        <v>749</v>
      </c>
      <c r="V142" s="240">
        <v>133</v>
      </c>
      <c r="W142"/>
      <c r="X142" s="240" t="s">
        <v>669</v>
      </c>
      <c r="Y142" s="238" t="s">
        <v>992</v>
      </c>
      <c r="Z142" s="240">
        <v>142</v>
      </c>
      <c r="AR142" s="215">
        <v>1</v>
      </c>
    </row>
    <row r="143" spans="1:44" ht="45">
      <c r="A143" s="128" t="s">
        <v>782</v>
      </c>
      <c r="B143" s="113" t="s">
        <v>747</v>
      </c>
      <c r="C143" s="113" t="s">
        <v>1254</v>
      </c>
      <c r="D143" s="104" t="s">
        <v>1295</v>
      </c>
      <c r="E143" s="104" t="s">
        <v>1296</v>
      </c>
      <c r="F143" s="107" t="s">
        <v>661</v>
      </c>
      <c r="G143" s="113" t="s">
        <v>784</v>
      </c>
      <c r="H143" s="113" t="s">
        <v>818</v>
      </c>
      <c r="I143" s="113" t="s">
        <v>729</v>
      </c>
      <c r="J143" s="113" t="s">
        <v>674</v>
      </c>
      <c r="K143" s="113" t="s">
        <v>468</v>
      </c>
      <c r="L143" s="113" t="s">
        <v>474</v>
      </c>
      <c r="M143" s="113" t="s">
        <v>1165</v>
      </c>
      <c r="N143" s="107" t="s">
        <v>1297</v>
      </c>
      <c r="P143" s="239">
        <v>143</v>
      </c>
      <c r="Q143" s="237" t="s">
        <v>976</v>
      </c>
      <c r="R143" s="239" t="s">
        <v>669</v>
      </c>
      <c r="S143"/>
      <c r="T143" s="239" t="s">
        <v>803</v>
      </c>
      <c r="U143" s="237" t="s">
        <v>747</v>
      </c>
      <c r="V143" s="239">
        <v>32</v>
      </c>
      <c r="W143"/>
      <c r="X143" s="239" t="s">
        <v>669</v>
      </c>
      <c r="Y143" s="237" t="s">
        <v>976</v>
      </c>
      <c r="Z143" s="239">
        <v>143</v>
      </c>
      <c r="AR143" s="215">
        <v>1</v>
      </c>
    </row>
    <row r="144" spans="1:44" ht="30">
      <c r="A144" s="128" t="s">
        <v>789</v>
      </c>
      <c r="B144" s="113" t="s">
        <v>747</v>
      </c>
      <c r="C144" s="113" t="s">
        <v>726</v>
      </c>
      <c r="D144" s="104" t="s">
        <v>1298</v>
      </c>
      <c r="E144" s="104" t="s">
        <v>1299</v>
      </c>
      <c r="F144" s="107" t="s">
        <v>661</v>
      </c>
      <c r="G144" s="113" t="s">
        <v>471</v>
      </c>
      <c r="H144" s="113" t="s">
        <v>647</v>
      </c>
      <c r="I144" s="113" t="s">
        <v>898</v>
      </c>
      <c r="J144" s="113" t="s">
        <v>818</v>
      </c>
      <c r="K144" s="113" t="s">
        <v>641</v>
      </c>
      <c r="L144" s="113" t="s">
        <v>650</v>
      </c>
      <c r="M144" s="113" t="s">
        <v>1165</v>
      </c>
      <c r="N144" s="107" t="s">
        <v>1300</v>
      </c>
      <c r="P144" s="240">
        <v>144</v>
      </c>
      <c r="Q144" s="238" t="s">
        <v>1058</v>
      </c>
      <c r="R144" s="240" t="s">
        <v>669</v>
      </c>
      <c r="S144"/>
      <c r="T144" s="240" t="s">
        <v>773</v>
      </c>
      <c r="U144" s="238" t="s">
        <v>747</v>
      </c>
      <c r="V144" s="240">
        <v>28</v>
      </c>
      <c r="W144"/>
      <c r="X144" s="240" t="s">
        <v>669</v>
      </c>
      <c r="Y144" s="238" t="s">
        <v>1058</v>
      </c>
      <c r="Z144" s="240">
        <v>144</v>
      </c>
      <c r="AR144" s="215">
        <v>1</v>
      </c>
    </row>
    <row r="145" spans="1:44" ht="45">
      <c r="A145" s="128" t="s">
        <v>796</v>
      </c>
      <c r="B145" s="113" t="s">
        <v>747</v>
      </c>
      <c r="C145" s="113" t="s">
        <v>1254</v>
      </c>
      <c r="D145" s="104" t="s">
        <v>1301</v>
      </c>
      <c r="E145" s="104" t="s">
        <v>1302</v>
      </c>
      <c r="F145" s="107" t="s">
        <v>661</v>
      </c>
      <c r="G145" s="113" t="s">
        <v>847</v>
      </c>
      <c r="H145" s="113" t="s">
        <v>749</v>
      </c>
      <c r="I145" s="113" t="s">
        <v>676</v>
      </c>
      <c r="J145" s="113" t="s">
        <v>650</v>
      </c>
      <c r="K145" s="113" t="s">
        <v>647</v>
      </c>
      <c r="L145" s="113" t="s">
        <v>474</v>
      </c>
      <c r="M145" s="113" t="s">
        <v>1303</v>
      </c>
      <c r="N145" s="107" t="s">
        <v>1304</v>
      </c>
      <c r="P145" s="239">
        <v>145</v>
      </c>
      <c r="Q145" s="237" t="s">
        <v>898</v>
      </c>
      <c r="R145" s="239" t="s">
        <v>669</v>
      </c>
      <c r="S145"/>
      <c r="T145" s="239" t="s">
        <v>1070</v>
      </c>
      <c r="U145" s="237" t="s">
        <v>669</v>
      </c>
      <c r="V145" s="239">
        <v>147</v>
      </c>
      <c r="W145"/>
      <c r="X145" s="239" t="s">
        <v>669</v>
      </c>
      <c r="Y145" s="237" t="s">
        <v>898</v>
      </c>
      <c r="Z145" s="239">
        <v>145</v>
      </c>
      <c r="AR145" s="215">
        <v>1</v>
      </c>
    </row>
    <row r="146" spans="1:44" ht="30">
      <c r="A146" s="128" t="s">
        <v>865</v>
      </c>
      <c r="B146" s="113" t="s">
        <v>704</v>
      </c>
      <c r="C146" s="113" t="s">
        <v>1254</v>
      </c>
      <c r="D146" s="104" t="s">
        <v>1305</v>
      </c>
      <c r="E146" s="104" t="s">
        <v>1306</v>
      </c>
      <c r="F146" s="107" t="s">
        <v>661</v>
      </c>
      <c r="G146" s="113" t="s">
        <v>898</v>
      </c>
      <c r="H146" s="113" t="s">
        <v>862</v>
      </c>
      <c r="I146" s="113" t="s">
        <v>774</v>
      </c>
      <c r="J146" s="113" t="s">
        <v>1070</v>
      </c>
      <c r="K146" s="113" t="s">
        <v>719</v>
      </c>
      <c r="L146" s="113" t="s">
        <v>650</v>
      </c>
      <c r="M146" s="113" t="s">
        <v>474</v>
      </c>
      <c r="N146" s="107" t="s">
        <v>1307</v>
      </c>
      <c r="P146" s="240">
        <v>146</v>
      </c>
      <c r="Q146" s="238" t="s">
        <v>471</v>
      </c>
      <c r="R146" s="240" t="s">
        <v>669</v>
      </c>
      <c r="S146"/>
      <c r="T146" s="240" t="s">
        <v>712</v>
      </c>
      <c r="U146" s="238" t="s">
        <v>696</v>
      </c>
      <c r="V146" s="240">
        <v>21</v>
      </c>
      <c r="W146"/>
      <c r="X146" s="240" t="s">
        <v>669</v>
      </c>
      <c r="Y146" s="238" t="s">
        <v>471</v>
      </c>
      <c r="Z146" s="240">
        <v>146</v>
      </c>
      <c r="AR146" s="215">
        <v>1</v>
      </c>
    </row>
    <row r="147" spans="1:44" ht="45">
      <c r="A147" s="128" t="s">
        <v>803</v>
      </c>
      <c r="B147" s="113" t="s">
        <v>747</v>
      </c>
      <c r="C147" s="113" t="s">
        <v>1209</v>
      </c>
      <c r="D147" s="104" t="s">
        <v>1308</v>
      </c>
      <c r="E147" s="104" t="s">
        <v>1309</v>
      </c>
      <c r="F147" s="107" t="s">
        <v>661</v>
      </c>
      <c r="G147" s="113" t="s">
        <v>710</v>
      </c>
      <c r="H147" s="113" t="s">
        <v>897</v>
      </c>
      <c r="I147" s="113" t="s">
        <v>457</v>
      </c>
      <c r="J147" s="113" t="s">
        <v>468</v>
      </c>
      <c r="K147" s="113" t="s">
        <v>460</v>
      </c>
      <c r="L147" s="113" t="s">
        <v>650</v>
      </c>
      <c r="M147" s="113" t="s">
        <v>920</v>
      </c>
      <c r="N147" s="107" t="s">
        <v>1310</v>
      </c>
      <c r="P147" s="239">
        <v>147</v>
      </c>
      <c r="Q147" s="237" t="s">
        <v>1070</v>
      </c>
      <c r="R147" s="239" t="s">
        <v>669</v>
      </c>
      <c r="S147"/>
      <c r="T147" s="239" t="s">
        <v>683</v>
      </c>
      <c r="U147" s="237" t="s">
        <v>775</v>
      </c>
      <c r="V147" s="239">
        <v>136</v>
      </c>
      <c r="W147"/>
      <c r="X147" s="239" t="s">
        <v>669</v>
      </c>
      <c r="Y147" s="237" t="s">
        <v>1070</v>
      </c>
      <c r="Z147" s="239">
        <v>147</v>
      </c>
      <c r="AR147" s="215">
        <v>1</v>
      </c>
    </row>
    <row r="148" spans="1:44" ht="45" customHeight="1">
      <c r="AR148" s="215">
        <v>1</v>
      </c>
    </row>
    <row r="149" spans="1:44">
      <c r="AR149" s="216" t="s">
        <v>172</v>
      </c>
    </row>
    <row r="150" spans="1:44">
      <c r="A150" s="215">
        <v>1</v>
      </c>
      <c r="B150" s="215">
        <v>1</v>
      </c>
      <c r="C150" s="215">
        <v>1</v>
      </c>
      <c r="D150" s="215">
        <v>1</v>
      </c>
      <c r="E150" s="215">
        <v>1</v>
      </c>
      <c r="F150" s="215">
        <v>1</v>
      </c>
      <c r="G150" s="215">
        <v>1</v>
      </c>
      <c r="H150" s="215">
        <v>1</v>
      </c>
      <c r="I150" s="215">
        <v>1</v>
      </c>
      <c r="J150" s="215">
        <v>1</v>
      </c>
      <c r="K150" s="215">
        <v>1</v>
      </c>
      <c r="L150" s="215">
        <v>1</v>
      </c>
      <c r="M150" s="215">
        <v>1</v>
      </c>
      <c r="N150" s="215">
        <v>1</v>
      </c>
      <c r="O150" s="215">
        <v>1</v>
      </c>
      <c r="P150" s="215">
        <v>1</v>
      </c>
      <c r="Q150" s="215">
        <v>1</v>
      </c>
      <c r="R150" s="215">
        <v>1</v>
      </c>
      <c r="S150" s="215">
        <v>1</v>
      </c>
      <c r="T150" s="215">
        <v>1</v>
      </c>
      <c r="U150" s="215">
        <v>1</v>
      </c>
      <c r="V150" s="215">
        <v>1</v>
      </c>
      <c r="W150" s="215">
        <v>1</v>
      </c>
      <c r="X150" s="215">
        <v>1</v>
      </c>
      <c r="Y150" s="215">
        <v>1</v>
      </c>
      <c r="Z150" s="215">
        <v>1</v>
      </c>
      <c r="AA150" s="215">
        <v>1</v>
      </c>
      <c r="AB150" s="215">
        <v>1</v>
      </c>
      <c r="AC150" s="215">
        <v>1</v>
      </c>
      <c r="AD150" s="215">
        <v>1</v>
      </c>
      <c r="AE150" s="215">
        <v>1</v>
      </c>
      <c r="AF150" s="215">
        <v>1</v>
      </c>
      <c r="AG150" s="215">
        <v>1</v>
      </c>
      <c r="AH150" s="215">
        <v>1</v>
      </c>
      <c r="AI150" s="215">
        <v>1</v>
      </c>
      <c r="AJ150" s="215">
        <v>1</v>
      </c>
      <c r="AK150" s="215">
        <v>1</v>
      </c>
      <c r="AL150" s="215">
        <v>1</v>
      </c>
      <c r="AM150" s="215">
        <v>1</v>
      </c>
      <c r="AN150" s="215">
        <v>1</v>
      </c>
      <c r="AO150" s="215">
        <v>1</v>
      </c>
      <c r="AP150" s="215">
        <v>1</v>
      </c>
      <c r="AQ150" s="215">
        <v>1</v>
      </c>
      <c r="AR150" s="217" t="str">
        <f>ADDRESS(ROW(),COLUMN(),4)</f>
        <v>AR150</v>
      </c>
    </row>
  </sheetData>
  <mergeCells count="91">
    <mergeCell ref="AB63:AO63"/>
    <mergeCell ref="AB65:AO65"/>
    <mergeCell ref="AB66:AO67"/>
    <mergeCell ref="AB57:AO57"/>
    <mergeCell ref="AB58:AO58"/>
    <mergeCell ref="AB59:AO59"/>
    <mergeCell ref="AB60:AO60"/>
    <mergeCell ref="AB61:AO61"/>
    <mergeCell ref="AB54:AD54"/>
    <mergeCell ref="AE54:AO54"/>
    <mergeCell ref="AB55:AD55"/>
    <mergeCell ref="AE55:AO55"/>
    <mergeCell ref="AB62:AO62"/>
    <mergeCell ref="AB51:AD51"/>
    <mergeCell ref="AE51:AO51"/>
    <mergeCell ref="AB52:AD52"/>
    <mergeCell ref="AE52:AO52"/>
    <mergeCell ref="AB53:AD53"/>
    <mergeCell ref="AE53:AO53"/>
    <mergeCell ref="AB47:AD47"/>
    <mergeCell ref="AE47:AO47"/>
    <mergeCell ref="AB48:AD48"/>
    <mergeCell ref="AE48:AO48"/>
    <mergeCell ref="AB50:AO50"/>
    <mergeCell ref="AB44:AD44"/>
    <mergeCell ref="AE44:AO44"/>
    <mergeCell ref="AB45:AD45"/>
    <mergeCell ref="AE45:AO45"/>
    <mergeCell ref="AB46:AD46"/>
    <mergeCell ref="AE46:AO46"/>
    <mergeCell ref="AB41:AO41"/>
    <mergeCell ref="AB42:AD42"/>
    <mergeCell ref="AE42:AO42"/>
    <mergeCell ref="AB43:AD43"/>
    <mergeCell ref="AE43:AO43"/>
    <mergeCell ref="AB37:AC37"/>
    <mergeCell ref="AD37:AO37"/>
    <mergeCell ref="AB38:AC38"/>
    <mergeCell ref="AD38:AO38"/>
    <mergeCell ref="AB39:AC39"/>
    <mergeCell ref="AD39:AO39"/>
    <mergeCell ref="AB34:AC34"/>
    <mergeCell ref="AD34:AO34"/>
    <mergeCell ref="AB35:AC35"/>
    <mergeCell ref="AD35:AO35"/>
    <mergeCell ref="AB36:AC36"/>
    <mergeCell ref="AD36:AO36"/>
    <mergeCell ref="AB31:AC31"/>
    <mergeCell ref="AD31:AO31"/>
    <mergeCell ref="AB32:AC32"/>
    <mergeCell ref="AD32:AO32"/>
    <mergeCell ref="AB33:AC33"/>
    <mergeCell ref="AD33:AO33"/>
    <mergeCell ref="AD25:AO25"/>
    <mergeCell ref="AD26:AO26"/>
    <mergeCell ref="AD27:AO27"/>
    <mergeCell ref="AB29:AO29"/>
    <mergeCell ref="AB30:AC30"/>
    <mergeCell ref="AD30:AO30"/>
    <mergeCell ref="AD20:AO20"/>
    <mergeCell ref="AD21:AO21"/>
    <mergeCell ref="AD22:AO22"/>
    <mergeCell ref="AD23:AO23"/>
    <mergeCell ref="AD24:AO24"/>
    <mergeCell ref="AB16:AC16"/>
    <mergeCell ref="AD16:AO16"/>
    <mergeCell ref="AB17:AC17"/>
    <mergeCell ref="AD17:AO17"/>
    <mergeCell ref="AB19:AO19"/>
    <mergeCell ref="AB13:AC13"/>
    <mergeCell ref="AD13:AO13"/>
    <mergeCell ref="AB14:AC14"/>
    <mergeCell ref="AD14:AO14"/>
    <mergeCell ref="AB15:AC15"/>
    <mergeCell ref="AD15:AO15"/>
    <mergeCell ref="P13:Z13"/>
    <mergeCell ref="A2:N2"/>
    <mergeCell ref="F5:H7"/>
    <mergeCell ref="B10:C11"/>
    <mergeCell ref="AB1:AO1"/>
    <mergeCell ref="AB2:AO2"/>
    <mergeCell ref="AB4:AO4"/>
    <mergeCell ref="AB5:AO5"/>
    <mergeCell ref="AB6:AO6"/>
    <mergeCell ref="AB7:AO7"/>
    <mergeCell ref="AB8:AO8"/>
    <mergeCell ref="AB10:AO10"/>
    <mergeCell ref="AB11:AC11"/>
    <mergeCell ref="AD11:AO11"/>
    <mergeCell ref="AB12:AC12"/>
    <mergeCell ref="AD12:AO12"/>
  </mergeCells>
  <dataValidations count="1">
    <dataValidation type="list" sqref="B5" xr:uid="{00000000-0002-0000-0500-000000000000}">
      <formula1>$A$15:$A$147</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150"/>
  <sheetViews>
    <sheetView topLeftCell="U1" workbookViewId="0">
      <selection activeCell="Y6" sqref="Y6"/>
    </sheetView>
  </sheetViews>
  <sheetFormatPr baseColWidth="10" defaultColWidth="9.140625" defaultRowHeight="15"/>
  <cols>
    <col min="1" max="2" width="22" style="104" customWidth="1"/>
    <col min="3" max="3" width="24" style="104" customWidth="1"/>
    <col min="4" max="4" width="30" style="104" customWidth="1"/>
    <col min="5" max="5" width="31.7109375" style="104" customWidth="1"/>
    <col min="6" max="6" width="41.42578125" style="104" customWidth="1"/>
    <col min="7" max="13" width="18" style="104" customWidth="1"/>
    <col min="14" max="14" width="149.5703125" style="104" customWidth="1"/>
    <col min="15" max="15" width="9.140625" style="104"/>
    <col min="16" max="16" width="10.85546875" customWidth="1"/>
    <col min="17" max="17" width="19.28515625" style="104" customWidth="1"/>
    <col min="18" max="18" width="19.85546875" style="104" customWidth="1"/>
    <col min="19" max="19" width="9.140625" style="104"/>
    <col min="20" max="20" width="19.28515625" style="104" customWidth="1"/>
    <col min="21" max="21" width="19.85546875" style="104" customWidth="1"/>
    <col min="22" max="23" width="9.140625" style="104"/>
    <col min="24" max="24" width="19.85546875" style="104" customWidth="1"/>
    <col min="25" max="25" width="19.28515625" customWidth="1"/>
    <col min="26" max="26" width="9.28515625" style="104" customWidth="1"/>
    <col min="28" max="28" width="7" customWidth="1"/>
    <col min="29" max="29" width="20" customWidth="1"/>
    <col min="30" max="41" width="12.7109375" customWidth="1"/>
    <col min="42" max="42" width="9.140625" style="104"/>
    <col min="43" max="43" width="18.85546875" style="104" customWidth="1"/>
    <col min="44" max="44" width="8.7109375" style="218" customWidth="1"/>
    <col min="45" max="16384" width="9.140625" style="104"/>
  </cols>
  <sheetData>
    <row r="1" spans="1:44" ht="32.1" customHeight="1">
      <c r="A1" s="179"/>
      <c r="B1" s="179" t="s">
        <v>601</v>
      </c>
      <c r="C1" s="179"/>
      <c r="D1" s="179"/>
      <c r="E1" s="179"/>
      <c r="F1" s="179"/>
      <c r="G1" s="179"/>
      <c r="H1" s="179"/>
      <c r="I1" s="179"/>
      <c r="J1" s="179"/>
      <c r="K1" s="179"/>
      <c r="L1" s="179"/>
      <c r="M1" s="179"/>
      <c r="N1" s="179"/>
      <c r="AB1" s="673" t="s">
        <v>1311</v>
      </c>
      <c r="AC1" s="673"/>
      <c r="AD1" s="673"/>
      <c r="AE1" s="673"/>
      <c r="AF1" s="673"/>
      <c r="AG1" s="673"/>
      <c r="AH1" s="673"/>
      <c r="AI1" s="673"/>
      <c r="AJ1" s="673"/>
      <c r="AK1" s="673"/>
      <c r="AL1" s="673"/>
      <c r="AM1" s="673"/>
      <c r="AN1" s="673"/>
      <c r="AO1" s="673"/>
      <c r="AQ1" s="864" t="s">
        <v>174</v>
      </c>
      <c r="AR1" s="215">
        <v>1</v>
      </c>
    </row>
    <row r="2" spans="1:44" ht="33.950000000000003" customHeight="1">
      <c r="A2" s="728" t="s">
        <v>603</v>
      </c>
      <c r="B2" s="728"/>
      <c r="C2" s="728"/>
      <c r="D2" s="728"/>
      <c r="E2" s="728"/>
      <c r="F2" s="728"/>
      <c r="G2" s="728"/>
      <c r="H2" s="728"/>
      <c r="I2" s="728"/>
      <c r="J2" s="728"/>
      <c r="K2" s="728"/>
      <c r="L2" s="728"/>
      <c r="M2" s="728"/>
      <c r="N2" s="728"/>
      <c r="AB2" s="737" t="s">
        <v>1312</v>
      </c>
      <c r="AC2" s="737"/>
      <c r="AD2" s="737"/>
      <c r="AE2" s="737"/>
      <c r="AF2" s="737"/>
      <c r="AG2" s="737"/>
      <c r="AH2" s="737"/>
      <c r="AI2" s="737"/>
      <c r="AJ2" s="737"/>
      <c r="AK2" s="737"/>
      <c r="AL2" s="737"/>
      <c r="AM2" s="737"/>
      <c r="AN2" s="737"/>
      <c r="AO2" s="737"/>
      <c r="AQ2" s="864" t="str">
        <f>SUM(AR1:AR148)+2&amp;" lignes"</f>
        <v>150 lignes</v>
      </c>
      <c r="AR2" s="215">
        <v>1</v>
      </c>
    </row>
    <row r="3" spans="1:44" ht="33.950000000000003" customHeight="1">
      <c r="A3" s="221" t="s">
        <v>605</v>
      </c>
      <c r="B3" s="221"/>
      <c r="C3" s="221"/>
      <c r="D3" s="221"/>
      <c r="E3" s="221"/>
      <c r="F3" s="221"/>
      <c r="G3" s="221"/>
      <c r="H3" s="221" t="s">
        <v>29</v>
      </c>
      <c r="I3" s="221"/>
      <c r="J3" s="221"/>
      <c r="K3" s="221"/>
      <c r="L3" s="221"/>
      <c r="M3" s="221"/>
      <c r="N3" s="221"/>
      <c r="AB3" s="408"/>
      <c r="AC3" s="408"/>
      <c r="AD3" s="408"/>
      <c r="AE3" s="408"/>
      <c r="AF3" s="408"/>
      <c r="AG3" s="408"/>
      <c r="AH3" s="408"/>
      <c r="AI3" s="408"/>
      <c r="AJ3" s="408"/>
      <c r="AK3" s="408"/>
      <c r="AL3" s="408"/>
      <c r="AM3" s="408"/>
      <c r="AN3" s="408"/>
      <c r="AO3" s="408"/>
      <c r="AQ3" s="864" t="str">
        <f>SUM(A150:AR150)+1&amp;" colonnes"</f>
        <v>44 colonnes</v>
      </c>
      <c r="AR3" s="215">
        <v>1</v>
      </c>
    </row>
    <row r="4" spans="1:44" ht="39.950000000000003" customHeight="1">
      <c r="A4" s="114" t="s">
        <v>606</v>
      </c>
      <c r="B4" s="278" t="s">
        <v>607</v>
      </c>
      <c r="C4" s="105"/>
      <c r="D4" s="105"/>
      <c r="E4" s="105"/>
      <c r="F4" s="105"/>
      <c r="G4" s="105"/>
      <c r="H4" s="105"/>
      <c r="I4" s="105"/>
      <c r="J4" s="105"/>
      <c r="K4" s="105"/>
      <c r="L4" s="105"/>
      <c r="M4" s="105"/>
      <c r="N4" s="105"/>
      <c r="AB4" s="673" t="s">
        <v>67</v>
      </c>
      <c r="AC4" s="673"/>
      <c r="AD4" s="673"/>
      <c r="AE4" s="673"/>
      <c r="AF4" s="673"/>
      <c r="AG4" s="673"/>
      <c r="AH4" s="673"/>
      <c r="AI4" s="673"/>
      <c r="AJ4" s="673"/>
      <c r="AK4" s="673"/>
      <c r="AL4" s="673"/>
      <c r="AM4" s="673"/>
      <c r="AN4" s="673"/>
      <c r="AO4" s="673"/>
      <c r="AQ4" s="864" t="str">
        <f>ROWS(A1:AR150)*COLUMNS(A1:AR150)&amp;" cellules"</f>
        <v>6600 cellules</v>
      </c>
      <c r="AR4" s="215">
        <v>1</v>
      </c>
    </row>
    <row r="5" spans="1:44" ht="30" customHeight="1">
      <c r="A5" s="175" t="s">
        <v>608</v>
      </c>
      <c r="B5" s="170" t="s">
        <v>457</v>
      </c>
      <c r="C5" s="127"/>
      <c r="D5" s="167" t="s">
        <v>107</v>
      </c>
      <c r="E5" s="168" t="s">
        <v>562</v>
      </c>
      <c r="F5" s="729" t="str">
        <f>IFERROR(INDEX($N$15:$N$147,MATCH($B$5,$A$15:$A$147,0)),"")</f>
        <v>Exercice CFA — Carotte : en rôtie / glacée, faire comparer Orange et Cumin comme accords de repère. Puis tester Citron comme piste d’équilibre et Café seulement à petite dose. Objectif : vérifier que la douceur reste lisible sans devenir plate ou écœurante et garder le légume identifiable malgré les accords.</v>
      </c>
      <c r="G5" s="729"/>
      <c r="H5" s="729"/>
      <c r="I5" s="127"/>
      <c r="J5" s="127"/>
      <c r="K5" s="127"/>
      <c r="L5" s="127"/>
      <c r="M5" s="127"/>
      <c r="N5" s="127"/>
      <c r="AB5" s="738" t="s">
        <v>1313</v>
      </c>
      <c r="AC5" s="738"/>
      <c r="AD5" s="738"/>
      <c r="AE5" s="738"/>
      <c r="AF5" s="738"/>
      <c r="AG5" s="738"/>
      <c r="AH5" s="738"/>
      <c r="AI5" s="738"/>
      <c r="AJ5" s="738"/>
      <c r="AK5" s="738"/>
      <c r="AL5" s="738"/>
      <c r="AM5" s="738"/>
      <c r="AN5" s="738"/>
      <c r="AO5" s="738"/>
      <c r="AQ5" s="865"/>
      <c r="AR5" s="215">
        <v>1</v>
      </c>
    </row>
    <row r="6" spans="1:44" ht="30" customHeight="1">
      <c r="A6" s="158" t="s">
        <v>611</v>
      </c>
      <c r="B6" s="169" t="str">
        <f>IFERROR(INDEX($B$15:$B$147,MATCH($B$5,$A$15:$A$147,0)),"")</f>
        <v>Légume</v>
      </c>
      <c r="C6" s="127"/>
      <c r="D6" s="167">
        <v>1</v>
      </c>
      <c r="E6" s="171" t="str">
        <f>IFERROR(INDEX($G$15:$G$147,MATCH($B$5,$A$15:$A$147,0)),"")</f>
        <v>Orange</v>
      </c>
      <c r="F6" s="729"/>
      <c r="G6" s="729"/>
      <c r="H6" s="729"/>
      <c r="I6" s="127"/>
      <c r="J6" s="127"/>
      <c r="K6" s="127"/>
      <c r="L6" s="127"/>
      <c r="M6" s="127"/>
      <c r="N6" s="127"/>
      <c r="AB6" s="738" t="s">
        <v>1314</v>
      </c>
      <c r="AC6" s="738"/>
      <c r="AD6" s="738"/>
      <c r="AE6" s="738"/>
      <c r="AF6" s="738"/>
      <c r="AG6" s="738"/>
      <c r="AH6" s="738"/>
      <c r="AI6" s="738"/>
      <c r="AJ6" s="738"/>
      <c r="AK6" s="738"/>
      <c r="AL6" s="738"/>
      <c r="AM6" s="738"/>
      <c r="AN6" s="738"/>
      <c r="AO6" s="738"/>
      <c r="AQ6" s="865"/>
      <c r="AR6" s="215">
        <v>1</v>
      </c>
    </row>
    <row r="7" spans="1:44" ht="30" customHeight="1">
      <c r="A7" s="158" t="s">
        <v>614</v>
      </c>
      <c r="B7" s="169" t="str">
        <f>IFERROR(INDEX($C$15:$C$147,MATCH($B$5,$A$15:$A$147,0)),"")</f>
        <v>DOUX</v>
      </c>
      <c r="C7" s="127"/>
      <c r="D7" s="167">
        <v>2</v>
      </c>
      <c r="E7" s="171" t="str">
        <f>IFERROR(INDEX($H$15:$H$147,MATCH($B$5,$A$15:$A$147,0)),"")</f>
        <v>Cumin</v>
      </c>
      <c r="F7" s="729"/>
      <c r="G7" s="729"/>
      <c r="H7" s="729"/>
      <c r="I7" s="127"/>
      <c r="J7" s="127"/>
      <c r="K7" s="127"/>
      <c r="L7" s="127"/>
      <c r="M7" s="127"/>
      <c r="N7" s="127"/>
      <c r="AB7" s="738" t="s">
        <v>1315</v>
      </c>
      <c r="AC7" s="738"/>
      <c r="AD7" s="738"/>
      <c r="AE7" s="738"/>
      <c r="AF7" s="738"/>
      <c r="AG7" s="738"/>
      <c r="AH7" s="738"/>
      <c r="AI7" s="738"/>
      <c r="AJ7" s="738"/>
      <c r="AK7" s="738"/>
      <c r="AL7" s="738"/>
      <c r="AM7" s="738"/>
      <c r="AN7" s="738"/>
      <c r="AO7" s="738"/>
      <c r="AR7" s="215">
        <v>1</v>
      </c>
    </row>
    <row r="8" spans="1:44" ht="30" customHeight="1">
      <c r="A8" s="158" t="s">
        <v>617</v>
      </c>
      <c r="B8" s="127" t="str">
        <f>IFERROR(INDEX($D$15:$D$147,MATCH($B$5,$A$15:$A$147,0)),"")</f>
        <v>Végétal, terreux, légèrement floral</v>
      </c>
      <c r="C8" s="127"/>
      <c r="D8" s="176">
        <v>3</v>
      </c>
      <c r="E8" s="171" t="str">
        <f>IFERROR(INDEX($I$15:$I$147,MATCH($B$5,$A$15:$A$147,0)),"")</f>
        <v>Gingembre</v>
      </c>
      <c r="F8" s="174"/>
      <c r="G8" s="127"/>
      <c r="H8" s="127"/>
      <c r="I8" s="127"/>
      <c r="J8" s="127"/>
      <c r="K8" s="127"/>
      <c r="L8" s="127"/>
      <c r="M8" s="127"/>
      <c r="N8" s="127"/>
      <c r="AB8" s="738" t="s">
        <v>1316</v>
      </c>
      <c r="AC8" s="738"/>
      <c r="AD8" s="738"/>
      <c r="AE8" s="738"/>
      <c r="AF8" s="738"/>
      <c r="AG8" s="738"/>
      <c r="AH8" s="738"/>
      <c r="AI8" s="738"/>
      <c r="AJ8" s="738"/>
      <c r="AK8" s="738"/>
      <c r="AL8" s="738"/>
      <c r="AM8" s="738"/>
      <c r="AN8" s="738"/>
      <c r="AO8" s="738"/>
      <c r="AR8" s="215">
        <v>1</v>
      </c>
    </row>
    <row r="9" spans="1:44" ht="30" customHeight="1">
      <c r="A9" s="158" t="s">
        <v>620</v>
      </c>
      <c r="B9" s="127" t="str">
        <f>IFERROR(INDEX($E$15:$E$147,MATCH($B$5,$A$15:$A$147,0)),"")</f>
        <v>rôtie, glacée, vapeur, crue</v>
      </c>
      <c r="C9" s="127"/>
      <c r="D9" s="177">
        <v>4</v>
      </c>
      <c r="E9" s="171" t="str">
        <f>IFERROR(INDEX($J$15:$J$147,MATCH($B$5,$A$15:$A$147,0)),"")</f>
        <v>Miel</v>
      </c>
      <c r="F9" s="235" t="s">
        <v>1317</v>
      </c>
      <c r="G9" s="127"/>
      <c r="H9" s="127"/>
      <c r="I9" s="127"/>
      <c r="J9" s="127"/>
      <c r="K9" s="127"/>
      <c r="L9" s="127"/>
      <c r="M9" s="127"/>
      <c r="N9" s="127"/>
      <c r="AB9" s="408"/>
      <c r="AC9" s="408"/>
      <c r="AD9" s="408"/>
      <c r="AE9" s="408"/>
      <c r="AF9" s="408"/>
      <c r="AG9" s="408"/>
      <c r="AH9" s="408"/>
      <c r="AI9" s="408"/>
      <c r="AJ9" s="408"/>
      <c r="AK9" s="408"/>
      <c r="AL9" s="408"/>
      <c r="AM9" s="408"/>
      <c r="AN9" s="408"/>
      <c r="AO9" s="408"/>
      <c r="AR9" s="215">
        <v>1</v>
      </c>
    </row>
    <row r="10" spans="1:44" ht="30" customHeight="1">
      <c r="A10" s="158" t="s">
        <v>622</v>
      </c>
      <c r="B10" s="730" t="str">
        <f>IFERROR(INDEX($F$15:$F$147,MATCH($B$5,$A$15:$A$147,0)),"")</f>
        <v>Apporter acidité, amertume, sel ou épice pour éviter un profil plat ou lourd.</v>
      </c>
      <c r="C10" s="730"/>
      <c r="D10" s="167">
        <v>5</v>
      </c>
      <c r="E10" s="171" t="str">
        <f>IFERROR(INDEX($K$15:$K$147,MATCH($B$5,$A$15:$A$147,0)),"")</f>
        <v>Citron</v>
      </c>
      <c r="F10" s="174"/>
      <c r="G10" s="127"/>
      <c r="H10" s="127"/>
      <c r="I10" s="127"/>
      <c r="J10" s="127"/>
      <c r="K10" s="127"/>
      <c r="L10" s="127"/>
      <c r="M10" s="127"/>
      <c r="N10" s="127"/>
      <c r="AB10" s="673" t="s">
        <v>316</v>
      </c>
      <c r="AC10" s="673"/>
      <c r="AD10" s="673"/>
      <c r="AE10" s="673"/>
      <c r="AF10" s="673"/>
      <c r="AG10" s="673"/>
      <c r="AH10" s="673"/>
      <c r="AI10" s="673"/>
      <c r="AJ10" s="673"/>
      <c r="AK10" s="673"/>
      <c r="AL10" s="673"/>
      <c r="AM10" s="673"/>
      <c r="AN10" s="673"/>
      <c r="AO10" s="673"/>
      <c r="AR10" s="215">
        <v>1</v>
      </c>
    </row>
    <row r="11" spans="1:44" ht="30" customHeight="1">
      <c r="B11" s="730"/>
      <c r="C11" s="730"/>
      <c r="D11" s="167">
        <v>6</v>
      </c>
      <c r="E11" s="171" t="str">
        <f>IFERROR(INDEX($L$15:$L$147,MATCH($B$5,$A$15:$A$147,0)),"")</f>
        <v>Noisette</v>
      </c>
      <c r="F11" s="174"/>
      <c r="G11" s="127"/>
      <c r="H11" s="127"/>
      <c r="I11" s="127"/>
      <c r="J11" s="127"/>
      <c r="K11" s="127"/>
      <c r="L11" s="127"/>
      <c r="M11" s="127"/>
      <c r="N11" s="127"/>
      <c r="AB11" s="671" t="s">
        <v>9</v>
      </c>
      <c r="AC11" s="671"/>
      <c r="AD11" s="739" t="s">
        <v>1318</v>
      </c>
      <c r="AE11" s="739"/>
      <c r="AF11" s="739"/>
      <c r="AG11" s="739"/>
      <c r="AH11" s="739"/>
      <c r="AI11" s="739"/>
      <c r="AJ11" s="739"/>
      <c r="AK11" s="739"/>
      <c r="AL11" s="739"/>
      <c r="AM11" s="739"/>
      <c r="AN11" s="739"/>
      <c r="AO11" s="739"/>
      <c r="AR11" s="215">
        <v>1</v>
      </c>
    </row>
    <row r="12" spans="1:44" ht="30" customHeight="1">
      <c r="B12" s="127"/>
      <c r="C12" s="127"/>
      <c r="D12" s="167">
        <v>7</v>
      </c>
      <c r="E12" s="171" t="str">
        <f>IFERROR(INDEX($M$15:$M$147,MATCH($B$5,$A$15:$A$147,0)),"")</f>
        <v>Café</v>
      </c>
      <c r="F12" s="219"/>
      <c r="H12" s="127"/>
      <c r="I12" s="219" t="s">
        <v>446</v>
      </c>
      <c r="J12" s="217" t="str">
        <f>$AR$150</f>
        <v>AR150</v>
      </c>
      <c r="K12" s="127"/>
      <c r="L12" s="127"/>
      <c r="M12" s="127"/>
      <c r="N12" s="127"/>
      <c r="AB12" s="671" t="s">
        <v>13</v>
      </c>
      <c r="AC12" s="671"/>
      <c r="AD12" s="739" t="s">
        <v>1319</v>
      </c>
      <c r="AE12" s="739"/>
      <c r="AF12" s="739"/>
      <c r="AG12" s="739"/>
      <c r="AH12" s="739"/>
      <c r="AI12" s="739"/>
      <c r="AJ12" s="739"/>
      <c r="AK12" s="739"/>
      <c r="AL12" s="739"/>
      <c r="AM12" s="739"/>
      <c r="AN12" s="739"/>
      <c r="AO12" s="739"/>
      <c r="AR12" s="215">
        <v>1</v>
      </c>
    </row>
    <row r="13" spans="1:44" ht="30" customHeight="1">
      <c r="A13" s="179"/>
      <c r="B13" s="179" t="s">
        <v>628</v>
      </c>
      <c r="C13" s="179"/>
      <c r="D13" s="179"/>
      <c r="E13" s="179"/>
      <c r="F13" s="179"/>
      <c r="G13" s="179"/>
      <c r="H13" s="179"/>
      <c r="I13" s="179"/>
      <c r="J13" s="179"/>
      <c r="K13" s="179"/>
      <c r="L13" s="179"/>
      <c r="M13" s="179"/>
      <c r="N13" s="179"/>
      <c r="P13" s="727" t="s">
        <v>629</v>
      </c>
      <c r="Q13" s="727"/>
      <c r="R13" s="727"/>
      <c r="S13" s="727"/>
      <c r="T13" s="727"/>
      <c r="U13" s="727"/>
      <c r="V13" s="727"/>
      <c r="W13" s="727"/>
      <c r="X13" s="727"/>
      <c r="Y13" s="727"/>
      <c r="Z13" s="727"/>
      <c r="AB13" s="671" t="s">
        <v>17</v>
      </c>
      <c r="AC13" s="671"/>
      <c r="AD13" s="739" t="s">
        <v>1320</v>
      </c>
      <c r="AE13" s="739"/>
      <c r="AF13" s="739"/>
      <c r="AG13" s="739"/>
      <c r="AH13" s="739"/>
      <c r="AI13" s="739"/>
      <c r="AJ13" s="739"/>
      <c r="AK13" s="739"/>
      <c r="AL13" s="739"/>
      <c r="AM13" s="739"/>
      <c r="AN13" s="739"/>
      <c r="AO13" s="739"/>
      <c r="AR13" s="215">
        <v>1</v>
      </c>
    </row>
    <row r="14" spans="1:44" ht="18.75">
      <c r="A14" s="173" t="s">
        <v>449</v>
      </c>
      <c r="B14" s="173" t="s">
        <v>611</v>
      </c>
      <c r="C14" s="173" t="s">
        <v>614</v>
      </c>
      <c r="D14" s="173" t="s">
        <v>617</v>
      </c>
      <c r="E14" s="173" t="s">
        <v>620</v>
      </c>
      <c r="F14" s="173" t="s">
        <v>622</v>
      </c>
      <c r="G14" s="173" t="s">
        <v>631</v>
      </c>
      <c r="H14" s="173" t="s">
        <v>632</v>
      </c>
      <c r="I14" s="173" t="s">
        <v>633</v>
      </c>
      <c r="J14" s="173" t="s">
        <v>634</v>
      </c>
      <c r="K14" s="173" t="s">
        <v>635</v>
      </c>
      <c r="L14" s="173" t="s">
        <v>636</v>
      </c>
      <c r="M14" s="173" t="s">
        <v>637</v>
      </c>
      <c r="N14" s="173" t="s">
        <v>638</v>
      </c>
      <c r="P14" s="236" t="s">
        <v>639</v>
      </c>
      <c r="Q14" s="236" t="s">
        <v>449</v>
      </c>
      <c r="R14" s="242" t="s">
        <v>611</v>
      </c>
      <c r="S14"/>
      <c r="T14" s="236" t="s">
        <v>449</v>
      </c>
      <c r="U14" s="242" t="s">
        <v>611</v>
      </c>
      <c r="V14" s="236" t="s">
        <v>639</v>
      </c>
      <c r="W14"/>
      <c r="X14" s="242" t="s">
        <v>611</v>
      </c>
      <c r="Y14" s="236" t="s">
        <v>449</v>
      </c>
      <c r="Z14" s="236" t="s">
        <v>639</v>
      </c>
      <c r="AB14" s="671" t="s">
        <v>21</v>
      </c>
      <c r="AC14" s="671"/>
      <c r="AD14" s="739" t="s">
        <v>1321</v>
      </c>
      <c r="AE14" s="739"/>
      <c r="AF14" s="739"/>
      <c r="AG14" s="739"/>
      <c r="AH14" s="739"/>
      <c r="AI14" s="739"/>
      <c r="AJ14" s="739"/>
      <c r="AK14" s="739"/>
      <c r="AL14" s="739"/>
      <c r="AM14" s="739"/>
      <c r="AN14" s="739"/>
      <c r="AO14" s="739"/>
      <c r="AR14" s="215">
        <v>1</v>
      </c>
    </row>
    <row r="15" spans="1:44" ht="30">
      <c r="A15" s="128" t="s">
        <v>653</v>
      </c>
      <c r="B15" s="113" t="s">
        <v>654</v>
      </c>
      <c r="C15" s="113" t="s">
        <v>887</v>
      </c>
      <c r="D15" s="104" t="s">
        <v>888</v>
      </c>
      <c r="E15" s="104" t="s">
        <v>889</v>
      </c>
      <c r="F15" s="107" t="s">
        <v>881</v>
      </c>
      <c r="G15" s="113" t="s">
        <v>687</v>
      </c>
      <c r="H15" s="113" t="s">
        <v>890</v>
      </c>
      <c r="I15" s="113" t="s">
        <v>650</v>
      </c>
      <c r="J15" s="113" t="s">
        <v>536</v>
      </c>
      <c r="K15" s="113" t="s">
        <v>773</v>
      </c>
      <c r="L15" s="113" t="s">
        <v>649</v>
      </c>
      <c r="M15" s="113" t="s">
        <v>459</v>
      </c>
      <c r="N15" s="107" t="s">
        <v>891</v>
      </c>
      <c r="P15" s="243">
        <v>15</v>
      </c>
      <c r="Q15" s="237" t="s">
        <v>547</v>
      </c>
      <c r="R15" s="243" t="s">
        <v>652</v>
      </c>
      <c r="S15"/>
      <c r="T15" s="243" t="s">
        <v>653</v>
      </c>
      <c r="U15" s="237" t="s">
        <v>654</v>
      </c>
      <c r="V15" s="243">
        <v>47</v>
      </c>
      <c r="W15"/>
      <c r="X15" s="243" t="s">
        <v>652</v>
      </c>
      <c r="Y15" s="237" t="s">
        <v>547</v>
      </c>
      <c r="Z15" s="243">
        <v>15</v>
      </c>
      <c r="AB15" s="671" t="s">
        <v>25</v>
      </c>
      <c r="AC15" s="671"/>
      <c r="AD15" s="739" t="s">
        <v>1322</v>
      </c>
      <c r="AE15" s="739"/>
      <c r="AF15" s="739"/>
      <c r="AG15" s="739"/>
      <c r="AH15" s="739"/>
      <c r="AI15" s="739"/>
      <c r="AJ15" s="739"/>
      <c r="AK15" s="739"/>
      <c r="AL15" s="739"/>
      <c r="AM15" s="739"/>
      <c r="AN15" s="739"/>
      <c r="AO15" s="739"/>
      <c r="AR15" s="215">
        <v>1</v>
      </c>
    </row>
    <row r="16" spans="1:44" ht="30">
      <c r="A16" s="128" t="s">
        <v>649</v>
      </c>
      <c r="B16" s="113" t="s">
        <v>669</v>
      </c>
      <c r="C16" s="113" t="s">
        <v>1021</v>
      </c>
      <c r="D16" s="104" t="s">
        <v>1022</v>
      </c>
      <c r="E16" s="104" t="s">
        <v>1023</v>
      </c>
      <c r="F16" s="107" t="s">
        <v>646</v>
      </c>
      <c r="G16" s="113" t="s">
        <v>890</v>
      </c>
      <c r="H16" s="113" t="s">
        <v>641</v>
      </c>
      <c r="I16" s="113" t="s">
        <v>663</v>
      </c>
      <c r="J16" s="113" t="s">
        <v>459</v>
      </c>
      <c r="K16" s="113" t="s">
        <v>653</v>
      </c>
      <c r="L16" s="113" t="s">
        <v>460</v>
      </c>
      <c r="M16" s="113" t="s">
        <v>547</v>
      </c>
      <c r="N16" s="107" t="s">
        <v>1024</v>
      </c>
      <c r="P16" s="244">
        <v>16</v>
      </c>
      <c r="Q16" s="238" t="s">
        <v>667</v>
      </c>
      <c r="R16" s="244" t="s">
        <v>668</v>
      </c>
      <c r="S16"/>
      <c r="T16" s="244" t="s">
        <v>649</v>
      </c>
      <c r="U16" s="238" t="s">
        <v>669</v>
      </c>
      <c r="V16" s="244">
        <v>139</v>
      </c>
      <c r="W16"/>
      <c r="X16" s="244" t="s">
        <v>668</v>
      </c>
      <c r="Y16" s="238" t="s">
        <v>667</v>
      </c>
      <c r="Z16" s="244">
        <v>16</v>
      </c>
      <c r="AB16" s="671" t="s">
        <v>41</v>
      </c>
      <c r="AC16" s="671"/>
      <c r="AD16" s="739" t="s">
        <v>1323</v>
      </c>
      <c r="AE16" s="739"/>
      <c r="AF16" s="739"/>
      <c r="AG16" s="739"/>
      <c r="AH16" s="739"/>
      <c r="AI16" s="739"/>
      <c r="AJ16" s="739"/>
      <c r="AK16" s="739"/>
      <c r="AL16" s="739"/>
      <c r="AM16" s="739"/>
      <c r="AN16" s="739"/>
      <c r="AO16" s="739"/>
      <c r="AR16" s="215">
        <v>1</v>
      </c>
    </row>
    <row r="17" spans="1:44" ht="30">
      <c r="A17" s="128" t="s">
        <v>641</v>
      </c>
      <c r="B17" s="113" t="s">
        <v>642</v>
      </c>
      <c r="C17" s="113" t="s">
        <v>643</v>
      </c>
      <c r="D17" s="104" t="s">
        <v>644</v>
      </c>
      <c r="E17" s="104" t="s">
        <v>645</v>
      </c>
      <c r="F17" s="107" t="s">
        <v>646</v>
      </c>
      <c r="G17" s="113" t="s">
        <v>542</v>
      </c>
      <c r="H17" s="113" t="s">
        <v>647</v>
      </c>
      <c r="I17" s="113" t="s">
        <v>648</v>
      </c>
      <c r="J17" s="113" t="s">
        <v>649</v>
      </c>
      <c r="K17" s="113" t="s">
        <v>460</v>
      </c>
      <c r="L17" s="113" t="s">
        <v>525</v>
      </c>
      <c r="M17" s="113" t="s">
        <v>650</v>
      </c>
      <c r="N17" s="107" t="s">
        <v>651</v>
      </c>
      <c r="P17" s="239">
        <v>17</v>
      </c>
      <c r="Q17" s="237" t="s">
        <v>664</v>
      </c>
      <c r="R17" s="239" t="s">
        <v>668</v>
      </c>
      <c r="S17"/>
      <c r="T17" s="239" t="s">
        <v>641</v>
      </c>
      <c r="U17" s="237" t="s">
        <v>642</v>
      </c>
      <c r="V17" s="239">
        <v>114</v>
      </c>
      <c r="W17"/>
      <c r="X17" s="239" t="s">
        <v>668</v>
      </c>
      <c r="Y17" s="237" t="s">
        <v>664</v>
      </c>
      <c r="Z17" s="239">
        <v>17</v>
      </c>
      <c r="AB17" s="671" t="s">
        <v>45</v>
      </c>
      <c r="AC17" s="671"/>
      <c r="AD17" s="739" t="s">
        <v>1324</v>
      </c>
      <c r="AE17" s="739"/>
      <c r="AF17" s="739"/>
      <c r="AG17" s="739"/>
      <c r="AH17" s="739"/>
      <c r="AI17" s="739"/>
      <c r="AJ17" s="739"/>
      <c r="AK17" s="739"/>
      <c r="AL17" s="739"/>
      <c r="AM17" s="739"/>
      <c r="AN17" s="739"/>
      <c r="AO17" s="739"/>
      <c r="AR17" s="215">
        <v>1</v>
      </c>
    </row>
    <row r="18" spans="1:44" ht="30">
      <c r="A18" s="128" t="s">
        <v>687</v>
      </c>
      <c r="B18" s="113" t="s">
        <v>688</v>
      </c>
      <c r="C18" s="113" t="s">
        <v>707</v>
      </c>
      <c r="D18" s="104" t="s">
        <v>1163</v>
      </c>
      <c r="E18" s="104" t="s">
        <v>1164</v>
      </c>
      <c r="F18" s="107" t="s">
        <v>682</v>
      </c>
      <c r="G18" s="113" t="s">
        <v>653</v>
      </c>
      <c r="H18" s="113" t="s">
        <v>874</v>
      </c>
      <c r="I18" s="113" t="s">
        <v>474</v>
      </c>
      <c r="J18" s="113" t="s">
        <v>1165</v>
      </c>
      <c r="K18" s="113" t="s">
        <v>460</v>
      </c>
      <c r="L18" s="113" t="s">
        <v>749</v>
      </c>
      <c r="M18" s="113" t="s">
        <v>641</v>
      </c>
      <c r="N18" s="107" t="s">
        <v>1166</v>
      </c>
      <c r="P18" s="240">
        <v>18</v>
      </c>
      <c r="Q18" s="241" t="s">
        <v>686</v>
      </c>
      <c r="R18" s="240" t="s">
        <v>668</v>
      </c>
      <c r="S18"/>
      <c r="T18" s="240" t="s">
        <v>687</v>
      </c>
      <c r="U18" s="241" t="s">
        <v>688</v>
      </c>
      <c r="V18" s="240">
        <v>79</v>
      </c>
      <c r="W18"/>
      <c r="X18" s="240" t="s">
        <v>668</v>
      </c>
      <c r="Y18" s="241" t="s">
        <v>686</v>
      </c>
      <c r="Z18" s="240">
        <v>18</v>
      </c>
      <c r="AB18" s="408"/>
      <c r="AC18" s="408"/>
      <c r="AD18" s="408"/>
      <c r="AE18" s="408"/>
      <c r="AF18" s="408"/>
      <c r="AG18" s="408"/>
      <c r="AH18" s="408"/>
      <c r="AI18" s="408"/>
      <c r="AJ18" s="408"/>
      <c r="AK18" s="408"/>
      <c r="AL18" s="408"/>
      <c r="AM18" s="408"/>
      <c r="AN18" s="408"/>
      <c r="AO18" s="408"/>
      <c r="AR18" s="215">
        <v>1</v>
      </c>
    </row>
    <row r="19" spans="1:44" ht="30">
      <c r="A19" s="128" t="s">
        <v>697</v>
      </c>
      <c r="B19" s="113" t="s">
        <v>654</v>
      </c>
      <c r="C19" s="113" t="s">
        <v>894</v>
      </c>
      <c r="D19" s="104" t="s">
        <v>895</v>
      </c>
      <c r="E19" s="104" t="s">
        <v>896</v>
      </c>
      <c r="F19" s="107" t="s">
        <v>881</v>
      </c>
      <c r="G19" s="113" t="s">
        <v>773</v>
      </c>
      <c r="H19" s="113" t="s">
        <v>809</v>
      </c>
      <c r="I19" s="113" t="s">
        <v>710</v>
      </c>
      <c r="J19" s="113" t="s">
        <v>897</v>
      </c>
      <c r="K19" s="113" t="s">
        <v>898</v>
      </c>
      <c r="L19" s="113" t="s">
        <v>702</v>
      </c>
      <c r="M19" s="113" t="s">
        <v>756</v>
      </c>
      <c r="N19" s="107" t="s">
        <v>899</v>
      </c>
      <c r="P19" s="239">
        <v>19</v>
      </c>
      <c r="Q19" s="237" t="s">
        <v>695</v>
      </c>
      <c r="R19" s="239" t="s">
        <v>696</v>
      </c>
      <c r="S19"/>
      <c r="T19" s="239" t="s">
        <v>697</v>
      </c>
      <c r="U19" s="237" t="s">
        <v>654</v>
      </c>
      <c r="V19" s="239">
        <v>48</v>
      </c>
      <c r="W19"/>
      <c r="X19" s="239" t="s">
        <v>696</v>
      </c>
      <c r="Y19" s="237" t="s">
        <v>695</v>
      </c>
      <c r="Z19" s="239">
        <v>19</v>
      </c>
      <c r="AB19" s="740" t="s">
        <v>698</v>
      </c>
      <c r="AC19" s="740"/>
      <c r="AD19" s="740"/>
      <c r="AE19" s="740"/>
      <c r="AF19" s="740"/>
      <c r="AG19" s="740"/>
      <c r="AH19" s="740"/>
      <c r="AI19" s="740"/>
      <c r="AJ19" s="740"/>
      <c r="AK19" s="740"/>
      <c r="AL19" s="740"/>
      <c r="AM19" s="740"/>
      <c r="AN19" s="740"/>
      <c r="AO19" s="740"/>
      <c r="AR19" s="215">
        <v>1</v>
      </c>
    </row>
    <row r="20" spans="1:44" ht="45">
      <c r="A20" s="128" t="s">
        <v>507</v>
      </c>
      <c r="B20" s="113" t="s">
        <v>704</v>
      </c>
      <c r="C20" s="113" t="s">
        <v>1219</v>
      </c>
      <c r="D20" s="104" t="s">
        <v>1220</v>
      </c>
      <c r="E20" s="104" t="s">
        <v>1221</v>
      </c>
      <c r="F20" s="107" t="s">
        <v>1222</v>
      </c>
      <c r="G20" s="113" t="s">
        <v>464</v>
      </c>
      <c r="H20" s="113" t="s">
        <v>759</v>
      </c>
      <c r="I20" s="113" t="s">
        <v>460</v>
      </c>
      <c r="J20" s="113" t="s">
        <v>477</v>
      </c>
      <c r="K20" s="113" t="s">
        <v>818</v>
      </c>
      <c r="L20" s="113" t="s">
        <v>683</v>
      </c>
      <c r="M20" s="113" t="s">
        <v>883</v>
      </c>
      <c r="N20" s="107" t="s">
        <v>1223</v>
      </c>
      <c r="P20" s="240">
        <v>20</v>
      </c>
      <c r="Q20" s="238" t="s">
        <v>513</v>
      </c>
      <c r="R20" s="240" t="s">
        <v>696</v>
      </c>
      <c r="S20"/>
      <c r="T20" s="240" t="s">
        <v>507</v>
      </c>
      <c r="U20" s="238" t="s">
        <v>704</v>
      </c>
      <c r="V20" s="240">
        <v>83</v>
      </c>
      <c r="W20"/>
      <c r="X20" s="240" t="s">
        <v>696</v>
      </c>
      <c r="Y20" s="238" t="s">
        <v>513</v>
      </c>
      <c r="Z20" s="240">
        <v>20</v>
      </c>
      <c r="AB20" s="403" t="s">
        <v>107</v>
      </c>
      <c r="AC20" s="403" t="s">
        <v>705</v>
      </c>
      <c r="AD20" s="678" t="s">
        <v>706</v>
      </c>
      <c r="AE20" s="678"/>
      <c r="AF20" s="678"/>
      <c r="AG20" s="678"/>
      <c r="AH20" s="678"/>
      <c r="AI20" s="678"/>
      <c r="AJ20" s="678"/>
      <c r="AK20" s="678"/>
      <c r="AL20" s="678"/>
      <c r="AM20" s="678"/>
      <c r="AN20" s="678"/>
      <c r="AO20" s="678"/>
      <c r="AR20" s="215">
        <v>1</v>
      </c>
    </row>
    <row r="21" spans="1:44" ht="30">
      <c r="A21" s="128" t="s">
        <v>656</v>
      </c>
      <c r="B21" s="113" t="s">
        <v>657</v>
      </c>
      <c r="C21" s="113" t="s">
        <v>658</v>
      </c>
      <c r="D21" s="104" t="s">
        <v>659</v>
      </c>
      <c r="E21" s="104" t="s">
        <v>660</v>
      </c>
      <c r="F21" s="107" t="s">
        <v>661</v>
      </c>
      <c r="G21" s="113" t="s">
        <v>460</v>
      </c>
      <c r="H21" s="113" t="s">
        <v>662</v>
      </c>
      <c r="I21" s="113" t="s">
        <v>663</v>
      </c>
      <c r="J21" s="113" t="s">
        <v>641</v>
      </c>
      <c r="K21" s="113" t="s">
        <v>519</v>
      </c>
      <c r="L21" s="113" t="s">
        <v>664</v>
      </c>
      <c r="M21" s="113" t="s">
        <v>665</v>
      </c>
      <c r="N21" s="107" t="s">
        <v>666</v>
      </c>
      <c r="P21" s="239">
        <v>21</v>
      </c>
      <c r="Q21" s="237" t="s">
        <v>712</v>
      </c>
      <c r="R21" s="239" t="s">
        <v>696</v>
      </c>
      <c r="S21"/>
      <c r="T21" s="239" t="s">
        <v>656</v>
      </c>
      <c r="U21" s="237" t="s">
        <v>657</v>
      </c>
      <c r="V21" s="239">
        <v>92</v>
      </c>
      <c r="W21"/>
      <c r="X21" s="239" t="s">
        <v>696</v>
      </c>
      <c r="Y21" s="237" t="s">
        <v>712</v>
      </c>
      <c r="Z21" s="239">
        <v>21</v>
      </c>
      <c r="AB21" s="402">
        <v>1</v>
      </c>
      <c r="AC21" s="402" t="s">
        <v>1325</v>
      </c>
      <c r="AD21" s="741" t="s">
        <v>1326</v>
      </c>
      <c r="AE21" s="741"/>
      <c r="AF21" s="741"/>
      <c r="AG21" s="741"/>
      <c r="AH21" s="741"/>
      <c r="AI21" s="741"/>
      <c r="AJ21" s="741"/>
      <c r="AK21" s="741"/>
      <c r="AL21" s="741"/>
      <c r="AM21" s="741"/>
      <c r="AN21" s="741"/>
      <c r="AO21" s="741"/>
      <c r="AR21" s="215">
        <v>1</v>
      </c>
    </row>
    <row r="22" spans="1:44" ht="30">
      <c r="A22" s="128" t="s">
        <v>671</v>
      </c>
      <c r="B22" s="113" t="s">
        <v>657</v>
      </c>
      <c r="C22" s="113" t="s">
        <v>658</v>
      </c>
      <c r="D22" s="104" t="s">
        <v>672</v>
      </c>
      <c r="E22" s="104" t="s">
        <v>673</v>
      </c>
      <c r="F22" s="107" t="s">
        <v>661</v>
      </c>
      <c r="G22" s="113" t="s">
        <v>674</v>
      </c>
      <c r="H22" s="113" t="s">
        <v>460</v>
      </c>
      <c r="I22" s="113" t="s">
        <v>662</v>
      </c>
      <c r="J22" s="113" t="s">
        <v>519</v>
      </c>
      <c r="K22" s="113" t="s">
        <v>664</v>
      </c>
      <c r="L22" s="113" t="s">
        <v>675</v>
      </c>
      <c r="M22" s="113" t="s">
        <v>676</v>
      </c>
      <c r="N22" s="107" t="s">
        <v>677</v>
      </c>
      <c r="P22" s="240">
        <v>22</v>
      </c>
      <c r="Q22" s="241" t="s">
        <v>722</v>
      </c>
      <c r="R22" s="240" t="s">
        <v>723</v>
      </c>
      <c r="S22"/>
      <c r="T22" s="240" t="s">
        <v>671</v>
      </c>
      <c r="U22" s="241" t="s">
        <v>657</v>
      </c>
      <c r="V22" s="240">
        <v>93</v>
      </c>
      <c r="W22"/>
      <c r="X22" s="240" t="s">
        <v>723</v>
      </c>
      <c r="Y22" s="241" t="s">
        <v>722</v>
      </c>
      <c r="Z22" s="240">
        <v>22</v>
      </c>
      <c r="AB22" s="402">
        <v>2</v>
      </c>
      <c r="AC22" s="402" t="s">
        <v>1325</v>
      </c>
      <c r="AD22" s="741" t="s">
        <v>1327</v>
      </c>
      <c r="AE22" s="741"/>
      <c r="AF22" s="741"/>
      <c r="AG22" s="741"/>
      <c r="AH22" s="741"/>
      <c r="AI22" s="741"/>
      <c r="AJ22" s="741"/>
      <c r="AK22" s="741"/>
      <c r="AL22" s="741"/>
      <c r="AM22" s="741"/>
      <c r="AN22" s="741"/>
      <c r="AO22" s="741"/>
      <c r="AR22" s="215">
        <v>1</v>
      </c>
    </row>
    <row r="23" spans="1:44" ht="30">
      <c r="A23" s="128" t="s">
        <v>486</v>
      </c>
      <c r="B23" s="113" t="s">
        <v>657</v>
      </c>
      <c r="C23" s="113" t="s">
        <v>679</v>
      </c>
      <c r="D23" s="104" t="s">
        <v>680</v>
      </c>
      <c r="E23" s="104" t="s">
        <v>681</v>
      </c>
      <c r="F23" s="107" t="s">
        <v>682</v>
      </c>
      <c r="G23" s="113" t="s">
        <v>647</v>
      </c>
      <c r="H23" s="113" t="s">
        <v>641</v>
      </c>
      <c r="I23" s="113" t="s">
        <v>459</v>
      </c>
      <c r="J23" s="113" t="s">
        <v>683</v>
      </c>
      <c r="K23" s="113" t="s">
        <v>553</v>
      </c>
      <c r="L23" s="113" t="s">
        <v>684</v>
      </c>
      <c r="M23" s="113" t="s">
        <v>650</v>
      </c>
      <c r="N23" s="107" t="s">
        <v>685</v>
      </c>
      <c r="P23" s="239">
        <v>23</v>
      </c>
      <c r="Q23" s="237" t="s">
        <v>553</v>
      </c>
      <c r="R23" s="239" t="s">
        <v>732</v>
      </c>
      <c r="S23"/>
      <c r="T23" s="239" t="s">
        <v>486</v>
      </c>
      <c r="U23" s="237" t="s">
        <v>657</v>
      </c>
      <c r="V23" s="239">
        <v>94</v>
      </c>
      <c r="W23"/>
      <c r="X23" s="239" t="s">
        <v>732</v>
      </c>
      <c r="Y23" s="237" t="s">
        <v>553</v>
      </c>
      <c r="Z23" s="239">
        <v>23</v>
      </c>
      <c r="AB23" s="402">
        <v>3</v>
      </c>
      <c r="AC23" s="402" t="s">
        <v>733</v>
      </c>
      <c r="AD23" s="741" t="s">
        <v>1328</v>
      </c>
      <c r="AE23" s="741"/>
      <c r="AF23" s="741"/>
      <c r="AG23" s="741"/>
      <c r="AH23" s="741"/>
      <c r="AI23" s="741"/>
      <c r="AJ23" s="741"/>
      <c r="AK23" s="741"/>
      <c r="AL23" s="741"/>
      <c r="AM23" s="741"/>
      <c r="AN23" s="741"/>
      <c r="AO23" s="741"/>
      <c r="AR23" s="215">
        <v>1</v>
      </c>
    </row>
    <row r="24" spans="1:44" ht="30">
      <c r="A24" s="128" t="s">
        <v>739</v>
      </c>
      <c r="B24" s="113" t="s">
        <v>654</v>
      </c>
      <c r="C24" s="113" t="s">
        <v>707</v>
      </c>
      <c r="D24" s="104" t="s">
        <v>902</v>
      </c>
      <c r="E24" s="104" t="s">
        <v>903</v>
      </c>
      <c r="F24" s="107" t="s">
        <v>682</v>
      </c>
      <c r="G24" s="113" t="s">
        <v>483</v>
      </c>
      <c r="H24" s="113" t="s">
        <v>547</v>
      </c>
      <c r="I24" s="113" t="s">
        <v>746</v>
      </c>
      <c r="J24" s="113" t="s">
        <v>809</v>
      </c>
      <c r="K24" s="113" t="s">
        <v>904</v>
      </c>
      <c r="L24" s="113" t="s">
        <v>684</v>
      </c>
      <c r="M24" s="113" t="s">
        <v>905</v>
      </c>
      <c r="N24" s="107" t="s">
        <v>906</v>
      </c>
      <c r="P24" s="240">
        <v>24</v>
      </c>
      <c r="Q24" s="238" t="s">
        <v>738</v>
      </c>
      <c r="R24" s="240" t="s">
        <v>732</v>
      </c>
      <c r="S24"/>
      <c r="T24" s="240" t="s">
        <v>739</v>
      </c>
      <c r="U24" s="238" t="s">
        <v>654</v>
      </c>
      <c r="V24" s="240">
        <v>49</v>
      </c>
      <c r="W24"/>
      <c r="X24" s="240" t="s">
        <v>732</v>
      </c>
      <c r="Y24" s="238" t="s">
        <v>738</v>
      </c>
      <c r="Z24" s="240">
        <v>24</v>
      </c>
      <c r="AB24" s="402">
        <v>4</v>
      </c>
      <c r="AC24" s="402" t="s">
        <v>565</v>
      </c>
      <c r="AD24" s="741" t="s">
        <v>1329</v>
      </c>
      <c r="AE24" s="741"/>
      <c r="AF24" s="741"/>
      <c r="AG24" s="741"/>
      <c r="AH24" s="741"/>
      <c r="AI24" s="741"/>
      <c r="AJ24" s="741"/>
      <c r="AK24" s="741"/>
      <c r="AL24" s="741"/>
      <c r="AM24" s="741"/>
      <c r="AN24" s="741"/>
      <c r="AO24" s="741"/>
      <c r="AR24" s="215">
        <v>1</v>
      </c>
    </row>
    <row r="25" spans="1:44" ht="30">
      <c r="A25" s="128" t="s">
        <v>748</v>
      </c>
      <c r="B25" s="113" t="s">
        <v>749</v>
      </c>
      <c r="C25" s="113" t="s">
        <v>1075</v>
      </c>
      <c r="D25" s="104" t="s">
        <v>1076</v>
      </c>
      <c r="E25" s="104" t="s">
        <v>1077</v>
      </c>
      <c r="F25" s="107" t="s">
        <v>646</v>
      </c>
      <c r="G25" s="113" t="s">
        <v>460</v>
      </c>
      <c r="H25" s="113" t="s">
        <v>791</v>
      </c>
      <c r="I25" s="113" t="s">
        <v>647</v>
      </c>
      <c r="J25" s="113" t="s">
        <v>756</v>
      </c>
      <c r="K25" s="113" t="s">
        <v>722</v>
      </c>
      <c r="L25" s="113" t="s">
        <v>773</v>
      </c>
      <c r="M25" s="113" t="s">
        <v>883</v>
      </c>
      <c r="N25" s="107" t="s">
        <v>1078</v>
      </c>
      <c r="P25" s="239">
        <v>25</v>
      </c>
      <c r="Q25" s="237" t="s">
        <v>746</v>
      </c>
      <c r="R25" s="239" t="s">
        <v>747</v>
      </c>
      <c r="S25"/>
      <c r="T25" s="239" t="s">
        <v>748</v>
      </c>
      <c r="U25" s="237" t="s">
        <v>749</v>
      </c>
      <c r="V25" s="239">
        <v>125</v>
      </c>
      <c r="W25"/>
      <c r="X25" s="239" t="s">
        <v>747</v>
      </c>
      <c r="Y25" s="237" t="s">
        <v>746</v>
      </c>
      <c r="Z25" s="239">
        <v>25</v>
      </c>
      <c r="AB25" s="402">
        <v>5</v>
      </c>
      <c r="AC25" s="402" t="s">
        <v>750</v>
      </c>
      <c r="AD25" s="741" t="s">
        <v>1330</v>
      </c>
      <c r="AE25" s="741"/>
      <c r="AF25" s="741"/>
      <c r="AG25" s="741"/>
      <c r="AH25" s="741"/>
      <c r="AI25" s="741"/>
      <c r="AJ25" s="741"/>
      <c r="AK25" s="741"/>
      <c r="AL25" s="741"/>
      <c r="AM25" s="741"/>
      <c r="AN25" s="741"/>
      <c r="AO25" s="741"/>
      <c r="AR25" s="215">
        <v>1</v>
      </c>
    </row>
    <row r="26" spans="1:44" ht="30">
      <c r="A26" s="128" t="s">
        <v>756</v>
      </c>
      <c r="B26" s="113" t="s">
        <v>704</v>
      </c>
      <c r="C26" s="113" t="s">
        <v>1219</v>
      </c>
      <c r="D26" s="104" t="s">
        <v>1224</v>
      </c>
      <c r="E26" s="104" t="s">
        <v>1225</v>
      </c>
      <c r="F26" s="107" t="s">
        <v>1222</v>
      </c>
      <c r="G26" s="113" t="s">
        <v>647</v>
      </c>
      <c r="H26" s="113" t="s">
        <v>883</v>
      </c>
      <c r="I26" s="113" t="s">
        <v>998</v>
      </c>
      <c r="J26" s="113" t="s">
        <v>460</v>
      </c>
      <c r="K26" s="113" t="s">
        <v>882</v>
      </c>
      <c r="L26" s="113" t="s">
        <v>483</v>
      </c>
      <c r="M26" s="113" t="s">
        <v>697</v>
      </c>
      <c r="N26" s="107" t="s">
        <v>1226</v>
      </c>
      <c r="P26" s="240">
        <v>26</v>
      </c>
      <c r="Q26" s="238" t="s">
        <v>459</v>
      </c>
      <c r="R26" s="240" t="s">
        <v>747</v>
      </c>
      <c r="S26"/>
      <c r="T26" s="240" t="s">
        <v>756</v>
      </c>
      <c r="U26" s="238" t="s">
        <v>704</v>
      </c>
      <c r="V26" s="240">
        <v>84</v>
      </c>
      <c r="W26"/>
      <c r="X26" s="240" t="s">
        <v>747</v>
      </c>
      <c r="Y26" s="238" t="s">
        <v>459</v>
      </c>
      <c r="Z26" s="240">
        <v>26</v>
      </c>
      <c r="AB26" s="402">
        <v>6</v>
      </c>
      <c r="AC26" s="402" t="s">
        <v>757</v>
      </c>
      <c r="AD26" s="741" t="s">
        <v>1331</v>
      </c>
      <c r="AE26" s="741"/>
      <c r="AF26" s="741"/>
      <c r="AG26" s="741"/>
      <c r="AH26" s="741"/>
      <c r="AI26" s="741"/>
      <c r="AJ26" s="741"/>
      <c r="AK26" s="741"/>
      <c r="AL26" s="741"/>
      <c r="AM26" s="741"/>
      <c r="AN26" s="741"/>
      <c r="AO26" s="741"/>
      <c r="AR26" s="215">
        <v>1</v>
      </c>
    </row>
    <row r="27" spans="1:44" ht="31.5">
      <c r="A27" s="128" t="s">
        <v>477</v>
      </c>
      <c r="B27" s="113" t="s">
        <v>657</v>
      </c>
      <c r="C27" s="113" t="s">
        <v>689</v>
      </c>
      <c r="D27" s="104" t="s">
        <v>690</v>
      </c>
      <c r="E27" s="104" t="s">
        <v>691</v>
      </c>
      <c r="F27" s="107" t="s">
        <v>682</v>
      </c>
      <c r="G27" s="113" t="s">
        <v>536</v>
      </c>
      <c r="H27" s="113" t="s">
        <v>692</v>
      </c>
      <c r="I27" s="113" t="s">
        <v>676</v>
      </c>
      <c r="J27" s="113" t="s">
        <v>507</v>
      </c>
      <c r="K27" s="113" t="s">
        <v>513</v>
      </c>
      <c r="L27" s="113" t="s">
        <v>693</v>
      </c>
      <c r="M27" s="113" t="s">
        <v>547</v>
      </c>
      <c r="N27" s="107" t="s">
        <v>694</v>
      </c>
      <c r="P27" s="239">
        <v>27</v>
      </c>
      <c r="Q27" s="237" t="s">
        <v>702</v>
      </c>
      <c r="R27" s="239" t="s">
        <v>747</v>
      </c>
      <c r="S27"/>
      <c r="T27" s="239" t="s">
        <v>477</v>
      </c>
      <c r="U27" s="237" t="s">
        <v>657</v>
      </c>
      <c r="V27" s="239">
        <v>95</v>
      </c>
      <c r="W27"/>
      <c r="X27" s="239" t="s">
        <v>747</v>
      </c>
      <c r="Y27" s="237" t="s">
        <v>702</v>
      </c>
      <c r="Z27" s="239">
        <v>27</v>
      </c>
      <c r="AB27" s="402">
        <v>7</v>
      </c>
      <c r="AC27" s="402" t="s">
        <v>766</v>
      </c>
      <c r="AD27" s="741" t="s">
        <v>767</v>
      </c>
      <c r="AE27" s="741"/>
      <c r="AF27" s="741"/>
      <c r="AG27" s="741"/>
      <c r="AH27" s="741"/>
      <c r="AI27" s="741"/>
      <c r="AJ27" s="741"/>
      <c r="AK27" s="741"/>
      <c r="AL27" s="741"/>
      <c r="AM27" s="741"/>
      <c r="AN27" s="741"/>
      <c r="AO27" s="741"/>
      <c r="AR27" s="215">
        <v>1</v>
      </c>
    </row>
    <row r="28" spans="1:44" ht="30">
      <c r="A28" s="128" t="s">
        <v>774</v>
      </c>
      <c r="B28" s="113" t="s">
        <v>775</v>
      </c>
      <c r="C28" s="113" t="s">
        <v>1126</v>
      </c>
      <c r="D28" s="104" t="s">
        <v>1127</v>
      </c>
      <c r="E28" s="104" t="s">
        <v>1128</v>
      </c>
      <c r="F28" s="107" t="s">
        <v>682</v>
      </c>
      <c r="G28" s="113" t="s">
        <v>460</v>
      </c>
      <c r="H28" s="113" t="s">
        <v>865</v>
      </c>
      <c r="I28" s="113" t="s">
        <v>519</v>
      </c>
      <c r="J28" s="113" t="s">
        <v>773</v>
      </c>
      <c r="K28" s="113" t="s">
        <v>641</v>
      </c>
      <c r="L28" s="113" t="s">
        <v>553</v>
      </c>
      <c r="M28" s="113" t="s">
        <v>547</v>
      </c>
      <c r="N28" s="107" t="s">
        <v>1129</v>
      </c>
      <c r="P28" s="240">
        <v>28</v>
      </c>
      <c r="Q28" s="238" t="s">
        <v>773</v>
      </c>
      <c r="R28" s="240" t="s">
        <v>747</v>
      </c>
      <c r="S28"/>
      <c r="T28" s="240" t="s">
        <v>774</v>
      </c>
      <c r="U28" s="238" t="s">
        <v>775</v>
      </c>
      <c r="V28" s="240">
        <v>134</v>
      </c>
      <c r="W28"/>
      <c r="X28" s="240" t="s">
        <v>747</v>
      </c>
      <c r="Y28" s="238" t="s">
        <v>773</v>
      </c>
      <c r="Z28" s="240">
        <v>28</v>
      </c>
      <c r="AB28" s="408"/>
      <c r="AC28" s="408"/>
      <c r="AD28" s="408"/>
      <c r="AE28" s="408"/>
      <c r="AF28" s="408"/>
      <c r="AG28" s="408"/>
      <c r="AH28" s="408"/>
      <c r="AI28" s="408"/>
      <c r="AJ28" s="408"/>
      <c r="AK28" s="408"/>
      <c r="AL28" s="408"/>
      <c r="AM28" s="408"/>
      <c r="AN28" s="408"/>
      <c r="AO28" s="408"/>
      <c r="AR28" s="215">
        <v>1</v>
      </c>
    </row>
    <row r="29" spans="1:44" ht="30">
      <c r="A29" s="128" t="s">
        <v>530</v>
      </c>
      <c r="B29" s="113" t="s">
        <v>783</v>
      </c>
      <c r="C29" s="113" t="s">
        <v>1029</v>
      </c>
      <c r="D29" s="104" t="s">
        <v>1130</v>
      </c>
      <c r="E29" s="104" t="s">
        <v>1131</v>
      </c>
      <c r="F29" s="107" t="s">
        <v>646</v>
      </c>
      <c r="G29" s="113" t="s">
        <v>474</v>
      </c>
      <c r="H29" s="113" t="s">
        <v>692</v>
      </c>
      <c r="I29" s="113" t="s">
        <v>650</v>
      </c>
      <c r="J29" s="113" t="s">
        <v>1007</v>
      </c>
      <c r="K29" s="113" t="s">
        <v>941</v>
      </c>
      <c r="L29" s="113" t="s">
        <v>483</v>
      </c>
      <c r="M29" s="113" t="s">
        <v>547</v>
      </c>
      <c r="N29" s="107" t="s">
        <v>1132</v>
      </c>
      <c r="P29" s="239">
        <v>29</v>
      </c>
      <c r="Q29" s="237" t="s">
        <v>782</v>
      </c>
      <c r="R29" s="239" t="s">
        <v>747</v>
      </c>
      <c r="S29"/>
      <c r="T29" s="239" t="s">
        <v>530</v>
      </c>
      <c r="U29" s="237" t="s">
        <v>783</v>
      </c>
      <c r="V29" s="239">
        <v>41</v>
      </c>
      <c r="W29"/>
      <c r="X29" s="239" t="s">
        <v>747</v>
      </c>
      <c r="Y29" s="237" t="s">
        <v>782</v>
      </c>
      <c r="Z29" s="239">
        <v>29</v>
      </c>
      <c r="AB29" s="673" t="s">
        <v>361</v>
      </c>
      <c r="AC29" s="673"/>
      <c r="AD29" s="673"/>
      <c r="AE29" s="673"/>
      <c r="AF29" s="673"/>
      <c r="AG29" s="673"/>
      <c r="AH29" s="673"/>
      <c r="AI29" s="673"/>
      <c r="AJ29" s="673"/>
      <c r="AK29" s="673"/>
      <c r="AL29" s="673"/>
      <c r="AM29" s="673"/>
      <c r="AN29" s="673"/>
      <c r="AO29" s="673"/>
      <c r="AR29" s="215">
        <v>1</v>
      </c>
    </row>
    <row r="30" spans="1:44" ht="30">
      <c r="A30" s="128" t="s">
        <v>780</v>
      </c>
      <c r="B30" s="113" t="s">
        <v>669</v>
      </c>
      <c r="C30" s="113" t="s">
        <v>198</v>
      </c>
      <c r="D30" s="104" t="s">
        <v>1025</v>
      </c>
      <c r="E30" s="104" t="s">
        <v>1026</v>
      </c>
      <c r="F30" s="107" t="s">
        <v>646</v>
      </c>
      <c r="G30" s="113" t="s">
        <v>920</v>
      </c>
      <c r="H30" s="113" t="s">
        <v>513</v>
      </c>
      <c r="I30" s="113" t="s">
        <v>648</v>
      </c>
      <c r="J30" s="113" t="s">
        <v>821</v>
      </c>
      <c r="K30" s="113" t="s">
        <v>1027</v>
      </c>
      <c r="L30" s="113" t="s">
        <v>547</v>
      </c>
      <c r="M30" s="113" t="s">
        <v>483</v>
      </c>
      <c r="N30" s="107" t="s">
        <v>1028</v>
      </c>
      <c r="P30" s="240">
        <v>30</v>
      </c>
      <c r="Q30" s="238" t="s">
        <v>789</v>
      </c>
      <c r="R30" s="240" t="s">
        <v>747</v>
      </c>
      <c r="S30"/>
      <c r="T30" s="240" t="s">
        <v>780</v>
      </c>
      <c r="U30" s="238" t="s">
        <v>669</v>
      </c>
      <c r="V30" s="240">
        <v>140</v>
      </c>
      <c r="W30"/>
      <c r="X30" s="240" t="s">
        <v>747</v>
      </c>
      <c r="Y30" s="238" t="s">
        <v>789</v>
      </c>
      <c r="Z30" s="240">
        <v>30</v>
      </c>
      <c r="AB30" s="671" t="s">
        <v>9</v>
      </c>
      <c r="AC30" s="671"/>
      <c r="AD30" s="739" t="s">
        <v>1332</v>
      </c>
      <c r="AE30" s="739"/>
      <c r="AF30" s="739"/>
      <c r="AG30" s="739"/>
      <c r="AH30" s="739"/>
      <c r="AI30" s="739"/>
      <c r="AJ30" s="739"/>
      <c r="AK30" s="739"/>
      <c r="AL30" s="739"/>
      <c r="AM30" s="739"/>
      <c r="AN30" s="739"/>
      <c r="AO30" s="739"/>
      <c r="AR30" s="215">
        <v>1</v>
      </c>
    </row>
    <row r="31" spans="1:44" ht="30">
      <c r="A31" s="128" t="s">
        <v>667</v>
      </c>
      <c r="B31" s="113" t="s">
        <v>668</v>
      </c>
      <c r="C31" s="113" t="s">
        <v>1029</v>
      </c>
      <c r="D31" s="104" t="s">
        <v>1030</v>
      </c>
      <c r="E31" s="104" t="s">
        <v>1031</v>
      </c>
      <c r="F31" s="107" t="s">
        <v>646</v>
      </c>
      <c r="G31" s="113" t="s">
        <v>719</v>
      </c>
      <c r="H31" s="113" t="s">
        <v>821</v>
      </c>
      <c r="I31" s="113" t="s">
        <v>513</v>
      </c>
      <c r="J31" s="113" t="s">
        <v>474</v>
      </c>
      <c r="K31" s="113" t="s">
        <v>746</v>
      </c>
      <c r="L31" s="113" t="s">
        <v>483</v>
      </c>
      <c r="M31" s="113" t="s">
        <v>676</v>
      </c>
      <c r="N31" s="107" t="s">
        <v>1032</v>
      </c>
      <c r="P31" s="239">
        <v>31</v>
      </c>
      <c r="Q31" s="237" t="s">
        <v>796</v>
      </c>
      <c r="R31" s="239" t="s">
        <v>747</v>
      </c>
      <c r="S31"/>
      <c r="T31" s="239" t="s">
        <v>667</v>
      </c>
      <c r="U31" s="237" t="s">
        <v>668</v>
      </c>
      <c r="V31" s="239">
        <v>16</v>
      </c>
      <c r="W31"/>
      <c r="X31" s="239" t="s">
        <v>747</v>
      </c>
      <c r="Y31" s="237" t="s">
        <v>796</v>
      </c>
      <c r="Z31" s="239">
        <v>31</v>
      </c>
      <c r="AB31" s="671" t="s">
        <v>13</v>
      </c>
      <c r="AC31" s="671"/>
      <c r="AD31" s="739" t="s">
        <v>1333</v>
      </c>
      <c r="AE31" s="739"/>
      <c r="AF31" s="739"/>
      <c r="AG31" s="739"/>
      <c r="AH31" s="739"/>
      <c r="AI31" s="739"/>
      <c r="AJ31" s="739"/>
      <c r="AK31" s="739"/>
      <c r="AL31" s="739"/>
      <c r="AM31" s="739"/>
      <c r="AN31" s="739"/>
      <c r="AO31" s="739"/>
      <c r="AR31" s="215">
        <v>1</v>
      </c>
    </row>
    <row r="32" spans="1:44" ht="30">
      <c r="A32" s="128" t="s">
        <v>699</v>
      </c>
      <c r="B32" s="113" t="s">
        <v>657</v>
      </c>
      <c r="C32" s="113" t="s">
        <v>658</v>
      </c>
      <c r="D32" s="104" t="s">
        <v>700</v>
      </c>
      <c r="E32" s="104" t="s">
        <v>701</v>
      </c>
      <c r="F32" s="107" t="s">
        <v>661</v>
      </c>
      <c r="G32" s="113" t="s">
        <v>460</v>
      </c>
      <c r="H32" s="113" t="s">
        <v>662</v>
      </c>
      <c r="I32" s="113" t="s">
        <v>641</v>
      </c>
      <c r="J32" s="113" t="s">
        <v>687</v>
      </c>
      <c r="K32" s="113" t="s">
        <v>513</v>
      </c>
      <c r="L32" s="113" t="s">
        <v>702</v>
      </c>
      <c r="M32" s="113" t="s">
        <v>553</v>
      </c>
      <c r="N32" s="107" t="s">
        <v>703</v>
      </c>
      <c r="P32" s="240">
        <v>32</v>
      </c>
      <c r="Q32" s="241" t="s">
        <v>803</v>
      </c>
      <c r="R32" s="240" t="s">
        <v>747</v>
      </c>
      <c r="S32"/>
      <c r="T32" s="240" t="s">
        <v>699</v>
      </c>
      <c r="U32" s="241" t="s">
        <v>657</v>
      </c>
      <c r="V32" s="240">
        <v>96</v>
      </c>
      <c r="W32"/>
      <c r="X32" s="240" t="s">
        <v>747</v>
      </c>
      <c r="Y32" s="241" t="s">
        <v>803</v>
      </c>
      <c r="Z32" s="240">
        <v>32</v>
      </c>
      <c r="AB32" s="671" t="s">
        <v>17</v>
      </c>
      <c r="AC32" s="671"/>
      <c r="AD32" s="739" t="s">
        <v>1334</v>
      </c>
      <c r="AE32" s="739"/>
      <c r="AF32" s="739"/>
      <c r="AG32" s="739"/>
      <c r="AH32" s="739"/>
      <c r="AI32" s="739"/>
      <c r="AJ32" s="739"/>
      <c r="AK32" s="739"/>
      <c r="AL32" s="739"/>
      <c r="AM32" s="739"/>
      <c r="AN32" s="739"/>
      <c r="AO32" s="739"/>
      <c r="AR32" s="215">
        <v>1</v>
      </c>
    </row>
    <row r="33" spans="1:44" ht="30">
      <c r="A33" s="128" t="s">
        <v>480</v>
      </c>
      <c r="B33" s="113" t="s">
        <v>749</v>
      </c>
      <c r="C33" s="113" t="s">
        <v>1036</v>
      </c>
      <c r="D33" s="104" t="s">
        <v>1079</v>
      </c>
      <c r="E33" s="104" t="s">
        <v>1080</v>
      </c>
      <c r="F33" s="107" t="s">
        <v>682</v>
      </c>
      <c r="G33" s="113" t="s">
        <v>460</v>
      </c>
      <c r="H33" s="113" t="s">
        <v>774</v>
      </c>
      <c r="I33" s="113" t="s">
        <v>542</v>
      </c>
      <c r="J33" s="113" t="s">
        <v>843</v>
      </c>
      <c r="K33" s="113" t="s">
        <v>513</v>
      </c>
      <c r="L33" s="113" t="s">
        <v>1081</v>
      </c>
      <c r="M33" s="113" t="s">
        <v>773</v>
      </c>
      <c r="N33" s="107" t="s">
        <v>1082</v>
      </c>
      <c r="P33" s="239">
        <v>33</v>
      </c>
      <c r="Q33" s="237" t="s">
        <v>710</v>
      </c>
      <c r="R33" s="239" t="s">
        <v>812</v>
      </c>
      <c r="S33"/>
      <c r="T33" s="239" t="s">
        <v>480</v>
      </c>
      <c r="U33" s="237" t="s">
        <v>749</v>
      </c>
      <c r="V33" s="239">
        <v>126</v>
      </c>
      <c r="W33"/>
      <c r="X33" s="239" t="s">
        <v>812</v>
      </c>
      <c r="Y33" s="237" t="s">
        <v>710</v>
      </c>
      <c r="Z33" s="239">
        <v>33</v>
      </c>
      <c r="AB33" s="671" t="s">
        <v>21</v>
      </c>
      <c r="AC33" s="671"/>
      <c r="AD33" s="739" t="s">
        <v>1335</v>
      </c>
      <c r="AE33" s="739"/>
      <c r="AF33" s="739"/>
      <c r="AG33" s="739"/>
      <c r="AH33" s="739"/>
      <c r="AI33" s="739"/>
      <c r="AJ33" s="739"/>
      <c r="AK33" s="739"/>
      <c r="AL33" s="739"/>
      <c r="AM33" s="739"/>
      <c r="AN33" s="739"/>
      <c r="AO33" s="739"/>
      <c r="AR33" s="215">
        <v>1</v>
      </c>
    </row>
    <row r="34" spans="1:44" ht="45">
      <c r="A34" s="128" t="s">
        <v>547</v>
      </c>
      <c r="B34" s="113" t="s">
        <v>652</v>
      </c>
      <c r="C34" s="113" t="s">
        <v>194</v>
      </c>
      <c r="D34" s="104" t="s">
        <v>1264</v>
      </c>
      <c r="E34" s="104" t="s">
        <v>1265</v>
      </c>
      <c r="F34" s="107" t="s">
        <v>661</v>
      </c>
      <c r="G34" s="113" t="s">
        <v>483</v>
      </c>
      <c r="H34" s="113" t="s">
        <v>519</v>
      </c>
      <c r="I34" s="113" t="s">
        <v>474</v>
      </c>
      <c r="J34" s="113" t="s">
        <v>827</v>
      </c>
      <c r="K34" s="113" t="s">
        <v>780</v>
      </c>
      <c r="L34" s="113" t="s">
        <v>457</v>
      </c>
      <c r="M34" s="113" t="s">
        <v>648</v>
      </c>
      <c r="N34" s="107" t="s">
        <v>1266</v>
      </c>
      <c r="P34" s="240">
        <v>34</v>
      </c>
      <c r="Q34" s="238" t="s">
        <v>818</v>
      </c>
      <c r="R34" s="240" t="s">
        <v>819</v>
      </c>
      <c r="S34"/>
      <c r="T34" s="240" t="s">
        <v>547</v>
      </c>
      <c r="U34" s="238" t="s">
        <v>652</v>
      </c>
      <c r="V34" s="240">
        <v>15</v>
      </c>
      <c r="W34"/>
      <c r="X34" s="240" t="s">
        <v>819</v>
      </c>
      <c r="Y34" s="238" t="s">
        <v>818</v>
      </c>
      <c r="Z34" s="240">
        <v>34</v>
      </c>
      <c r="AB34" s="671" t="s">
        <v>25</v>
      </c>
      <c r="AC34" s="671"/>
      <c r="AD34" s="739" t="s">
        <v>1336</v>
      </c>
      <c r="AE34" s="739"/>
      <c r="AF34" s="739"/>
      <c r="AG34" s="739"/>
      <c r="AH34" s="739"/>
      <c r="AI34" s="739"/>
      <c r="AJ34" s="739"/>
      <c r="AK34" s="739"/>
      <c r="AL34" s="739"/>
      <c r="AM34" s="739"/>
      <c r="AN34" s="739"/>
      <c r="AO34" s="739"/>
      <c r="AR34" s="215">
        <v>1</v>
      </c>
    </row>
    <row r="35" spans="1:44" ht="30">
      <c r="A35" s="128" t="s">
        <v>827</v>
      </c>
      <c r="B35" s="113" t="s">
        <v>669</v>
      </c>
      <c r="C35" s="113" t="s">
        <v>1021</v>
      </c>
      <c r="D35" s="104" t="s">
        <v>1033</v>
      </c>
      <c r="E35" s="104" t="s">
        <v>1034</v>
      </c>
      <c r="F35" s="107" t="s">
        <v>646</v>
      </c>
      <c r="G35" s="113" t="s">
        <v>676</v>
      </c>
      <c r="H35" s="113" t="s">
        <v>874</v>
      </c>
      <c r="I35" s="113" t="s">
        <v>941</v>
      </c>
      <c r="J35" s="113" t="s">
        <v>920</v>
      </c>
      <c r="K35" s="113" t="s">
        <v>854</v>
      </c>
      <c r="L35" s="113" t="s">
        <v>710</v>
      </c>
      <c r="M35" s="113" t="s">
        <v>547</v>
      </c>
      <c r="N35" s="107" t="s">
        <v>1035</v>
      </c>
      <c r="P35" s="239">
        <v>35</v>
      </c>
      <c r="Q35" s="237" t="s">
        <v>826</v>
      </c>
      <c r="R35" s="239" t="s">
        <v>819</v>
      </c>
      <c r="S35"/>
      <c r="T35" s="239" t="s">
        <v>827</v>
      </c>
      <c r="U35" s="237" t="s">
        <v>669</v>
      </c>
      <c r="V35" s="239">
        <v>141</v>
      </c>
      <c r="W35"/>
      <c r="X35" s="239" t="s">
        <v>819</v>
      </c>
      <c r="Y35" s="237" t="s">
        <v>826</v>
      </c>
      <c r="Z35" s="239">
        <v>35</v>
      </c>
      <c r="AB35" s="671" t="s">
        <v>41</v>
      </c>
      <c r="AC35" s="671"/>
      <c r="AD35" s="739" t="s">
        <v>1337</v>
      </c>
      <c r="AE35" s="739"/>
      <c r="AF35" s="739"/>
      <c r="AG35" s="739"/>
      <c r="AH35" s="739"/>
      <c r="AI35" s="739"/>
      <c r="AJ35" s="739"/>
      <c r="AK35" s="739"/>
      <c r="AL35" s="739"/>
      <c r="AM35" s="739"/>
      <c r="AN35" s="739"/>
      <c r="AO35" s="739"/>
      <c r="AR35" s="215">
        <v>1</v>
      </c>
    </row>
    <row r="36" spans="1:44" ht="30">
      <c r="A36" s="128" t="s">
        <v>746</v>
      </c>
      <c r="B36" s="113" t="s">
        <v>747</v>
      </c>
      <c r="C36" s="113" t="s">
        <v>1227</v>
      </c>
      <c r="D36" s="104" t="s">
        <v>1228</v>
      </c>
      <c r="E36" s="104" t="s">
        <v>1229</v>
      </c>
      <c r="F36" s="107" t="s">
        <v>682</v>
      </c>
      <c r="G36" s="113" t="s">
        <v>719</v>
      </c>
      <c r="H36" s="113" t="s">
        <v>474</v>
      </c>
      <c r="I36" s="113" t="s">
        <v>1165</v>
      </c>
      <c r="J36" s="113" t="s">
        <v>649</v>
      </c>
      <c r="K36" s="113" t="s">
        <v>457</v>
      </c>
      <c r="L36" s="113" t="s">
        <v>547</v>
      </c>
      <c r="M36" s="113" t="s">
        <v>647</v>
      </c>
      <c r="N36" s="107" t="s">
        <v>1230</v>
      </c>
      <c r="P36" s="240">
        <v>36</v>
      </c>
      <c r="Q36" s="241" t="s">
        <v>834</v>
      </c>
      <c r="R36" s="240" t="s">
        <v>819</v>
      </c>
      <c r="S36"/>
      <c r="T36" s="240" t="s">
        <v>746</v>
      </c>
      <c r="U36" s="241" t="s">
        <v>747</v>
      </c>
      <c r="V36" s="240">
        <v>25</v>
      </c>
      <c r="W36"/>
      <c r="X36" s="240" t="s">
        <v>819</v>
      </c>
      <c r="Y36" s="241" t="s">
        <v>834</v>
      </c>
      <c r="Z36" s="240">
        <v>36</v>
      </c>
      <c r="AB36" s="671" t="s">
        <v>45</v>
      </c>
      <c r="AC36" s="671"/>
      <c r="AD36" s="739" t="s">
        <v>1338</v>
      </c>
      <c r="AE36" s="739"/>
      <c r="AF36" s="739"/>
      <c r="AG36" s="739"/>
      <c r="AH36" s="739"/>
      <c r="AI36" s="739"/>
      <c r="AJ36" s="739"/>
      <c r="AK36" s="739"/>
      <c r="AL36" s="739"/>
      <c r="AM36" s="739"/>
      <c r="AN36" s="739"/>
      <c r="AO36" s="739"/>
      <c r="AR36" s="215">
        <v>1</v>
      </c>
    </row>
    <row r="37" spans="1:44" ht="30">
      <c r="A37" s="128" t="s">
        <v>695</v>
      </c>
      <c r="B37" s="113" t="s">
        <v>696</v>
      </c>
      <c r="C37" s="113" t="s">
        <v>1133</v>
      </c>
      <c r="D37" s="104" t="s">
        <v>1267</v>
      </c>
      <c r="E37" s="104" t="s">
        <v>1268</v>
      </c>
      <c r="F37" s="107" t="s">
        <v>881</v>
      </c>
      <c r="G37" s="113" t="s">
        <v>1070</v>
      </c>
      <c r="H37" s="113" t="s">
        <v>749</v>
      </c>
      <c r="I37" s="113" t="s">
        <v>647</v>
      </c>
      <c r="J37" s="113" t="s">
        <v>774</v>
      </c>
      <c r="K37" s="113" t="s">
        <v>460</v>
      </c>
      <c r="L37" s="113" t="s">
        <v>542</v>
      </c>
      <c r="M37" s="113" t="s">
        <v>674</v>
      </c>
      <c r="N37" s="107" t="s">
        <v>1269</v>
      </c>
      <c r="P37" s="239">
        <v>37</v>
      </c>
      <c r="Q37" s="237" t="s">
        <v>841</v>
      </c>
      <c r="R37" s="239" t="s">
        <v>819</v>
      </c>
      <c r="S37"/>
      <c r="T37" s="239" t="s">
        <v>695</v>
      </c>
      <c r="U37" s="237" t="s">
        <v>696</v>
      </c>
      <c r="V37" s="239">
        <v>19</v>
      </c>
      <c r="W37"/>
      <c r="X37" s="239" t="s">
        <v>819</v>
      </c>
      <c r="Y37" s="237" t="s">
        <v>841</v>
      </c>
      <c r="Z37" s="239">
        <v>37</v>
      </c>
      <c r="AB37" s="671" t="s">
        <v>49</v>
      </c>
      <c r="AC37" s="671"/>
      <c r="AD37" s="739" t="s">
        <v>1339</v>
      </c>
      <c r="AE37" s="739"/>
      <c r="AF37" s="739"/>
      <c r="AG37" s="739"/>
      <c r="AH37" s="739"/>
      <c r="AI37" s="739"/>
      <c r="AJ37" s="739"/>
      <c r="AK37" s="739"/>
      <c r="AL37" s="739"/>
      <c r="AM37" s="739"/>
      <c r="AN37" s="739"/>
      <c r="AO37" s="739"/>
      <c r="AR37" s="215">
        <v>1</v>
      </c>
    </row>
    <row r="38" spans="1:44" ht="30">
      <c r="A38" s="128" t="s">
        <v>457</v>
      </c>
      <c r="B38" s="113" t="s">
        <v>657</v>
      </c>
      <c r="C38" s="113" t="s">
        <v>707</v>
      </c>
      <c r="D38" s="104" t="s">
        <v>708</v>
      </c>
      <c r="E38" s="104" t="s">
        <v>709</v>
      </c>
      <c r="F38" s="107" t="s">
        <v>682</v>
      </c>
      <c r="G38" s="113" t="s">
        <v>676</v>
      </c>
      <c r="H38" s="113" t="s">
        <v>459</v>
      </c>
      <c r="I38" s="113" t="s">
        <v>710</v>
      </c>
      <c r="J38" s="113" t="s">
        <v>650</v>
      </c>
      <c r="K38" s="113" t="s">
        <v>460</v>
      </c>
      <c r="L38" s="113" t="s">
        <v>519</v>
      </c>
      <c r="M38" s="113" t="s">
        <v>547</v>
      </c>
      <c r="N38" s="107" t="s">
        <v>711</v>
      </c>
      <c r="P38" s="240">
        <v>38</v>
      </c>
      <c r="Q38" s="238" t="s">
        <v>847</v>
      </c>
      <c r="R38" s="240" t="s">
        <v>819</v>
      </c>
      <c r="S38"/>
      <c r="T38" s="240" t="s">
        <v>457</v>
      </c>
      <c r="U38" s="238" t="s">
        <v>657</v>
      </c>
      <c r="V38" s="240">
        <v>97</v>
      </c>
      <c r="W38"/>
      <c r="X38" s="240" t="s">
        <v>819</v>
      </c>
      <c r="Y38" s="238" t="s">
        <v>847</v>
      </c>
      <c r="Z38" s="240">
        <v>38</v>
      </c>
      <c r="AB38" s="671" t="s">
        <v>53</v>
      </c>
      <c r="AC38" s="671"/>
      <c r="AD38" s="739" t="s">
        <v>1340</v>
      </c>
      <c r="AE38" s="739"/>
      <c r="AF38" s="739"/>
      <c r="AG38" s="739"/>
      <c r="AH38" s="739"/>
      <c r="AI38" s="739"/>
      <c r="AJ38" s="739"/>
      <c r="AK38" s="739"/>
      <c r="AL38" s="739"/>
      <c r="AM38" s="739"/>
      <c r="AN38" s="739"/>
      <c r="AO38" s="739"/>
      <c r="AR38" s="215">
        <v>1</v>
      </c>
    </row>
    <row r="39" spans="1:44" ht="30">
      <c r="A39" s="128" t="s">
        <v>854</v>
      </c>
      <c r="B39" s="113" t="s">
        <v>654</v>
      </c>
      <c r="C39" s="113" t="s">
        <v>910</v>
      </c>
      <c r="D39" s="104" t="s">
        <v>911</v>
      </c>
      <c r="E39" s="104" t="s">
        <v>912</v>
      </c>
      <c r="F39" s="107" t="s">
        <v>881</v>
      </c>
      <c r="G39" s="113" t="s">
        <v>474</v>
      </c>
      <c r="H39" s="113" t="s">
        <v>483</v>
      </c>
      <c r="I39" s="113" t="s">
        <v>827</v>
      </c>
      <c r="J39" s="113" t="s">
        <v>773</v>
      </c>
      <c r="K39" s="113" t="s">
        <v>663</v>
      </c>
      <c r="L39" s="113" t="s">
        <v>477</v>
      </c>
      <c r="M39" s="113" t="s">
        <v>913</v>
      </c>
      <c r="N39" s="107" t="s">
        <v>914</v>
      </c>
      <c r="P39" s="239">
        <v>39</v>
      </c>
      <c r="Q39" s="237" t="s">
        <v>853</v>
      </c>
      <c r="R39" s="239" t="s">
        <v>819</v>
      </c>
      <c r="S39"/>
      <c r="T39" s="239" t="s">
        <v>854</v>
      </c>
      <c r="U39" s="237" t="s">
        <v>654</v>
      </c>
      <c r="V39" s="239">
        <v>50</v>
      </c>
      <c r="W39"/>
      <c r="X39" s="239" t="s">
        <v>819</v>
      </c>
      <c r="Y39" s="237" t="s">
        <v>853</v>
      </c>
      <c r="Z39" s="239">
        <v>39</v>
      </c>
      <c r="AB39" s="671" t="s">
        <v>57</v>
      </c>
      <c r="AC39" s="671"/>
      <c r="AD39" s="739" t="s">
        <v>1341</v>
      </c>
      <c r="AE39" s="739"/>
      <c r="AF39" s="739"/>
      <c r="AG39" s="739"/>
      <c r="AH39" s="739"/>
      <c r="AI39" s="739"/>
      <c r="AJ39" s="739"/>
      <c r="AK39" s="739"/>
      <c r="AL39" s="739"/>
      <c r="AM39" s="739"/>
      <c r="AN39" s="739"/>
      <c r="AO39" s="739"/>
      <c r="AR39" s="215">
        <v>1</v>
      </c>
    </row>
    <row r="40" spans="1:44" ht="30">
      <c r="A40" s="128" t="s">
        <v>715</v>
      </c>
      <c r="B40" s="113" t="s">
        <v>657</v>
      </c>
      <c r="C40" s="113" t="s">
        <v>716</v>
      </c>
      <c r="D40" s="104" t="s">
        <v>717</v>
      </c>
      <c r="E40" s="104" t="s">
        <v>718</v>
      </c>
      <c r="F40" s="107" t="s">
        <v>661</v>
      </c>
      <c r="G40" s="113" t="s">
        <v>719</v>
      </c>
      <c r="H40" s="113" t="s">
        <v>692</v>
      </c>
      <c r="I40" s="113" t="s">
        <v>460</v>
      </c>
      <c r="J40" s="113" t="s">
        <v>530</v>
      </c>
      <c r="K40" s="113" t="s">
        <v>647</v>
      </c>
      <c r="L40" s="113" t="s">
        <v>513</v>
      </c>
      <c r="M40" s="113" t="s">
        <v>720</v>
      </c>
      <c r="N40" s="107" t="s">
        <v>721</v>
      </c>
      <c r="P40" s="240">
        <v>40</v>
      </c>
      <c r="Q40" s="241" t="s">
        <v>860</v>
      </c>
      <c r="R40" s="240" t="s">
        <v>861</v>
      </c>
      <c r="S40"/>
      <c r="T40" s="240" t="s">
        <v>715</v>
      </c>
      <c r="U40" s="241" t="s">
        <v>657</v>
      </c>
      <c r="V40" s="240">
        <v>98</v>
      </c>
      <c r="W40"/>
      <c r="X40" s="240" t="s">
        <v>861</v>
      </c>
      <c r="Y40" s="241" t="s">
        <v>860</v>
      </c>
      <c r="Z40" s="240">
        <v>40</v>
      </c>
      <c r="AB40" s="408"/>
      <c r="AC40" s="408"/>
      <c r="AD40" s="408"/>
      <c r="AE40" s="408"/>
      <c r="AF40" s="408"/>
      <c r="AG40" s="408"/>
      <c r="AH40" s="408"/>
      <c r="AI40" s="408"/>
      <c r="AJ40" s="408"/>
      <c r="AK40" s="408"/>
      <c r="AL40" s="408"/>
      <c r="AM40" s="408"/>
      <c r="AN40" s="408"/>
      <c r="AO40" s="408"/>
      <c r="AR40" s="215">
        <v>1</v>
      </c>
    </row>
    <row r="41" spans="1:44" ht="30">
      <c r="A41" s="128" t="s">
        <v>725</v>
      </c>
      <c r="B41" s="113" t="s">
        <v>657</v>
      </c>
      <c r="C41" s="113" t="s">
        <v>726</v>
      </c>
      <c r="D41" s="104" t="s">
        <v>727</v>
      </c>
      <c r="E41" s="104" t="s">
        <v>728</v>
      </c>
      <c r="F41" s="107" t="s">
        <v>661</v>
      </c>
      <c r="G41" s="113" t="s">
        <v>719</v>
      </c>
      <c r="H41" s="113" t="s">
        <v>519</v>
      </c>
      <c r="I41" s="113" t="s">
        <v>513</v>
      </c>
      <c r="J41" s="113" t="s">
        <v>729</v>
      </c>
      <c r="K41" s="113" t="s">
        <v>730</v>
      </c>
      <c r="L41" s="113" t="s">
        <v>460</v>
      </c>
      <c r="M41" s="113" t="s">
        <v>547</v>
      </c>
      <c r="N41" s="107" t="s">
        <v>731</v>
      </c>
      <c r="P41" s="239">
        <v>41</v>
      </c>
      <c r="Q41" s="237" t="s">
        <v>530</v>
      </c>
      <c r="R41" s="239" t="s">
        <v>783</v>
      </c>
      <c r="S41"/>
      <c r="T41" s="239" t="s">
        <v>725</v>
      </c>
      <c r="U41" s="237" t="s">
        <v>657</v>
      </c>
      <c r="V41" s="239">
        <v>99</v>
      </c>
      <c r="W41"/>
      <c r="X41" s="239" t="s">
        <v>783</v>
      </c>
      <c r="Y41" s="237" t="s">
        <v>530</v>
      </c>
      <c r="Z41" s="239">
        <v>41</v>
      </c>
      <c r="AB41" s="673" t="s">
        <v>867</v>
      </c>
      <c r="AC41" s="673"/>
      <c r="AD41" s="673"/>
      <c r="AE41" s="673"/>
      <c r="AF41" s="673"/>
      <c r="AG41" s="673"/>
      <c r="AH41" s="673"/>
      <c r="AI41" s="673"/>
      <c r="AJ41" s="673"/>
      <c r="AK41" s="673"/>
      <c r="AL41" s="673"/>
      <c r="AM41" s="673"/>
      <c r="AN41" s="673"/>
      <c r="AO41" s="673"/>
      <c r="AR41" s="215">
        <v>1</v>
      </c>
    </row>
    <row r="42" spans="1:44" ht="30">
      <c r="A42" s="128" t="s">
        <v>874</v>
      </c>
      <c r="B42" s="113" t="s">
        <v>654</v>
      </c>
      <c r="C42" s="113" t="s">
        <v>887</v>
      </c>
      <c r="D42" s="104" t="s">
        <v>917</v>
      </c>
      <c r="E42" s="104" t="s">
        <v>918</v>
      </c>
      <c r="F42" s="107" t="s">
        <v>881</v>
      </c>
      <c r="G42" s="113" t="s">
        <v>687</v>
      </c>
      <c r="H42" s="113" t="s">
        <v>483</v>
      </c>
      <c r="I42" s="113" t="s">
        <v>827</v>
      </c>
      <c r="J42" s="113" t="s">
        <v>773</v>
      </c>
      <c r="K42" s="113" t="s">
        <v>525</v>
      </c>
      <c r="L42" s="113" t="s">
        <v>919</v>
      </c>
      <c r="M42" s="113" t="s">
        <v>920</v>
      </c>
      <c r="N42" s="107" t="s">
        <v>921</v>
      </c>
      <c r="P42" s="240">
        <v>42</v>
      </c>
      <c r="Q42" s="238" t="s">
        <v>536</v>
      </c>
      <c r="R42" s="240" t="s">
        <v>783</v>
      </c>
      <c r="S42"/>
      <c r="T42" s="240" t="s">
        <v>874</v>
      </c>
      <c r="U42" s="238" t="s">
        <v>654</v>
      </c>
      <c r="V42" s="240">
        <v>51</v>
      </c>
      <c r="W42"/>
      <c r="X42" s="240" t="s">
        <v>783</v>
      </c>
      <c r="Y42" s="238" t="s">
        <v>536</v>
      </c>
      <c r="Z42" s="240">
        <v>42</v>
      </c>
      <c r="AB42" s="733" t="s">
        <v>875</v>
      </c>
      <c r="AC42" s="733"/>
      <c r="AD42" s="733"/>
      <c r="AE42" s="739" t="s">
        <v>876</v>
      </c>
      <c r="AF42" s="739"/>
      <c r="AG42" s="739"/>
      <c r="AH42" s="739"/>
      <c r="AI42" s="739"/>
      <c r="AJ42" s="739"/>
      <c r="AK42" s="739"/>
      <c r="AL42" s="739"/>
      <c r="AM42" s="739"/>
      <c r="AN42" s="739"/>
      <c r="AO42" s="739"/>
      <c r="AR42" s="215">
        <v>1</v>
      </c>
    </row>
    <row r="43" spans="1:44" ht="30">
      <c r="A43" s="128" t="s">
        <v>648</v>
      </c>
      <c r="B43" s="113" t="s">
        <v>657</v>
      </c>
      <c r="C43" s="113" t="s">
        <v>198</v>
      </c>
      <c r="D43" s="104" t="s">
        <v>735</v>
      </c>
      <c r="E43" s="104" t="s">
        <v>736</v>
      </c>
      <c r="F43" s="107" t="s">
        <v>646</v>
      </c>
      <c r="G43" s="113" t="s">
        <v>641</v>
      </c>
      <c r="H43" s="113" t="s">
        <v>542</v>
      </c>
      <c r="I43" s="113" t="s">
        <v>729</v>
      </c>
      <c r="J43" s="113" t="s">
        <v>525</v>
      </c>
      <c r="K43" s="113" t="s">
        <v>662</v>
      </c>
      <c r="L43" s="113" t="s">
        <v>460</v>
      </c>
      <c r="M43" s="113" t="s">
        <v>547</v>
      </c>
      <c r="N43" s="107" t="s">
        <v>737</v>
      </c>
      <c r="P43" s="239">
        <v>43</v>
      </c>
      <c r="Q43" s="237" t="s">
        <v>885</v>
      </c>
      <c r="R43" s="239" t="s">
        <v>783</v>
      </c>
      <c r="S43"/>
      <c r="T43" s="239" t="s">
        <v>648</v>
      </c>
      <c r="U43" s="237" t="s">
        <v>657</v>
      </c>
      <c r="V43" s="239">
        <v>100</v>
      </c>
      <c r="W43"/>
      <c r="X43" s="239" t="s">
        <v>783</v>
      </c>
      <c r="Y43" s="237" t="s">
        <v>885</v>
      </c>
      <c r="Z43" s="239">
        <v>43</v>
      </c>
      <c r="AB43" s="733" t="s">
        <v>453</v>
      </c>
      <c r="AC43" s="733"/>
      <c r="AD43" s="733"/>
      <c r="AE43" s="739" t="s">
        <v>1342</v>
      </c>
      <c r="AF43" s="739"/>
      <c r="AG43" s="739"/>
      <c r="AH43" s="739"/>
      <c r="AI43" s="739"/>
      <c r="AJ43" s="739"/>
      <c r="AK43" s="739"/>
      <c r="AL43" s="739"/>
      <c r="AM43" s="739"/>
      <c r="AN43" s="739"/>
      <c r="AO43" s="739"/>
      <c r="AR43" s="215">
        <v>1</v>
      </c>
    </row>
    <row r="44" spans="1:44" ht="30">
      <c r="A44" s="128" t="s">
        <v>860</v>
      </c>
      <c r="B44" s="113" t="s">
        <v>861</v>
      </c>
      <c r="C44" s="113" t="s">
        <v>707</v>
      </c>
      <c r="D44" s="104" t="s">
        <v>1167</v>
      </c>
      <c r="E44" s="104" t="s">
        <v>1168</v>
      </c>
      <c r="F44" s="107" t="s">
        <v>682</v>
      </c>
      <c r="G44" s="113" t="s">
        <v>862</v>
      </c>
      <c r="H44" s="113" t="s">
        <v>648</v>
      </c>
      <c r="I44" s="113" t="s">
        <v>773</v>
      </c>
      <c r="J44" s="113" t="s">
        <v>1165</v>
      </c>
      <c r="K44" s="113" t="s">
        <v>898</v>
      </c>
      <c r="L44" s="113" t="s">
        <v>547</v>
      </c>
      <c r="M44" s="113" t="s">
        <v>1007</v>
      </c>
      <c r="N44" s="107" t="s">
        <v>1169</v>
      </c>
      <c r="P44" s="240">
        <v>44</v>
      </c>
      <c r="Q44" s="241" t="s">
        <v>763</v>
      </c>
      <c r="R44" s="240" t="s">
        <v>783</v>
      </c>
      <c r="S44"/>
      <c r="T44" s="240" t="s">
        <v>860</v>
      </c>
      <c r="U44" s="241" t="s">
        <v>861</v>
      </c>
      <c r="V44" s="240">
        <v>40</v>
      </c>
      <c r="W44"/>
      <c r="X44" s="240" t="s">
        <v>783</v>
      </c>
      <c r="Y44" s="241" t="s">
        <v>763</v>
      </c>
      <c r="Z44" s="240">
        <v>44</v>
      </c>
      <c r="AB44" s="733" t="s">
        <v>892</v>
      </c>
      <c r="AC44" s="733"/>
      <c r="AD44" s="733"/>
      <c r="AE44" s="739" t="s">
        <v>1343</v>
      </c>
      <c r="AF44" s="739"/>
      <c r="AG44" s="739"/>
      <c r="AH44" s="739"/>
      <c r="AI44" s="739"/>
      <c r="AJ44" s="739"/>
      <c r="AK44" s="739"/>
      <c r="AL44" s="739"/>
      <c r="AM44" s="739"/>
      <c r="AN44" s="739"/>
      <c r="AO44" s="739"/>
      <c r="AR44" s="215">
        <v>1</v>
      </c>
    </row>
    <row r="45" spans="1:44" ht="30">
      <c r="A45" s="128" t="s">
        <v>536</v>
      </c>
      <c r="B45" s="113" t="s">
        <v>783</v>
      </c>
      <c r="C45" s="113" t="s">
        <v>1133</v>
      </c>
      <c r="D45" s="104" t="s">
        <v>1134</v>
      </c>
      <c r="E45" s="104" t="s">
        <v>1135</v>
      </c>
      <c r="F45" s="107" t="s">
        <v>881</v>
      </c>
      <c r="G45" s="113" t="s">
        <v>477</v>
      </c>
      <c r="H45" s="113" t="s">
        <v>650</v>
      </c>
      <c r="I45" s="113" t="s">
        <v>692</v>
      </c>
      <c r="J45" s="113" t="s">
        <v>525</v>
      </c>
      <c r="K45" s="113" t="s">
        <v>941</v>
      </c>
      <c r="L45" s="113" t="s">
        <v>653</v>
      </c>
      <c r="M45" s="113" t="s">
        <v>547</v>
      </c>
      <c r="N45" s="107" t="s">
        <v>1136</v>
      </c>
      <c r="P45" s="239">
        <v>45</v>
      </c>
      <c r="Q45" s="237" t="s">
        <v>882</v>
      </c>
      <c r="R45" s="239" t="s">
        <v>783</v>
      </c>
      <c r="S45"/>
      <c r="T45" s="239" t="s">
        <v>536</v>
      </c>
      <c r="U45" s="237" t="s">
        <v>783</v>
      </c>
      <c r="V45" s="239">
        <v>42</v>
      </c>
      <c r="W45"/>
      <c r="X45" s="239" t="s">
        <v>783</v>
      </c>
      <c r="Y45" s="237" t="s">
        <v>882</v>
      </c>
      <c r="Z45" s="239">
        <v>45</v>
      </c>
      <c r="AB45" s="733" t="s">
        <v>900</v>
      </c>
      <c r="AC45" s="733"/>
      <c r="AD45" s="733"/>
      <c r="AE45" s="739" t="s">
        <v>1344</v>
      </c>
      <c r="AF45" s="739"/>
      <c r="AG45" s="739"/>
      <c r="AH45" s="739"/>
      <c r="AI45" s="739"/>
      <c r="AJ45" s="739"/>
      <c r="AK45" s="739"/>
      <c r="AL45" s="739"/>
      <c r="AM45" s="739"/>
      <c r="AN45" s="739"/>
      <c r="AO45" s="739"/>
      <c r="AR45" s="215">
        <v>1</v>
      </c>
    </row>
    <row r="46" spans="1:44" ht="30">
      <c r="A46" s="128" t="s">
        <v>483</v>
      </c>
      <c r="B46" s="113" t="s">
        <v>907</v>
      </c>
      <c r="C46" s="113" t="s">
        <v>658</v>
      </c>
      <c r="D46" s="104" t="s">
        <v>1270</v>
      </c>
      <c r="E46" s="104" t="s">
        <v>1271</v>
      </c>
      <c r="F46" s="107" t="s">
        <v>661</v>
      </c>
      <c r="G46" s="113" t="s">
        <v>547</v>
      </c>
      <c r="H46" s="113" t="s">
        <v>693</v>
      </c>
      <c r="I46" s="113" t="s">
        <v>676</v>
      </c>
      <c r="J46" s="113" t="s">
        <v>702</v>
      </c>
      <c r="K46" s="113" t="s">
        <v>519</v>
      </c>
      <c r="L46" s="113" t="s">
        <v>780</v>
      </c>
      <c r="M46" s="113" t="s">
        <v>722</v>
      </c>
      <c r="N46" s="107" t="s">
        <v>1272</v>
      </c>
      <c r="P46" s="240">
        <v>46</v>
      </c>
      <c r="Q46" s="238" t="s">
        <v>662</v>
      </c>
      <c r="R46" s="240" t="s">
        <v>783</v>
      </c>
      <c r="S46"/>
      <c r="T46" s="240" t="s">
        <v>483</v>
      </c>
      <c r="U46" s="238" t="s">
        <v>907</v>
      </c>
      <c r="V46" s="240">
        <v>138</v>
      </c>
      <c r="W46"/>
      <c r="X46" s="240" t="s">
        <v>783</v>
      </c>
      <c r="Y46" s="238" t="s">
        <v>662</v>
      </c>
      <c r="Z46" s="240">
        <v>46</v>
      </c>
      <c r="AB46" s="733" t="s">
        <v>908</v>
      </c>
      <c r="AC46" s="733"/>
      <c r="AD46" s="733"/>
      <c r="AE46" s="739" t="s">
        <v>1345</v>
      </c>
      <c r="AF46" s="739"/>
      <c r="AG46" s="739"/>
      <c r="AH46" s="739"/>
      <c r="AI46" s="739"/>
      <c r="AJ46" s="739"/>
      <c r="AK46" s="739"/>
      <c r="AL46" s="739"/>
      <c r="AM46" s="739"/>
      <c r="AN46" s="739"/>
      <c r="AO46" s="739"/>
      <c r="AR46" s="215">
        <v>1</v>
      </c>
    </row>
    <row r="47" spans="1:44" ht="45">
      <c r="A47" s="128" t="s">
        <v>752</v>
      </c>
      <c r="B47" s="113" t="s">
        <v>657</v>
      </c>
      <c r="C47" s="113" t="s">
        <v>658</v>
      </c>
      <c r="D47" s="104" t="s">
        <v>700</v>
      </c>
      <c r="E47" s="104" t="s">
        <v>753</v>
      </c>
      <c r="F47" s="107" t="s">
        <v>661</v>
      </c>
      <c r="G47" s="113" t="s">
        <v>686</v>
      </c>
      <c r="H47" s="113" t="s">
        <v>719</v>
      </c>
      <c r="I47" s="113" t="s">
        <v>513</v>
      </c>
      <c r="J47" s="113" t="s">
        <v>459</v>
      </c>
      <c r="K47" s="113" t="s">
        <v>754</v>
      </c>
      <c r="L47" s="113" t="s">
        <v>519</v>
      </c>
      <c r="M47" s="113" t="s">
        <v>710</v>
      </c>
      <c r="N47" s="107" t="s">
        <v>755</v>
      </c>
      <c r="P47" s="239">
        <v>47</v>
      </c>
      <c r="Q47" s="237" t="s">
        <v>653</v>
      </c>
      <c r="R47" s="239" t="s">
        <v>654</v>
      </c>
      <c r="S47"/>
      <c r="T47" s="239" t="s">
        <v>752</v>
      </c>
      <c r="U47" s="237" t="s">
        <v>657</v>
      </c>
      <c r="V47" s="239">
        <v>102</v>
      </c>
      <c r="W47"/>
      <c r="X47" s="239" t="s">
        <v>654</v>
      </c>
      <c r="Y47" s="237" t="s">
        <v>653</v>
      </c>
      <c r="Z47" s="239">
        <v>47</v>
      </c>
      <c r="AB47" s="733" t="s">
        <v>1346</v>
      </c>
      <c r="AC47" s="733"/>
      <c r="AD47" s="733"/>
      <c r="AE47" s="739" t="s">
        <v>1347</v>
      </c>
      <c r="AF47" s="739"/>
      <c r="AG47" s="739"/>
      <c r="AH47" s="739"/>
      <c r="AI47" s="739"/>
      <c r="AJ47" s="739"/>
      <c r="AK47" s="739"/>
      <c r="AL47" s="739"/>
      <c r="AM47" s="739"/>
      <c r="AN47" s="739"/>
      <c r="AO47" s="739"/>
      <c r="AR47" s="215">
        <v>1</v>
      </c>
    </row>
    <row r="48" spans="1:44" ht="30">
      <c r="A48" s="128" t="s">
        <v>468</v>
      </c>
      <c r="B48" s="113" t="s">
        <v>657</v>
      </c>
      <c r="C48" s="113" t="s">
        <v>726</v>
      </c>
      <c r="D48" s="104" t="s">
        <v>741</v>
      </c>
      <c r="E48" s="104" t="s">
        <v>742</v>
      </c>
      <c r="F48" s="107" t="s">
        <v>661</v>
      </c>
      <c r="G48" s="113" t="s">
        <v>519</v>
      </c>
      <c r="H48" s="113" t="s">
        <v>459</v>
      </c>
      <c r="I48" s="113" t="s">
        <v>460</v>
      </c>
      <c r="J48" s="113" t="s">
        <v>662</v>
      </c>
      <c r="K48" s="113" t="s">
        <v>743</v>
      </c>
      <c r="L48" s="113" t="s">
        <v>553</v>
      </c>
      <c r="M48" s="113" t="s">
        <v>744</v>
      </c>
      <c r="N48" s="107" t="s">
        <v>745</v>
      </c>
      <c r="P48" s="240">
        <v>48</v>
      </c>
      <c r="Q48" s="241" t="s">
        <v>697</v>
      </c>
      <c r="R48" s="240" t="s">
        <v>654</v>
      </c>
      <c r="S48"/>
      <c r="T48" s="240" t="s">
        <v>468</v>
      </c>
      <c r="U48" s="241" t="s">
        <v>657</v>
      </c>
      <c r="V48" s="240">
        <v>101</v>
      </c>
      <c r="W48"/>
      <c r="X48" s="240" t="s">
        <v>654</v>
      </c>
      <c r="Y48" s="241" t="s">
        <v>697</v>
      </c>
      <c r="Z48" s="240">
        <v>48</v>
      </c>
      <c r="AB48" s="733" t="s">
        <v>915</v>
      </c>
      <c r="AC48" s="733"/>
      <c r="AD48" s="733"/>
      <c r="AE48" s="739" t="s">
        <v>1348</v>
      </c>
      <c r="AF48" s="739"/>
      <c r="AG48" s="739"/>
      <c r="AH48" s="739"/>
      <c r="AI48" s="739"/>
      <c r="AJ48" s="739"/>
      <c r="AK48" s="739"/>
      <c r="AL48" s="739"/>
      <c r="AM48" s="739"/>
      <c r="AN48" s="739"/>
      <c r="AO48" s="739"/>
      <c r="AR48" s="215">
        <v>1</v>
      </c>
    </row>
    <row r="49" spans="1:44" ht="30">
      <c r="A49" s="128" t="s">
        <v>460</v>
      </c>
      <c r="B49" s="113" t="s">
        <v>924</v>
      </c>
      <c r="C49" s="113" t="s">
        <v>190</v>
      </c>
      <c r="D49" s="104" t="s">
        <v>925</v>
      </c>
      <c r="E49" s="104" t="s">
        <v>926</v>
      </c>
      <c r="F49" s="107" t="s">
        <v>881</v>
      </c>
      <c r="G49" s="113" t="s">
        <v>749</v>
      </c>
      <c r="H49" s="113" t="s">
        <v>471</v>
      </c>
      <c r="I49" s="113" t="s">
        <v>641</v>
      </c>
      <c r="J49" s="113" t="s">
        <v>542</v>
      </c>
      <c r="K49" s="113" t="s">
        <v>693</v>
      </c>
      <c r="L49" s="113" t="s">
        <v>483</v>
      </c>
      <c r="M49" s="113" t="s">
        <v>547</v>
      </c>
      <c r="N49" s="107" t="s">
        <v>927</v>
      </c>
      <c r="P49" s="239">
        <v>49</v>
      </c>
      <c r="Q49" s="237" t="s">
        <v>739</v>
      </c>
      <c r="R49" s="239" t="s">
        <v>654</v>
      </c>
      <c r="S49"/>
      <c r="T49" s="239" t="s">
        <v>460</v>
      </c>
      <c r="U49" s="237" t="s">
        <v>924</v>
      </c>
      <c r="V49" s="239">
        <v>67</v>
      </c>
      <c r="W49"/>
      <c r="X49" s="239" t="s">
        <v>654</v>
      </c>
      <c r="Y49" s="237" t="s">
        <v>739</v>
      </c>
      <c r="Z49" s="239">
        <v>49</v>
      </c>
      <c r="AB49" s="733" t="s">
        <v>922</v>
      </c>
      <c r="AC49" s="733"/>
      <c r="AD49" s="733"/>
      <c r="AE49" s="739" t="s">
        <v>1349</v>
      </c>
      <c r="AF49" s="739"/>
      <c r="AG49" s="739"/>
      <c r="AH49" s="739"/>
      <c r="AI49" s="739"/>
      <c r="AJ49" s="739"/>
      <c r="AK49" s="739"/>
      <c r="AL49" s="739"/>
      <c r="AM49" s="739"/>
      <c r="AN49" s="739"/>
      <c r="AO49" s="739"/>
      <c r="AR49" s="215">
        <v>1</v>
      </c>
    </row>
    <row r="50" spans="1:44" ht="30">
      <c r="A50" s="128" t="s">
        <v>809</v>
      </c>
      <c r="B50" s="113" t="s">
        <v>924</v>
      </c>
      <c r="C50" s="113" t="s">
        <v>190</v>
      </c>
      <c r="D50" s="104" t="s">
        <v>928</v>
      </c>
      <c r="E50" s="104" t="s">
        <v>929</v>
      </c>
      <c r="F50" s="107" t="s">
        <v>881</v>
      </c>
      <c r="G50" s="113" t="s">
        <v>810</v>
      </c>
      <c r="H50" s="113" t="s">
        <v>897</v>
      </c>
      <c r="I50" s="113" t="s">
        <v>702</v>
      </c>
      <c r="J50" s="113" t="s">
        <v>930</v>
      </c>
      <c r="K50" s="113" t="s">
        <v>931</v>
      </c>
      <c r="L50" s="113" t="s">
        <v>932</v>
      </c>
      <c r="M50" s="113" t="s">
        <v>483</v>
      </c>
      <c r="N50" s="107" t="s">
        <v>933</v>
      </c>
      <c r="P50" s="240">
        <v>50</v>
      </c>
      <c r="Q50" s="241" t="s">
        <v>854</v>
      </c>
      <c r="R50" s="240" t="s">
        <v>654</v>
      </c>
      <c r="S50"/>
      <c r="T50" s="240" t="s">
        <v>809</v>
      </c>
      <c r="U50" s="241" t="s">
        <v>924</v>
      </c>
      <c r="V50" s="240">
        <v>68</v>
      </c>
      <c r="W50"/>
      <c r="X50" s="240" t="s">
        <v>654</v>
      </c>
      <c r="Y50" s="241" t="s">
        <v>854</v>
      </c>
      <c r="Z50" s="240">
        <v>50</v>
      </c>
      <c r="AB50" s="408"/>
      <c r="AC50" s="408"/>
      <c r="AD50" s="408"/>
      <c r="AE50" s="408"/>
      <c r="AF50" s="408"/>
      <c r="AG50" s="408"/>
      <c r="AH50" s="408"/>
      <c r="AI50" s="408"/>
      <c r="AJ50" s="408"/>
      <c r="AK50" s="408"/>
      <c r="AL50" s="408"/>
      <c r="AM50" s="408"/>
      <c r="AN50" s="408"/>
      <c r="AO50" s="408"/>
      <c r="AR50" s="215">
        <v>1</v>
      </c>
    </row>
    <row r="51" spans="1:44" ht="30">
      <c r="A51" s="128" t="s">
        <v>935</v>
      </c>
      <c r="B51" s="113" t="s">
        <v>654</v>
      </c>
      <c r="C51" s="113" t="s">
        <v>936</v>
      </c>
      <c r="D51" s="104" t="s">
        <v>937</v>
      </c>
      <c r="E51" s="104" t="s">
        <v>938</v>
      </c>
      <c r="F51" s="107" t="s">
        <v>881</v>
      </c>
      <c r="G51" s="113" t="s">
        <v>898</v>
      </c>
      <c r="H51" s="113" t="s">
        <v>783</v>
      </c>
      <c r="I51" s="113" t="s">
        <v>773</v>
      </c>
      <c r="J51" s="113" t="s">
        <v>746</v>
      </c>
      <c r="K51" s="113" t="s">
        <v>650</v>
      </c>
      <c r="L51" s="113" t="s">
        <v>649</v>
      </c>
      <c r="M51" s="113" t="s">
        <v>692</v>
      </c>
      <c r="N51" s="107" t="s">
        <v>939</v>
      </c>
      <c r="P51" s="239">
        <v>51</v>
      </c>
      <c r="Q51" s="237" t="s">
        <v>874</v>
      </c>
      <c r="R51" s="239" t="s">
        <v>654</v>
      </c>
      <c r="S51"/>
      <c r="T51" s="239" t="s">
        <v>935</v>
      </c>
      <c r="U51" s="237" t="s">
        <v>654</v>
      </c>
      <c r="V51" s="239">
        <v>52</v>
      </c>
      <c r="W51"/>
      <c r="X51" s="239" t="s">
        <v>654</v>
      </c>
      <c r="Y51" s="237" t="s">
        <v>874</v>
      </c>
      <c r="Z51" s="239">
        <v>51</v>
      </c>
      <c r="AB51" s="673" t="s">
        <v>1350</v>
      </c>
      <c r="AC51" s="673"/>
      <c r="AD51" s="673"/>
      <c r="AE51" s="673"/>
      <c r="AF51" s="673"/>
      <c r="AG51" s="673"/>
      <c r="AH51" s="673"/>
      <c r="AI51" s="673"/>
      <c r="AJ51" s="673"/>
      <c r="AK51" s="673"/>
      <c r="AL51" s="673"/>
      <c r="AM51" s="673"/>
      <c r="AN51" s="673"/>
      <c r="AO51" s="673"/>
      <c r="AR51" s="215">
        <v>1</v>
      </c>
    </row>
    <row r="52" spans="1:44" ht="30">
      <c r="A52" s="128" t="s">
        <v>885</v>
      </c>
      <c r="B52" s="113" t="s">
        <v>783</v>
      </c>
      <c r="C52" s="113" t="s">
        <v>1029</v>
      </c>
      <c r="D52" s="104" t="s">
        <v>1137</v>
      </c>
      <c r="E52" s="104" t="s">
        <v>1138</v>
      </c>
      <c r="F52" s="107" t="s">
        <v>646</v>
      </c>
      <c r="G52" s="113" t="s">
        <v>692</v>
      </c>
      <c r="H52" s="113" t="s">
        <v>719</v>
      </c>
      <c r="I52" s="113" t="s">
        <v>513</v>
      </c>
      <c r="J52" s="113" t="s">
        <v>648</v>
      </c>
      <c r="K52" s="113" t="s">
        <v>1139</v>
      </c>
      <c r="L52" s="113" t="s">
        <v>474</v>
      </c>
      <c r="M52" s="113" t="s">
        <v>547</v>
      </c>
      <c r="N52" s="107" t="s">
        <v>1140</v>
      </c>
      <c r="P52" s="240">
        <v>52</v>
      </c>
      <c r="Q52" s="241" t="s">
        <v>935</v>
      </c>
      <c r="R52" s="240" t="s">
        <v>654</v>
      </c>
      <c r="S52"/>
      <c r="T52" s="240" t="s">
        <v>885</v>
      </c>
      <c r="U52" s="241" t="s">
        <v>783</v>
      </c>
      <c r="V52" s="240">
        <v>43</v>
      </c>
      <c r="W52"/>
      <c r="X52" s="240" t="s">
        <v>654</v>
      </c>
      <c r="Y52" s="241" t="s">
        <v>935</v>
      </c>
      <c r="Z52" s="240">
        <v>52</v>
      </c>
      <c r="AB52" s="742" t="s">
        <v>1351</v>
      </c>
      <c r="AC52" s="742"/>
      <c r="AD52" s="742"/>
      <c r="AE52" s="742"/>
      <c r="AF52" s="742"/>
      <c r="AG52" s="742"/>
      <c r="AH52" s="742"/>
      <c r="AI52" s="742"/>
      <c r="AJ52" s="742"/>
      <c r="AK52" s="742"/>
      <c r="AL52" s="742"/>
      <c r="AM52" s="742"/>
      <c r="AN52" s="742"/>
      <c r="AO52" s="742"/>
      <c r="AR52" s="215">
        <v>1</v>
      </c>
    </row>
    <row r="53" spans="1:44" ht="30">
      <c r="A53" s="128" t="s">
        <v>759</v>
      </c>
      <c r="B53" s="113" t="s">
        <v>657</v>
      </c>
      <c r="C53" s="113" t="s">
        <v>760</v>
      </c>
      <c r="D53" s="104" t="s">
        <v>761</v>
      </c>
      <c r="E53" s="104" t="s">
        <v>762</v>
      </c>
      <c r="F53" s="107" t="s">
        <v>682</v>
      </c>
      <c r="G53" s="113" t="s">
        <v>683</v>
      </c>
      <c r="H53" s="113" t="s">
        <v>663</v>
      </c>
      <c r="I53" s="113" t="s">
        <v>507</v>
      </c>
      <c r="J53" s="113" t="s">
        <v>460</v>
      </c>
      <c r="K53" s="113" t="s">
        <v>763</v>
      </c>
      <c r="L53" s="113" t="s">
        <v>702</v>
      </c>
      <c r="M53" s="113" t="s">
        <v>764</v>
      </c>
      <c r="N53" s="107" t="s">
        <v>765</v>
      </c>
      <c r="P53" s="239">
        <v>53</v>
      </c>
      <c r="Q53" s="237" t="s">
        <v>941</v>
      </c>
      <c r="R53" s="239" t="s">
        <v>654</v>
      </c>
      <c r="S53"/>
      <c r="T53" s="239" t="s">
        <v>759</v>
      </c>
      <c r="U53" s="237" t="s">
        <v>657</v>
      </c>
      <c r="V53" s="239">
        <v>103</v>
      </c>
      <c r="W53"/>
      <c r="X53" s="239" t="s">
        <v>654</v>
      </c>
      <c r="Y53" s="237" t="s">
        <v>941</v>
      </c>
      <c r="Z53" s="239">
        <v>53</v>
      </c>
      <c r="AB53" s="742" t="s">
        <v>1352</v>
      </c>
      <c r="AC53" s="742"/>
      <c r="AD53" s="742"/>
      <c r="AE53" s="742"/>
      <c r="AF53" s="742"/>
      <c r="AG53" s="742"/>
      <c r="AH53" s="742"/>
      <c r="AI53" s="742"/>
      <c r="AJ53" s="742"/>
      <c r="AK53" s="742"/>
      <c r="AL53" s="742"/>
      <c r="AM53" s="742"/>
      <c r="AN53" s="742"/>
      <c r="AO53" s="742"/>
      <c r="AR53" s="215">
        <v>1</v>
      </c>
    </row>
    <row r="54" spans="1:44" ht="45">
      <c r="A54" s="128" t="s">
        <v>810</v>
      </c>
      <c r="B54" s="113" t="s">
        <v>954</v>
      </c>
      <c r="C54" s="113" t="s">
        <v>1219</v>
      </c>
      <c r="D54" s="104" t="s">
        <v>1231</v>
      </c>
      <c r="E54" s="104" t="s">
        <v>1232</v>
      </c>
      <c r="F54" s="107" t="s">
        <v>1222</v>
      </c>
      <c r="G54" s="113" t="s">
        <v>809</v>
      </c>
      <c r="H54" s="113" t="s">
        <v>457</v>
      </c>
      <c r="I54" s="113" t="s">
        <v>459</v>
      </c>
      <c r="J54" s="113" t="s">
        <v>931</v>
      </c>
      <c r="K54" s="113" t="s">
        <v>932</v>
      </c>
      <c r="L54" s="113" t="s">
        <v>647</v>
      </c>
      <c r="M54" s="113" t="s">
        <v>1165</v>
      </c>
      <c r="N54" s="107" t="s">
        <v>1233</v>
      </c>
      <c r="P54" s="240">
        <v>54</v>
      </c>
      <c r="Q54" s="241" t="s">
        <v>883</v>
      </c>
      <c r="R54" s="240" t="s">
        <v>654</v>
      </c>
      <c r="S54"/>
      <c r="T54" s="240" t="s">
        <v>810</v>
      </c>
      <c r="U54" s="241" t="s">
        <v>954</v>
      </c>
      <c r="V54" s="240">
        <v>91</v>
      </c>
      <c r="W54"/>
      <c r="X54" s="240" t="s">
        <v>654</v>
      </c>
      <c r="Y54" s="241" t="s">
        <v>883</v>
      </c>
      <c r="Z54" s="240">
        <v>54</v>
      </c>
      <c r="AB54" s="742" t="s">
        <v>1353</v>
      </c>
      <c r="AC54" s="742"/>
      <c r="AD54" s="742"/>
      <c r="AE54" s="742"/>
      <c r="AF54" s="742"/>
      <c r="AG54" s="742"/>
      <c r="AH54" s="742"/>
      <c r="AI54" s="742"/>
      <c r="AJ54" s="742"/>
      <c r="AK54" s="742"/>
      <c r="AL54" s="742"/>
      <c r="AM54" s="742"/>
      <c r="AN54" s="742"/>
      <c r="AO54" s="742"/>
      <c r="AR54" s="215">
        <v>1</v>
      </c>
    </row>
    <row r="55" spans="1:44" ht="30">
      <c r="A55" s="128" t="s">
        <v>768</v>
      </c>
      <c r="B55" s="113" t="s">
        <v>657</v>
      </c>
      <c r="C55" s="113" t="s">
        <v>769</v>
      </c>
      <c r="D55" s="104" t="s">
        <v>770</v>
      </c>
      <c r="E55" s="104" t="s">
        <v>771</v>
      </c>
      <c r="F55" s="107" t="s">
        <v>682</v>
      </c>
      <c r="G55" s="113" t="s">
        <v>756</v>
      </c>
      <c r="H55" s="113" t="s">
        <v>662</v>
      </c>
      <c r="I55" s="113" t="s">
        <v>460</v>
      </c>
      <c r="J55" s="113" t="s">
        <v>663</v>
      </c>
      <c r="K55" s="113" t="s">
        <v>536</v>
      </c>
      <c r="L55" s="113" t="s">
        <v>519</v>
      </c>
      <c r="M55" s="113" t="s">
        <v>743</v>
      </c>
      <c r="N55" s="107" t="s">
        <v>772</v>
      </c>
      <c r="P55" s="239">
        <v>55</v>
      </c>
      <c r="Q55" s="237" t="s">
        <v>693</v>
      </c>
      <c r="R55" s="239" t="s">
        <v>654</v>
      </c>
      <c r="S55"/>
      <c r="T55" s="239" t="s">
        <v>768</v>
      </c>
      <c r="U55" s="237" t="s">
        <v>657</v>
      </c>
      <c r="V55" s="239">
        <v>104</v>
      </c>
      <c r="W55"/>
      <c r="X55" s="239" t="s">
        <v>654</v>
      </c>
      <c r="Y55" s="237" t="s">
        <v>693</v>
      </c>
      <c r="Z55" s="239">
        <v>55</v>
      </c>
      <c r="AB55" s="742" t="s">
        <v>1354</v>
      </c>
      <c r="AC55" s="742"/>
      <c r="AD55" s="742"/>
      <c r="AE55" s="742"/>
      <c r="AF55" s="742"/>
      <c r="AG55" s="742"/>
      <c r="AH55" s="742"/>
      <c r="AI55" s="742"/>
      <c r="AJ55" s="742"/>
      <c r="AK55" s="742"/>
      <c r="AL55" s="742"/>
      <c r="AM55" s="742"/>
      <c r="AN55" s="742"/>
      <c r="AO55" s="742"/>
      <c r="AR55" s="215">
        <v>1</v>
      </c>
    </row>
    <row r="56" spans="1:44" ht="30">
      <c r="A56" s="128" t="s">
        <v>965</v>
      </c>
      <c r="B56" s="113" t="s">
        <v>966</v>
      </c>
      <c r="C56" s="113" t="s">
        <v>1036</v>
      </c>
      <c r="D56" s="104" t="s">
        <v>1083</v>
      </c>
      <c r="E56" s="104" t="s">
        <v>1084</v>
      </c>
      <c r="F56" s="107" t="s">
        <v>682</v>
      </c>
      <c r="G56" s="113" t="s">
        <v>460</v>
      </c>
      <c r="H56" s="113" t="s">
        <v>930</v>
      </c>
      <c r="I56" s="113" t="s">
        <v>988</v>
      </c>
      <c r="J56" s="113" t="s">
        <v>675</v>
      </c>
      <c r="K56" s="113" t="s">
        <v>702</v>
      </c>
      <c r="L56" s="113" t="s">
        <v>931</v>
      </c>
      <c r="M56" s="113" t="s">
        <v>773</v>
      </c>
      <c r="N56" s="107" t="s">
        <v>1085</v>
      </c>
      <c r="P56" s="240">
        <v>56</v>
      </c>
      <c r="Q56" s="241" t="s">
        <v>956</v>
      </c>
      <c r="R56" s="240" t="s">
        <v>654</v>
      </c>
      <c r="S56"/>
      <c r="T56" s="240" t="s">
        <v>965</v>
      </c>
      <c r="U56" s="241" t="s">
        <v>966</v>
      </c>
      <c r="V56" s="240">
        <v>71</v>
      </c>
      <c r="W56"/>
      <c r="X56" s="240" t="s">
        <v>654</v>
      </c>
      <c r="Y56" s="241" t="s">
        <v>956</v>
      </c>
      <c r="Z56" s="240">
        <v>56</v>
      </c>
      <c r="AB56" s="742" t="s">
        <v>1355</v>
      </c>
      <c r="AC56" s="742"/>
      <c r="AD56" s="742"/>
      <c r="AE56" s="742"/>
      <c r="AF56" s="742"/>
      <c r="AG56" s="742"/>
      <c r="AH56" s="742"/>
      <c r="AI56" s="742"/>
      <c r="AJ56" s="742"/>
      <c r="AK56" s="742"/>
      <c r="AL56" s="742"/>
      <c r="AM56" s="742"/>
      <c r="AN56" s="742"/>
      <c r="AO56" s="742"/>
      <c r="AR56" s="215">
        <v>1</v>
      </c>
    </row>
    <row r="57" spans="1:44" ht="45">
      <c r="A57" s="128" t="s">
        <v>729</v>
      </c>
      <c r="B57" s="113" t="s">
        <v>775</v>
      </c>
      <c r="C57" s="113" t="s">
        <v>1126</v>
      </c>
      <c r="D57" s="104" t="s">
        <v>1141</v>
      </c>
      <c r="E57" s="104" t="s">
        <v>1142</v>
      </c>
      <c r="F57" s="107" t="s">
        <v>682</v>
      </c>
      <c r="G57" s="113" t="s">
        <v>773</v>
      </c>
      <c r="H57" s="113" t="s">
        <v>648</v>
      </c>
      <c r="I57" s="113" t="s">
        <v>460</v>
      </c>
      <c r="J57" s="113" t="s">
        <v>547</v>
      </c>
      <c r="K57" s="113" t="s">
        <v>513</v>
      </c>
      <c r="L57" s="113" t="s">
        <v>843</v>
      </c>
      <c r="M57" s="113" t="s">
        <v>693</v>
      </c>
      <c r="N57" s="107" t="s">
        <v>1143</v>
      </c>
      <c r="P57" s="239">
        <v>57</v>
      </c>
      <c r="Q57" s="237" t="s">
        <v>931</v>
      </c>
      <c r="R57" s="239" t="s">
        <v>654</v>
      </c>
      <c r="S57"/>
      <c r="T57" s="239" t="s">
        <v>729</v>
      </c>
      <c r="U57" s="237" t="s">
        <v>775</v>
      </c>
      <c r="V57" s="239">
        <v>135</v>
      </c>
      <c r="W57"/>
      <c r="X57" s="239" t="s">
        <v>654</v>
      </c>
      <c r="Y57" s="237" t="s">
        <v>931</v>
      </c>
      <c r="Z57" s="239">
        <v>57</v>
      </c>
      <c r="AB57" s="408"/>
      <c r="AC57" s="408"/>
      <c r="AD57" s="408"/>
      <c r="AE57" s="408"/>
      <c r="AF57" s="408"/>
      <c r="AG57" s="408"/>
      <c r="AH57" s="408"/>
      <c r="AI57" s="408"/>
      <c r="AJ57" s="408"/>
      <c r="AK57" s="408"/>
      <c r="AL57" s="408"/>
      <c r="AM57" s="408"/>
      <c r="AN57" s="408"/>
      <c r="AO57" s="408"/>
      <c r="AR57" s="215">
        <v>1</v>
      </c>
    </row>
    <row r="58" spans="1:44" ht="30">
      <c r="A58" s="128" t="s">
        <v>932</v>
      </c>
      <c r="B58" s="113" t="s">
        <v>966</v>
      </c>
      <c r="C58" s="113" t="s">
        <v>1036</v>
      </c>
      <c r="D58" s="104" t="s">
        <v>1086</v>
      </c>
      <c r="E58" s="104" t="s">
        <v>1087</v>
      </c>
      <c r="F58" s="107" t="s">
        <v>682</v>
      </c>
      <c r="G58" s="113" t="s">
        <v>641</v>
      </c>
      <c r="H58" s="113" t="s">
        <v>809</v>
      </c>
      <c r="I58" s="113" t="s">
        <v>810</v>
      </c>
      <c r="J58" s="113" t="s">
        <v>702</v>
      </c>
      <c r="K58" s="113" t="s">
        <v>931</v>
      </c>
      <c r="L58" s="113" t="s">
        <v>897</v>
      </c>
      <c r="M58" s="113" t="s">
        <v>773</v>
      </c>
      <c r="N58" s="107" t="s">
        <v>1088</v>
      </c>
      <c r="P58" s="240">
        <v>58</v>
      </c>
      <c r="Q58" s="241" t="s">
        <v>967</v>
      </c>
      <c r="R58" s="240" t="s">
        <v>654</v>
      </c>
      <c r="S58"/>
      <c r="T58" s="240" t="s">
        <v>932</v>
      </c>
      <c r="U58" s="241" t="s">
        <v>966</v>
      </c>
      <c r="V58" s="240">
        <v>72</v>
      </c>
      <c r="W58"/>
      <c r="X58" s="240" t="s">
        <v>654</v>
      </c>
      <c r="Y58" s="241" t="s">
        <v>967</v>
      </c>
      <c r="Z58" s="240">
        <v>58</v>
      </c>
      <c r="AB58" s="673" t="s">
        <v>1356</v>
      </c>
      <c r="AC58" s="673"/>
      <c r="AD58" s="673"/>
      <c r="AE58" s="673"/>
      <c r="AF58" s="673"/>
      <c r="AG58" s="673"/>
      <c r="AH58" s="673"/>
      <c r="AI58" s="673"/>
      <c r="AJ58" s="673"/>
      <c r="AK58" s="673"/>
      <c r="AL58" s="673"/>
      <c r="AM58" s="673"/>
      <c r="AN58" s="673"/>
      <c r="AO58" s="673"/>
      <c r="AR58" s="215">
        <v>1</v>
      </c>
    </row>
    <row r="59" spans="1:44" ht="30">
      <c r="A59" s="128" t="s">
        <v>459</v>
      </c>
      <c r="B59" s="113" t="s">
        <v>747</v>
      </c>
      <c r="C59" s="113" t="s">
        <v>1234</v>
      </c>
      <c r="D59" s="104" t="s">
        <v>1235</v>
      </c>
      <c r="E59" s="104" t="s">
        <v>1236</v>
      </c>
      <c r="F59" s="107" t="s">
        <v>661</v>
      </c>
      <c r="G59" s="113" t="s">
        <v>457</v>
      </c>
      <c r="H59" s="113" t="s">
        <v>649</v>
      </c>
      <c r="I59" s="113" t="s">
        <v>1194</v>
      </c>
      <c r="J59" s="113" t="s">
        <v>468</v>
      </c>
      <c r="K59" s="113" t="s">
        <v>683</v>
      </c>
      <c r="L59" s="113" t="s">
        <v>676</v>
      </c>
      <c r="M59" s="113" t="s">
        <v>483</v>
      </c>
      <c r="N59" s="107" t="s">
        <v>1237</v>
      </c>
      <c r="P59" s="239">
        <v>59</v>
      </c>
      <c r="Q59" s="237" t="s">
        <v>973</v>
      </c>
      <c r="R59" s="239" t="s">
        <v>654</v>
      </c>
      <c r="S59"/>
      <c r="T59" s="239" t="s">
        <v>459</v>
      </c>
      <c r="U59" s="237" t="s">
        <v>747</v>
      </c>
      <c r="V59" s="239">
        <v>26</v>
      </c>
      <c r="W59"/>
      <c r="X59" s="239" t="s">
        <v>654</v>
      </c>
      <c r="Y59" s="237" t="s">
        <v>973</v>
      </c>
      <c r="Z59" s="239">
        <v>59</v>
      </c>
      <c r="AB59" s="743" t="s">
        <v>614</v>
      </c>
      <c r="AC59" s="743"/>
      <c r="AD59" s="743"/>
      <c r="AE59" s="744" t="s">
        <v>1357</v>
      </c>
      <c r="AF59" s="744"/>
      <c r="AG59" s="744"/>
      <c r="AH59" s="744"/>
      <c r="AI59" s="744"/>
      <c r="AJ59" s="744"/>
      <c r="AK59" s="744"/>
      <c r="AL59" s="744"/>
      <c r="AM59" s="744"/>
      <c r="AN59" s="744"/>
      <c r="AO59" s="744"/>
      <c r="AR59" s="215">
        <v>1</v>
      </c>
    </row>
    <row r="60" spans="1:44" ht="45">
      <c r="A60" s="128" t="s">
        <v>743</v>
      </c>
      <c r="B60" s="113" t="s">
        <v>986</v>
      </c>
      <c r="C60" s="113" t="s">
        <v>1234</v>
      </c>
      <c r="D60" s="104" t="s">
        <v>1292</v>
      </c>
      <c r="E60" s="104" t="s">
        <v>1293</v>
      </c>
      <c r="F60" s="107" t="s">
        <v>661</v>
      </c>
      <c r="G60" s="113" t="s">
        <v>897</v>
      </c>
      <c r="H60" s="113" t="s">
        <v>471</v>
      </c>
      <c r="I60" s="113" t="s">
        <v>468</v>
      </c>
      <c r="J60" s="113" t="s">
        <v>719</v>
      </c>
      <c r="K60" s="113" t="s">
        <v>932</v>
      </c>
      <c r="L60" s="113" t="s">
        <v>647</v>
      </c>
      <c r="M60" s="113" t="s">
        <v>483</v>
      </c>
      <c r="N60" s="107" t="s">
        <v>1294</v>
      </c>
      <c r="P60" s="240">
        <v>60</v>
      </c>
      <c r="Q60" s="241" t="s">
        <v>979</v>
      </c>
      <c r="R60" s="240" t="s">
        <v>654</v>
      </c>
      <c r="S60"/>
      <c r="T60" s="240" t="s">
        <v>743</v>
      </c>
      <c r="U60" s="241" t="s">
        <v>986</v>
      </c>
      <c r="V60" s="240">
        <v>123</v>
      </c>
      <c r="W60"/>
      <c r="X60" s="240" t="s">
        <v>654</v>
      </c>
      <c r="Y60" s="241" t="s">
        <v>979</v>
      </c>
      <c r="Z60" s="240">
        <v>60</v>
      </c>
      <c r="AB60" s="743" t="s">
        <v>617</v>
      </c>
      <c r="AC60" s="743"/>
      <c r="AD60" s="743"/>
      <c r="AE60" s="744" t="s">
        <v>1358</v>
      </c>
      <c r="AF60" s="744"/>
      <c r="AG60" s="744"/>
      <c r="AH60" s="744"/>
      <c r="AI60" s="744"/>
      <c r="AJ60" s="744"/>
      <c r="AK60" s="744"/>
      <c r="AL60" s="744"/>
      <c r="AM60" s="744"/>
      <c r="AN60" s="744"/>
      <c r="AO60" s="744"/>
      <c r="AR60" s="215">
        <v>1</v>
      </c>
    </row>
    <row r="61" spans="1:44" ht="30">
      <c r="A61" s="128" t="s">
        <v>992</v>
      </c>
      <c r="B61" s="113" t="s">
        <v>669</v>
      </c>
      <c r="C61" s="113" t="s">
        <v>1036</v>
      </c>
      <c r="D61" s="104" t="s">
        <v>1037</v>
      </c>
      <c r="E61" s="104" t="s">
        <v>1038</v>
      </c>
      <c r="F61" s="107" t="s">
        <v>682</v>
      </c>
      <c r="G61" s="113" t="s">
        <v>460</v>
      </c>
      <c r="H61" s="113" t="s">
        <v>865</v>
      </c>
      <c r="I61" s="113" t="s">
        <v>513</v>
      </c>
      <c r="J61" s="113" t="s">
        <v>1039</v>
      </c>
      <c r="K61" s="113" t="s">
        <v>648</v>
      </c>
      <c r="L61" s="113" t="s">
        <v>459</v>
      </c>
      <c r="M61" s="113" t="s">
        <v>650</v>
      </c>
      <c r="N61" s="107" t="s">
        <v>1040</v>
      </c>
      <c r="P61" s="239">
        <v>61</v>
      </c>
      <c r="Q61" s="237" t="s">
        <v>764</v>
      </c>
      <c r="R61" s="239" t="s">
        <v>654</v>
      </c>
      <c r="S61"/>
      <c r="T61" s="239" t="s">
        <v>992</v>
      </c>
      <c r="U61" s="237" t="s">
        <v>669</v>
      </c>
      <c r="V61" s="239">
        <v>142</v>
      </c>
      <c r="W61"/>
      <c r="X61" s="239" t="s">
        <v>654</v>
      </c>
      <c r="Y61" s="237" t="s">
        <v>764</v>
      </c>
      <c r="Z61" s="239">
        <v>61</v>
      </c>
      <c r="AB61" s="743" t="s">
        <v>453</v>
      </c>
      <c r="AC61" s="743"/>
      <c r="AD61" s="743"/>
      <c r="AE61" s="744" t="s">
        <v>1359</v>
      </c>
      <c r="AF61" s="744"/>
      <c r="AG61" s="744"/>
      <c r="AH61" s="744"/>
      <c r="AI61" s="744"/>
      <c r="AJ61" s="744"/>
      <c r="AK61" s="744"/>
      <c r="AL61" s="744"/>
      <c r="AM61" s="744"/>
      <c r="AN61" s="744"/>
      <c r="AO61" s="744"/>
      <c r="AR61" s="215">
        <v>1</v>
      </c>
    </row>
    <row r="62" spans="1:44" ht="30">
      <c r="A62" s="128" t="s">
        <v>999</v>
      </c>
      <c r="B62" s="113" t="s">
        <v>749</v>
      </c>
      <c r="C62" s="113" t="s">
        <v>1075</v>
      </c>
      <c r="D62" s="104" t="s">
        <v>1090</v>
      </c>
      <c r="E62" s="104" t="s">
        <v>1091</v>
      </c>
      <c r="F62" s="107" t="s">
        <v>646</v>
      </c>
      <c r="G62" s="113" t="s">
        <v>460</v>
      </c>
      <c r="H62" s="113" t="s">
        <v>791</v>
      </c>
      <c r="I62" s="113" t="s">
        <v>722</v>
      </c>
      <c r="J62" s="113" t="s">
        <v>647</v>
      </c>
      <c r="K62" s="113" t="s">
        <v>890</v>
      </c>
      <c r="L62" s="113" t="s">
        <v>676</v>
      </c>
      <c r="M62" s="113" t="s">
        <v>773</v>
      </c>
      <c r="N62" s="107" t="s">
        <v>1092</v>
      </c>
      <c r="P62" s="240">
        <v>62</v>
      </c>
      <c r="Q62" s="241" t="s">
        <v>998</v>
      </c>
      <c r="R62" s="240" t="s">
        <v>654</v>
      </c>
      <c r="S62"/>
      <c r="T62" s="240" t="s">
        <v>999</v>
      </c>
      <c r="U62" s="241" t="s">
        <v>749</v>
      </c>
      <c r="V62" s="240">
        <v>127</v>
      </c>
      <c r="W62"/>
      <c r="X62" s="240" t="s">
        <v>654</v>
      </c>
      <c r="Y62" s="241" t="s">
        <v>998</v>
      </c>
      <c r="Z62" s="240">
        <v>62</v>
      </c>
      <c r="AB62" s="743" t="s">
        <v>622</v>
      </c>
      <c r="AC62" s="743"/>
      <c r="AD62" s="743"/>
      <c r="AE62" s="744" t="s">
        <v>1360</v>
      </c>
      <c r="AF62" s="744"/>
      <c r="AG62" s="744"/>
      <c r="AH62" s="744"/>
      <c r="AI62" s="744"/>
      <c r="AJ62" s="744"/>
      <c r="AK62" s="744"/>
      <c r="AL62" s="744"/>
      <c r="AM62" s="744"/>
      <c r="AN62" s="744"/>
      <c r="AO62" s="744"/>
      <c r="AR62" s="215">
        <v>1</v>
      </c>
    </row>
    <row r="63" spans="1:44" ht="45">
      <c r="A63" s="128" t="s">
        <v>776</v>
      </c>
      <c r="B63" s="113" t="s">
        <v>642</v>
      </c>
      <c r="C63" s="113" t="s">
        <v>777</v>
      </c>
      <c r="D63" s="104" t="s">
        <v>778</v>
      </c>
      <c r="E63" s="104" t="s">
        <v>779</v>
      </c>
      <c r="F63" s="107" t="s">
        <v>682</v>
      </c>
      <c r="G63" s="113" t="s">
        <v>712</v>
      </c>
      <c r="H63" s="113" t="s">
        <v>774</v>
      </c>
      <c r="I63" s="113" t="s">
        <v>525</v>
      </c>
      <c r="J63" s="113" t="s">
        <v>780</v>
      </c>
      <c r="K63" s="113" t="s">
        <v>648</v>
      </c>
      <c r="L63" s="113" t="s">
        <v>693</v>
      </c>
      <c r="M63" s="113" t="s">
        <v>676</v>
      </c>
      <c r="N63" s="107" t="s">
        <v>781</v>
      </c>
      <c r="P63" s="239">
        <v>63</v>
      </c>
      <c r="Q63" s="237" t="s">
        <v>474</v>
      </c>
      <c r="R63" s="239" t="s">
        <v>654</v>
      </c>
      <c r="S63"/>
      <c r="T63" s="239" t="s">
        <v>776</v>
      </c>
      <c r="U63" s="237" t="s">
        <v>642</v>
      </c>
      <c r="V63" s="239">
        <v>115</v>
      </c>
      <c r="W63"/>
      <c r="X63" s="239" t="s">
        <v>654</v>
      </c>
      <c r="Y63" s="237" t="s">
        <v>474</v>
      </c>
      <c r="Z63" s="239">
        <v>63</v>
      </c>
      <c r="AB63" s="743" t="s">
        <v>562</v>
      </c>
      <c r="AC63" s="743"/>
      <c r="AD63" s="743"/>
      <c r="AE63" s="744" t="s">
        <v>1361</v>
      </c>
      <c r="AF63" s="744"/>
      <c r="AG63" s="744"/>
      <c r="AH63" s="744"/>
      <c r="AI63" s="744"/>
      <c r="AJ63" s="744"/>
      <c r="AK63" s="744"/>
      <c r="AL63" s="744"/>
      <c r="AM63" s="744"/>
      <c r="AN63" s="744"/>
      <c r="AO63" s="744"/>
      <c r="AR63" s="215">
        <v>1</v>
      </c>
    </row>
    <row r="64" spans="1:44" ht="30">
      <c r="A64" s="128" t="s">
        <v>784</v>
      </c>
      <c r="B64" s="113" t="s">
        <v>657</v>
      </c>
      <c r="C64" s="113" t="s">
        <v>658</v>
      </c>
      <c r="D64" s="104" t="s">
        <v>785</v>
      </c>
      <c r="E64" s="104" t="s">
        <v>786</v>
      </c>
      <c r="F64" s="107" t="s">
        <v>661</v>
      </c>
      <c r="G64" s="113" t="s">
        <v>674</v>
      </c>
      <c r="H64" s="113" t="s">
        <v>729</v>
      </c>
      <c r="I64" s="113" t="s">
        <v>787</v>
      </c>
      <c r="J64" s="113" t="s">
        <v>641</v>
      </c>
      <c r="K64" s="113" t="s">
        <v>763</v>
      </c>
      <c r="L64" s="113" t="s">
        <v>460</v>
      </c>
      <c r="M64" s="113" t="s">
        <v>720</v>
      </c>
      <c r="N64" s="107" t="s">
        <v>788</v>
      </c>
      <c r="P64" s="240">
        <v>64</v>
      </c>
      <c r="Q64" s="241" t="s">
        <v>719</v>
      </c>
      <c r="R64" s="240" t="s">
        <v>654</v>
      </c>
      <c r="S64"/>
      <c r="T64" s="240" t="s">
        <v>784</v>
      </c>
      <c r="U64" s="241" t="s">
        <v>657</v>
      </c>
      <c r="V64" s="240">
        <v>105</v>
      </c>
      <c r="W64"/>
      <c r="X64" s="240" t="s">
        <v>654</v>
      </c>
      <c r="Y64" s="241" t="s">
        <v>719</v>
      </c>
      <c r="Z64" s="240">
        <v>64</v>
      </c>
      <c r="AB64" s="408"/>
      <c r="AC64" s="408"/>
      <c r="AD64" s="408"/>
      <c r="AE64" s="408"/>
      <c r="AF64" s="408"/>
      <c r="AG64" s="408"/>
      <c r="AH64" s="408"/>
      <c r="AI64" s="408"/>
      <c r="AJ64" s="408"/>
      <c r="AK64" s="408"/>
      <c r="AL64" s="408"/>
      <c r="AM64" s="408"/>
      <c r="AN64" s="408"/>
      <c r="AO64" s="408"/>
      <c r="AR64" s="215">
        <v>1</v>
      </c>
    </row>
    <row r="65" spans="1:44" ht="30">
      <c r="A65" s="128" t="s">
        <v>675</v>
      </c>
      <c r="B65" s="113" t="s">
        <v>704</v>
      </c>
      <c r="C65" s="113" t="s">
        <v>1219</v>
      </c>
      <c r="D65" s="104" t="s">
        <v>1238</v>
      </c>
      <c r="E65" s="104" t="s">
        <v>1221</v>
      </c>
      <c r="F65" s="107" t="s">
        <v>1222</v>
      </c>
      <c r="G65" s="113" t="s">
        <v>471</v>
      </c>
      <c r="H65" s="113" t="s">
        <v>674</v>
      </c>
      <c r="I65" s="113" t="s">
        <v>513</v>
      </c>
      <c r="J65" s="113" t="s">
        <v>648</v>
      </c>
      <c r="K65" s="113" t="s">
        <v>671</v>
      </c>
      <c r="L65" s="113" t="s">
        <v>883</v>
      </c>
      <c r="M65" s="113" t="s">
        <v>998</v>
      </c>
      <c r="N65" s="107" t="s">
        <v>1239</v>
      </c>
      <c r="P65" s="239">
        <v>65</v>
      </c>
      <c r="Q65" s="237" t="s">
        <v>1012</v>
      </c>
      <c r="R65" s="239" t="s">
        <v>654</v>
      </c>
      <c r="S65"/>
      <c r="T65" s="239" t="s">
        <v>675</v>
      </c>
      <c r="U65" s="237" t="s">
        <v>704</v>
      </c>
      <c r="V65" s="239">
        <v>85</v>
      </c>
      <c r="W65"/>
      <c r="X65" s="239" t="s">
        <v>654</v>
      </c>
      <c r="Y65" s="237" t="s">
        <v>1012</v>
      </c>
      <c r="Z65" s="239">
        <v>65</v>
      </c>
      <c r="AB65" s="673" t="s">
        <v>1362</v>
      </c>
      <c r="AC65" s="673"/>
      <c r="AD65" s="673"/>
      <c r="AE65" s="673"/>
      <c r="AF65" s="673"/>
      <c r="AG65" s="673"/>
      <c r="AH65" s="673"/>
      <c r="AI65" s="673"/>
      <c r="AJ65" s="673"/>
      <c r="AK65" s="673"/>
      <c r="AL65" s="673"/>
      <c r="AM65" s="673"/>
      <c r="AN65" s="673"/>
      <c r="AO65" s="673"/>
      <c r="AR65" s="215">
        <v>1</v>
      </c>
    </row>
    <row r="66" spans="1:44" ht="30">
      <c r="A66" s="128" t="s">
        <v>791</v>
      </c>
      <c r="B66" s="113" t="s">
        <v>657</v>
      </c>
      <c r="C66" s="113" t="s">
        <v>726</v>
      </c>
      <c r="D66" s="104" t="s">
        <v>792</v>
      </c>
      <c r="E66" s="104" t="s">
        <v>793</v>
      </c>
      <c r="F66" s="107" t="s">
        <v>661</v>
      </c>
      <c r="G66" s="113" t="s">
        <v>676</v>
      </c>
      <c r="H66" s="113" t="s">
        <v>460</v>
      </c>
      <c r="I66" s="113" t="s">
        <v>794</v>
      </c>
      <c r="J66" s="113" t="s">
        <v>662</v>
      </c>
      <c r="K66" s="113" t="s">
        <v>722</v>
      </c>
      <c r="L66" s="113" t="s">
        <v>719</v>
      </c>
      <c r="M66" s="113" t="s">
        <v>483</v>
      </c>
      <c r="N66" s="107" t="s">
        <v>795</v>
      </c>
      <c r="P66" s="240">
        <v>66</v>
      </c>
      <c r="Q66" s="241" t="s">
        <v>720</v>
      </c>
      <c r="R66" s="240" t="s">
        <v>654</v>
      </c>
      <c r="S66"/>
      <c r="T66" s="240" t="s">
        <v>791</v>
      </c>
      <c r="U66" s="241" t="s">
        <v>657</v>
      </c>
      <c r="V66" s="240">
        <v>106</v>
      </c>
      <c r="W66"/>
      <c r="X66" s="240" t="s">
        <v>654</v>
      </c>
      <c r="Y66" s="241" t="s">
        <v>720</v>
      </c>
      <c r="Z66" s="240">
        <v>66</v>
      </c>
      <c r="AB66" s="745" t="s">
        <v>1363</v>
      </c>
      <c r="AC66" s="745"/>
      <c r="AD66" s="745"/>
      <c r="AE66" s="745"/>
      <c r="AF66" s="745"/>
      <c r="AG66" s="745"/>
      <c r="AH66" s="745"/>
      <c r="AI66" s="745"/>
      <c r="AJ66" s="745"/>
      <c r="AK66" s="745"/>
      <c r="AL66" s="745"/>
      <c r="AM66" s="745"/>
      <c r="AN66" s="745"/>
      <c r="AO66" s="745"/>
      <c r="AR66" s="215">
        <v>1</v>
      </c>
    </row>
    <row r="67" spans="1:44" ht="30">
      <c r="A67" s="128" t="s">
        <v>763</v>
      </c>
      <c r="B67" s="113" t="s">
        <v>783</v>
      </c>
      <c r="C67" s="113" t="s">
        <v>1144</v>
      </c>
      <c r="D67" s="104" t="s">
        <v>1145</v>
      </c>
      <c r="E67" s="104" t="s">
        <v>1146</v>
      </c>
      <c r="F67" s="107" t="s">
        <v>881</v>
      </c>
      <c r="G67" s="113" t="s">
        <v>764</v>
      </c>
      <c r="H67" s="113" t="s">
        <v>647</v>
      </c>
      <c r="I67" s="113" t="s">
        <v>759</v>
      </c>
      <c r="J67" s="113" t="s">
        <v>663</v>
      </c>
      <c r="K67" s="113" t="s">
        <v>849</v>
      </c>
      <c r="L67" s="113" t="s">
        <v>650</v>
      </c>
      <c r="M67" s="113" t="s">
        <v>883</v>
      </c>
      <c r="N67" s="107" t="s">
        <v>1147</v>
      </c>
      <c r="P67" s="239">
        <v>67</v>
      </c>
      <c r="Q67" s="237" t="s">
        <v>460</v>
      </c>
      <c r="R67" s="239" t="s">
        <v>924</v>
      </c>
      <c r="S67"/>
      <c r="T67" s="239" t="s">
        <v>763</v>
      </c>
      <c r="U67" s="237" t="s">
        <v>783</v>
      </c>
      <c r="V67" s="239">
        <v>44</v>
      </c>
      <c r="W67"/>
      <c r="X67" s="239" t="s">
        <v>924</v>
      </c>
      <c r="Y67" s="237" t="s">
        <v>460</v>
      </c>
      <c r="Z67" s="239">
        <v>67</v>
      </c>
      <c r="AB67" s="745" t="s">
        <v>1364</v>
      </c>
      <c r="AC67" s="745"/>
      <c r="AD67" s="745"/>
      <c r="AE67" s="745"/>
      <c r="AF67" s="745"/>
      <c r="AG67" s="745"/>
      <c r="AH67" s="745"/>
      <c r="AI67" s="745"/>
      <c r="AJ67" s="745"/>
      <c r="AK67" s="745"/>
      <c r="AL67" s="745"/>
      <c r="AM67" s="745"/>
      <c r="AN67" s="745"/>
      <c r="AO67" s="745"/>
      <c r="AR67" s="215">
        <v>1</v>
      </c>
    </row>
    <row r="68" spans="1:44" ht="30">
      <c r="A68" s="128" t="s">
        <v>941</v>
      </c>
      <c r="B68" s="113" t="s">
        <v>654</v>
      </c>
      <c r="C68" s="113" t="s">
        <v>707</v>
      </c>
      <c r="D68" s="104" t="s">
        <v>942</v>
      </c>
      <c r="E68" s="104" t="s">
        <v>943</v>
      </c>
      <c r="F68" s="107" t="s">
        <v>682</v>
      </c>
      <c r="G68" s="113" t="s">
        <v>536</v>
      </c>
      <c r="H68" s="113" t="s">
        <v>664</v>
      </c>
      <c r="I68" s="113" t="s">
        <v>692</v>
      </c>
      <c r="J68" s="113" t="s">
        <v>650</v>
      </c>
      <c r="K68" s="113" t="s">
        <v>919</v>
      </c>
      <c r="L68" s="113" t="s">
        <v>827</v>
      </c>
      <c r="M68" s="113" t="s">
        <v>547</v>
      </c>
      <c r="N68" s="107" t="s">
        <v>944</v>
      </c>
      <c r="P68" s="240">
        <v>68</v>
      </c>
      <c r="Q68" s="238" t="s">
        <v>809</v>
      </c>
      <c r="R68" s="240" t="s">
        <v>924</v>
      </c>
      <c r="S68"/>
      <c r="T68" s="240" t="s">
        <v>941</v>
      </c>
      <c r="U68" s="238" t="s">
        <v>654</v>
      </c>
      <c r="V68" s="240">
        <v>53</v>
      </c>
      <c r="W68"/>
      <c r="X68" s="240" t="s">
        <v>924</v>
      </c>
      <c r="Y68" s="238" t="s">
        <v>809</v>
      </c>
      <c r="Z68" s="240">
        <v>68</v>
      </c>
      <c r="AB68" s="745" t="s">
        <v>1365</v>
      </c>
      <c r="AC68" s="745"/>
      <c r="AD68" s="745"/>
      <c r="AE68" s="745"/>
      <c r="AF68" s="745"/>
      <c r="AG68" s="745"/>
      <c r="AH68" s="745"/>
      <c r="AI68" s="745"/>
      <c r="AJ68" s="745"/>
      <c r="AK68" s="745"/>
      <c r="AL68" s="745"/>
      <c r="AM68" s="745"/>
      <c r="AN68" s="745"/>
      <c r="AO68" s="745"/>
      <c r="AR68" s="215">
        <v>1</v>
      </c>
    </row>
    <row r="69" spans="1:44" ht="30">
      <c r="A69" s="128" t="s">
        <v>883</v>
      </c>
      <c r="B69" s="113" t="s">
        <v>654</v>
      </c>
      <c r="C69" s="113" t="s">
        <v>887</v>
      </c>
      <c r="D69" s="104" t="s">
        <v>946</v>
      </c>
      <c r="E69" s="104" t="s">
        <v>947</v>
      </c>
      <c r="F69" s="107" t="s">
        <v>881</v>
      </c>
      <c r="G69" s="113" t="s">
        <v>729</v>
      </c>
      <c r="H69" s="113" t="s">
        <v>756</v>
      </c>
      <c r="I69" s="113" t="s">
        <v>460</v>
      </c>
      <c r="J69" s="113" t="s">
        <v>919</v>
      </c>
      <c r="K69" s="113" t="s">
        <v>920</v>
      </c>
      <c r="L69" s="113" t="s">
        <v>647</v>
      </c>
      <c r="M69" s="113" t="s">
        <v>722</v>
      </c>
      <c r="N69" s="107" t="s">
        <v>948</v>
      </c>
      <c r="P69" s="239">
        <v>69</v>
      </c>
      <c r="Q69" s="237" t="s">
        <v>676</v>
      </c>
      <c r="R69" s="239" t="s">
        <v>924</v>
      </c>
      <c r="S69"/>
      <c r="T69" s="239" t="s">
        <v>883</v>
      </c>
      <c r="U69" s="237" t="s">
        <v>654</v>
      </c>
      <c r="V69" s="239">
        <v>54</v>
      </c>
      <c r="W69"/>
      <c r="X69" s="239" t="s">
        <v>924</v>
      </c>
      <c r="Y69" s="237" t="s">
        <v>676</v>
      </c>
      <c r="Z69" s="239">
        <v>69</v>
      </c>
      <c r="AB69" s="745" t="s">
        <v>1366</v>
      </c>
      <c r="AC69" s="745"/>
      <c r="AD69" s="745"/>
      <c r="AE69" s="745"/>
      <c r="AF69" s="745"/>
      <c r="AG69" s="745"/>
      <c r="AH69" s="745"/>
      <c r="AI69" s="745"/>
      <c r="AJ69" s="745"/>
      <c r="AK69" s="745"/>
      <c r="AL69" s="745"/>
      <c r="AM69" s="745"/>
      <c r="AN69" s="745"/>
      <c r="AO69" s="745"/>
      <c r="AR69" s="215">
        <v>1</v>
      </c>
    </row>
    <row r="70" spans="1:44" ht="30">
      <c r="A70" s="128" t="s">
        <v>693</v>
      </c>
      <c r="B70" s="113" t="s">
        <v>654</v>
      </c>
      <c r="C70" s="113" t="s">
        <v>894</v>
      </c>
      <c r="D70" s="104" t="s">
        <v>950</v>
      </c>
      <c r="E70" s="104" t="s">
        <v>951</v>
      </c>
      <c r="F70" s="107" t="s">
        <v>881</v>
      </c>
      <c r="G70" s="113" t="s">
        <v>483</v>
      </c>
      <c r="H70" s="113" t="s">
        <v>773</v>
      </c>
      <c r="I70" s="113" t="s">
        <v>460</v>
      </c>
      <c r="J70" s="113" t="s">
        <v>952</v>
      </c>
      <c r="K70" s="113" t="s">
        <v>920</v>
      </c>
      <c r="L70" s="113" t="s">
        <v>477</v>
      </c>
      <c r="M70" s="113" t="s">
        <v>513</v>
      </c>
      <c r="N70" s="107" t="s">
        <v>953</v>
      </c>
      <c r="P70" s="240">
        <v>70</v>
      </c>
      <c r="Q70" s="241" t="s">
        <v>988</v>
      </c>
      <c r="R70" s="240" t="s">
        <v>924</v>
      </c>
      <c r="S70"/>
      <c r="T70" s="240" t="s">
        <v>693</v>
      </c>
      <c r="U70" s="241" t="s">
        <v>654</v>
      </c>
      <c r="V70" s="240">
        <v>55</v>
      </c>
      <c r="W70"/>
      <c r="X70" s="240" t="s">
        <v>924</v>
      </c>
      <c r="Y70" s="241" t="s">
        <v>988</v>
      </c>
      <c r="Z70" s="240">
        <v>70</v>
      </c>
      <c r="AB70" s="745" t="s">
        <v>1367</v>
      </c>
      <c r="AC70" s="745"/>
      <c r="AD70" s="745"/>
      <c r="AE70" s="745"/>
      <c r="AF70" s="745"/>
      <c r="AG70" s="745"/>
      <c r="AH70" s="745"/>
      <c r="AI70" s="745"/>
      <c r="AJ70" s="745"/>
      <c r="AK70" s="745"/>
      <c r="AL70" s="745"/>
      <c r="AM70" s="745"/>
      <c r="AN70" s="745"/>
      <c r="AO70" s="745"/>
      <c r="AR70" s="215">
        <v>1</v>
      </c>
    </row>
    <row r="71" spans="1:44" ht="30">
      <c r="A71" s="128" t="s">
        <v>976</v>
      </c>
      <c r="B71" s="113" t="s">
        <v>669</v>
      </c>
      <c r="C71" s="113" t="s">
        <v>1041</v>
      </c>
      <c r="D71" s="104" t="s">
        <v>1042</v>
      </c>
      <c r="E71" s="104" t="s">
        <v>1043</v>
      </c>
      <c r="F71" s="107" t="s">
        <v>646</v>
      </c>
      <c r="G71" s="113" t="s">
        <v>1044</v>
      </c>
      <c r="H71" s="113" t="s">
        <v>973</v>
      </c>
      <c r="I71" s="113" t="s">
        <v>854</v>
      </c>
      <c r="J71" s="113" t="s">
        <v>648</v>
      </c>
      <c r="K71" s="113" t="s">
        <v>483</v>
      </c>
      <c r="L71" s="113" t="s">
        <v>474</v>
      </c>
      <c r="M71" s="113" t="s">
        <v>547</v>
      </c>
      <c r="N71" s="107" t="s">
        <v>1045</v>
      </c>
      <c r="P71" s="239">
        <v>71</v>
      </c>
      <c r="Q71" s="237" t="s">
        <v>965</v>
      </c>
      <c r="R71" s="239" t="s">
        <v>966</v>
      </c>
      <c r="S71"/>
      <c r="T71" s="239" t="s">
        <v>976</v>
      </c>
      <c r="U71" s="237" t="s">
        <v>669</v>
      </c>
      <c r="V71" s="239">
        <v>143</v>
      </c>
      <c r="W71"/>
      <c r="X71" s="239" t="s">
        <v>966</v>
      </c>
      <c r="Y71" s="237" t="s">
        <v>965</v>
      </c>
      <c r="Z71" s="239">
        <v>71</v>
      </c>
      <c r="AB71" s="745" t="s">
        <v>1368</v>
      </c>
      <c r="AC71" s="745"/>
      <c r="AD71" s="745"/>
      <c r="AE71" s="745"/>
      <c r="AF71" s="745"/>
      <c r="AG71" s="745"/>
      <c r="AH71" s="745"/>
      <c r="AI71" s="745"/>
      <c r="AJ71" s="745"/>
      <c r="AK71" s="745"/>
      <c r="AL71" s="745"/>
      <c r="AM71" s="745"/>
      <c r="AN71" s="745"/>
      <c r="AO71" s="745"/>
      <c r="AR71" s="215">
        <v>1</v>
      </c>
    </row>
    <row r="72" spans="1:44" ht="30">
      <c r="A72" s="128" t="s">
        <v>710</v>
      </c>
      <c r="B72" s="113" t="s">
        <v>812</v>
      </c>
      <c r="C72" s="113" t="s">
        <v>268</v>
      </c>
      <c r="D72" s="104" t="s">
        <v>1240</v>
      </c>
      <c r="E72" s="104" t="s">
        <v>1241</v>
      </c>
      <c r="F72" s="107" t="s">
        <v>1242</v>
      </c>
      <c r="G72" s="113" t="s">
        <v>809</v>
      </c>
      <c r="H72" s="113" t="s">
        <v>457</v>
      </c>
      <c r="I72" s="113" t="s">
        <v>474</v>
      </c>
      <c r="J72" s="113" t="s">
        <v>827</v>
      </c>
      <c r="K72" s="113" t="s">
        <v>931</v>
      </c>
      <c r="L72" s="113" t="s">
        <v>1165</v>
      </c>
      <c r="M72" s="113" t="s">
        <v>647</v>
      </c>
      <c r="N72" s="107" t="s">
        <v>1243</v>
      </c>
      <c r="P72" s="240">
        <v>72</v>
      </c>
      <c r="Q72" s="241" t="s">
        <v>932</v>
      </c>
      <c r="R72" s="240" t="s">
        <v>966</v>
      </c>
      <c r="S72"/>
      <c r="T72" s="240" t="s">
        <v>710</v>
      </c>
      <c r="U72" s="241" t="s">
        <v>812</v>
      </c>
      <c r="V72" s="240">
        <v>33</v>
      </c>
      <c r="W72"/>
      <c r="X72" s="240" t="s">
        <v>966</v>
      </c>
      <c r="Y72" s="241" t="s">
        <v>932</v>
      </c>
      <c r="Z72" s="240">
        <v>72</v>
      </c>
      <c r="AR72" s="215">
        <v>1</v>
      </c>
    </row>
    <row r="73" spans="1:44" ht="30">
      <c r="A73" s="128" t="s">
        <v>956</v>
      </c>
      <c r="B73" s="113" t="s">
        <v>654</v>
      </c>
      <c r="C73" s="113" t="s">
        <v>894</v>
      </c>
      <c r="D73" s="104" t="s">
        <v>957</v>
      </c>
      <c r="E73" s="104" t="s">
        <v>958</v>
      </c>
      <c r="F73" s="107" t="s">
        <v>881</v>
      </c>
      <c r="G73" s="113" t="s">
        <v>649</v>
      </c>
      <c r="H73" s="113" t="s">
        <v>663</v>
      </c>
      <c r="I73" s="113" t="s">
        <v>683</v>
      </c>
      <c r="J73" s="113" t="s">
        <v>486</v>
      </c>
      <c r="K73" s="113" t="s">
        <v>959</v>
      </c>
      <c r="L73" s="113" t="s">
        <v>676</v>
      </c>
      <c r="M73" s="113" t="s">
        <v>483</v>
      </c>
      <c r="N73" s="107" t="s">
        <v>960</v>
      </c>
      <c r="P73" s="239">
        <v>73</v>
      </c>
      <c r="Q73" s="237" t="s">
        <v>996</v>
      </c>
      <c r="R73" s="239" t="s">
        <v>966</v>
      </c>
      <c r="S73"/>
      <c r="T73" s="239" t="s">
        <v>956</v>
      </c>
      <c r="U73" s="237" t="s">
        <v>654</v>
      </c>
      <c r="V73" s="239">
        <v>56</v>
      </c>
      <c r="W73"/>
      <c r="X73" s="239" t="s">
        <v>966</v>
      </c>
      <c r="Y73" s="237" t="s">
        <v>996</v>
      </c>
      <c r="Z73" s="239">
        <v>73</v>
      </c>
      <c r="AR73" s="215">
        <v>1</v>
      </c>
    </row>
    <row r="74" spans="1:44" ht="30">
      <c r="A74" s="128" t="s">
        <v>1050</v>
      </c>
      <c r="B74" s="113" t="s">
        <v>1051</v>
      </c>
      <c r="C74" s="113" t="s">
        <v>679</v>
      </c>
      <c r="D74" s="104" t="s">
        <v>1170</v>
      </c>
      <c r="E74" s="104" t="s">
        <v>1171</v>
      </c>
      <c r="F74" s="107" t="s">
        <v>682</v>
      </c>
      <c r="G74" s="113" t="s">
        <v>647</v>
      </c>
      <c r="H74" s="113" t="s">
        <v>865</v>
      </c>
      <c r="I74" s="113" t="s">
        <v>641</v>
      </c>
      <c r="J74" s="113" t="s">
        <v>898</v>
      </c>
      <c r="K74" s="113" t="s">
        <v>460</v>
      </c>
      <c r="L74" s="113" t="s">
        <v>513</v>
      </c>
      <c r="M74" s="113" t="s">
        <v>1073</v>
      </c>
      <c r="N74" s="107" t="s">
        <v>1172</v>
      </c>
      <c r="P74" s="240">
        <v>74</v>
      </c>
      <c r="Q74" s="241" t="s">
        <v>1049</v>
      </c>
      <c r="R74" s="240" t="s">
        <v>966</v>
      </c>
      <c r="S74"/>
      <c r="T74" s="240" t="s">
        <v>1050</v>
      </c>
      <c r="U74" s="241" t="s">
        <v>1051</v>
      </c>
      <c r="V74" s="240">
        <v>120</v>
      </c>
      <c r="W74"/>
      <c r="X74" s="240" t="s">
        <v>966</v>
      </c>
      <c r="Y74" s="241" t="s">
        <v>1049</v>
      </c>
      <c r="Z74" s="240">
        <v>74</v>
      </c>
      <c r="AR74" s="215">
        <v>1</v>
      </c>
    </row>
    <row r="75" spans="1:44" ht="30">
      <c r="A75" s="128" t="s">
        <v>798</v>
      </c>
      <c r="B75" s="113" t="s">
        <v>657</v>
      </c>
      <c r="C75" s="113" t="s">
        <v>799</v>
      </c>
      <c r="D75" s="104" t="s">
        <v>800</v>
      </c>
      <c r="E75" s="104" t="s">
        <v>801</v>
      </c>
      <c r="F75" s="107" t="s">
        <v>682</v>
      </c>
      <c r="G75" s="113" t="s">
        <v>687</v>
      </c>
      <c r="H75" s="113" t="s">
        <v>641</v>
      </c>
      <c r="I75" s="113" t="s">
        <v>460</v>
      </c>
      <c r="J75" s="113" t="s">
        <v>513</v>
      </c>
      <c r="K75" s="113" t="s">
        <v>647</v>
      </c>
      <c r="L75" s="113" t="s">
        <v>675</v>
      </c>
      <c r="M75" s="113" t="s">
        <v>684</v>
      </c>
      <c r="N75" s="107" t="s">
        <v>802</v>
      </c>
      <c r="P75" s="239">
        <v>75</v>
      </c>
      <c r="Q75" s="237" t="s">
        <v>1057</v>
      </c>
      <c r="R75" s="239" t="s">
        <v>966</v>
      </c>
      <c r="S75"/>
      <c r="T75" s="239" t="s">
        <v>798</v>
      </c>
      <c r="U75" s="237" t="s">
        <v>657</v>
      </c>
      <c r="V75" s="239">
        <v>107</v>
      </c>
      <c r="W75"/>
      <c r="X75" s="239" t="s">
        <v>966</v>
      </c>
      <c r="Y75" s="237" t="s">
        <v>1057</v>
      </c>
      <c r="Z75" s="239">
        <v>75</v>
      </c>
      <c r="AR75" s="215">
        <v>1</v>
      </c>
    </row>
    <row r="76" spans="1:44" ht="30">
      <c r="A76" s="128" t="s">
        <v>996</v>
      </c>
      <c r="B76" s="113" t="s">
        <v>966</v>
      </c>
      <c r="C76" s="113" t="s">
        <v>1029</v>
      </c>
      <c r="D76" s="104" t="s">
        <v>1093</v>
      </c>
      <c r="E76" s="104" t="s">
        <v>1094</v>
      </c>
      <c r="F76" s="107" t="s">
        <v>646</v>
      </c>
      <c r="G76" s="113" t="s">
        <v>460</v>
      </c>
      <c r="H76" s="113" t="s">
        <v>776</v>
      </c>
      <c r="I76" s="113" t="s">
        <v>759</v>
      </c>
      <c r="J76" s="113" t="s">
        <v>719</v>
      </c>
      <c r="K76" s="113" t="s">
        <v>1095</v>
      </c>
      <c r="L76" s="113" t="s">
        <v>764</v>
      </c>
      <c r="M76" s="113" t="s">
        <v>773</v>
      </c>
      <c r="N76" s="107" t="s">
        <v>1096</v>
      </c>
      <c r="P76" s="240">
        <v>76</v>
      </c>
      <c r="Q76" s="241" t="s">
        <v>684</v>
      </c>
      <c r="R76" s="240" t="s">
        <v>1062</v>
      </c>
      <c r="S76"/>
      <c r="T76" s="240" t="s">
        <v>996</v>
      </c>
      <c r="U76" s="241" t="s">
        <v>966</v>
      </c>
      <c r="V76" s="240">
        <v>73</v>
      </c>
      <c r="W76"/>
      <c r="X76" s="240" t="s">
        <v>1062</v>
      </c>
      <c r="Y76" s="241" t="s">
        <v>684</v>
      </c>
      <c r="Z76" s="240">
        <v>76</v>
      </c>
      <c r="AR76" s="215">
        <v>1</v>
      </c>
    </row>
    <row r="77" spans="1:44" ht="30">
      <c r="A77" s="128" t="s">
        <v>664</v>
      </c>
      <c r="B77" s="113" t="s">
        <v>668</v>
      </c>
      <c r="C77" s="113" t="s">
        <v>1029</v>
      </c>
      <c r="D77" s="104" t="s">
        <v>1046</v>
      </c>
      <c r="E77" s="104" t="s">
        <v>1047</v>
      </c>
      <c r="F77" s="107" t="s">
        <v>646</v>
      </c>
      <c r="G77" s="113" t="s">
        <v>967</v>
      </c>
      <c r="H77" s="113" t="s">
        <v>941</v>
      </c>
      <c r="I77" s="113" t="s">
        <v>836</v>
      </c>
      <c r="J77" s="113" t="s">
        <v>671</v>
      </c>
      <c r="K77" s="113" t="s">
        <v>662</v>
      </c>
      <c r="L77" s="113" t="s">
        <v>474</v>
      </c>
      <c r="M77" s="113" t="s">
        <v>998</v>
      </c>
      <c r="N77" s="107" t="s">
        <v>1048</v>
      </c>
      <c r="P77" s="239">
        <v>77</v>
      </c>
      <c r="Q77" s="237" t="s">
        <v>1065</v>
      </c>
      <c r="R77" s="239" t="s">
        <v>1066</v>
      </c>
      <c r="S77"/>
      <c r="T77" s="239" t="s">
        <v>664</v>
      </c>
      <c r="U77" s="237" t="s">
        <v>668</v>
      </c>
      <c r="V77" s="239">
        <v>17</v>
      </c>
      <c r="W77"/>
      <c r="X77" s="239" t="s">
        <v>1066</v>
      </c>
      <c r="Y77" s="237" t="s">
        <v>1065</v>
      </c>
      <c r="Z77" s="239">
        <v>77</v>
      </c>
      <c r="AR77" s="215">
        <v>1</v>
      </c>
    </row>
    <row r="78" spans="1:44" ht="30">
      <c r="A78" s="128" t="s">
        <v>1058</v>
      </c>
      <c r="B78" s="113" t="s">
        <v>669</v>
      </c>
      <c r="C78" s="113" t="s">
        <v>1036</v>
      </c>
      <c r="D78" s="104" t="s">
        <v>1059</v>
      </c>
      <c r="E78" s="104" t="s">
        <v>1060</v>
      </c>
      <c r="F78" s="107" t="s">
        <v>682</v>
      </c>
      <c r="G78" s="113" t="s">
        <v>513</v>
      </c>
      <c r="H78" s="113" t="s">
        <v>525</v>
      </c>
      <c r="I78" s="113" t="s">
        <v>1012</v>
      </c>
      <c r="J78" s="113" t="s">
        <v>460</v>
      </c>
      <c r="K78" s="113" t="s">
        <v>675</v>
      </c>
      <c r="L78" s="113" t="s">
        <v>722</v>
      </c>
      <c r="M78" s="113" t="s">
        <v>650</v>
      </c>
      <c r="N78" s="107" t="s">
        <v>1061</v>
      </c>
      <c r="P78" s="240">
        <v>78</v>
      </c>
      <c r="Q78" s="241" t="s">
        <v>1069</v>
      </c>
      <c r="R78" s="240" t="s">
        <v>1066</v>
      </c>
      <c r="S78"/>
      <c r="T78" s="240" t="s">
        <v>1058</v>
      </c>
      <c r="U78" s="241" t="s">
        <v>669</v>
      </c>
      <c r="V78" s="240">
        <v>144</v>
      </c>
      <c r="W78"/>
      <c r="X78" s="240" t="s">
        <v>1066</v>
      </c>
      <c r="Y78" s="241" t="s">
        <v>1069</v>
      </c>
      <c r="Z78" s="240">
        <v>78</v>
      </c>
      <c r="AR78" s="215">
        <v>1</v>
      </c>
    </row>
    <row r="79" spans="1:44" ht="30">
      <c r="A79" s="128" t="s">
        <v>686</v>
      </c>
      <c r="B79" s="113" t="s">
        <v>668</v>
      </c>
      <c r="C79" s="113" t="s">
        <v>1029</v>
      </c>
      <c r="D79" s="104" t="s">
        <v>1052</v>
      </c>
      <c r="E79" s="104" t="s">
        <v>1053</v>
      </c>
      <c r="F79" s="107" t="s">
        <v>646</v>
      </c>
      <c r="G79" s="113" t="s">
        <v>1054</v>
      </c>
      <c r="H79" s="113" t="s">
        <v>719</v>
      </c>
      <c r="I79" s="113" t="s">
        <v>466</v>
      </c>
      <c r="J79" s="113" t="s">
        <v>674</v>
      </c>
      <c r="K79" s="113" t="s">
        <v>1055</v>
      </c>
      <c r="L79" s="113" t="s">
        <v>739</v>
      </c>
      <c r="M79" s="113" t="s">
        <v>483</v>
      </c>
      <c r="N79" s="107" t="s">
        <v>1056</v>
      </c>
      <c r="P79" s="239">
        <v>79</v>
      </c>
      <c r="Q79" s="237" t="s">
        <v>687</v>
      </c>
      <c r="R79" s="239" t="s">
        <v>688</v>
      </c>
      <c r="S79"/>
      <c r="T79" s="239" t="s">
        <v>686</v>
      </c>
      <c r="U79" s="237" t="s">
        <v>668</v>
      </c>
      <c r="V79" s="239">
        <v>18</v>
      </c>
      <c r="W79"/>
      <c r="X79" s="239" t="s">
        <v>688</v>
      </c>
      <c r="Y79" s="237" t="s">
        <v>687</v>
      </c>
      <c r="Z79" s="239">
        <v>79</v>
      </c>
      <c r="AR79" s="215">
        <v>1</v>
      </c>
    </row>
    <row r="80" spans="1:44" ht="30">
      <c r="A80" s="128" t="s">
        <v>466</v>
      </c>
      <c r="B80" s="113" t="s">
        <v>1051</v>
      </c>
      <c r="C80" s="113" t="s">
        <v>1173</v>
      </c>
      <c r="D80" s="104" t="s">
        <v>1174</v>
      </c>
      <c r="E80" s="104" t="s">
        <v>1175</v>
      </c>
      <c r="F80" s="107" t="s">
        <v>646</v>
      </c>
      <c r="G80" s="113" t="s">
        <v>686</v>
      </c>
      <c r="H80" s="113" t="s">
        <v>457</v>
      </c>
      <c r="I80" s="113" t="s">
        <v>513</v>
      </c>
      <c r="J80" s="113" t="s">
        <v>459</v>
      </c>
      <c r="K80" s="113" t="s">
        <v>464</v>
      </c>
      <c r="L80" s="113" t="s">
        <v>1176</v>
      </c>
      <c r="M80" s="113" t="s">
        <v>483</v>
      </c>
      <c r="N80" s="107" t="s">
        <v>1177</v>
      </c>
      <c r="P80" s="240">
        <v>80</v>
      </c>
      <c r="Q80" s="238" t="s">
        <v>519</v>
      </c>
      <c r="R80" s="240" t="s">
        <v>688</v>
      </c>
      <c r="S80"/>
      <c r="T80" s="240" t="s">
        <v>466</v>
      </c>
      <c r="U80" s="238" t="s">
        <v>1051</v>
      </c>
      <c r="V80" s="240">
        <v>121</v>
      </c>
      <c r="W80"/>
      <c r="X80" s="240" t="s">
        <v>688</v>
      </c>
      <c r="Y80" s="238" t="s">
        <v>519</v>
      </c>
      <c r="Z80" s="240">
        <v>80</v>
      </c>
      <c r="AR80" s="215">
        <v>1</v>
      </c>
    </row>
    <row r="81" spans="1:44" ht="30">
      <c r="A81" s="128" t="s">
        <v>805</v>
      </c>
      <c r="B81" s="113" t="s">
        <v>806</v>
      </c>
      <c r="C81" s="113" t="s">
        <v>707</v>
      </c>
      <c r="D81" s="104" t="s">
        <v>807</v>
      </c>
      <c r="E81" s="104" t="s">
        <v>808</v>
      </c>
      <c r="F81" s="107" t="s">
        <v>682</v>
      </c>
      <c r="G81" s="113" t="s">
        <v>774</v>
      </c>
      <c r="H81" s="113" t="s">
        <v>702</v>
      </c>
      <c r="I81" s="113" t="s">
        <v>809</v>
      </c>
      <c r="J81" s="113" t="s">
        <v>662</v>
      </c>
      <c r="K81" s="113" t="s">
        <v>810</v>
      </c>
      <c r="L81" s="113" t="s">
        <v>553</v>
      </c>
      <c r="M81" s="113" t="s">
        <v>547</v>
      </c>
      <c r="N81" s="107" t="s">
        <v>811</v>
      </c>
      <c r="P81" s="239">
        <v>81</v>
      </c>
      <c r="Q81" s="237" t="s">
        <v>692</v>
      </c>
      <c r="R81" s="239" t="s">
        <v>688</v>
      </c>
      <c r="S81"/>
      <c r="T81" s="239" t="s">
        <v>805</v>
      </c>
      <c r="U81" s="237" t="s">
        <v>806</v>
      </c>
      <c r="V81" s="239">
        <v>117</v>
      </c>
      <c r="W81"/>
      <c r="X81" s="239" t="s">
        <v>688</v>
      </c>
      <c r="Y81" s="237" t="s">
        <v>692</v>
      </c>
      <c r="Z81" s="239">
        <v>81</v>
      </c>
      <c r="AR81" s="215">
        <v>1</v>
      </c>
    </row>
    <row r="82" spans="1:44" ht="30">
      <c r="A82" s="128" t="s">
        <v>931</v>
      </c>
      <c r="B82" s="113" t="s">
        <v>654</v>
      </c>
      <c r="C82" s="113" t="s">
        <v>887</v>
      </c>
      <c r="D82" s="104" t="s">
        <v>962</v>
      </c>
      <c r="E82" s="104" t="s">
        <v>963</v>
      </c>
      <c r="F82" s="107" t="s">
        <v>881</v>
      </c>
      <c r="G82" s="113" t="s">
        <v>809</v>
      </c>
      <c r="H82" s="113" t="s">
        <v>702</v>
      </c>
      <c r="I82" s="113" t="s">
        <v>810</v>
      </c>
      <c r="J82" s="113" t="s">
        <v>897</v>
      </c>
      <c r="K82" s="113" t="s">
        <v>710</v>
      </c>
      <c r="L82" s="113" t="s">
        <v>932</v>
      </c>
      <c r="M82" s="113" t="s">
        <v>920</v>
      </c>
      <c r="N82" s="107" t="s">
        <v>964</v>
      </c>
      <c r="P82" s="240">
        <v>82</v>
      </c>
      <c r="Q82" s="238" t="s">
        <v>959</v>
      </c>
      <c r="R82" s="240" t="s">
        <v>688</v>
      </c>
      <c r="S82"/>
      <c r="T82" s="240" t="s">
        <v>931</v>
      </c>
      <c r="U82" s="238" t="s">
        <v>654</v>
      </c>
      <c r="V82" s="240">
        <v>57</v>
      </c>
      <c r="W82"/>
      <c r="X82" s="240" t="s">
        <v>688</v>
      </c>
      <c r="Y82" s="238" t="s">
        <v>959</v>
      </c>
      <c r="Z82" s="240">
        <v>82</v>
      </c>
      <c r="AR82" s="215">
        <v>1</v>
      </c>
    </row>
    <row r="83" spans="1:44" ht="30">
      <c r="A83" s="128" t="s">
        <v>1089</v>
      </c>
      <c r="B83" s="113" t="s">
        <v>749</v>
      </c>
      <c r="C83" s="113" t="s">
        <v>1021</v>
      </c>
      <c r="D83" s="104" t="s">
        <v>1097</v>
      </c>
      <c r="E83" s="104" t="s">
        <v>1098</v>
      </c>
      <c r="F83" s="107" t="s">
        <v>646</v>
      </c>
      <c r="G83" s="113" t="s">
        <v>513</v>
      </c>
      <c r="H83" s="113" t="s">
        <v>460</v>
      </c>
      <c r="I83" s="113" t="s">
        <v>477</v>
      </c>
      <c r="J83" s="113" t="s">
        <v>719</v>
      </c>
      <c r="K83" s="113" t="s">
        <v>1099</v>
      </c>
      <c r="L83" s="113" t="s">
        <v>1100</v>
      </c>
      <c r="M83" s="113" t="s">
        <v>547</v>
      </c>
      <c r="N83" s="107" t="s">
        <v>1101</v>
      </c>
      <c r="P83" s="239">
        <v>83</v>
      </c>
      <c r="Q83" s="237" t="s">
        <v>507</v>
      </c>
      <c r="R83" s="239" t="s">
        <v>704</v>
      </c>
      <c r="S83"/>
      <c r="T83" s="239" t="s">
        <v>1089</v>
      </c>
      <c r="U83" s="237" t="s">
        <v>749</v>
      </c>
      <c r="V83" s="239">
        <v>128</v>
      </c>
      <c r="W83"/>
      <c r="X83" s="239" t="s">
        <v>704</v>
      </c>
      <c r="Y83" s="237" t="s">
        <v>507</v>
      </c>
      <c r="Z83" s="239">
        <v>83</v>
      </c>
      <c r="AR83" s="215">
        <v>1</v>
      </c>
    </row>
    <row r="84" spans="1:44" ht="30">
      <c r="A84" s="128" t="s">
        <v>967</v>
      </c>
      <c r="B84" s="113" t="s">
        <v>654</v>
      </c>
      <c r="C84" s="113" t="s">
        <v>707</v>
      </c>
      <c r="D84" s="104" t="s">
        <v>968</v>
      </c>
      <c r="E84" s="104" t="s">
        <v>969</v>
      </c>
      <c r="F84" s="107" t="s">
        <v>682</v>
      </c>
      <c r="G84" s="113" t="s">
        <v>664</v>
      </c>
      <c r="H84" s="113" t="s">
        <v>663</v>
      </c>
      <c r="I84" s="113" t="s">
        <v>460</v>
      </c>
      <c r="J84" s="113" t="s">
        <v>763</v>
      </c>
      <c r="K84" s="113" t="s">
        <v>759</v>
      </c>
      <c r="L84" s="113" t="s">
        <v>702</v>
      </c>
      <c r="M84" s="113" t="s">
        <v>970</v>
      </c>
      <c r="N84" s="107" t="s">
        <v>971</v>
      </c>
      <c r="P84" s="240">
        <v>84</v>
      </c>
      <c r="Q84" s="241" t="s">
        <v>756</v>
      </c>
      <c r="R84" s="240" t="s">
        <v>704</v>
      </c>
      <c r="S84"/>
      <c r="T84" s="240" t="s">
        <v>967</v>
      </c>
      <c r="U84" s="241" t="s">
        <v>654</v>
      </c>
      <c r="V84" s="240">
        <v>58</v>
      </c>
      <c r="W84"/>
      <c r="X84" s="240" t="s">
        <v>704</v>
      </c>
      <c r="Y84" s="241" t="s">
        <v>756</v>
      </c>
      <c r="Z84" s="240">
        <v>84</v>
      </c>
      <c r="AR84" s="215">
        <v>1</v>
      </c>
    </row>
    <row r="85" spans="1:44" ht="30">
      <c r="A85" s="128" t="s">
        <v>663</v>
      </c>
      <c r="B85" s="113" t="s">
        <v>704</v>
      </c>
      <c r="C85" s="113" t="s">
        <v>1244</v>
      </c>
      <c r="D85" s="104" t="s">
        <v>1245</v>
      </c>
      <c r="E85" s="104" t="s">
        <v>1246</v>
      </c>
      <c r="F85" s="107" t="s">
        <v>1222</v>
      </c>
      <c r="G85" s="113" t="s">
        <v>836</v>
      </c>
      <c r="H85" s="113" t="s">
        <v>649</v>
      </c>
      <c r="I85" s="113" t="s">
        <v>759</v>
      </c>
      <c r="J85" s="113" t="s">
        <v>1165</v>
      </c>
      <c r="K85" s="113" t="s">
        <v>883</v>
      </c>
      <c r="L85" s="113" t="s">
        <v>764</v>
      </c>
      <c r="M85" s="113" t="s">
        <v>647</v>
      </c>
      <c r="N85" s="107" t="s">
        <v>1247</v>
      </c>
      <c r="P85" s="239">
        <v>85</v>
      </c>
      <c r="Q85" s="237" t="s">
        <v>675</v>
      </c>
      <c r="R85" s="239" t="s">
        <v>704</v>
      </c>
      <c r="S85"/>
      <c r="T85" s="239" t="s">
        <v>663</v>
      </c>
      <c r="U85" s="237" t="s">
        <v>704</v>
      </c>
      <c r="V85" s="239">
        <v>86</v>
      </c>
      <c r="W85"/>
      <c r="X85" s="239" t="s">
        <v>704</v>
      </c>
      <c r="Y85" s="237" t="s">
        <v>675</v>
      </c>
      <c r="Z85" s="239">
        <v>85</v>
      </c>
      <c r="AR85" s="215">
        <v>1</v>
      </c>
    </row>
    <row r="86" spans="1:44" ht="30">
      <c r="A86" s="128" t="s">
        <v>650</v>
      </c>
      <c r="B86" s="113" t="s">
        <v>1102</v>
      </c>
      <c r="C86" s="113" t="s">
        <v>707</v>
      </c>
      <c r="D86" s="104" t="s">
        <v>1273</v>
      </c>
      <c r="E86" s="104" t="s">
        <v>1274</v>
      </c>
      <c r="F86" s="107" t="s">
        <v>682</v>
      </c>
      <c r="G86" s="113" t="s">
        <v>536</v>
      </c>
      <c r="H86" s="113" t="s">
        <v>513</v>
      </c>
      <c r="I86" s="113" t="s">
        <v>460</v>
      </c>
      <c r="J86" s="113" t="s">
        <v>525</v>
      </c>
      <c r="K86" s="113" t="s">
        <v>457</v>
      </c>
      <c r="L86" s="113" t="s">
        <v>898</v>
      </c>
      <c r="M86" s="113" t="s">
        <v>553</v>
      </c>
      <c r="N86" s="107" t="s">
        <v>1275</v>
      </c>
      <c r="P86" s="240">
        <v>86</v>
      </c>
      <c r="Q86" s="241" t="s">
        <v>663</v>
      </c>
      <c r="R86" s="240" t="s">
        <v>704</v>
      </c>
      <c r="S86"/>
      <c r="T86" s="240" t="s">
        <v>650</v>
      </c>
      <c r="U86" s="241" t="s">
        <v>1102</v>
      </c>
      <c r="V86" s="240">
        <v>137</v>
      </c>
      <c r="W86"/>
      <c r="X86" s="240" t="s">
        <v>704</v>
      </c>
      <c r="Y86" s="241" t="s">
        <v>663</v>
      </c>
      <c r="Z86" s="240">
        <v>86</v>
      </c>
      <c r="AR86" s="215">
        <v>1</v>
      </c>
    </row>
    <row r="87" spans="1:44" ht="30">
      <c r="A87" s="128" t="s">
        <v>553</v>
      </c>
      <c r="B87" s="113" t="s">
        <v>732</v>
      </c>
      <c r="C87" s="113" t="s">
        <v>1029</v>
      </c>
      <c r="D87" s="104" t="s">
        <v>1276</v>
      </c>
      <c r="E87" s="104" t="s">
        <v>1277</v>
      </c>
      <c r="F87" s="107" t="s">
        <v>646</v>
      </c>
      <c r="G87" s="113" t="s">
        <v>486</v>
      </c>
      <c r="H87" s="113" t="s">
        <v>774</v>
      </c>
      <c r="I87" s="113" t="s">
        <v>648</v>
      </c>
      <c r="J87" s="113" t="s">
        <v>468</v>
      </c>
      <c r="K87" s="113" t="s">
        <v>650</v>
      </c>
      <c r="L87" s="113" t="s">
        <v>749</v>
      </c>
      <c r="M87" s="113" t="s">
        <v>483</v>
      </c>
      <c r="N87" s="107" t="s">
        <v>1278</v>
      </c>
      <c r="P87" s="239">
        <v>87</v>
      </c>
      <c r="Q87" s="237" t="s">
        <v>542</v>
      </c>
      <c r="R87" s="239" t="s">
        <v>704</v>
      </c>
      <c r="S87"/>
      <c r="T87" s="239" t="s">
        <v>553</v>
      </c>
      <c r="U87" s="237" t="s">
        <v>732</v>
      </c>
      <c r="V87" s="239">
        <v>23</v>
      </c>
      <c r="W87"/>
      <c r="X87" s="239" t="s">
        <v>704</v>
      </c>
      <c r="Y87" s="237" t="s">
        <v>542</v>
      </c>
      <c r="Z87" s="239">
        <v>87</v>
      </c>
      <c r="AR87" s="215">
        <v>1</v>
      </c>
    </row>
    <row r="88" spans="1:44" ht="30">
      <c r="A88" s="128" t="s">
        <v>1049</v>
      </c>
      <c r="B88" s="113" t="s">
        <v>966</v>
      </c>
      <c r="C88" s="113" t="s">
        <v>1029</v>
      </c>
      <c r="D88" s="104" t="s">
        <v>1103</v>
      </c>
      <c r="E88" s="104" t="s">
        <v>1104</v>
      </c>
      <c r="F88" s="107" t="s">
        <v>646</v>
      </c>
      <c r="G88" s="113" t="s">
        <v>542</v>
      </c>
      <c r="H88" s="113" t="s">
        <v>641</v>
      </c>
      <c r="I88" s="113" t="s">
        <v>729</v>
      </c>
      <c r="J88" s="113" t="s">
        <v>743</v>
      </c>
      <c r="K88" s="113" t="s">
        <v>791</v>
      </c>
      <c r="L88" s="113" t="s">
        <v>719</v>
      </c>
      <c r="M88" s="113" t="s">
        <v>796</v>
      </c>
      <c r="N88" s="107" t="s">
        <v>1105</v>
      </c>
      <c r="P88" s="240">
        <v>88</v>
      </c>
      <c r="Q88" s="238" t="s">
        <v>890</v>
      </c>
      <c r="R88" s="240" t="s">
        <v>704</v>
      </c>
      <c r="S88"/>
      <c r="T88" s="240" t="s">
        <v>1049</v>
      </c>
      <c r="U88" s="238" t="s">
        <v>966</v>
      </c>
      <c r="V88" s="240">
        <v>74</v>
      </c>
      <c r="W88"/>
      <c r="X88" s="240" t="s">
        <v>704</v>
      </c>
      <c r="Y88" s="238" t="s">
        <v>890</v>
      </c>
      <c r="Z88" s="240">
        <v>88</v>
      </c>
      <c r="AR88" s="215">
        <v>1</v>
      </c>
    </row>
    <row r="89" spans="1:44" ht="30">
      <c r="A89" s="128" t="s">
        <v>513</v>
      </c>
      <c r="B89" s="113" t="s">
        <v>696</v>
      </c>
      <c r="C89" s="113" t="s">
        <v>1279</v>
      </c>
      <c r="D89" s="104" t="s">
        <v>1280</v>
      </c>
      <c r="E89" s="104" t="s">
        <v>1281</v>
      </c>
      <c r="F89" s="107" t="s">
        <v>881</v>
      </c>
      <c r="G89" s="113" t="s">
        <v>898</v>
      </c>
      <c r="H89" s="113" t="s">
        <v>1058</v>
      </c>
      <c r="I89" s="113" t="s">
        <v>780</v>
      </c>
      <c r="J89" s="113" t="s">
        <v>650</v>
      </c>
      <c r="K89" s="113" t="s">
        <v>466</v>
      </c>
      <c r="L89" s="113" t="s">
        <v>783</v>
      </c>
      <c r="M89" s="113" t="s">
        <v>883</v>
      </c>
      <c r="N89" s="107" t="s">
        <v>1282</v>
      </c>
      <c r="P89" s="239">
        <v>89</v>
      </c>
      <c r="Q89" s="237" t="s">
        <v>525</v>
      </c>
      <c r="R89" s="239" t="s">
        <v>704</v>
      </c>
      <c r="S89"/>
      <c r="T89" s="239" t="s">
        <v>513</v>
      </c>
      <c r="U89" s="237" t="s">
        <v>696</v>
      </c>
      <c r="V89" s="239">
        <v>20</v>
      </c>
      <c r="W89"/>
      <c r="X89" s="239" t="s">
        <v>704</v>
      </c>
      <c r="Y89" s="237" t="s">
        <v>525</v>
      </c>
      <c r="Z89" s="239">
        <v>89</v>
      </c>
      <c r="AR89" s="215">
        <v>1</v>
      </c>
    </row>
    <row r="90" spans="1:44" ht="30">
      <c r="A90" s="128" t="s">
        <v>882</v>
      </c>
      <c r="B90" s="113" t="s">
        <v>783</v>
      </c>
      <c r="C90" s="113" t="s">
        <v>1148</v>
      </c>
      <c r="D90" s="104" t="s">
        <v>1149</v>
      </c>
      <c r="E90" s="104" t="s">
        <v>1150</v>
      </c>
      <c r="F90" s="107" t="s">
        <v>682</v>
      </c>
      <c r="G90" s="113" t="s">
        <v>647</v>
      </c>
      <c r="H90" s="113" t="s">
        <v>756</v>
      </c>
      <c r="I90" s="113" t="s">
        <v>1151</v>
      </c>
      <c r="J90" s="113" t="s">
        <v>460</v>
      </c>
      <c r="K90" s="113" t="s">
        <v>998</v>
      </c>
      <c r="L90" s="113" t="s">
        <v>883</v>
      </c>
      <c r="M90" s="113" t="s">
        <v>547</v>
      </c>
      <c r="N90" s="107" t="s">
        <v>1152</v>
      </c>
      <c r="P90" s="240">
        <v>90</v>
      </c>
      <c r="Q90" s="238" t="s">
        <v>865</v>
      </c>
      <c r="R90" s="240" t="s">
        <v>704</v>
      </c>
      <c r="S90"/>
      <c r="T90" s="240" t="s">
        <v>882</v>
      </c>
      <c r="U90" s="238" t="s">
        <v>783</v>
      </c>
      <c r="V90" s="240">
        <v>45</v>
      </c>
      <c r="W90"/>
      <c r="X90" s="240" t="s">
        <v>704</v>
      </c>
      <c r="Y90" s="238" t="s">
        <v>865</v>
      </c>
      <c r="Z90" s="240">
        <v>90</v>
      </c>
      <c r="AR90" s="215">
        <v>1</v>
      </c>
    </row>
    <row r="91" spans="1:44" ht="30">
      <c r="A91" s="128" t="s">
        <v>973</v>
      </c>
      <c r="B91" s="113" t="s">
        <v>654</v>
      </c>
      <c r="C91" s="113" t="s">
        <v>894</v>
      </c>
      <c r="D91" s="104" t="s">
        <v>974</v>
      </c>
      <c r="E91" s="104" t="s">
        <v>975</v>
      </c>
      <c r="F91" s="107" t="s">
        <v>881</v>
      </c>
      <c r="G91" s="113" t="s">
        <v>719</v>
      </c>
      <c r="H91" s="113" t="s">
        <v>773</v>
      </c>
      <c r="I91" s="113" t="s">
        <v>976</v>
      </c>
      <c r="J91" s="113" t="s">
        <v>536</v>
      </c>
      <c r="K91" s="113" t="s">
        <v>525</v>
      </c>
      <c r="L91" s="113" t="s">
        <v>483</v>
      </c>
      <c r="M91" s="113" t="s">
        <v>920</v>
      </c>
      <c r="N91" s="107" t="s">
        <v>977</v>
      </c>
      <c r="P91" s="239">
        <v>91</v>
      </c>
      <c r="Q91" s="237" t="s">
        <v>810</v>
      </c>
      <c r="R91" s="239" t="s">
        <v>954</v>
      </c>
      <c r="S91"/>
      <c r="T91" s="239" t="s">
        <v>973</v>
      </c>
      <c r="U91" s="237" t="s">
        <v>654</v>
      </c>
      <c r="V91" s="239">
        <v>59</v>
      </c>
      <c r="W91"/>
      <c r="X91" s="239" t="s">
        <v>954</v>
      </c>
      <c r="Y91" s="237" t="s">
        <v>810</v>
      </c>
      <c r="Z91" s="239">
        <v>91</v>
      </c>
      <c r="AR91" s="215">
        <v>1</v>
      </c>
    </row>
    <row r="92" spans="1:44" ht="30">
      <c r="A92" s="128" t="s">
        <v>979</v>
      </c>
      <c r="B92" s="113" t="s">
        <v>654</v>
      </c>
      <c r="C92" s="113" t="s">
        <v>887</v>
      </c>
      <c r="D92" s="104" t="s">
        <v>980</v>
      </c>
      <c r="E92" s="104" t="s">
        <v>981</v>
      </c>
      <c r="F92" s="107" t="s">
        <v>881</v>
      </c>
      <c r="G92" s="113" t="s">
        <v>460</v>
      </c>
      <c r="H92" s="113" t="s">
        <v>773</v>
      </c>
      <c r="I92" s="113" t="s">
        <v>683</v>
      </c>
      <c r="J92" s="113" t="s">
        <v>827</v>
      </c>
      <c r="K92" s="113" t="s">
        <v>890</v>
      </c>
      <c r="L92" s="113" t="s">
        <v>483</v>
      </c>
      <c r="M92" s="113" t="s">
        <v>648</v>
      </c>
      <c r="N92" s="107" t="s">
        <v>982</v>
      </c>
      <c r="P92" s="240">
        <v>92</v>
      </c>
      <c r="Q92" s="238" t="s">
        <v>656</v>
      </c>
      <c r="R92" s="240" t="s">
        <v>657</v>
      </c>
      <c r="S92"/>
      <c r="T92" s="240" t="s">
        <v>979</v>
      </c>
      <c r="U92" s="238" t="s">
        <v>654</v>
      </c>
      <c r="V92" s="240">
        <v>60</v>
      </c>
      <c r="W92"/>
      <c r="X92" s="240" t="s">
        <v>657</v>
      </c>
      <c r="Y92" s="238" t="s">
        <v>656</v>
      </c>
      <c r="Z92" s="240">
        <v>92</v>
      </c>
      <c r="AR92" s="215">
        <v>1</v>
      </c>
    </row>
    <row r="93" spans="1:44" ht="30">
      <c r="A93" s="128" t="s">
        <v>814</v>
      </c>
      <c r="B93" s="113" t="s">
        <v>657</v>
      </c>
      <c r="C93" s="113" t="s">
        <v>658</v>
      </c>
      <c r="D93" s="104" t="s">
        <v>815</v>
      </c>
      <c r="E93" s="104" t="s">
        <v>816</v>
      </c>
      <c r="F93" s="107" t="s">
        <v>661</v>
      </c>
      <c r="G93" s="113" t="s">
        <v>650</v>
      </c>
      <c r="H93" s="113" t="s">
        <v>525</v>
      </c>
      <c r="I93" s="113" t="s">
        <v>774</v>
      </c>
      <c r="J93" s="113" t="s">
        <v>513</v>
      </c>
      <c r="K93" s="113" t="s">
        <v>719</v>
      </c>
      <c r="L93" s="113" t="s">
        <v>459</v>
      </c>
      <c r="M93" s="113" t="s">
        <v>676</v>
      </c>
      <c r="N93" s="107" t="s">
        <v>817</v>
      </c>
      <c r="P93" s="239">
        <v>93</v>
      </c>
      <c r="Q93" s="237" t="s">
        <v>671</v>
      </c>
      <c r="R93" s="239" t="s">
        <v>657</v>
      </c>
      <c r="S93"/>
      <c r="T93" s="239" t="s">
        <v>814</v>
      </c>
      <c r="U93" s="237" t="s">
        <v>657</v>
      </c>
      <c r="V93" s="239">
        <v>108</v>
      </c>
      <c r="W93"/>
      <c r="X93" s="239" t="s">
        <v>657</v>
      </c>
      <c r="Y93" s="237" t="s">
        <v>671</v>
      </c>
      <c r="Z93" s="239">
        <v>93</v>
      </c>
      <c r="AR93" s="215">
        <v>1</v>
      </c>
    </row>
    <row r="94" spans="1:44" ht="30">
      <c r="A94" s="128" t="s">
        <v>519</v>
      </c>
      <c r="B94" s="113" t="s">
        <v>688</v>
      </c>
      <c r="C94" s="113" t="s">
        <v>1126</v>
      </c>
      <c r="D94" s="104" t="s">
        <v>1178</v>
      </c>
      <c r="E94" s="104" t="s">
        <v>1179</v>
      </c>
      <c r="F94" s="107" t="s">
        <v>682</v>
      </c>
      <c r="G94" s="113" t="s">
        <v>483</v>
      </c>
      <c r="H94" s="113" t="s">
        <v>474</v>
      </c>
      <c r="I94" s="113" t="s">
        <v>648</v>
      </c>
      <c r="J94" s="113" t="s">
        <v>547</v>
      </c>
      <c r="K94" s="113" t="s">
        <v>477</v>
      </c>
      <c r="L94" s="113" t="s">
        <v>749</v>
      </c>
      <c r="M94" s="113" t="s">
        <v>553</v>
      </c>
      <c r="N94" s="107" t="s">
        <v>1180</v>
      </c>
      <c r="P94" s="240">
        <v>94</v>
      </c>
      <c r="Q94" s="238" t="s">
        <v>486</v>
      </c>
      <c r="R94" s="240" t="s">
        <v>657</v>
      </c>
      <c r="S94"/>
      <c r="T94" s="240" t="s">
        <v>519</v>
      </c>
      <c r="U94" s="238" t="s">
        <v>688</v>
      </c>
      <c r="V94" s="240">
        <v>80</v>
      </c>
      <c r="W94"/>
      <c r="X94" s="240" t="s">
        <v>657</v>
      </c>
      <c r="Y94" s="238" t="s">
        <v>486</v>
      </c>
      <c r="Z94" s="240">
        <v>94</v>
      </c>
      <c r="AR94" s="215">
        <v>1</v>
      </c>
    </row>
    <row r="95" spans="1:44" ht="30">
      <c r="A95" s="128" t="s">
        <v>692</v>
      </c>
      <c r="B95" s="113" t="s">
        <v>688</v>
      </c>
      <c r="C95" s="113" t="s">
        <v>1181</v>
      </c>
      <c r="D95" s="104" t="s">
        <v>1182</v>
      </c>
      <c r="E95" s="104" t="s">
        <v>1183</v>
      </c>
      <c r="F95" s="107" t="s">
        <v>661</v>
      </c>
      <c r="G95" s="113" t="s">
        <v>530</v>
      </c>
      <c r="H95" s="113" t="s">
        <v>474</v>
      </c>
      <c r="I95" s="113" t="s">
        <v>719</v>
      </c>
      <c r="J95" s="113" t="s">
        <v>477</v>
      </c>
      <c r="K95" s="113" t="s">
        <v>650</v>
      </c>
      <c r="L95" s="113" t="s">
        <v>547</v>
      </c>
      <c r="M95" s="113" t="s">
        <v>648</v>
      </c>
      <c r="N95" s="107" t="s">
        <v>1184</v>
      </c>
      <c r="P95" s="239">
        <v>95</v>
      </c>
      <c r="Q95" s="237" t="s">
        <v>477</v>
      </c>
      <c r="R95" s="239" t="s">
        <v>657</v>
      </c>
      <c r="S95"/>
      <c r="T95" s="239" t="s">
        <v>692</v>
      </c>
      <c r="U95" s="237" t="s">
        <v>688</v>
      </c>
      <c r="V95" s="239">
        <v>81</v>
      </c>
      <c r="W95"/>
      <c r="X95" s="239" t="s">
        <v>657</v>
      </c>
      <c r="Y95" s="237" t="s">
        <v>477</v>
      </c>
      <c r="Z95" s="239">
        <v>95</v>
      </c>
      <c r="AR95" s="215">
        <v>1</v>
      </c>
    </row>
    <row r="96" spans="1:44" ht="45">
      <c r="A96" s="128" t="s">
        <v>782</v>
      </c>
      <c r="B96" s="113" t="s">
        <v>747</v>
      </c>
      <c r="C96" s="113" t="s">
        <v>1254</v>
      </c>
      <c r="D96" s="104" t="s">
        <v>1295</v>
      </c>
      <c r="E96" s="104" t="s">
        <v>1296</v>
      </c>
      <c r="F96" s="107" t="s">
        <v>661</v>
      </c>
      <c r="G96" s="113" t="s">
        <v>784</v>
      </c>
      <c r="H96" s="113" t="s">
        <v>818</v>
      </c>
      <c r="I96" s="113" t="s">
        <v>729</v>
      </c>
      <c r="J96" s="113" t="s">
        <v>674</v>
      </c>
      <c r="K96" s="113" t="s">
        <v>468</v>
      </c>
      <c r="L96" s="113" t="s">
        <v>474</v>
      </c>
      <c r="M96" s="113" t="s">
        <v>1165</v>
      </c>
      <c r="N96" s="107" t="s">
        <v>1297</v>
      </c>
      <c r="P96" s="240">
        <v>96</v>
      </c>
      <c r="Q96" s="238" t="s">
        <v>699</v>
      </c>
      <c r="R96" s="240" t="s">
        <v>657</v>
      </c>
      <c r="S96"/>
      <c r="T96" s="240" t="s">
        <v>782</v>
      </c>
      <c r="U96" s="238" t="s">
        <v>747</v>
      </c>
      <c r="V96" s="240">
        <v>29</v>
      </c>
      <c r="W96"/>
      <c r="X96" s="240" t="s">
        <v>657</v>
      </c>
      <c r="Y96" s="238" t="s">
        <v>699</v>
      </c>
      <c r="Z96" s="240">
        <v>96</v>
      </c>
      <c r="AR96" s="215">
        <v>1</v>
      </c>
    </row>
    <row r="97" spans="1:44" ht="30">
      <c r="A97" s="128" t="s">
        <v>674</v>
      </c>
      <c r="B97" s="113" t="s">
        <v>674</v>
      </c>
      <c r="C97" s="113" t="s">
        <v>1036</v>
      </c>
      <c r="D97" s="104" t="s">
        <v>1153</v>
      </c>
      <c r="E97" s="104" t="s">
        <v>1154</v>
      </c>
      <c r="F97" s="107" t="s">
        <v>682</v>
      </c>
      <c r="G97" s="113" t="s">
        <v>671</v>
      </c>
      <c r="H97" s="113" t="s">
        <v>730</v>
      </c>
      <c r="I97" s="113" t="s">
        <v>1155</v>
      </c>
      <c r="J97" s="113" t="s">
        <v>784</v>
      </c>
      <c r="K97" s="113" t="s">
        <v>662</v>
      </c>
      <c r="L97" s="113" t="s">
        <v>513</v>
      </c>
      <c r="M97" s="113" t="s">
        <v>773</v>
      </c>
      <c r="N97" s="107" t="s">
        <v>1156</v>
      </c>
      <c r="P97" s="239">
        <v>97</v>
      </c>
      <c r="Q97" s="237" t="s">
        <v>457</v>
      </c>
      <c r="R97" s="239" t="s">
        <v>657</v>
      </c>
      <c r="S97"/>
      <c r="T97" s="239" t="s">
        <v>674</v>
      </c>
      <c r="U97" s="237" t="s">
        <v>674</v>
      </c>
      <c r="V97" s="239">
        <v>124</v>
      </c>
      <c r="W97"/>
      <c r="X97" s="239" t="s">
        <v>657</v>
      </c>
      <c r="Y97" s="237" t="s">
        <v>457</v>
      </c>
      <c r="Z97" s="239">
        <v>97</v>
      </c>
      <c r="AR97" s="215">
        <v>1</v>
      </c>
    </row>
    <row r="98" spans="1:44" ht="30">
      <c r="A98" s="128" t="s">
        <v>821</v>
      </c>
      <c r="B98" s="113" t="s">
        <v>642</v>
      </c>
      <c r="C98" s="113" t="s">
        <v>679</v>
      </c>
      <c r="D98" s="104" t="s">
        <v>822</v>
      </c>
      <c r="E98" s="104" t="s">
        <v>823</v>
      </c>
      <c r="F98" s="107" t="s">
        <v>682</v>
      </c>
      <c r="G98" s="113" t="s">
        <v>525</v>
      </c>
      <c r="H98" s="113" t="s">
        <v>780</v>
      </c>
      <c r="I98" s="113" t="s">
        <v>824</v>
      </c>
      <c r="J98" s="113" t="s">
        <v>513</v>
      </c>
      <c r="K98" s="113" t="s">
        <v>719</v>
      </c>
      <c r="L98" s="113" t="s">
        <v>459</v>
      </c>
      <c r="M98" s="113" t="s">
        <v>547</v>
      </c>
      <c r="N98" s="107" t="s">
        <v>825</v>
      </c>
      <c r="P98" s="240">
        <v>98</v>
      </c>
      <c r="Q98" s="238" t="s">
        <v>715</v>
      </c>
      <c r="R98" s="240" t="s">
        <v>657</v>
      </c>
      <c r="S98"/>
      <c r="T98" s="240" t="s">
        <v>821</v>
      </c>
      <c r="U98" s="238" t="s">
        <v>642</v>
      </c>
      <c r="V98" s="240">
        <v>116</v>
      </c>
      <c r="W98"/>
      <c r="X98" s="240" t="s">
        <v>657</v>
      </c>
      <c r="Y98" s="238" t="s">
        <v>715</v>
      </c>
      <c r="Z98" s="240">
        <v>98</v>
      </c>
      <c r="AR98" s="215">
        <v>1</v>
      </c>
    </row>
    <row r="99" spans="1:44" ht="30">
      <c r="A99" s="128" t="s">
        <v>722</v>
      </c>
      <c r="B99" s="113" t="s">
        <v>723</v>
      </c>
      <c r="C99" s="113" t="s">
        <v>716</v>
      </c>
      <c r="D99" s="104" t="s">
        <v>1283</v>
      </c>
      <c r="E99" s="104" t="s">
        <v>1284</v>
      </c>
      <c r="F99" s="107" t="s">
        <v>661</v>
      </c>
      <c r="G99" s="113" t="s">
        <v>647</v>
      </c>
      <c r="H99" s="113" t="s">
        <v>676</v>
      </c>
      <c r="I99" s="113" t="s">
        <v>749</v>
      </c>
      <c r="J99" s="113" t="s">
        <v>791</v>
      </c>
      <c r="K99" s="113" t="s">
        <v>483</v>
      </c>
      <c r="L99" s="113" t="s">
        <v>764</v>
      </c>
      <c r="M99" s="113" t="s">
        <v>471</v>
      </c>
      <c r="N99" s="107" t="s">
        <v>1285</v>
      </c>
      <c r="P99" s="239">
        <v>99</v>
      </c>
      <c r="Q99" s="237" t="s">
        <v>725</v>
      </c>
      <c r="R99" s="239" t="s">
        <v>657</v>
      </c>
      <c r="S99"/>
      <c r="T99" s="239" t="s">
        <v>722</v>
      </c>
      <c r="U99" s="237" t="s">
        <v>723</v>
      </c>
      <c r="V99" s="239">
        <v>22</v>
      </c>
      <c r="W99"/>
      <c r="X99" s="239" t="s">
        <v>657</v>
      </c>
      <c r="Y99" s="237" t="s">
        <v>725</v>
      </c>
      <c r="Z99" s="239">
        <v>99</v>
      </c>
      <c r="AR99" s="215">
        <v>1</v>
      </c>
    </row>
    <row r="100" spans="1:44" ht="30">
      <c r="A100" s="128" t="s">
        <v>676</v>
      </c>
      <c r="B100" s="113" t="s">
        <v>924</v>
      </c>
      <c r="C100" s="113" t="s">
        <v>894</v>
      </c>
      <c r="D100" s="104" t="s">
        <v>925</v>
      </c>
      <c r="E100" s="104" t="s">
        <v>984</v>
      </c>
      <c r="F100" s="107" t="s">
        <v>881</v>
      </c>
      <c r="G100" s="113" t="s">
        <v>827</v>
      </c>
      <c r="H100" s="113" t="s">
        <v>457</v>
      </c>
      <c r="I100" s="113" t="s">
        <v>791</v>
      </c>
      <c r="J100" s="113" t="s">
        <v>483</v>
      </c>
      <c r="K100" s="113" t="s">
        <v>746</v>
      </c>
      <c r="L100" s="113" t="s">
        <v>477</v>
      </c>
      <c r="M100" s="113" t="s">
        <v>722</v>
      </c>
      <c r="N100" s="107" t="s">
        <v>985</v>
      </c>
      <c r="P100" s="240">
        <v>100</v>
      </c>
      <c r="Q100" s="238" t="s">
        <v>648</v>
      </c>
      <c r="R100" s="240" t="s">
        <v>657</v>
      </c>
      <c r="S100"/>
      <c r="T100" s="240" t="s">
        <v>676</v>
      </c>
      <c r="U100" s="238" t="s">
        <v>924</v>
      </c>
      <c r="V100" s="240">
        <v>69</v>
      </c>
      <c r="W100"/>
      <c r="X100" s="240" t="s">
        <v>657</v>
      </c>
      <c r="Y100" s="238" t="s">
        <v>648</v>
      </c>
      <c r="Z100" s="240">
        <v>100</v>
      </c>
      <c r="AR100" s="215">
        <v>1</v>
      </c>
    </row>
    <row r="101" spans="1:44" ht="30">
      <c r="A101" s="128" t="s">
        <v>826</v>
      </c>
      <c r="B101" s="113" t="s">
        <v>819</v>
      </c>
      <c r="C101" s="113" t="s">
        <v>679</v>
      </c>
      <c r="D101" s="104" t="s">
        <v>1185</v>
      </c>
      <c r="E101" s="104" t="s">
        <v>1186</v>
      </c>
      <c r="F101" s="107" t="s">
        <v>682</v>
      </c>
      <c r="G101" s="113" t="s">
        <v>774</v>
      </c>
      <c r="H101" s="113" t="s">
        <v>783</v>
      </c>
      <c r="I101" s="113" t="s">
        <v>647</v>
      </c>
      <c r="J101" s="113" t="s">
        <v>641</v>
      </c>
      <c r="K101" s="113" t="s">
        <v>1165</v>
      </c>
      <c r="L101" s="113" t="s">
        <v>1151</v>
      </c>
      <c r="M101" s="113" t="s">
        <v>553</v>
      </c>
      <c r="N101" s="107" t="s">
        <v>1187</v>
      </c>
      <c r="P101" s="239">
        <v>101</v>
      </c>
      <c r="Q101" s="237" t="s">
        <v>468</v>
      </c>
      <c r="R101" s="239" t="s">
        <v>657</v>
      </c>
      <c r="S101"/>
      <c r="T101" s="239" t="s">
        <v>826</v>
      </c>
      <c r="U101" s="237" t="s">
        <v>819</v>
      </c>
      <c r="V101" s="239">
        <v>35</v>
      </c>
      <c r="W101"/>
      <c r="X101" s="239" t="s">
        <v>657</v>
      </c>
      <c r="Y101" s="237" t="s">
        <v>468</v>
      </c>
      <c r="Z101" s="239">
        <v>101</v>
      </c>
      <c r="AR101" s="215">
        <v>1</v>
      </c>
    </row>
    <row r="102" spans="1:44" ht="30">
      <c r="A102" s="128" t="s">
        <v>988</v>
      </c>
      <c r="B102" s="113" t="s">
        <v>924</v>
      </c>
      <c r="C102" s="113" t="s">
        <v>910</v>
      </c>
      <c r="D102" s="104" t="s">
        <v>989</v>
      </c>
      <c r="E102" s="104" t="s">
        <v>990</v>
      </c>
      <c r="F102" s="107" t="s">
        <v>881</v>
      </c>
      <c r="G102" s="113" t="s">
        <v>930</v>
      </c>
      <c r="H102" s="113" t="s">
        <v>932</v>
      </c>
      <c r="I102" s="113" t="s">
        <v>663</v>
      </c>
      <c r="J102" s="113" t="s">
        <v>650</v>
      </c>
      <c r="K102" s="113" t="s">
        <v>791</v>
      </c>
      <c r="L102" s="113" t="s">
        <v>773</v>
      </c>
      <c r="M102" s="113" t="s">
        <v>810</v>
      </c>
      <c r="N102" s="107" t="s">
        <v>991</v>
      </c>
      <c r="P102" s="240">
        <v>102</v>
      </c>
      <c r="Q102" s="238" t="s">
        <v>752</v>
      </c>
      <c r="R102" s="240" t="s">
        <v>657</v>
      </c>
      <c r="S102"/>
      <c r="T102" s="240" t="s">
        <v>988</v>
      </c>
      <c r="U102" s="238" t="s">
        <v>924</v>
      </c>
      <c r="V102" s="240">
        <v>70</v>
      </c>
      <c r="W102"/>
      <c r="X102" s="240" t="s">
        <v>657</v>
      </c>
      <c r="Y102" s="238" t="s">
        <v>752</v>
      </c>
      <c r="Z102" s="240">
        <v>102</v>
      </c>
      <c r="AR102" s="215">
        <v>1</v>
      </c>
    </row>
    <row r="103" spans="1:44" ht="30">
      <c r="A103" s="128" t="s">
        <v>789</v>
      </c>
      <c r="B103" s="113" t="s">
        <v>747</v>
      </c>
      <c r="C103" s="113" t="s">
        <v>726</v>
      </c>
      <c r="D103" s="104" t="s">
        <v>1298</v>
      </c>
      <c r="E103" s="104" t="s">
        <v>1299</v>
      </c>
      <c r="F103" s="107" t="s">
        <v>661</v>
      </c>
      <c r="G103" s="113" t="s">
        <v>471</v>
      </c>
      <c r="H103" s="113" t="s">
        <v>647</v>
      </c>
      <c r="I103" s="113" t="s">
        <v>898</v>
      </c>
      <c r="J103" s="113" t="s">
        <v>818</v>
      </c>
      <c r="K103" s="113" t="s">
        <v>641</v>
      </c>
      <c r="L103" s="113" t="s">
        <v>650</v>
      </c>
      <c r="M103" s="113" t="s">
        <v>1165</v>
      </c>
      <c r="N103" s="107" t="s">
        <v>1300</v>
      </c>
      <c r="P103" s="239">
        <v>103</v>
      </c>
      <c r="Q103" s="237" t="s">
        <v>759</v>
      </c>
      <c r="R103" s="239" t="s">
        <v>657</v>
      </c>
      <c r="S103"/>
      <c r="T103" s="239" t="s">
        <v>789</v>
      </c>
      <c r="U103" s="237" t="s">
        <v>747</v>
      </c>
      <c r="V103" s="239">
        <v>30</v>
      </c>
      <c r="W103"/>
      <c r="X103" s="239" t="s">
        <v>657</v>
      </c>
      <c r="Y103" s="237" t="s">
        <v>759</v>
      </c>
      <c r="Z103" s="239">
        <v>103</v>
      </c>
      <c r="AR103" s="215">
        <v>1</v>
      </c>
    </row>
    <row r="104" spans="1:44" ht="30">
      <c r="A104" s="128" t="s">
        <v>662</v>
      </c>
      <c r="B104" s="113" t="s">
        <v>783</v>
      </c>
      <c r="C104" s="113" t="s">
        <v>1029</v>
      </c>
      <c r="D104" s="104" t="s">
        <v>1157</v>
      </c>
      <c r="E104" s="104" t="s">
        <v>1158</v>
      </c>
      <c r="F104" s="107" t="s">
        <v>646</v>
      </c>
      <c r="G104" s="113" t="s">
        <v>647</v>
      </c>
      <c r="H104" s="113" t="s">
        <v>648</v>
      </c>
      <c r="I104" s="113" t="s">
        <v>474</v>
      </c>
      <c r="J104" s="113" t="s">
        <v>650</v>
      </c>
      <c r="K104" s="113" t="s">
        <v>919</v>
      </c>
      <c r="L104" s="113" t="s">
        <v>483</v>
      </c>
      <c r="M104" s="113" t="s">
        <v>547</v>
      </c>
      <c r="N104" s="107" t="s">
        <v>1159</v>
      </c>
      <c r="P104" s="240">
        <v>104</v>
      </c>
      <c r="Q104" s="238" t="s">
        <v>768</v>
      </c>
      <c r="R104" s="240" t="s">
        <v>657</v>
      </c>
      <c r="S104"/>
      <c r="T104" s="240" t="s">
        <v>662</v>
      </c>
      <c r="U104" s="238" t="s">
        <v>783</v>
      </c>
      <c r="V104" s="240">
        <v>46</v>
      </c>
      <c r="W104"/>
      <c r="X104" s="240" t="s">
        <v>657</v>
      </c>
      <c r="Y104" s="238" t="s">
        <v>768</v>
      </c>
      <c r="Z104" s="240">
        <v>104</v>
      </c>
      <c r="AR104" s="215">
        <v>1</v>
      </c>
    </row>
    <row r="105" spans="1:44" ht="30">
      <c r="A105" s="128" t="s">
        <v>764</v>
      </c>
      <c r="B105" s="113" t="s">
        <v>654</v>
      </c>
      <c r="C105" s="113" t="s">
        <v>707</v>
      </c>
      <c r="D105" s="104" t="s">
        <v>994</v>
      </c>
      <c r="E105" s="104" t="s">
        <v>995</v>
      </c>
      <c r="F105" s="107" t="s">
        <v>682</v>
      </c>
      <c r="G105" s="113" t="s">
        <v>763</v>
      </c>
      <c r="H105" s="113" t="s">
        <v>663</v>
      </c>
      <c r="I105" s="113" t="s">
        <v>809</v>
      </c>
      <c r="J105" s="113" t="s">
        <v>759</v>
      </c>
      <c r="K105" s="113" t="s">
        <v>702</v>
      </c>
      <c r="L105" s="113" t="s">
        <v>722</v>
      </c>
      <c r="M105" s="113" t="s">
        <v>996</v>
      </c>
      <c r="N105" s="107" t="s">
        <v>997</v>
      </c>
      <c r="P105" s="239">
        <v>105</v>
      </c>
      <c r="Q105" s="237" t="s">
        <v>784</v>
      </c>
      <c r="R105" s="239" t="s">
        <v>657</v>
      </c>
      <c r="S105"/>
      <c r="T105" s="239" t="s">
        <v>764</v>
      </c>
      <c r="U105" s="237" t="s">
        <v>654</v>
      </c>
      <c r="V105" s="239">
        <v>61</v>
      </c>
      <c r="W105"/>
      <c r="X105" s="239" t="s">
        <v>657</v>
      </c>
      <c r="Y105" s="237" t="s">
        <v>784</v>
      </c>
      <c r="Z105" s="239">
        <v>105</v>
      </c>
      <c r="AR105" s="215">
        <v>1</v>
      </c>
    </row>
    <row r="106" spans="1:44" ht="30">
      <c r="A106" s="128" t="s">
        <v>829</v>
      </c>
      <c r="B106" s="113" t="s">
        <v>830</v>
      </c>
      <c r="C106" s="113" t="s">
        <v>707</v>
      </c>
      <c r="D106" s="104" t="s">
        <v>831</v>
      </c>
      <c r="E106" s="104" t="s">
        <v>832</v>
      </c>
      <c r="F106" s="107" t="s">
        <v>682</v>
      </c>
      <c r="G106" s="113" t="s">
        <v>809</v>
      </c>
      <c r="H106" s="113" t="s">
        <v>459</v>
      </c>
      <c r="I106" s="113" t="s">
        <v>683</v>
      </c>
      <c r="J106" s="113" t="s">
        <v>702</v>
      </c>
      <c r="K106" s="113" t="s">
        <v>650</v>
      </c>
      <c r="L106" s="113" t="s">
        <v>684</v>
      </c>
      <c r="M106" s="113" t="s">
        <v>547</v>
      </c>
      <c r="N106" s="107" t="s">
        <v>833</v>
      </c>
      <c r="P106" s="240">
        <v>106</v>
      </c>
      <c r="Q106" s="241" t="s">
        <v>791</v>
      </c>
      <c r="R106" s="240" t="s">
        <v>657</v>
      </c>
      <c r="S106"/>
      <c r="T106" s="240" t="s">
        <v>829</v>
      </c>
      <c r="U106" s="241" t="s">
        <v>830</v>
      </c>
      <c r="V106" s="240">
        <v>118</v>
      </c>
      <c r="W106"/>
      <c r="X106" s="240" t="s">
        <v>657</v>
      </c>
      <c r="Y106" s="241" t="s">
        <v>791</v>
      </c>
      <c r="Z106" s="240">
        <v>106</v>
      </c>
      <c r="AR106" s="215">
        <v>1</v>
      </c>
    </row>
    <row r="107" spans="1:44" ht="30">
      <c r="A107" s="128" t="s">
        <v>834</v>
      </c>
      <c r="B107" s="113" t="s">
        <v>819</v>
      </c>
      <c r="C107" s="113" t="s">
        <v>769</v>
      </c>
      <c r="D107" s="104" t="s">
        <v>1188</v>
      </c>
      <c r="E107" s="104" t="s">
        <v>1189</v>
      </c>
      <c r="F107" s="107" t="s">
        <v>682</v>
      </c>
      <c r="G107" s="113" t="s">
        <v>662</v>
      </c>
      <c r="H107" s="113" t="s">
        <v>647</v>
      </c>
      <c r="I107" s="113" t="s">
        <v>648</v>
      </c>
      <c r="J107" s="113" t="s">
        <v>460</v>
      </c>
      <c r="K107" s="113" t="s">
        <v>641</v>
      </c>
      <c r="L107" s="113" t="s">
        <v>553</v>
      </c>
      <c r="M107" s="113" t="s">
        <v>744</v>
      </c>
      <c r="N107" s="107" t="s">
        <v>1190</v>
      </c>
      <c r="P107" s="239">
        <v>107</v>
      </c>
      <c r="Q107" s="237" t="s">
        <v>798</v>
      </c>
      <c r="R107" s="239" t="s">
        <v>657</v>
      </c>
      <c r="S107"/>
      <c r="T107" s="239" t="s">
        <v>834</v>
      </c>
      <c r="U107" s="237" t="s">
        <v>819</v>
      </c>
      <c r="V107" s="239">
        <v>36</v>
      </c>
      <c r="W107"/>
      <c r="X107" s="239" t="s">
        <v>657</v>
      </c>
      <c r="Y107" s="237" t="s">
        <v>798</v>
      </c>
      <c r="Z107" s="239">
        <v>107</v>
      </c>
      <c r="AR107" s="215">
        <v>1</v>
      </c>
    </row>
    <row r="108" spans="1:44" ht="30">
      <c r="A108" s="128" t="s">
        <v>998</v>
      </c>
      <c r="B108" s="113" t="s">
        <v>654</v>
      </c>
      <c r="C108" s="113" t="s">
        <v>887</v>
      </c>
      <c r="D108" s="104" t="s">
        <v>1001</v>
      </c>
      <c r="E108" s="104" t="s">
        <v>1002</v>
      </c>
      <c r="F108" s="107" t="s">
        <v>881</v>
      </c>
      <c r="G108" s="113" t="s">
        <v>773</v>
      </c>
      <c r="H108" s="113" t="s">
        <v>693</v>
      </c>
      <c r="I108" s="113" t="s">
        <v>890</v>
      </c>
      <c r="J108" s="113" t="s">
        <v>687</v>
      </c>
      <c r="K108" s="113" t="s">
        <v>664</v>
      </c>
      <c r="L108" s="113" t="s">
        <v>756</v>
      </c>
      <c r="M108" s="113" t="s">
        <v>920</v>
      </c>
      <c r="N108" s="107" t="s">
        <v>1003</v>
      </c>
      <c r="P108" s="240">
        <v>108</v>
      </c>
      <c r="Q108" s="238" t="s">
        <v>814</v>
      </c>
      <c r="R108" s="240" t="s">
        <v>657</v>
      </c>
      <c r="S108"/>
      <c r="T108" s="240" t="s">
        <v>998</v>
      </c>
      <c r="U108" s="238" t="s">
        <v>654</v>
      </c>
      <c r="V108" s="240">
        <v>62</v>
      </c>
      <c r="W108"/>
      <c r="X108" s="240" t="s">
        <v>657</v>
      </c>
      <c r="Y108" s="238" t="s">
        <v>814</v>
      </c>
      <c r="Z108" s="240">
        <v>108</v>
      </c>
      <c r="AR108" s="215">
        <v>1</v>
      </c>
    </row>
    <row r="109" spans="1:44" ht="30">
      <c r="A109" s="128" t="s">
        <v>542</v>
      </c>
      <c r="B109" s="113" t="s">
        <v>704</v>
      </c>
      <c r="C109" s="113" t="s">
        <v>1219</v>
      </c>
      <c r="D109" s="104" t="s">
        <v>1251</v>
      </c>
      <c r="E109" s="104" t="s">
        <v>1252</v>
      </c>
      <c r="F109" s="107" t="s">
        <v>1222</v>
      </c>
      <c r="G109" s="113" t="s">
        <v>641</v>
      </c>
      <c r="H109" s="113" t="s">
        <v>648</v>
      </c>
      <c r="I109" s="113" t="s">
        <v>749</v>
      </c>
      <c r="J109" s="113" t="s">
        <v>460</v>
      </c>
      <c r="K109" s="113" t="s">
        <v>774</v>
      </c>
      <c r="L109" s="113" t="s">
        <v>647</v>
      </c>
      <c r="M109" s="113" t="s">
        <v>519</v>
      </c>
      <c r="N109" s="107" t="s">
        <v>1253</v>
      </c>
      <c r="P109" s="239">
        <v>109</v>
      </c>
      <c r="Q109" s="237" t="s">
        <v>836</v>
      </c>
      <c r="R109" s="239" t="s">
        <v>657</v>
      </c>
      <c r="S109"/>
      <c r="T109" s="239" t="s">
        <v>542</v>
      </c>
      <c r="U109" s="237" t="s">
        <v>704</v>
      </c>
      <c r="V109" s="239">
        <v>87</v>
      </c>
      <c r="W109"/>
      <c r="X109" s="239" t="s">
        <v>657</v>
      </c>
      <c r="Y109" s="237" t="s">
        <v>836</v>
      </c>
      <c r="Z109" s="239">
        <v>109</v>
      </c>
      <c r="AR109" s="215">
        <v>1</v>
      </c>
    </row>
    <row r="110" spans="1:44" ht="30">
      <c r="A110" s="128" t="s">
        <v>836</v>
      </c>
      <c r="B110" s="113" t="s">
        <v>657</v>
      </c>
      <c r="C110" s="113" t="s">
        <v>707</v>
      </c>
      <c r="D110" s="104" t="s">
        <v>837</v>
      </c>
      <c r="E110" s="104" t="s">
        <v>838</v>
      </c>
      <c r="F110" s="107" t="s">
        <v>682</v>
      </c>
      <c r="G110" s="113" t="s">
        <v>663</v>
      </c>
      <c r="H110" s="113" t="s">
        <v>664</v>
      </c>
      <c r="I110" s="113" t="s">
        <v>774</v>
      </c>
      <c r="J110" s="113" t="s">
        <v>460</v>
      </c>
      <c r="K110" s="113" t="s">
        <v>839</v>
      </c>
      <c r="L110" s="113" t="s">
        <v>662</v>
      </c>
      <c r="M110" s="113" t="s">
        <v>773</v>
      </c>
      <c r="N110" s="107" t="s">
        <v>840</v>
      </c>
      <c r="P110" s="240">
        <v>110</v>
      </c>
      <c r="Q110" s="238" t="s">
        <v>843</v>
      </c>
      <c r="R110" s="240" t="s">
        <v>657</v>
      </c>
      <c r="S110"/>
      <c r="T110" s="240" t="s">
        <v>836</v>
      </c>
      <c r="U110" s="238" t="s">
        <v>657</v>
      </c>
      <c r="V110" s="240">
        <v>109</v>
      </c>
      <c r="W110"/>
      <c r="X110" s="240" t="s">
        <v>657</v>
      </c>
      <c r="Y110" s="238" t="s">
        <v>843</v>
      </c>
      <c r="Z110" s="240">
        <v>110</v>
      </c>
      <c r="AR110" s="215">
        <v>1</v>
      </c>
    </row>
    <row r="111" spans="1:44" ht="30">
      <c r="A111" s="128" t="s">
        <v>702</v>
      </c>
      <c r="B111" s="113" t="s">
        <v>747</v>
      </c>
      <c r="C111" s="113" t="s">
        <v>268</v>
      </c>
      <c r="D111" s="104" t="s">
        <v>1248</v>
      </c>
      <c r="E111" s="104" t="s">
        <v>1249</v>
      </c>
      <c r="F111" s="107" t="s">
        <v>1242</v>
      </c>
      <c r="G111" s="113" t="s">
        <v>483</v>
      </c>
      <c r="H111" s="113" t="s">
        <v>931</v>
      </c>
      <c r="I111" s="113" t="s">
        <v>647</v>
      </c>
      <c r="J111" s="113" t="s">
        <v>809</v>
      </c>
      <c r="K111" s="113" t="s">
        <v>650</v>
      </c>
      <c r="L111" s="113" t="s">
        <v>697</v>
      </c>
      <c r="M111" s="113" t="s">
        <v>764</v>
      </c>
      <c r="N111" s="107" t="s">
        <v>1250</v>
      </c>
      <c r="P111" s="239">
        <v>111</v>
      </c>
      <c r="Q111" s="237" t="s">
        <v>849</v>
      </c>
      <c r="R111" s="239" t="s">
        <v>657</v>
      </c>
      <c r="S111"/>
      <c r="T111" s="239" t="s">
        <v>702</v>
      </c>
      <c r="U111" s="237" t="s">
        <v>747</v>
      </c>
      <c r="V111" s="239">
        <v>27</v>
      </c>
      <c r="W111"/>
      <c r="X111" s="239" t="s">
        <v>657</v>
      </c>
      <c r="Y111" s="237" t="s">
        <v>849</v>
      </c>
      <c r="Z111" s="239">
        <v>111</v>
      </c>
      <c r="AR111" s="215">
        <v>1</v>
      </c>
    </row>
    <row r="112" spans="1:44" ht="30">
      <c r="A112" s="128" t="s">
        <v>959</v>
      </c>
      <c r="B112" s="113" t="s">
        <v>688</v>
      </c>
      <c r="C112" s="113" t="s">
        <v>1126</v>
      </c>
      <c r="D112" s="104" t="s">
        <v>1191</v>
      </c>
      <c r="E112" s="104" t="s">
        <v>1192</v>
      </c>
      <c r="F112" s="107" t="s">
        <v>682</v>
      </c>
      <c r="G112" s="113" t="s">
        <v>693</v>
      </c>
      <c r="H112" s="113" t="s">
        <v>653</v>
      </c>
      <c r="I112" s="113" t="s">
        <v>952</v>
      </c>
      <c r="J112" s="113" t="s">
        <v>1165</v>
      </c>
      <c r="K112" s="113" t="s">
        <v>649</v>
      </c>
      <c r="L112" s="113" t="s">
        <v>460</v>
      </c>
      <c r="M112" s="113" t="s">
        <v>763</v>
      </c>
      <c r="N112" s="107" t="s">
        <v>1193</v>
      </c>
      <c r="P112" s="240">
        <v>112</v>
      </c>
      <c r="Q112" s="241" t="s">
        <v>862</v>
      </c>
      <c r="R112" s="240" t="s">
        <v>657</v>
      </c>
      <c r="S112"/>
      <c r="T112" s="240" t="s">
        <v>959</v>
      </c>
      <c r="U112" s="241" t="s">
        <v>688</v>
      </c>
      <c r="V112" s="240">
        <v>82</v>
      </c>
      <c r="W112"/>
      <c r="X112" s="240" t="s">
        <v>657</v>
      </c>
      <c r="Y112" s="241" t="s">
        <v>862</v>
      </c>
      <c r="Z112" s="240">
        <v>112</v>
      </c>
      <c r="AR112" s="215">
        <v>1</v>
      </c>
    </row>
    <row r="113" spans="1:44" ht="30">
      <c r="A113" s="128" t="s">
        <v>474</v>
      </c>
      <c r="B113" s="113" t="s">
        <v>654</v>
      </c>
      <c r="C113" s="113" t="s">
        <v>707</v>
      </c>
      <c r="D113" s="104" t="s">
        <v>1005</v>
      </c>
      <c r="E113" s="104" t="s">
        <v>1006</v>
      </c>
      <c r="F113" s="107" t="s">
        <v>682</v>
      </c>
      <c r="G113" s="113" t="s">
        <v>530</v>
      </c>
      <c r="H113" s="113" t="s">
        <v>692</v>
      </c>
      <c r="I113" s="113" t="s">
        <v>483</v>
      </c>
      <c r="J113" s="113" t="s">
        <v>773</v>
      </c>
      <c r="K113" s="113" t="s">
        <v>710</v>
      </c>
      <c r="L113" s="113" t="s">
        <v>1007</v>
      </c>
      <c r="M113" s="113" t="s">
        <v>547</v>
      </c>
      <c r="N113" s="107" t="s">
        <v>1008</v>
      </c>
      <c r="P113" s="239">
        <v>113</v>
      </c>
      <c r="Q113" s="237" t="s">
        <v>868</v>
      </c>
      <c r="R113" s="239" t="s">
        <v>657</v>
      </c>
      <c r="S113"/>
      <c r="T113" s="239" t="s">
        <v>474</v>
      </c>
      <c r="U113" s="237" t="s">
        <v>654</v>
      </c>
      <c r="V113" s="239">
        <v>63</v>
      </c>
      <c r="W113"/>
      <c r="X113" s="239" t="s">
        <v>657</v>
      </c>
      <c r="Y113" s="237" t="s">
        <v>868</v>
      </c>
      <c r="Z113" s="239">
        <v>113</v>
      </c>
      <c r="AR113" s="215">
        <v>1</v>
      </c>
    </row>
    <row r="114" spans="1:44" ht="30">
      <c r="A114" s="128" t="s">
        <v>843</v>
      </c>
      <c r="B114" s="113" t="s">
        <v>657</v>
      </c>
      <c r="C114" s="113" t="s">
        <v>679</v>
      </c>
      <c r="D114" s="104" t="s">
        <v>844</v>
      </c>
      <c r="E114" s="104" t="s">
        <v>845</v>
      </c>
      <c r="F114" s="107" t="s">
        <v>682</v>
      </c>
      <c r="G114" s="113" t="s">
        <v>774</v>
      </c>
      <c r="H114" s="113" t="s">
        <v>513</v>
      </c>
      <c r="I114" s="113" t="s">
        <v>519</v>
      </c>
      <c r="J114" s="113" t="s">
        <v>729</v>
      </c>
      <c r="K114" s="113" t="s">
        <v>460</v>
      </c>
      <c r="L114" s="113" t="s">
        <v>674</v>
      </c>
      <c r="M114" s="113" t="s">
        <v>547</v>
      </c>
      <c r="N114" s="107" t="s">
        <v>846</v>
      </c>
      <c r="P114" s="240">
        <v>114</v>
      </c>
      <c r="Q114" s="241" t="s">
        <v>641</v>
      </c>
      <c r="R114" s="240" t="s">
        <v>642</v>
      </c>
      <c r="S114"/>
      <c r="T114" s="240" t="s">
        <v>843</v>
      </c>
      <c r="U114" s="241" t="s">
        <v>657</v>
      </c>
      <c r="V114" s="240">
        <v>110</v>
      </c>
      <c r="W114"/>
      <c r="X114" s="240" t="s">
        <v>642</v>
      </c>
      <c r="Y114" s="241" t="s">
        <v>641</v>
      </c>
      <c r="Z114" s="240">
        <v>114</v>
      </c>
      <c r="AR114" s="215">
        <v>1</v>
      </c>
    </row>
    <row r="115" spans="1:44" ht="30">
      <c r="A115" s="128" t="s">
        <v>1194</v>
      </c>
      <c r="B115" s="113" t="s">
        <v>1051</v>
      </c>
      <c r="C115" s="113" t="s">
        <v>679</v>
      </c>
      <c r="D115" s="104" t="s">
        <v>1195</v>
      </c>
      <c r="E115" s="104" t="s">
        <v>1196</v>
      </c>
      <c r="F115" s="107" t="s">
        <v>682</v>
      </c>
      <c r="G115" s="113" t="s">
        <v>459</v>
      </c>
      <c r="H115" s="113" t="s">
        <v>460</v>
      </c>
      <c r="I115" s="113" t="s">
        <v>684</v>
      </c>
      <c r="J115" s="113" t="s">
        <v>641</v>
      </c>
      <c r="K115" s="113" t="s">
        <v>647</v>
      </c>
      <c r="L115" s="113" t="s">
        <v>663</v>
      </c>
      <c r="M115" s="113" t="s">
        <v>483</v>
      </c>
      <c r="N115" s="107" t="s">
        <v>1197</v>
      </c>
      <c r="P115" s="239">
        <v>115</v>
      </c>
      <c r="Q115" s="237" t="s">
        <v>776</v>
      </c>
      <c r="R115" s="239" t="s">
        <v>642</v>
      </c>
      <c r="S115"/>
      <c r="T115" s="239" t="s">
        <v>1194</v>
      </c>
      <c r="U115" s="237" t="s">
        <v>1051</v>
      </c>
      <c r="V115" s="239">
        <v>122</v>
      </c>
      <c r="W115"/>
      <c r="X115" s="239" t="s">
        <v>642</v>
      </c>
      <c r="Y115" s="237" t="s">
        <v>776</v>
      </c>
      <c r="Z115" s="239">
        <v>115</v>
      </c>
      <c r="AR115" s="215">
        <v>1</v>
      </c>
    </row>
    <row r="116" spans="1:44" ht="30">
      <c r="A116" s="128" t="s">
        <v>849</v>
      </c>
      <c r="B116" s="113" t="s">
        <v>657</v>
      </c>
      <c r="C116" s="113" t="s">
        <v>726</v>
      </c>
      <c r="D116" s="104" t="s">
        <v>850</v>
      </c>
      <c r="E116" s="104" t="s">
        <v>851</v>
      </c>
      <c r="F116" s="107" t="s">
        <v>661</v>
      </c>
      <c r="G116" s="113" t="s">
        <v>647</v>
      </c>
      <c r="H116" s="113" t="s">
        <v>641</v>
      </c>
      <c r="I116" s="113" t="s">
        <v>763</v>
      </c>
      <c r="J116" s="113" t="s">
        <v>459</v>
      </c>
      <c r="K116" s="113" t="s">
        <v>756</v>
      </c>
      <c r="L116" s="113" t="s">
        <v>665</v>
      </c>
      <c r="M116" s="113" t="s">
        <v>693</v>
      </c>
      <c r="N116" s="107" t="s">
        <v>852</v>
      </c>
      <c r="P116" s="240">
        <v>116</v>
      </c>
      <c r="Q116" s="241" t="s">
        <v>821</v>
      </c>
      <c r="R116" s="240" t="s">
        <v>642</v>
      </c>
      <c r="S116"/>
      <c r="T116" s="240" t="s">
        <v>849</v>
      </c>
      <c r="U116" s="241" t="s">
        <v>657</v>
      </c>
      <c r="V116" s="240">
        <v>111</v>
      </c>
      <c r="W116"/>
      <c r="X116" s="240" t="s">
        <v>642</v>
      </c>
      <c r="Y116" s="241" t="s">
        <v>821</v>
      </c>
      <c r="Z116" s="240">
        <v>116</v>
      </c>
      <c r="AR116" s="215">
        <v>1</v>
      </c>
    </row>
    <row r="117" spans="1:44" ht="30">
      <c r="A117" s="128" t="s">
        <v>841</v>
      </c>
      <c r="B117" s="113" t="s">
        <v>819</v>
      </c>
      <c r="C117" s="113" t="s">
        <v>707</v>
      </c>
      <c r="D117" s="104" t="s">
        <v>1198</v>
      </c>
      <c r="E117" s="104" t="s">
        <v>1199</v>
      </c>
      <c r="F117" s="107" t="s">
        <v>682</v>
      </c>
      <c r="G117" s="113" t="s">
        <v>662</v>
      </c>
      <c r="H117" s="113" t="s">
        <v>648</v>
      </c>
      <c r="I117" s="113" t="s">
        <v>647</v>
      </c>
      <c r="J117" s="113" t="s">
        <v>865</v>
      </c>
      <c r="K117" s="113" t="s">
        <v>1200</v>
      </c>
      <c r="L117" s="113" t="s">
        <v>460</v>
      </c>
      <c r="M117" s="113" t="s">
        <v>547</v>
      </c>
      <c r="N117" s="107" t="s">
        <v>1201</v>
      </c>
      <c r="P117" s="239">
        <v>117</v>
      </c>
      <c r="Q117" s="237" t="s">
        <v>805</v>
      </c>
      <c r="R117" s="239" t="s">
        <v>806</v>
      </c>
      <c r="S117"/>
      <c r="T117" s="239" t="s">
        <v>841</v>
      </c>
      <c r="U117" s="237" t="s">
        <v>819</v>
      </c>
      <c r="V117" s="239">
        <v>37</v>
      </c>
      <c r="W117"/>
      <c r="X117" s="239" t="s">
        <v>806</v>
      </c>
      <c r="Y117" s="237" t="s">
        <v>805</v>
      </c>
      <c r="Z117" s="239">
        <v>117</v>
      </c>
      <c r="AR117" s="215">
        <v>1</v>
      </c>
    </row>
    <row r="118" spans="1:44" ht="30">
      <c r="A118" s="128" t="s">
        <v>719</v>
      </c>
      <c r="B118" s="113" t="s">
        <v>654</v>
      </c>
      <c r="C118" s="113" t="s">
        <v>887</v>
      </c>
      <c r="D118" s="104" t="s">
        <v>1009</v>
      </c>
      <c r="E118" s="104" t="s">
        <v>1010</v>
      </c>
      <c r="F118" s="107" t="s">
        <v>881</v>
      </c>
      <c r="G118" s="113" t="s">
        <v>746</v>
      </c>
      <c r="H118" s="113" t="s">
        <v>898</v>
      </c>
      <c r="I118" s="113" t="s">
        <v>1007</v>
      </c>
      <c r="J118" s="113" t="s">
        <v>692</v>
      </c>
      <c r="K118" s="113" t="s">
        <v>667</v>
      </c>
      <c r="L118" s="113" t="s">
        <v>783</v>
      </c>
      <c r="M118" s="113" t="s">
        <v>513</v>
      </c>
      <c r="N118" s="107" t="s">
        <v>1011</v>
      </c>
      <c r="P118" s="240">
        <v>118</v>
      </c>
      <c r="Q118" s="238" t="s">
        <v>829</v>
      </c>
      <c r="R118" s="240" t="s">
        <v>830</v>
      </c>
      <c r="S118"/>
      <c r="T118" s="240" t="s">
        <v>719</v>
      </c>
      <c r="U118" s="238" t="s">
        <v>654</v>
      </c>
      <c r="V118" s="240">
        <v>64</v>
      </c>
      <c r="W118"/>
      <c r="X118" s="240" t="s">
        <v>830</v>
      </c>
      <c r="Y118" s="238" t="s">
        <v>829</v>
      </c>
      <c r="Z118" s="240">
        <v>118</v>
      </c>
      <c r="AR118" s="215">
        <v>1</v>
      </c>
    </row>
    <row r="119" spans="1:44" ht="30">
      <c r="A119" s="128" t="s">
        <v>818</v>
      </c>
      <c r="B119" s="113" t="s">
        <v>819</v>
      </c>
      <c r="C119" s="113" t="s">
        <v>769</v>
      </c>
      <c r="D119" s="104" t="s">
        <v>856</v>
      </c>
      <c r="E119" s="104" t="s">
        <v>857</v>
      </c>
      <c r="F119" s="107" t="s">
        <v>682</v>
      </c>
      <c r="G119" s="113" t="s">
        <v>774</v>
      </c>
      <c r="H119" s="113" t="s">
        <v>641</v>
      </c>
      <c r="I119" s="113" t="s">
        <v>525</v>
      </c>
      <c r="J119" s="113" t="s">
        <v>783</v>
      </c>
      <c r="K119" s="113" t="s">
        <v>513</v>
      </c>
      <c r="L119" s="113" t="s">
        <v>858</v>
      </c>
      <c r="M119" s="113" t="s">
        <v>773</v>
      </c>
      <c r="N119" s="107" t="s">
        <v>859</v>
      </c>
      <c r="P119" s="239">
        <v>119</v>
      </c>
      <c r="Q119" s="237" t="s">
        <v>647</v>
      </c>
      <c r="R119" s="239" t="s">
        <v>877</v>
      </c>
      <c r="S119"/>
      <c r="T119" s="239" t="s">
        <v>818</v>
      </c>
      <c r="U119" s="237" t="s">
        <v>819</v>
      </c>
      <c r="V119" s="239">
        <v>34</v>
      </c>
      <c r="W119"/>
      <c r="X119" s="239" t="s">
        <v>877</v>
      </c>
      <c r="Y119" s="237" t="s">
        <v>647</v>
      </c>
      <c r="Z119" s="239">
        <v>119</v>
      </c>
      <c r="AR119" s="215">
        <v>1</v>
      </c>
    </row>
    <row r="120" spans="1:44" ht="30">
      <c r="A120" s="128" t="s">
        <v>898</v>
      </c>
      <c r="B120" s="113" t="s">
        <v>669</v>
      </c>
      <c r="C120" s="113" t="s">
        <v>1036</v>
      </c>
      <c r="D120" s="104" t="s">
        <v>1063</v>
      </c>
      <c r="E120" s="104" t="s">
        <v>1023</v>
      </c>
      <c r="F120" s="107" t="s">
        <v>682</v>
      </c>
      <c r="G120" s="113" t="s">
        <v>719</v>
      </c>
      <c r="H120" s="113" t="s">
        <v>513</v>
      </c>
      <c r="I120" s="113" t="s">
        <v>865</v>
      </c>
      <c r="J120" s="113" t="s">
        <v>1012</v>
      </c>
      <c r="K120" s="113" t="s">
        <v>791</v>
      </c>
      <c r="L120" s="113" t="s">
        <v>650</v>
      </c>
      <c r="M120" s="113" t="s">
        <v>547</v>
      </c>
      <c r="N120" s="107" t="s">
        <v>1064</v>
      </c>
      <c r="P120" s="240">
        <v>120</v>
      </c>
      <c r="Q120" s="238" t="s">
        <v>1050</v>
      </c>
      <c r="R120" s="240" t="s">
        <v>1051</v>
      </c>
      <c r="S120"/>
      <c r="T120" s="240" t="s">
        <v>898</v>
      </c>
      <c r="U120" s="238" t="s">
        <v>669</v>
      </c>
      <c r="V120" s="240">
        <v>145</v>
      </c>
      <c r="W120"/>
      <c r="X120" s="240" t="s">
        <v>1051</v>
      </c>
      <c r="Y120" s="238" t="s">
        <v>1050</v>
      </c>
      <c r="Z120" s="240">
        <v>120</v>
      </c>
      <c r="AR120" s="215">
        <v>1</v>
      </c>
    </row>
    <row r="121" spans="1:44" ht="30">
      <c r="A121" s="128" t="s">
        <v>862</v>
      </c>
      <c r="B121" s="113" t="s">
        <v>657</v>
      </c>
      <c r="C121" s="113" t="s">
        <v>707</v>
      </c>
      <c r="D121" s="104" t="s">
        <v>863</v>
      </c>
      <c r="E121" s="104" t="s">
        <v>864</v>
      </c>
      <c r="F121" s="107" t="s">
        <v>682</v>
      </c>
      <c r="G121" s="113" t="s">
        <v>519</v>
      </c>
      <c r="H121" s="113" t="s">
        <v>865</v>
      </c>
      <c r="I121" s="113" t="s">
        <v>729</v>
      </c>
      <c r="J121" s="113" t="s">
        <v>459</v>
      </c>
      <c r="K121" s="113" t="s">
        <v>676</v>
      </c>
      <c r="L121" s="113" t="s">
        <v>553</v>
      </c>
      <c r="M121" s="113" t="s">
        <v>547</v>
      </c>
      <c r="N121" s="107" t="s">
        <v>866</v>
      </c>
      <c r="P121" s="239">
        <v>121</v>
      </c>
      <c r="Q121" s="237" t="s">
        <v>466</v>
      </c>
      <c r="R121" s="239" t="s">
        <v>1051</v>
      </c>
      <c r="S121"/>
      <c r="T121" s="239" t="s">
        <v>862</v>
      </c>
      <c r="U121" s="237" t="s">
        <v>657</v>
      </c>
      <c r="V121" s="239">
        <v>112</v>
      </c>
      <c r="W121"/>
      <c r="X121" s="239" t="s">
        <v>1051</v>
      </c>
      <c r="Y121" s="237" t="s">
        <v>466</v>
      </c>
      <c r="Z121" s="239">
        <v>121</v>
      </c>
      <c r="AR121" s="215">
        <v>1</v>
      </c>
    </row>
    <row r="122" spans="1:44" ht="30">
      <c r="A122" s="128" t="s">
        <v>471</v>
      </c>
      <c r="B122" s="113" t="s">
        <v>669</v>
      </c>
      <c r="C122" s="113" t="s">
        <v>1036</v>
      </c>
      <c r="D122" s="104" t="s">
        <v>1037</v>
      </c>
      <c r="E122" s="104" t="s">
        <v>1067</v>
      </c>
      <c r="F122" s="107" t="s">
        <v>682</v>
      </c>
      <c r="G122" s="113" t="s">
        <v>460</v>
      </c>
      <c r="H122" s="113" t="s">
        <v>675</v>
      </c>
      <c r="I122" s="113" t="s">
        <v>641</v>
      </c>
      <c r="J122" s="113" t="s">
        <v>525</v>
      </c>
      <c r="K122" s="113" t="s">
        <v>648</v>
      </c>
      <c r="L122" s="113" t="s">
        <v>650</v>
      </c>
      <c r="M122" s="113" t="s">
        <v>773</v>
      </c>
      <c r="N122" s="107" t="s">
        <v>1068</v>
      </c>
      <c r="P122" s="240">
        <v>122</v>
      </c>
      <c r="Q122" s="241" t="s">
        <v>1194</v>
      </c>
      <c r="R122" s="240" t="s">
        <v>1051</v>
      </c>
      <c r="S122"/>
      <c r="T122" s="240" t="s">
        <v>471</v>
      </c>
      <c r="U122" s="241" t="s">
        <v>669</v>
      </c>
      <c r="V122" s="240">
        <v>146</v>
      </c>
      <c r="W122"/>
      <c r="X122" s="240" t="s">
        <v>1051</v>
      </c>
      <c r="Y122" s="241" t="s">
        <v>1194</v>
      </c>
      <c r="Z122" s="240">
        <v>122</v>
      </c>
      <c r="AR122" s="215">
        <v>1</v>
      </c>
    </row>
    <row r="123" spans="1:44" ht="30">
      <c r="A123" s="128" t="s">
        <v>1012</v>
      </c>
      <c r="B123" s="113" t="s">
        <v>654</v>
      </c>
      <c r="C123" s="113" t="s">
        <v>887</v>
      </c>
      <c r="D123" s="104" t="s">
        <v>1013</v>
      </c>
      <c r="E123" s="104" t="s">
        <v>1014</v>
      </c>
      <c r="F123" s="107" t="s">
        <v>881</v>
      </c>
      <c r="G123" s="113" t="s">
        <v>746</v>
      </c>
      <c r="H123" s="113" t="s">
        <v>687</v>
      </c>
      <c r="I123" s="113" t="s">
        <v>898</v>
      </c>
      <c r="J123" s="113" t="s">
        <v>827</v>
      </c>
      <c r="K123" s="113" t="s">
        <v>773</v>
      </c>
      <c r="L123" s="113" t="s">
        <v>919</v>
      </c>
      <c r="M123" s="113" t="s">
        <v>525</v>
      </c>
      <c r="N123" s="107" t="s">
        <v>1015</v>
      </c>
      <c r="P123" s="239">
        <v>123</v>
      </c>
      <c r="Q123" s="237" t="s">
        <v>743</v>
      </c>
      <c r="R123" s="239" t="s">
        <v>986</v>
      </c>
      <c r="S123"/>
      <c r="T123" s="239" t="s">
        <v>1012</v>
      </c>
      <c r="U123" s="237" t="s">
        <v>654</v>
      </c>
      <c r="V123" s="239">
        <v>65</v>
      </c>
      <c r="W123"/>
      <c r="X123" s="239" t="s">
        <v>986</v>
      </c>
      <c r="Y123" s="237" t="s">
        <v>743</v>
      </c>
      <c r="Z123" s="239">
        <v>123</v>
      </c>
      <c r="AR123" s="215">
        <v>1</v>
      </c>
    </row>
    <row r="124" spans="1:44" ht="30">
      <c r="A124" s="128" t="s">
        <v>1065</v>
      </c>
      <c r="B124" s="113" t="s">
        <v>1066</v>
      </c>
      <c r="C124" s="113" t="s">
        <v>658</v>
      </c>
      <c r="D124" s="104" t="s">
        <v>1202</v>
      </c>
      <c r="E124" s="104" t="s">
        <v>1203</v>
      </c>
      <c r="F124" s="107" t="s">
        <v>661</v>
      </c>
      <c r="G124" s="113" t="s">
        <v>460</v>
      </c>
      <c r="H124" s="113" t="s">
        <v>1204</v>
      </c>
      <c r="I124" s="113" t="s">
        <v>763</v>
      </c>
      <c r="J124" s="113" t="s">
        <v>477</v>
      </c>
      <c r="K124" s="113" t="s">
        <v>687</v>
      </c>
      <c r="L124" s="113" t="s">
        <v>553</v>
      </c>
      <c r="M124" s="113" t="s">
        <v>676</v>
      </c>
      <c r="N124" s="107" t="s">
        <v>1205</v>
      </c>
      <c r="P124" s="240">
        <v>124</v>
      </c>
      <c r="Q124" s="241" t="s">
        <v>674</v>
      </c>
      <c r="R124" s="240" t="s">
        <v>674</v>
      </c>
      <c r="S124"/>
      <c r="T124" s="240" t="s">
        <v>1065</v>
      </c>
      <c r="U124" s="241" t="s">
        <v>1066</v>
      </c>
      <c r="V124" s="240">
        <v>77</v>
      </c>
      <c r="W124"/>
      <c r="X124" s="240" t="s">
        <v>674</v>
      </c>
      <c r="Y124" s="241" t="s">
        <v>674</v>
      </c>
      <c r="Z124" s="240">
        <v>124</v>
      </c>
      <c r="AR124" s="215">
        <v>1</v>
      </c>
    </row>
    <row r="125" spans="1:44" ht="30">
      <c r="A125" s="128" t="s">
        <v>868</v>
      </c>
      <c r="B125" s="113" t="s">
        <v>657</v>
      </c>
      <c r="C125" s="113" t="s">
        <v>869</v>
      </c>
      <c r="D125" s="104" t="s">
        <v>870</v>
      </c>
      <c r="E125" s="104" t="s">
        <v>871</v>
      </c>
      <c r="F125" s="107" t="s">
        <v>661</v>
      </c>
      <c r="G125" s="113" t="s">
        <v>774</v>
      </c>
      <c r="H125" s="113" t="s">
        <v>872</v>
      </c>
      <c r="I125" s="113" t="s">
        <v>460</v>
      </c>
      <c r="J125" s="113" t="s">
        <v>759</v>
      </c>
      <c r="K125" s="113" t="s">
        <v>536</v>
      </c>
      <c r="L125" s="113" t="s">
        <v>650</v>
      </c>
      <c r="M125" s="113" t="s">
        <v>684</v>
      </c>
      <c r="N125" s="107" t="s">
        <v>873</v>
      </c>
      <c r="P125" s="239">
        <v>125</v>
      </c>
      <c r="Q125" s="237" t="s">
        <v>748</v>
      </c>
      <c r="R125" s="239" t="s">
        <v>749</v>
      </c>
      <c r="S125"/>
      <c r="T125" s="239" t="s">
        <v>868</v>
      </c>
      <c r="U125" s="237" t="s">
        <v>657</v>
      </c>
      <c r="V125" s="239">
        <v>113</v>
      </c>
      <c r="W125"/>
      <c r="X125" s="239" t="s">
        <v>749</v>
      </c>
      <c r="Y125" s="237" t="s">
        <v>748</v>
      </c>
      <c r="Z125" s="239">
        <v>125</v>
      </c>
      <c r="AR125" s="215">
        <v>1</v>
      </c>
    </row>
    <row r="126" spans="1:44" ht="30">
      <c r="A126" s="128" t="s">
        <v>720</v>
      </c>
      <c r="B126" s="113" t="s">
        <v>654</v>
      </c>
      <c r="C126" s="113" t="s">
        <v>887</v>
      </c>
      <c r="D126" s="104" t="s">
        <v>1017</v>
      </c>
      <c r="E126" s="104" t="s">
        <v>1018</v>
      </c>
      <c r="F126" s="107" t="s">
        <v>881</v>
      </c>
      <c r="G126" s="113" t="s">
        <v>783</v>
      </c>
      <c r="H126" s="113" t="s">
        <v>692</v>
      </c>
      <c r="I126" s="113" t="s">
        <v>1019</v>
      </c>
      <c r="J126" s="113" t="s">
        <v>1007</v>
      </c>
      <c r="K126" s="113" t="s">
        <v>920</v>
      </c>
      <c r="L126" s="113" t="s">
        <v>890</v>
      </c>
      <c r="M126" s="113" t="s">
        <v>722</v>
      </c>
      <c r="N126" s="107" t="s">
        <v>1020</v>
      </c>
      <c r="P126" s="240">
        <v>126</v>
      </c>
      <c r="Q126" s="241" t="s">
        <v>480</v>
      </c>
      <c r="R126" s="240" t="s">
        <v>749</v>
      </c>
      <c r="S126"/>
      <c r="T126" s="240" t="s">
        <v>720</v>
      </c>
      <c r="U126" s="241" t="s">
        <v>654</v>
      </c>
      <c r="V126" s="240">
        <v>66</v>
      </c>
      <c r="W126"/>
      <c r="X126" s="240" t="s">
        <v>749</v>
      </c>
      <c r="Y126" s="241" t="s">
        <v>480</v>
      </c>
      <c r="Z126" s="240">
        <v>126</v>
      </c>
      <c r="AR126" s="215">
        <v>1</v>
      </c>
    </row>
    <row r="127" spans="1:44" ht="30">
      <c r="A127" s="128" t="s">
        <v>847</v>
      </c>
      <c r="B127" s="113" t="s">
        <v>819</v>
      </c>
      <c r="C127" s="113" t="s">
        <v>769</v>
      </c>
      <c r="D127" s="104" t="s">
        <v>1206</v>
      </c>
      <c r="E127" s="104" t="s">
        <v>1207</v>
      </c>
      <c r="F127" s="107" t="s">
        <v>682</v>
      </c>
      <c r="G127" s="113" t="s">
        <v>796</v>
      </c>
      <c r="H127" s="113" t="s">
        <v>662</v>
      </c>
      <c r="I127" s="113" t="s">
        <v>897</v>
      </c>
      <c r="J127" s="113" t="s">
        <v>460</v>
      </c>
      <c r="K127" s="113" t="s">
        <v>648</v>
      </c>
      <c r="L127" s="113" t="s">
        <v>553</v>
      </c>
      <c r="M127" s="113" t="s">
        <v>773</v>
      </c>
      <c r="N127" s="107" t="s">
        <v>1208</v>
      </c>
      <c r="P127" s="239">
        <v>127</v>
      </c>
      <c r="Q127" s="237" t="s">
        <v>999</v>
      </c>
      <c r="R127" s="239" t="s">
        <v>749</v>
      </c>
      <c r="S127"/>
      <c r="T127" s="239" t="s">
        <v>847</v>
      </c>
      <c r="U127" s="237" t="s">
        <v>819</v>
      </c>
      <c r="V127" s="239">
        <v>38</v>
      </c>
      <c r="W127"/>
      <c r="X127" s="239" t="s">
        <v>749</v>
      </c>
      <c r="Y127" s="237" t="s">
        <v>999</v>
      </c>
      <c r="Z127" s="239">
        <v>127</v>
      </c>
      <c r="AR127" s="215">
        <v>1</v>
      </c>
    </row>
    <row r="128" spans="1:44" ht="30">
      <c r="A128" s="128" t="s">
        <v>890</v>
      </c>
      <c r="B128" s="113" t="s">
        <v>704</v>
      </c>
      <c r="C128" s="113" t="s">
        <v>1254</v>
      </c>
      <c r="D128" s="104" t="s">
        <v>1255</v>
      </c>
      <c r="E128" s="104" t="s">
        <v>1256</v>
      </c>
      <c r="F128" s="107" t="s">
        <v>661</v>
      </c>
      <c r="G128" s="113" t="s">
        <v>649</v>
      </c>
      <c r="H128" s="113" t="s">
        <v>653</v>
      </c>
      <c r="I128" s="113" t="s">
        <v>818</v>
      </c>
      <c r="J128" s="113" t="s">
        <v>460</v>
      </c>
      <c r="K128" s="113" t="s">
        <v>650</v>
      </c>
      <c r="L128" s="113" t="s">
        <v>998</v>
      </c>
      <c r="M128" s="113" t="s">
        <v>1165</v>
      </c>
      <c r="N128" s="107" t="s">
        <v>1257</v>
      </c>
      <c r="P128" s="240">
        <v>128</v>
      </c>
      <c r="Q128" s="238" t="s">
        <v>1089</v>
      </c>
      <c r="R128" s="240" t="s">
        <v>749</v>
      </c>
      <c r="S128"/>
      <c r="T128" s="240" t="s">
        <v>890</v>
      </c>
      <c r="U128" s="238" t="s">
        <v>704</v>
      </c>
      <c r="V128" s="240">
        <v>88</v>
      </c>
      <c r="W128"/>
      <c r="X128" s="240" t="s">
        <v>749</v>
      </c>
      <c r="Y128" s="238" t="s">
        <v>1089</v>
      </c>
      <c r="Z128" s="240">
        <v>128</v>
      </c>
      <c r="AR128" s="215">
        <v>1</v>
      </c>
    </row>
    <row r="129" spans="1:44" ht="45">
      <c r="A129" s="128" t="s">
        <v>796</v>
      </c>
      <c r="B129" s="113" t="s">
        <v>747</v>
      </c>
      <c r="C129" s="113" t="s">
        <v>1254</v>
      </c>
      <c r="D129" s="104" t="s">
        <v>1301</v>
      </c>
      <c r="E129" s="104" t="s">
        <v>1302</v>
      </c>
      <c r="F129" s="107" t="s">
        <v>661</v>
      </c>
      <c r="G129" s="113" t="s">
        <v>847</v>
      </c>
      <c r="H129" s="113" t="s">
        <v>749</v>
      </c>
      <c r="I129" s="113" t="s">
        <v>676</v>
      </c>
      <c r="J129" s="113" t="s">
        <v>650</v>
      </c>
      <c r="K129" s="113" t="s">
        <v>647</v>
      </c>
      <c r="L129" s="113" t="s">
        <v>474</v>
      </c>
      <c r="M129" s="113" t="s">
        <v>1303</v>
      </c>
      <c r="N129" s="107" t="s">
        <v>1304</v>
      </c>
      <c r="P129" s="239">
        <v>129</v>
      </c>
      <c r="Q129" s="237" t="s">
        <v>1109</v>
      </c>
      <c r="R129" s="239" t="s">
        <v>749</v>
      </c>
      <c r="S129"/>
      <c r="T129" s="239" t="s">
        <v>796</v>
      </c>
      <c r="U129" s="237" t="s">
        <v>747</v>
      </c>
      <c r="V129" s="239">
        <v>31</v>
      </c>
      <c r="W129"/>
      <c r="X129" s="239" t="s">
        <v>749</v>
      </c>
      <c r="Y129" s="237" t="s">
        <v>1109</v>
      </c>
      <c r="Z129" s="239">
        <v>129</v>
      </c>
      <c r="AR129" s="215">
        <v>1</v>
      </c>
    </row>
    <row r="130" spans="1:44" ht="30">
      <c r="A130" s="128" t="s">
        <v>1057</v>
      </c>
      <c r="B130" s="113" t="s">
        <v>966</v>
      </c>
      <c r="C130" s="113" t="s">
        <v>1036</v>
      </c>
      <c r="D130" s="104" t="s">
        <v>1106</v>
      </c>
      <c r="E130" s="104" t="s">
        <v>1107</v>
      </c>
      <c r="F130" s="107" t="s">
        <v>682</v>
      </c>
      <c r="G130" s="113" t="s">
        <v>774</v>
      </c>
      <c r="H130" s="113" t="s">
        <v>460</v>
      </c>
      <c r="I130" s="113" t="s">
        <v>791</v>
      </c>
      <c r="J130" s="113" t="s">
        <v>773</v>
      </c>
      <c r="K130" s="113" t="s">
        <v>519</v>
      </c>
      <c r="L130" s="113" t="s">
        <v>547</v>
      </c>
      <c r="M130" s="113" t="s">
        <v>468</v>
      </c>
      <c r="N130" s="107" t="s">
        <v>1108</v>
      </c>
      <c r="P130" s="240">
        <v>130</v>
      </c>
      <c r="Q130" s="238" t="s">
        <v>464</v>
      </c>
      <c r="R130" s="240" t="s">
        <v>749</v>
      </c>
      <c r="S130"/>
      <c r="T130" s="240" t="s">
        <v>1057</v>
      </c>
      <c r="U130" s="238" t="s">
        <v>966</v>
      </c>
      <c r="V130" s="240">
        <v>75</v>
      </c>
      <c r="W130"/>
      <c r="X130" s="240" t="s">
        <v>749</v>
      </c>
      <c r="Y130" s="238" t="s">
        <v>464</v>
      </c>
      <c r="Z130" s="240">
        <v>130</v>
      </c>
      <c r="AR130" s="215">
        <v>1</v>
      </c>
    </row>
    <row r="131" spans="1:44" ht="30">
      <c r="A131" s="128" t="s">
        <v>1109</v>
      </c>
      <c r="B131" s="113" t="s">
        <v>749</v>
      </c>
      <c r="C131" s="113" t="s">
        <v>1021</v>
      </c>
      <c r="D131" s="104" t="s">
        <v>1097</v>
      </c>
      <c r="E131" s="104" t="s">
        <v>1110</v>
      </c>
      <c r="F131" s="107" t="s">
        <v>646</v>
      </c>
      <c r="G131" s="113" t="s">
        <v>460</v>
      </c>
      <c r="H131" s="113" t="s">
        <v>647</v>
      </c>
      <c r="I131" s="113" t="s">
        <v>542</v>
      </c>
      <c r="J131" s="113" t="s">
        <v>702</v>
      </c>
      <c r="K131" s="113" t="s">
        <v>791</v>
      </c>
      <c r="L131" s="113" t="s">
        <v>720</v>
      </c>
      <c r="M131" s="113" t="s">
        <v>744</v>
      </c>
      <c r="N131" s="107" t="s">
        <v>1111</v>
      </c>
      <c r="P131" s="239">
        <v>131</v>
      </c>
      <c r="Q131" s="237" t="s">
        <v>1115</v>
      </c>
      <c r="R131" s="239" t="s">
        <v>749</v>
      </c>
      <c r="S131"/>
      <c r="T131" s="239" t="s">
        <v>1109</v>
      </c>
      <c r="U131" s="237" t="s">
        <v>749</v>
      </c>
      <c r="V131" s="239">
        <v>129</v>
      </c>
      <c r="W131"/>
      <c r="X131" s="239" t="s">
        <v>749</v>
      </c>
      <c r="Y131" s="237" t="s">
        <v>1115</v>
      </c>
      <c r="Z131" s="239">
        <v>131</v>
      </c>
      <c r="AR131" s="215">
        <v>1</v>
      </c>
    </row>
    <row r="132" spans="1:44" ht="30">
      <c r="A132" s="128" t="s">
        <v>1069</v>
      </c>
      <c r="B132" s="113" t="s">
        <v>1066</v>
      </c>
      <c r="C132" s="113" t="s">
        <v>1209</v>
      </c>
      <c r="D132" s="104" t="s">
        <v>1210</v>
      </c>
      <c r="E132" s="104" t="s">
        <v>1211</v>
      </c>
      <c r="F132" s="107" t="s">
        <v>661</v>
      </c>
      <c r="G132" s="113" t="s">
        <v>774</v>
      </c>
      <c r="H132" s="113" t="s">
        <v>648</v>
      </c>
      <c r="I132" s="113" t="s">
        <v>674</v>
      </c>
      <c r="J132" s="113" t="s">
        <v>858</v>
      </c>
      <c r="K132" s="113" t="s">
        <v>719</v>
      </c>
      <c r="L132" s="113" t="s">
        <v>650</v>
      </c>
      <c r="M132" s="113" t="s">
        <v>1165</v>
      </c>
      <c r="N132" s="107" t="s">
        <v>1212</v>
      </c>
      <c r="P132" s="240">
        <v>132</v>
      </c>
      <c r="Q132" s="238" t="s">
        <v>1073</v>
      </c>
      <c r="R132" s="240" t="s">
        <v>749</v>
      </c>
      <c r="S132"/>
      <c r="T132" s="240" t="s">
        <v>1069</v>
      </c>
      <c r="U132" s="238" t="s">
        <v>1066</v>
      </c>
      <c r="V132" s="240">
        <v>78</v>
      </c>
      <c r="W132"/>
      <c r="X132" s="240" t="s">
        <v>749</v>
      </c>
      <c r="Y132" s="238" t="s">
        <v>1073</v>
      </c>
      <c r="Z132" s="240">
        <v>132</v>
      </c>
      <c r="AR132" s="215">
        <v>1</v>
      </c>
    </row>
    <row r="133" spans="1:44" ht="45">
      <c r="A133" s="128" t="s">
        <v>738</v>
      </c>
      <c r="B133" s="113" t="s">
        <v>732</v>
      </c>
      <c r="C133" s="113" t="s">
        <v>1029</v>
      </c>
      <c r="D133" s="104" t="s">
        <v>1286</v>
      </c>
      <c r="E133" s="104" t="s">
        <v>1287</v>
      </c>
      <c r="F133" s="107" t="s">
        <v>646</v>
      </c>
      <c r="G133" s="113" t="s">
        <v>710</v>
      </c>
      <c r="H133" s="113" t="s">
        <v>684</v>
      </c>
      <c r="I133" s="113" t="s">
        <v>1073</v>
      </c>
      <c r="J133" s="113" t="s">
        <v>648</v>
      </c>
      <c r="K133" s="113" t="s">
        <v>650</v>
      </c>
      <c r="L133" s="113" t="s">
        <v>809</v>
      </c>
      <c r="M133" s="113" t="s">
        <v>483</v>
      </c>
      <c r="N133" s="107" t="s">
        <v>1288</v>
      </c>
      <c r="P133" s="239">
        <v>133</v>
      </c>
      <c r="Q133" s="237" t="s">
        <v>1122</v>
      </c>
      <c r="R133" s="239" t="s">
        <v>749</v>
      </c>
      <c r="S133"/>
      <c r="T133" s="239" t="s">
        <v>738</v>
      </c>
      <c r="U133" s="237" t="s">
        <v>732</v>
      </c>
      <c r="V133" s="239">
        <v>24</v>
      </c>
      <c r="W133"/>
      <c r="X133" s="239" t="s">
        <v>749</v>
      </c>
      <c r="Y133" s="237" t="s">
        <v>1122</v>
      </c>
      <c r="Z133" s="239">
        <v>133</v>
      </c>
      <c r="AR133" s="215">
        <v>1</v>
      </c>
    </row>
    <row r="134" spans="1:44" ht="30">
      <c r="A134" s="128" t="s">
        <v>865</v>
      </c>
      <c r="B134" s="113" t="s">
        <v>704</v>
      </c>
      <c r="C134" s="113" t="s">
        <v>1254</v>
      </c>
      <c r="D134" s="104" t="s">
        <v>1305</v>
      </c>
      <c r="E134" s="104" t="s">
        <v>1306</v>
      </c>
      <c r="F134" s="107" t="s">
        <v>661</v>
      </c>
      <c r="G134" s="113" t="s">
        <v>898</v>
      </c>
      <c r="H134" s="113" t="s">
        <v>862</v>
      </c>
      <c r="I134" s="113" t="s">
        <v>774</v>
      </c>
      <c r="J134" s="113" t="s">
        <v>1070</v>
      </c>
      <c r="K134" s="113" t="s">
        <v>719</v>
      </c>
      <c r="L134" s="113" t="s">
        <v>650</v>
      </c>
      <c r="M134" s="113" t="s">
        <v>474</v>
      </c>
      <c r="N134" s="107" t="s">
        <v>1307</v>
      </c>
      <c r="P134" s="240">
        <v>134</v>
      </c>
      <c r="Q134" s="238" t="s">
        <v>774</v>
      </c>
      <c r="R134" s="240" t="s">
        <v>775</v>
      </c>
      <c r="S134"/>
      <c r="T134" s="240" t="s">
        <v>865</v>
      </c>
      <c r="U134" s="238" t="s">
        <v>704</v>
      </c>
      <c r="V134" s="240">
        <v>90</v>
      </c>
      <c r="W134"/>
      <c r="X134" s="240" t="s">
        <v>775</v>
      </c>
      <c r="Y134" s="238" t="s">
        <v>774</v>
      </c>
      <c r="Z134" s="240">
        <v>134</v>
      </c>
      <c r="AR134" s="215">
        <v>1</v>
      </c>
    </row>
    <row r="135" spans="1:44" ht="30">
      <c r="A135" s="128" t="s">
        <v>464</v>
      </c>
      <c r="B135" s="113" t="s">
        <v>749</v>
      </c>
      <c r="C135" s="113" t="s">
        <v>1021</v>
      </c>
      <c r="D135" s="104" t="s">
        <v>1112</v>
      </c>
      <c r="E135" s="104" t="s">
        <v>1113</v>
      </c>
      <c r="F135" s="107" t="s">
        <v>646</v>
      </c>
      <c r="G135" s="113" t="s">
        <v>507</v>
      </c>
      <c r="H135" s="113" t="s">
        <v>460</v>
      </c>
      <c r="I135" s="113" t="s">
        <v>759</v>
      </c>
      <c r="J135" s="113" t="s">
        <v>513</v>
      </c>
      <c r="K135" s="113" t="s">
        <v>477</v>
      </c>
      <c r="L135" s="113" t="s">
        <v>650</v>
      </c>
      <c r="M135" s="113" t="s">
        <v>547</v>
      </c>
      <c r="N135" s="107" t="s">
        <v>1114</v>
      </c>
      <c r="P135" s="239">
        <v>135</v>
      </c>
      <c r="Q135" s="237" t="s">
        <v>729</v>
      </c>
      <c r="R135" s="239" t="s">
        <v>775</v>
      </c>
      <c r="S135"/>
      <c r="T135" s="239" t="s">
        <v>464</v>
      </c>
      <c r="U135" s="237" t="s">
        <v>749</v>
      </c>
      <c r="V135" s="239">
        <v>130</v>
      </c>
      <c r="W135"/>
      <c r="X135" s="239" t="s">
        <v>775</v>
      </c>
      <c r="Y135" s="237" t="s">
        <v>729</v>
      </c>
      <c r="Z135" s="239">
        <v>135</v>
      </c>
      <c r="AR135" s="215">
        <v>1</v>
      </c>
    </row>
    <row r="136" spans="1:44" ht="30">
      <c r="A136" s="128" t="s">
        <v>853</v>
      </c>
      <c r="B136" s="113" t="s">
        <v>819</v>
      </c>
      <c r="C136" s="113" t="s">
        <v>769</v>
      </c>
      <c r="D136" s="104" t="s">
        <v>1213</v>
      </c>
      <c r="E136" s="104" t="s">
        <v>1214</v>
      </c>
      <c r="F136" s="107" t="s">
        <v>682</v>
      </c>
      <c r="G136" s="113" t="s">
        <v>459</v>
      </c>
      <c r="H136" s="113" t="s">
        <v>720</v>
      </c>
      <c r="I136" s="113" t="s">
        <v>649</v>
      </c>
      <c r="J136" s="113" t="s">
        <v>460</v>
      </c>
      <c r="K136" s="113" t="s">
        <v>663</v>
      </c>
      <c r="L136" s="113" t="s">
        <v>650</v>
      </c>
      <c r="M136" s="113" t="s">
        <v>676</v>
      </c>
      <c r="N136" s="107" t="s">
        <v>1215</v>
      </c>
      <c r="P136" s="240">
        <v>136</v>
      </c>
      <c r="Q136" s="241" t="s">
        <v>683</v>
      </c>
      <c r="R136" s="240" t="s">
        <v>775</v>
      </c>
      <c r="S136"/>
      <c r="T136" s="240" t="s">
        <v>853</v>
      </c>
      <c r="U136" s="241" t="s">
        <v>819</v>
      </c>
      <c r="V136" s="240">
        <v>39</v>
      </c>
      <c r="W136"/>
      <c r="X136" s="240" t="s">
        <v>775</v>
      </c>
      <c r="Y136" s="241" t="s">
        <v>683</v>
      </c>
      <c r="Z136" s="240">
        <v>136</v>
      </c>
      <c r="AR136" s="215">
        <v>1</v>
      </c>
    </row>
    <row r="137" spans="1:44" ht="30">
      <c r="A137" s="128" t="s">
        <v>684</v>
      </c>
      <c r="B137" s="113" t="s">
        <v>1062</v>
      </c>
      <c r="C137" s="113" t="s">
        <v>1181</v>
      </c>
      <c r="D137" s="104" t="s">
        <v>1216</v>
      </c>
      <c r="E137" s="104" t="s">
        <v>1217</v>
      </c>
      <c r="F137" s="107" t="s">
        <v>661</v>
      </c>
      <c r="G137" s="113" t="s">
        <v>1073</v>
      </c>
      <c r="H137" s="113" t="s">
        <v>486</v>
      </c>
      <c r="I137" s="113" t="s">
        <v>460</v>
      </c>
      <c r="J137" s="113" t="s">
        <v>650</v>
      </c>
      <c r="K137" s="113" t="s">
        <v>1165</v>
      </c>
      <c r="L137" s="113" t="s">
        <v>676</v>
      </c>
      <c r="M137" s="113" t="s">
        <v>547</v>
      </c>
      <c r="N137" s="107" t="s">
        <v>1218</v>
      </c>
      <c r="P137" s="239">
        <v>137</v>
      </c>
      <c r="Q137" s="237" t="s">
        <v>650</v>
      </c>
      <c r="R137" s="239" t="s">
        <v>1102</v>
      </c>
      <c r="S137"/>
      <c r="T137" s="239" t="s">
        <v>684</v>
      </c>
      <c r="U137" s="237" t="s">
        <v>1062</v>
      </c>
      <c r="V137" s="239">
        <v>76</v>
      </c>
      <c r="W137"/>
      <c r="X137" s="239" t="s">
        <v>1102</v>
      </c>
      <c r="Y137" s="237" t="s">
        <v>650</v>
      </c>
      <c r="Z137" s="239">
        <v>137</v>
      </c>
      <c r="AR137" s="215">
        <v>1</v>
      </c>
    </row>
    <row r="138" spans="1:44" ht="30">
      <c r="A138" s="128" t="s">
        <v>1115</v>
      </c>
      <c r="B138" s="113" t="s">
        <v>749</v>
      </c>
      <c r="C138" s="113" t="s">
        <v>1036</v>
      </c>
      <c r="D138" s="104" t="s">
        <v>1116</v>
      </c>
      <c r="E138" s="104" t="s">
        <v>1117</v>
      </c>
      <c r="F138" s="107" t="s">
        <v>682</v>
      </c>
      <c r="G138" s="113" t="s">
        <v>774</v>
      </c>
      <c r="H138" s="113" t="s">
        <v>460</v>
      </c>
      <c r="I138" s="113" t="s">
        <v>542</v>
      </c>
      <c r="J138" s="113" t="s">
        <v>648</v>
      </c>
      <c r="K138" s="113" t="s">
        <v>687</v>
      </c>
      <c r="L138" s="113" t="s">
        <v>720</v>
      </c>
      <c r="M138" s="113" t="s">
        <v>773</v>
      </c>
      <c r="N138" s="107" t="s">
        <v>1118</v>
      </c>
      <c r="P138" s="240">
        <v>138</v>
      </c>
      <c r="Q138" s="241" t="s">
        <v>483</v>
      </c>
      <c r="R138" s="240" t="s">
        <v>907</v>
      </c>
      <c r="S138"/>
      <c r="T138" s="240" t="s">
        <v>1115</v>
      </c>
      <c r="U138" s="241" t="s">
        <v>749</v>
      </c>
      <c r="V138" s="240">
        <v>131</v>
      </c>
      <c r="W138"/>
      <c r="X138" s="240" t="s">
        <v>907</v>
      </c>
      <c r="Y138" s="241" t="s">
        <v>483</v>
      </c>
      <c r="Z138" s="240">
        <v>138</v>
      </c>
      <c r="AR138" s="215">
        <v>1</v>
      </c>
    </row>
    <row r="139" spans="1:44" ht="30">
      <c r="A139" s="128" t="s">
        <v>1073</v>
      </c>
      <c r="B139" s="113" t="s">
        <v>749</v>
      </c>
      <c r="C139" s="113" t="s">
        <v>198</v>
      </c>
      <c r="D139" s="104" t="s">
        <v>1119</v>
      </c>
      <c r="E139" s="104" t="s">
        <v>1120</v>
      </c>
      <c r="F139" s="107" t="s">
        <v>646</v>
      </c>
      <c r="G139" s="113" t="s">
        <v>684</v>
      </c>
      <c r="H139" s="113" t="s">
        <v>738</v>
      </c>
      <c r="I139" s="113" t="s">
        <v>809</v>
      </c>
      <c r="J139" s="113" t="s">
        <v>710</v>
      </c>
      <c r="K139" s="113" t="s">
        <v>647</v>
      </c>
      <c r="L139" s="113" t="s">
        <v>722</v>
      </c>
      <c r="M139" s="113" t="s">
        <v>744</v>
      </c>
      <c r="N139" s="107" t="s">
        <v>1121</v>
      </c>
      <c r="P139" s="239">
        <v>139</v>
      </c>
      <c r="Q139" s="237" t="s">
        <v>649</v>
      </c>
      <c r="R139" s="239" t="s">
        <v>669</v>
      </c>
      <c r="S139"/>
      <c r="T139" s="239" t="s">
        <v>1073</v>
      </c>
      <c r="U139" s="237" t="s">
        <v>749</v>
      </c>
      <c r="V139" s="239">
        <v>132</v>
      </c>
      <c r="W139"/>
      <c r="X139" s="239" t="s">
        <v>669</v>
      </c>
      <c r="Y139" s="237" t="s">
        <v>649</v>
      </c>
      <c r="Z139" s="239">
        <v>139</v>
      </c>
      <c r="AR139" s="215">
        <v>1</v>
      </c>
    </row>
    <row r="140" spans="1:44" ht="45">
      <c r="A140" s="128" t="s">
        <v>525</v>
      </c>
      <c r="B140" s="113" t="s">
        <v>704</v>
      </c>
      <c r="C140" s="113" t="s">
        <v>1254</v>
      </c>
      <c r="D140" s="104" t="s">
        <v>1258</v>
      </c>
      <c r="E140" s="104" t="s">
        <v>1259</v>
      </c>
      <c r="F140" s="107" t="s">
        <v>661</v>
      </c>
      <c r="G140" s="113" t="s">
        <v>471</v>
      </c>
      <c r="H140" s="113" t="s">
        <v>647</v>
      </c>
      <c r="I140" s="113" t="s">
        <v>648</v>
      </c>
      <c r="J140" s="113" t="s">
        <v>460</v>
      </c>
      <c r="K140" s="113" t="s">
        <v>653</v>
      </c>
      <c r="L140" s="113" t="s">
        <v>650</v>
      </c>
      <c r="M140" s="113" t="s">
        <v>483</v>
      </c>
      <c r="N140" s="107" t="s">
        <v>1260</v>
      </c>
      <c r="P140" s="240">
        <v>140</v>
      </c>
      <c r="Q140" s="241" t="s">
        <v>780</v>
      </c>
      <c r="R140" s="240" t="s">
        <v>669</v>
      </c>
      <c r="S140"/>
      <c r="T140" s="240" t="s">
        <v>525</v>
      </c>
      <c r="U140" s="241" t="s">
        <v>704</v>
      </c>
      <c r="V140" s="240">
        <v>89</v>
      </c>
      <c r="W140"/>
      <c r="X140" s="240" t="s">
        <v>669</v>
      </c>
      <c r="Y140" s="241" t="s">
        <v>780</v>
      </c>
      <c r="Z140" s="240">
        <v>140</v>
      </c>
      <c r="AR140" s="215">
        <v>1</v>
      </c>
    </row>
    <row r="141" spans="1:44" ht="30">
      <c r="A141" s="128" t="s">
        <v>647</v>
      </c>
      <c r="B141" s="113" t="s">
        <v>877</v>
      </c>
      <c r="C141" s="113" t="s">
        <v>878</v>
      </c>
      <c r="D141" s="104" t="s">
        <v>879</v>
      </c>
      <c r="E141" s="104" t="s">
        <v>880</v>
      </c>
      <c r="F141" s="107" t="s">
        <v>881</v>
      </c>
      <c r="G141" s="113" t="s">
        <v>756</v>
      </c>
      <c r="H141" s="113" t="s">
        <v>641</v>
      </c>
      <c r="I141" s="113" t="s">
        <v>882</v>
      </c>
      <c r="J141" s="113" t="s">
        <v>722</v>
      </c>
      <c r="K141" s="113" t="s">
        <v>883</v>
      </c>
      <c r="L141" s="113" t="s">
        <v>773</v>
      </c>
      <c r="M141" s="113" t="s">
        <v>547</v>
      </c>
      <c r="N141" s="107" t="s">
        <v>884</v>
      </c>
      <c r="P141" s="239">
        <v>141</v>
      </c>
      <c r="Q141" s="237" t="s">
        <v>827</v>
      </c>
      <c r="R141" s="239" t="s">
        <v>669</v>
      </c>
      <c r="S141"/>
      <c r="T141" s="239" t="s">
        <v>647</v>
      </c>
      <c r="U141" s="237" t="s">
        <v>877</v>
      </c>
      <c r="V141" s="239">
        <v>119</v>
      </c>
      <c r="W141"/>
      <c r="X141" s="239" t="s">
        <v>669</v>
      </c>
      <c r="Y141" s="237" t="s">
        <v>827</v>
      </c>
      <c r="Z141" s="239">
        <v>141</v>
      </c>
      <c r="AR141" s="215">
        <v>1</v>
      </c>
    </row>
    <row r="142" spans="1:44" ht="30">
      <c r="A142" s="128" t="s">
        <v>1122</v>
      </c>
      <c r="B142" s="113" t="s">
        <v>749</v>
      </c>
      <c r="C142" s="113" t="s">
        <v>1021</v>
      </c>
      <c r="D142" s="104" t="s">
        <v>1123</v>
      </c>
      <c r="E142" s="104" t="s">
        <v>1124</v>
      </c>
      <c r="F142" s="107" t="s">
        <v>646</v>
      </c>
      <c r="G142" s="113" t="s">
        <v>687</v>
      </c>
      <c r="H142" s="113" t="s">
        <v>460</v>
      </c>
      <c r="I142" s="113" t="s">
        <v>507</v>
      </c>
      <c r="J142" s="113" t="s">
        <v>774</v>
      </c>
      <c r="K142" s="113" t="s">
        <v>1099</v>
      </c>
      <c r="L142" s="113" t="s">
        <v>719</v>
      </c>
      <c r="M142" s="113" t="s">
        <v>773</v>
      </c>
      <c r="N142" s="107" t="s">
        <v>1125</v>
      </c>
      <c r="P142" s="240">
        <v>142</v>
      </c>
      <c r="Q142" s="238" t="s">
        <v>992</v>
      </c>
      <c r="R142" s="240" t="s">
        <v>669</v>
      </c>
      <c r="S142"/>
      <c r="T142" s="240" t="s">
        <v>1122</v>
      </c>
      <c r="U142" s="238" t="s">
        <v>749</v>
      </c>
      <c r="V142" s="240">
        <v>133</v>
      </c>
      <c r="W142"/>
      <c r="X142" s="240" t="s">
        <v>669</v>
      </c>
      <c r="Y142" s="238" t="s">
        <v>992</v>
      </c>
      <c r="Z142" s="240">
        <v>142</v>
      </c>
      <c r="AR142" s="215">
        <v>1</v>
      </c>
    </row>
    <row r="143" spans="1:44" ht="45">
      <c r="A143" s="128" t="s">
        <v>803</v>
      </c>
      <c r="B143" s="113" t="s">
        <v>747</v>
      </c>
      <c r="C143" s="113" t="s">
        <v>1209</v>
      </c>
      <c r="D143" s="104" t="s">
        <v>1308</v>
      </c>
      <c r="E143" s="104" t="s">
        <v>1309</v>
      </c>
      <c r="F143" s="107" t="s">
        <v>661</v>
      </c>
      <c r="G143" s="113" t="s">
        <v>710</v>
      </c>
      <c r="H143" s="113" t="s">
        <v>897</v>
      </c>
      <c r="I143" s="113" t="s">
        <v>457</v>
      </c>
      <c r="J143" s="113" t="s">
        <v>468</v>
      </c>
      <c r="K143" s="113" t="s">
        <v>460</v>
      </c>
      <c r="L143" s="113" t="s">
        <v>650</v>
      </c>
      <c r="M143" s="113" t="s">
        <v>920</v>
      </c>
      <c r="N143" s="107" t="s">
        <v>1310</v>
      </c>
      <c r="P143" s="239">
        <v>143</v>
      </c>
      <c r="Q143" s="237" t="s">
        <v>976</v>
      </c>
      <c r="R143" s="239" t="s">
        <v>669</v>
      </c>
      <c r="S143"/>
      <c r="T143" s="239" t="s">
        <v>803</v>
      </c>
      <c r="U143" s="237" t="s">
        <v>747</v>
      </c>
      <c r="V143" s="239">
        <v>32</v>
      </c>
      <c r="W143"/>
      <c r="X143" s="239" t="s">
        <v>669</v>
      </c>
      <c r="Y143" s="237" t="s">
        <v>976</v>
      </c>
      <c r="Z143" s="239">
        <v>143</v>
      </c>
      <c r="AR143" s="215">
        <v>1</v>
      </c>
    </row>
    <row r="144" spans="1:44" ht="45">
      <c r="A144" s="128" t="s">
        <v>773</v>
      </c>
      <c r="B144" s="113" t="s">
        <v>747</v>
      </c>
      <c r="C144" s="113" t="s">
        <v>1227</v>
      </c>
      <c r="D144" s="104" t="s">
        <v>1261</v>
      </c>
      <c r="E144" s="104" t="s">
        <v>1262</v>
      </c>
      <c r="F144" s="107" t="s">
        <v>682</v>
      </c>
      <c r="G144" s="113" t="s">
        <v>1165</v>
      </c>
      <c r="H144" s="113" t="s">
        <v>474</v>
      </c>
      <c r="I144" s="113" t="s">
        <v>1057</v>
      </c>
      <c r="J144" s="113" t="s">
        <v>647</v>
      </c>
      <c r="K144" s="113" t="s">
        <v>471</v>
      </c>
      <c r="L144" s="113" t="s">
        <v>457</v>
      </c>
      <c r="M144" s="113" t="s">
        <v>794</v>
      </c>
      <c r="N144" s="107" t="s">
        <v>1263</v>
      </c>
      <c r="P144" s="240">
        <v>144</v>
      </c>
      <c r="Q144" s="238" t="s">
        <v>1058</v>
      </c>
      <c r="R144" s="240" t="s">
        <v>669</v>
      </c>
      <c r="S144"/>
      <c r="T144" s="240" t="s">
        <v>773</v>
      </c>
      <c r="U144" s="238" t="s">
        <v>747</v>
      </c>
      <c r="V144" s="240">
        <v>28</v>
      </c>
      <c r="W144"/>
      <c r="X144" s="240" t="s">
        <v>669</v>
      </c>
      <c r="Y144" s="238" t="s">
        <v>1058</v>
      </c>
      <c r="Z144" s="240">
        <v>144</v>
      </c>
      <c r="AR144" s="215">
        <v>1</v>
      </c>
    </row>
    <row r="145" spans="1:44" ht="30">
      <c r="A145" s="128" t="s">
        <v>1070</v>
      </c>
      <c r="B145" s="113" t="s">
        <v>669</v>
      </c>
      <c r="C145" s="113" t="s">
        <v>1036</v>
      </c>
      <c r="D145" s="104" t="s">
        <v>1071</v>
      </c>
      <c r="E145" s="104" t="s">
        <v>1072</v>
      </c>
      <c r="F145" s="107" t="s">
        <v>682</v>
      </c>
      <c r="G145" s="113" t="s">
        <v>648</v>
      </c>
      <c r="H145" s="113" t="s">
        <v>460</v>
      </c>
      <c r="I145" s="113" t="s">
        <v>865</v>
      </c>
      <c r="J145" s="113" t="s">
        <v>729</v>
      </c>
      <c r="K145" s="113" t="s">
        <v>695</v>
      </c>
      <c r="L145" s="113" t="s">
        <v>1073</v>
      </c>
      <c r="M145" s="113" t="s">
        <v>547</v>
      </c>
      <c r="N145" s="107" t="s">
        <v>1074</v>
      </c>
      <c r="P145" s="239">
        <v>145</v>
      </c>
      <c r="Q145" s="237" t="s">
        <v>898</v>
      </c>
      <c r="R145" s="239" t="s">
        <v>669</v>
      </c>
      <c r="S145"/>
      <c r="T145" s="239" t="s">
        <v>1070</v>
      </c>
      <c r="U145" s="237" t="s">
        <v>669</v>
      </c>
      <c r="V145" s="239">
        <v>147</v>
      </c>
      <c r="W145"/>
      <c r="X145" s="239" t="s">
        <v>669</v>
      </c>
      <c r="Y145" s="237" t="s">
        <v>898</v>
      </c>
      <c r="Z145" s="239">
        <v>145</v>
      </c>
      <c r="AR145" s="215">
        <v>1</v>
      </c>
    </row>
    <row r="146" spans="1:44" ht="30">
      <c r="A146" s="128" t="s">
        <v>712</v>
      </c>
      <c r="B146" s="113" t="s">
        <v>696</v>
      </c>
      <c r="C146" s="113" t="s">
        <v>894</v>
      </c>
      <c r="D146" s="104" t="s">
        <v>1289</v>
      </c>
      <c r="E146" s="104" t="s">
        <v>1290</v>
      </c>
      <c r="F146" s="107" t="s">
        <v>881</v>
      </c>
      <c r="G146" s="113" t="s">
        <v>883</v>
      </c>
      <c r="H146" s="113" t="s">
        <v>662</v>
      </c>
      <c r="I146" s="113" t="s">
        <v>647</v>
      </c>
      <c r="J146" s="113" t="s">
        <v>941</v>
      </c>
      <c r="K146" s="113" t="s">
        <v>780</v>
      </c>
      <c r="L146" s="113" t="s">
        <v>474</v>
      </c>
      <c r="M146" s="113" t="s">
        <v>483</v>
      </c>
      <c r="N146" s="107" t="s">
        <v>1291</v>
      </c>
      <c r="P146" s="240">
        <v>146</v>
      </c>
      <c r="Q146" s="238" t="s">
        <v>471</v>
      </c>
      <c r="R146" s="240" t="s">
        <v>669</v>
      </c>
      <c r="S146"/>
      <c r="T146" s="240" t="s">
        <v>712</v>
      </c>
      <c r="U146" s="238" t="s">
        <v>696</v>
      </c>
      <c r="V146" s="240">
        <v>21</v>
      </c>
      <c r="W146"/>
      <c r="X146" s="240" t="s">
        <v>669</v>
      </c>
      <c r="Y146" s="238" t="s">
        <v>471</v>
      </c>
      <c r="Z146" s="240">
        <v>146</v>
      </c>
      <c r="AR146" s="215">
        <v>1</v>
      </c>
    </row>
    <row r="147" spans="1:44" ht="30">
      <c r="A147" s="128" t="s">
        <v>683</v>
      </c>
      <c r="B147" s="113" t="s">
        <v>775</v>
      </c>
      <c r="C147" s="113" t="s">
        <v>894</v>
      </c>
      <c r="D147" s="104" t="s">
        <v>1160</v>
      </c>
      <c r="E147" s="104" t="s">
        <v>1161</v>
      </c>
      <c r="F147" s="107" t="s">
        <v>881</v>
      </c>
      <c r="G147" s="113" t="s">
        <v>759</v>
      </c>
      <c r="H147" s="113" t="s">
        <v>663</v>
      </c>
      <c r="I147" s="113" t="s">
        <v>650</v>
      </c>
      <c r="J147" s="113" t="s">
        <v>460</v>
      </c>
      <c r="K147" s="113" t="s">
        <v>459</v>
      </c>
      <c r="L147" s="113" t="s">
        <v>477</v>
      </c>
      <c r="M147" s="113" t="s">
        <v>547</v>
      </c>
      <c r="N147" s="107" t="s">
        <v>1162</v>
      </c>
      <c r="P147" s="239">
        <v>147</v>
      </c>
      <c r="Q147" s="237" t="s">
        <v>1070</v>
      </c>
      <c r="R147" s="239" t="s">
        <v>669</v>
      </c>
      <c r="S147"/>
      <c r="T147" s="239" t="s">
        <v>683</v>
      </c>
      <c r="U147" s="237" t="s">
        <v>775</v>
      </c>
      <c r="V147" s="239">
        <v>136</v>
      </c>
      <c r="W147"/>
      <c r="X147" s="239" t="s">
        <v>669</v>
      </c>
      <c r="Y147" s="237" t="s">
        <v>1070</v>
      </c>
      <c r="Z147" s="239">
        <v>147</v>
      </c>
      <c r="AR147" s="215">
        <v>1</v>
      </c>
    </row>
    <row r="148" spans="1:44">
      <c r="AR148" s="215">
        <v>1</v>
      </c>
    </row>
    <row r="149" spans="1:44">
      <c r="AR149" s="216" t="s">
        <v>172</v>
      </c>
    </row>
    <row r="150" spans="1:44">
      <c r="A150" s="215">
        <v>1</v>
      </c>
      <c r="B150" s="215">
        <v>1</v>
      </c>
      <c r="C150" s="215">
        <v>1</v>
      </c>
      <c r="D150" s="215">
        <v>1</v>
      </c>
      <c r="E150" s="215">
        <v>1</v>
      </c>
      <c r="F150" s="215">
        <v>1</v>
      </c>
      <c r="G150" s="215">
        <v>1</v>
      </c>
      <c r="H150" s="215">
        <v>1</v>
      </c>
      <c r="I150" s="215">
        <v>1</v>
      </c>
      <c r="J150" s="215">
        <v>1</v>
      </c>
      <c r="K150" s="215">
        <v>1</v>
      </c>
      <c r="L150" s="215">
        <v>1</v>
      </c>
      <c r="M150" s="215">
        <v>1</v>
      </c>
      <c r="N150" s="215">
        <v>1</v>
      </c>
      <c r="O150" s="215">
        <v>1</v>
      </c>
      <c r="P150" s="215">
        <v>1</v>
      </c>
      <c r="Q150" s="215">
        <v>1</v>
      </c>
      <c r="R150" s="215">
        <v>1</v>
      </c>
      <c r="S150" s="215">
        <v>1</v>
      </c>
      <c r="T150" s="215">
        <v>1</v>
      </c>
      <c r="U150" s="215">
        <v>1</v>
      </c>
      <c r="V150" s="215">
        <v>1</v>
      </c>
      <c r="W150" s="215">
        <v>1</v>
      </c>
      <c r="X150" s="215">
        <v>1</v>
      </c>
      <c r="Y150" s="215">
        <v>1</v>
      </c>
      <c r="Z150" s="215">
        <v>1</v>
      </c>
      <c r="AA150" s="215">
        <v>1</v>
      </c>
      <c r="AB150" s="215">
        <v>1</v>
      </c>
      <c r="AC150" s="215">
        <v>1</v>
      </c>
      <c r="AD150" s="215">
        <v>1</v>
      </c>
      <c r="AE150" s="215">
        <v>1</v>
      </c>
      <c r="AF150" s="215">
        <v>1</v>
      </c>
      <c r="AG150" s="215">
        <v>1</v>
      </c>
      <c r="AH150" s="215">
        <v>1</v>
      </c>
      <c r="AI150" s="215">
        <v>1</v>
      </c>
      <c r="AJ150" s="215">
        <v>1</v>
      </c>
      <c r="AK150" s="215">
        <v>1</v>
      </c>
      <c r="AL150" s="215">
        <v>1</v>
      </c>
      <c r="AM150" s="215">
        <v>1</v>
      </c>
      <c r="AN150" s="215">
        <v>1</v>
      </c>
      <c r="AO150" s="215">
        <v>1</v>
      </c>
      <c r="AP150" s="215">
        <v>1</v>
      </c>
      <c r="AQ150" s="215">
        <v>1</v>
      </c>
      <c r="AR150" s="217" t="str">
        <f>ADDRESS(ROW(),COLUMN(),4)</f>
        <v>AR150</v>
      </c>
    </row>
  </sheetData>
  <mergeCells count="97">
    <mergeCell ref="AB69:AO69"/>
    <mergeCell ref="AB70:AO70"/>
    <mergeCell ref="AB71:AO71"/>
    <mergeCell ref="AB63:AD63"/>
    <mergeCell ref="AE63:AO63"/>
    <mergeCell ref="AB65:AO65"/>
    <mergeCell ref="AB66:AO66"/>
    <mergeCell ref="AB67:AO67"/>
    <mergeCell ref="AB61:AD61"/>
    <mergeCell ref="AE61:AO61"/>
    <mergeCell ref="AB62:AD62"/>
    <mergeCell ref="AE62:AO62"/>
    <mergeCell ref="AB68:AO68"/>
    <mergeCell ref="AB56:AO56"/>
    <mergeCell ref="AB58:AO58"/>
    <mergeCell ref="AB59:AD59"/>
    <mergeCell ref="AE59:AO59"/>
    <mergeCell ref="AB60:AD60"/>
    <mergeCell ref="AE60:AO60"/>
    <mergeCell ref="AB51:AO51"/>
    <mergeCell ref="AB52:AO52"/>
    <mergeCell ref="AB53:AO53"/>
    <mergeCell ref="AB54:AO54"/>
    <mergeCell ref="AB55:AO55"/>
    <mergeCell ref="AB47:AD47"/>
    <mergeCell ref="AE47:AO47"/>
    <mergeCell ref="AB48:AD48"/>
    <mergeCell ref="AE48:AO48"/>
    <mergeCell ref="AB49:AD49"/>
    <mergeCell ref="AE49:AO49"/>
    <mergeCell ref="AB44:AD44"/>
    <mergeCell ref="AE44:AO44"/>
    <mergeCell ref="AB45:AD45"/>
    <mergeCell ref="AE45:AO45"/>
    <mergeCell ref="AB46:AD46"/>
    <mergeCell ref="AE46:AO46"/>
    <mergeCell ref="AB41:AO41"/>
    <mergeCell ref="AB42:AD42"/>
    <mergeCell ref="AE42:AO42"/>
    <mergeCell ref="AB43:AD43"/>
    <mergeCell ref="AE43:AO43"/>
    <mergeCell ref="AB37:AC37"/>
    <mergeCell ref="AD37:AO37"/>
    <mergeCell ref="AB38:AC38"/>
    <mergeCell ref="AD38:AO38"/>
    <mergeCell ref="AB39:AC39"/>
    <mergeCell ref="AD39:AO39"/>
    <mergeCell ref="AB34:AC34"/>
    <mergeCell ref="AD34:AO34"/>
    <mergeCell ref="AB35:AC35"/>
    <mergeCell ref="AD35:AO35"/>
    <mergeCell ref="AB36:AC36"/>
    <mergeCell ref="AD36:AO36"/>
    <mergeCell ref="AB31:AC31"/>
    <mergeCell ref="AD31:AO31"/>
    <mergeCell ref="AB32:AC32"/>
    <mergeCell ref="AD32:AO32"/>
    <mergeCell ref="AB33:AC33"/>
    <mergeCell ref="AD33:AO33"/>
    <mergeCell ref="AD25:AO25"/>
    <mergeCell ref="AD26:AO26"/>
    <mergeCell ref="AD27:AO27"/>
    <mergeCell ref="AB29:AO29"/>
    <mergeCell ref="AB30:AC30"/>
    <mergeCell ref="AD30:AO30"/>
    <mergeCell ref="AD20:AO20"/>
    <mergeCell ref="AD21:AO21"/>
    <mergeCell ref="AD22:AO22"/>
    <mergeCell ref="AD23:AO23"/>
    <mergeCell ref="AD24:AO24"/>
    <mergeCell ref="AB16:AC16"/>
    <mergeCell ref="AD16:AO16"/>
    <mergeCell ref="AB17:AC17"/>
    <mergeCell ref="AD17:AO17"/>
    <mergeCell ref="AB19:AO19"/>
    <mergeCell ref="AB13:AC13"/>
    <mergeCell ref="AD13:AO13"/>
    <mergeCell ref="AB14:AC14"/>
    <mergeCell ref="AD14:AO14"/>
    <mergeCell ref="AB15:AC15"/>
    <mergeCell ref="AD15:AO15"/>
    <mergeCell ref="A2:N2"/>
    <mergeCell ref="F5:H7"/>
    <mergeCell ref="B10:C11"/>
    <mergeCell ref="P13:Z13"/>
    <mergeCell ref="AB1:AO1"/>
    <mergeCell ref="AB2:AO2"/>
    <mergeCell ref="AB4:AO4"/>
    <mergeCell ref="AB5:AO5"/>
    <mergeCell ref="AB6:AO6"/>
    <mergeCell ref="AB7:AO7"/>
    <mergeCell ref="AB8:AO8"/>
    <mergeCell ref="AB10:AO10"/>
    <mergeCell ref="AB11:AC11"/>
    <mergeCell ref="AD11:AO11"/>
    <mergeCell ref="AB12:AC12"/>
    <mergeCell ref="AD12:AO12"/>
  </mergeCells>
  <dataValidations count="1">
    <dataValidation type="list" sqref="B5" xr:uid="{00000000-0002-0000-0600-000000000000}">
      <formula1>$A$15:$A$147</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969"/>
  <sheetViews>
    <sheetView topLeftCell="P1" workbookViewId="0">
      <selection activeCell="Q1" sqref="Q1"/>
    </sheetView>
  </sheetViews>
  <sheetFormatPr baseColWidth="10" defaultColWidth="9.140625" defaultRowHeight="15.75"/>
  <cols>
    <col min="1" max="1" width="48.85546875" style="111" customWidth="1"/>
    <col min="2" max="2" width="49.7109375" style="111" customWidth="1"/>
    <col min="3" max="3" width="72.85546875" style="111" customWidth="1"/>
    <col min="4" max="4" width="64" style="111" customWidth="1"/>
    <col min="5" max="5" width="27.7109375" style="111" customWidth="1"/>
    <col min="6" max="6" width="37.42578125" style="111" customWidth="1"/>
    <col min="7" max="7" width="63.7109375" style="111" customWidth="1"/>
    <col min="8" max="8" width="85.42578125" style="111" customWidth="1"/>
    <col min="9" max="9" width="4" style="111" customWidth="1"/>
    <col min="10" max="10" width="24" style="111" customWidth="1"/>
    <col min="11" max="11" width="44" style="111" customWidth="1"/>
    <col min="12" max="12" width="45" style="111" customWidth="1"/>
    <col min="13" max="13" width="53.7109375" style="111" customWidth="1"/>
    <col min="14" max="14" width="40.5703125" style="111" customWidth="1"/>
    <col min="15" max="15" width="51.28515625" style="111" customWidth="1"/>
    <col min="16" max="16" width="94.28515625" style="111" customWidth="1"/>
    <col min="18" max="18" width="12.140625" customWidth="1"/>
    <col min="19" max="19" width="19.7109375" customWidth="1"/>
    <col min="20" max="31" width="15.7109375" customWidth="1"/>
    <col min="32" max="32" width="9.140625" style="111"/>
    <col min="33" max="33" width="18.85546875" style="111" customWidth="1"/>
    <col min="34" max="34" width="8.7109375" style="218" customWidth="1"/>
    <col min="35" max="16384" width="9.140625" style="111"/>
  </cols>
  <sheetData>
    <row r="1" spans="1:34" ht="32.1" customHeight="1">
      <c r="A1" s="179"/>
      <c r="B1" s="179" t="s">
        <v>1369</v>
      </c>
      <c r="C1" s="178"/>
      <c r="D1" s="178"/>
      <c r="E1" s="178"/>
      <c r="F1" s="178"/>
      <c r="G1" s="178"/>
      <c r="H1" s="178"/>
      <c r="I1" s="178"/>
      <c r="J1" s="178"/>
      <c r="K1" s="178"/>
      <c r="L1" s="178"/>
      <c r="M1" s="178"/>
      <c r="N1" s="178"/>
      <c r="O1" s="178"/>
      <c r="P1" s="178"/>
      <c r="R1" s="673" t="s">
        <v>1370</v>
      </c>
      <c r="S1" s="673"/>
      <c r="T1" s="673"/>
      <c r="U1" s="673"/>
      <c r="V1" s="673"/>
      <c r="W1" s="673"/>
      <c r="X1" s="673"/>
      <c r="Y1" s="673"/>
      <c r="Z1" s="673"/>
      <c r="AA1" s="673"/>
      <c r="AB1" s="673"/>
      <c r="AC1" s="673"/>
      <c r="AD1" s="673"/>
      <c r="AE1" s="673"/>
      <c r="AG1" s="864" t="s">
        <v>174</v>
      </c>
      <c r="AH1" s="215">
        <v>1</v>
      </c>
    </row>
    <row r="2" spans="1:34" ht="33.950000000000003" customHeight="1">
      <c r="A2" s="221"/>
      <c r="B2" s="221" t="s">
        <v>1371</v>
      </c>
      <c r="C2" s="221"/>
      <c r="D2" s="221"/>
      <c r="E2" s="221"/>
      <c r="F2" s="221"/>
      <c r="G2" s="221"/>
      <c r="H2" s="221"/>
      <c r="I2" s="221"/>
      <c r="J2" s="221"/>
      <c r="K2" s="221"/>
      <c r="L2" s="221"/>
      <c r="M2" s="221"/>
      <c r="N2" s="221"/>
      <c r="O2" s="221"/>
      <c r="P2" s="166"/>
      <c r="R2" s="751" t="s">
        <v>1372</v>
      </c>
      <c r="S2" s="751"/>
      <c r="T2" s="751"/>
      <c r="U2" s="751"/>
      <c r="V2" s="751"/>
      <c r="W2" s="751"/>
      <c r="X2" s="751"/>
      <c r="Y2" s="751"/>
      <c r="Z2" s="751"/>
      <c r="AA2" s="751"/>
      <c r="AB2" s="751"/>
      <c r="AC2" s="751"/>
      <c r="AD2" s="751"/>
      <c r="AE2" s="751"/>
      <c r="AG2" s="864" t="str">
        <f>SUM(AH1:AH967)+2&amp;" lignes"</f>
        <v>969 lignes</v>
      </c>
      <c r="AH2" s="215">
        <v>1</v>
      </c>
    </row>
    <row r="3" spans="1:34" ht="33.950000000000003" customHeight="1">
      <c r="A3" s="221"/>
      <c r="B3" s="221" t="s">
        <v>1373</v>
      </c>
      <c r="C3" s="166"/>
      <c r="D3" s="166"/>
      <c r="E3" s="166"/>
      <c r="F3" s="166"/>
      <c r="G3" s="166"/>
      <c r="H3" s="166"/>
      <c r="I3" s="166"/>
      <c r="J3" s="166"/>
      <c r="K3" s="166"/>
      <c r="L3" s="166"/>
      <c r="M3" s="166"/>
      <c r="N3" s="166"/>
      <c r="O3" s="166"/>
      <c r="P3" s="166"/>
      <c r="R3" s="399"/>
      <c r="S3" s="399"/>
      <c r="T3" s="399"/>
      <c r="U3" s="399"/>
      <c r="V3" s="399"/>
      <c r="W3" s="399"/>
      <c r="X3" s="399"/>
      <c r="Y3" s="399"/>
      <c r="Z3" s="399"/>
      <c r="AA3" s="399"/>
      <c r="AB3" s="399"/>
      <c r="AC3" s="399"/>
      <c r="AD3" s="399"/>
      <c r="AE3" s="399"/>
      <c r="AG3" s="864" t="str">
        <f>SUM(A969:AG969)+1&amp;" colonnes"</f>
        <v>34 colonnes</v>
      </c>
      <c r="AH3" s="215">
        <v>1</v>
      </c>
    </row>
    <row r="4" spans="1:34" ht="21">
      <c r="A4" s="424" t="s">
        <v>29</v>
      </c>
      <c r="D4" s="219" t="s">
        <v>446</v>
      </c>
      <c r="E4" s="220" t="str">
        <f>$AH$969</f>
        <v>AH969</v>
      </c>
      <c r="R4" s="673" t="s">
        <v>67</v>
      </c>
      <c r="S4" s="673"/>
      <c r="T4" s="673"/>
      <c r="U4" s="673"/>
      <c r="V4" s="673"/>
      <c r="W4" s="673"/>
      <c r="X4" s="673"/>
      <c r="Y4" s="673"/>
      <c r="Z4" s="673"/>
      <c r="AA4" s="673"/>
      <c r="AB4" s="673"/>
      <c r="AC4" s="673"/>
      <c r="AD4" s="673"/>
      <c r="AE4" s="673"/>
      <c r="AG4" s="864" t="str">
        <f>ROWS(A1:AH969)*COLUMNS(A1:AH969)&amp;" cellules"</f>
        <v>32946 cellules</v>
      </c>
      <c r="AH4" s="215">
        <v>1</v>
      </c>
    </row>
    <row r="5" spans="1:34" ht="35.25" customHeight="1">
      <c r="A5" s="179"/>
      <c r="B5" s="179" t="s">
        <v>1374</v>
      </c>
      <c r="C5" s="179"/>
      <c r="D5" s="179"/>
      <c r="E5" s="179"/>
      <c r="F5" s="179"/>
      <c r="G5" s="179"/>
      <c r="H5" s="179"/>
      <c r="I5" s="179"/>
      <c r="J5" s="179"/>
      <c r="K5" s="179"/>
      <c r="L5" s="179"/>
      <c r="M5" s="179"/>
      <c r="N5" s="426" t="s">
        <v>39</v>
      </c>
      <c r="O5" s="247"/>
      <c r="P5" s="247"/>
      <c r="R5" s="675" t="s">
        <v>1375</v>
      </c>
      <c r="S5" s="675"/>
      <c r="T5" s="675"/>
      <c r="U5" s="675"/>
      <c r="V5" s="675"/>
      <c r="W5" s="675"/>
      <c r="X5" s="675"/>
      <c r="Y5" s="675"/>
      <c r="Z5" s="675"/>
      <c r="AA5" s="675"/>
      <c r="AB5" s="675"/>
      <c r="AC5" s="675"/>
      <c r="AD5" s="675"/>
      <c r="AE5" s="675"/>
      <c r="AG5" s="866"/>
      <c r="AH5" s="215">
        <v>1</v>
      </c>
    </row>
    <row r="6" spans="1:34" ht="23.25">
      <c r="A6" s="210" t="s">
        <v>1376</v>
      </c>
      <c r="B6" s="210" t="s">
        <v>1377</v>
      </c>
      <c r="C6" s="210" t="s">
        <v>1378</v>
      </c>
      <c r="D6" s="748" t="s">
        <v>1379</v>
      </c>
      <c r="E6" s="748"/>
      <c r="F6" s="222"/>
      <c r="G6" s="222"/>
      <c r="H6" s="222"/>
      <c r="I6" s="222"/>
      <c r="J6" s="222"/>
      <c r="K6" s="222"/>
      <c r="L6" s="222"/>
      <c r="M6" s="222"/>
      <c r="N6" s="248"/>
      <c r="O6" s="248"/>
      <c r="P6" s="248"/>
      <c r="R6" s="675" t="s">
        <v>1380</v>
      </c>
      <c r="S6" s="675"/>
      <c r="T6" s="675"/>
      <c r="U6" s="675"/>
      <c r="V6" s="675"/>
      <c r="W6" s="675"/>
      <c r="X6" s="675"/>
      <c r="Y6" s="675"/>
      <c r="Z6" s="675"/>
      <c r="AA6" s="675"/>
      <c r="AB6" s="675"/>
      <c r="AC6" s="675"/>
      <c r="AD6" s="675"/>
      <c r="AE6" s="675"/>
      <c r="AH6" s="215">
        <v>1</v>
      </c>
    </row>
    <row r="7" spans="1:34" ht="49.5" customHeight="1">
      <c r="A7" s="197" t="s">
        <v>1381</v>
      </c>
      <c r="B7" s="197" t="s">
        <v>1382</v>
      </c>
      <c r="C7" s="197" t="s">
        <v>1383</v>
      </c>
      <c r="D7" s="750" t="s">
        <v>1384</v>
      </c>
      <c r="E7" s="750"/>
      <c r="F7" s="748" t="s">
        <v>1385</v>
      </c>
      <c r="G7" s="748"/>
      <c r="H7" s="748"/>
      <c r="I7" s="183"/>
      <c r="J7" s="748" t="s">
        <v>1386</v>
      </c>
      <c r="K7" s="748"/>
      <c r="L7" s="748"/>
      <c r="M7" s="183"/>
      <c r="N7" s="246"/>
      <c r="O7" s="246"/>
      <c r="P7" s="246"/>
      <c r="R7" s="675" t="s">
        <v>1387</v>
      </c>
      <c r="S7" s="675"/>
      <c r="T7" s="675"/>
      <c r="U7" s="675"/>
      <c r="V7" s="675"/>
      <c r="W7" s="675"/>
      <c r="X7" s="675"/>
      <c r="Y7" s="675"/>
      <c r="Z7" s="675"/>
      <c r="AA7" s="675"/>
      <c r="AB7" s="675"/>
      <c r="AC7" s="675"/>
      <c r="AD7" s="675"/>
      <c r="AE7" s="675"/>
      <c r="AH7" s="215">
        <v>1</v>
      </c>
    </row>
    <row r="8" spans="1:34" ht="44.25" customHeight="1">
      <c r="A8" s="198" t="s">
        <v>317</v>
      </c>
      <c r="B8" s="199" t="s">
        <v>1388</v>
      </c>
      <c r="C8" s="199" t="s">
        <v>1389</v>
      </c>
      <c r="D8" s="749" t="s">
        <v>1390</v>
      </c>
      <c r="E8" s="749"/>
      <c r="F8" s="209" t="s">
        <v>1391</v>
      </c>
      <c r="G8" s="128" t="s">
        <v>1392</v>
      </c>
      <c r="H8" s="211" t="s">
        <v>1393</v>
      </c>
      <c r="J8" s="195" t="s">
        <v>9</v>
      </c>
      <c r="K8" s="212" t="s">
        <v>1394</v>
      </c>
      <c r="L8" s="130"/>
      <c r="M8" s="130"/>
      <c r="N8" s="245"/>
      <c r="O8" s="245"/>
      <c r="P8" s="245"/>
      <c r="R8" s="675" t="s">
        <v>1395</v>
      </c>
      <c r="S8" s="675"/>
      <c r="T8" s="675"/>
      <c r="U8" s="675"/>
      <c r="V8" s="675"/>
      <c r="W8" s="675"/>
      <c r="X8" s="675"/>
      <c r="Y8" s="675"/>
      <c r="Z8" s="675"/>
      <c r="AA8" s="675"/>
      <c r="AB8" s="675"/>
      <c r="AC8" s="675"/>
      <c r="AD8" s="675"/>
      <c r="AE8" s="675"/>
      <c r="AH8" s="215">
        <v>1</v>
      </c>
    </row>
    <row r="9" spans="1:34" ht="50.1" customHeight="1">
      <c r="A9" s="185" t="s">
        <v>1396</v>
      </c>
      <c r="B9" s="184">
        <v>3</v>
      </c>
      <c r="C9" s="40" t="s">
        <v>1397</v>
      </c>
      <c r="D9" s="658" t="s">
        <v>1398</v>
      </c>
      <c r="E9" s="658"/>
      <c r="F9" s="209" t="s">
        <v>1399</v>
      </c>
      <c r="G9" s="128" t="s">
        <v>1400</v>
      </c>
      <c r="H9" s="211" t="s">
        <v>1401</v>
      </c>
      <c r="J9" s="195" t="s">
        <v>13</v>
      </c>
      <c r="K9" s="212" t="s">
        <v>1402</v>
      </c>
      <c r="L9" s="130"/>
      <c r="M9" s="130"/>
      <c r="N9" s="245"/>
      <c r="O9" s="245"/>
      <c r="P9" s="245"/>
      <c r="R9" s="399"/>
      <c r="S9" s="399"/>
      <c r="T9" s="399"/>
      <c r="U9" s="399"/>
      <c r="V9" s="399"/>
      <c r="W9" s="399"/>
      <c r="X9" s="399"/>
      <c r="Y9" s="399"/>
      <c r="Z9" s="399"/>
      <c r="AA9" s="399"/>
      <c r="AB9" s="399"/>
      <c r="AC9" s="399"/>
      <c r="AD9" s="399"/>
      <c r="AE9" s="399"/>
      <c r="AH9" s="215">
        <v>1</v>
      </c>
    </row>
    <row r="10" spans="1:34" ht="50.1" customHeight="1">
      <c r="A10" s="186" t="s">
        <v>1403</v>
      </c>
      <c r="B10" s="184">
        <v>3</v>
      </c>
      <c r="C10" s="40" t="s">
        <v>1404</v>
      </c>
      <c r="D10" s="658" t="s">
        <v>1405</v>
      </c>
      <c r="E10" s="658"/>
      <c r="F10" s="209" t="s">
        <v>1406</v>
      </c>
      <c r="G10" s="128" t="s">
        <v>1407</v>
      </c>
      <c r="H10" s="211" t="s">
        <v>1408</v>
      </c>
      <c r="J10" s="195" t="s">
        <v>17</v>
      </c>
      <c r="K10" s="212" t="s">
        <v>1409</v>
      </c>
      <c r="L10" s="130"/>
      <c r="M10" s="130"/>
      <c r="N10" s="245"/>
      <c r="O10" s="245"/>
      <c r="P10" s="245"/>
      <c r="R10" s="673" t="s">
        <v>1410</v>
      </c>
      <c r="S10" s="673"/>
      <c r="T10" s="673"/>
      <c r="U10" s="673"/>
      <c r="V10" s="673"/>
      <c r="W10" s="673"/>
      <c r="X10" s="673"/>
      <c r="Y10" s="673"/>
      <c r="Z10" s="673"/>
      <c r="AA10" s="673"/>
      <c r="AB10" s="673"/>
      <c r="AC10" s="673"/>
      <c r="AD10" s="673"/>
      <c r="AE10" s="673"/>
      <c r="AH10" s="215">
        <v>1</v>
      </c>
    </row>
    <row r="11" spans="1:34" ht="50.1" customHeight="1">
      <c r="A11" s="187" t="s">
        <v>1411</v>
      </c>
      <c r="B11" s="184">
        <v>2</v>
      </c>
      <c r="C11" s="40" t="s">
        <v>1412</v>
      </c>
      <c r="D11" s="658" t="s">
        <v>1413</v>
      </c>
      <c r="E11" s="658"/>
      <c r="F11" s="209" t="s">
        <v>1414</v>
      </c>
      <c r="G11" s="128" t="s">
        <v>1415</v>
      </c>
      <c r="H11" s="211" t="s">
        <v>1416</v>
      </c>
      <c r="J11" s="195" t="s">
        <v>21</v>
      </c>
      <c r="K11" s="212" t="s">
        <v>1417</v>
      </c>
      <c r="L11" s="130"/>
      <c r="M11" s="130"/>
      <c r="N11" s="245"/>
      <c r="O11" s="245"/>
      <c r="P11" s="245"/>
      <c r="R11" s="671" t="s">
        <v>9</v>
      </c>
      <c r="S11" s="671"/>
      <c r="T11" s="672" t="s">
        <v>1418</v>
      </c>
      <c r="U11" s="672"/>
      <c r="V11" s="672"/>
      <c r="W11" s="672"/>
      <c r="X11" s="672"/>
      <c r="Y11" s="672"/>
      <c r="Z11" s="672"/>
      <c r="AA11" s="672"/>
      <c r="AB11" s="672"/>
      <c r="AC11" s="672"/>
      <c r="AD11" s="672"/>
      <c r="AE11" s="672"/>
      <c r="AH11" s="215">
        <v>1</v>
      </c>
    </row>
    <row r="12" spans="1:34" ht="50.1" customHeight="1">
      <c r="A12" s="188" t="s">
        <v>1419</v>
      </c>
      <c r="B12" s="184">
        <v>1</v>
      </c>
      <c r="C12" s="40" t="s">
        <v>1420</v>
      </c>
      <c r="D12" s="658" t="s">
        <v>1421</v>
      </c>
      <c r="E12" s="658"/>
      <c r="F12" s="209" t="s">
        <v>1422</v>
      </c>
      <c r="G12" s="128" t="s">
        <v>1346</v>
      </c>
      <c r="H12" s="211" t="s">
        <v>1423</v>
      </c>
      <c r="J12" s="195" t="s">
        <v>25</v>
      </c>
      <c r="K12" s="212" t="s">
        <v>1424</v>
      </c>
      <c r="L12" s="130"/>
      <c r="M12" s="130"/>
      <c r="N12" s="245"/>
      <c r="O12" s="245"/>
      <c r="P12" s="245"/>
      <c r="R12" s="671" t="s">
        <v>13</v>
      </c>
      <c r="S12" s="671"/>
      <c r="T12" s="672" t="s">
        <v>1425</v>
      </c>
      <c r="U12" s="672"/>
      <c r="V12" s="672"/>
      <c r="W12" s="672"/>
      <c r="X12" s="672"/>
      <c r="Y12" s="672"/>
      <c r="Z12" s="672"/>
      <c r="AA12" s="672"/>
      <c r="AB12" s="672"/>
      <c r="AC12" s="672"/>
      <c r="AD12" s="672"/>
      <c r="AE12" s="672"/>
      <c r="AH12" s="215">
        <v>1</v>
      </c>
    </row>
    <row r="13" spans="1:34" ht="50.1" customHeight="1">
      <c r="A13" s="189" t="s">
        <v>1426</v>
      </c>
      <c r="B13" s="184">
        <v>1</v>
      </c>
      <c r="C13" s="40" t="s">
        <v>1427</v>
      </c>
      <c r="D13" s="658" t="s">
        <v>1428</v>
      </c>
      <c r="E13" s="658"/>
      <c r="F13" s="209" t="s">
        <v>1429</v>
      </c>
      <c r="G13" s="128" t="s">
        <v>1430</v>
      </c>
      <c r="H13" s="211" t="s">
        <v>1431</v>
      </c>
      <c r="J13" s="195" t="s">
        <v>41</v>
      </c>
      <c r="K13" s="212" t="s">
        <v>1432</v>
      </c>
      <c r="L13" s="130"/>
      <c r="M13" s="130"/>
      <c r="N13" s="245"/>
      <c r="O13" s="245"/>
      <c r="P13" s="245"/>
      <c r="R13" s="671" t="s">
        <v>17</v>
      </c>
      <c r="S13" s="671"/>
      <c r="T13" s="672" t="s">
        <v>1433</v>
      </c>
      <c r="U13" s="672"/>
      <c r="V13" s="672"/>
      <c r="W13" s="672"/>
      <c r="X13" s="672"/>
      <c r="Y13" s="672"/>
      <c r="Z13" s="672"/>
      <c r="AA13" s="672"/>
      <c r="AB13" s="672"/>
      <c r="AC13" s="672"/>
      <c r="AD13" s="672"/>
      <c r="AE13" s="672"/>
      <c r="AH13" s="215">
        <v>1</v>
      </c>
    </row>
    <row r="14" spans="1:34" ht="50.1" customHeight="1">
      <c r="A14" s="190" t="s">
        <v>1434</v>
      </c>
      <c r="B14" s="184">
        <v>1</v>
      </c>
      <c r="C14" s="40" t="s">
        <v>1435</v>
      </c>
      <c r="D14" s="658" t="s">
        <v>1436</v>
      </c>
      <c r="E14" s="658"/>
      <c r="F14" s="209" t="s">
        <v>1429</v>
      </c>
      <c r="G14" s="128" t="s">
        <v>900</v>
      </c>
      <c r="H14" s="211" t="s">
        <v>1437</v>
      </c>
      <c r="J14" s="195">
        <v>7</v>
      </c>
      <c r="K14" s="212" t="s">
        <v>1438</v>
      </c>
      <c r="L14" s="130"/>
      <c r="M14" s="130"/>
      <c r="N14" s="245"/>
      <c r="O14" s="245"/>
      <c r="P14" s="245"/>
      <c r="R14" s="671" t="s">
        <v>21</v>
      </c>
      <c r="S14" s="671"/>
      <c r="T14" s="672" t="s">
        <v>1439</v>
      </c>
      <c r="U14" s="672"/>
      <c r="V14" s="672"/>
      <c r="W14" s="672"/>
      <c r="X14" s="672"/>
      <c r="Y14" s="672"/>
      <c r="Z14" s="672"/>
      <c r="AA14" s="672"/>
      <c r="AB14" s="672"/>
      <c r="AC14" s="672"/>
      <c r="AD14" s="672"/>
      <c r="AE14" s="672"/>
      <c r="AH14" s="215">
        <v>1</v>
      </c>
    </row>
    <row r="15" spans="1:34" ht="50.1" customHeight="1">
      <c r="A15" s="191" t="s">
        <v>1440</v>
      </c>
      <c r="B15" s="184">
        <v>4</v>
      </c>
      <c r="C15" s="40" t="s">
        <v>1441</v>
      </c>
      <c r="D15" s="658" t="s">
        <v>1442</v>
      </c>
      <c r="E15" s="658"/>
      <c r="F15" s="209" t="s">
        <v>1429</v>
      </c>
      <c r="G15" s="128" t="s">
        <v>1443</v>
      </c>
      <c r="H15" s="211" t="s">
        <v>1444</v>
      </c>
      <c r="J15" s="195">
        <v>8</v>
      </c>
      <c r="K15" s="212" t="s">
        <v>1445</v>
      </c>
      <c r="L15" s="130"/>
      <c r="M15" s="130"/>
      <c r="N15" s="245"/>
      <c r="O15" s="245"/>
      <c r="P15" s="245"/>
      <c r="R15" s="671" t="s">
        <v>25</v>
      </c>
      <c r="S15" s="671"/>
      <c r="T15" s="672" t="s">
        <v>1446</v>
      </c>
      <c r="U15" s="672"/>
      <c r="V15" s="672"/>
      <c r="W15" s="672"/>
      <c r="X15" s="672"/>
      <c r="Y15" s="672"/>
      <c r="Z15" s="672"/>
      <c r="AA15" s="672"/>
      <c r="AB15" s="672"/>
      <c r="AC15" s="672"/>
      <c r="AD15" s="672"/>
      <c r="AE15" s="672"/>
      <c r="AH15" s="215">
        <v>1</v>
      </c>
    </row>
    <row r="16" spans="1:34" ht="50.1" customHeight="1">
      <c r="A16" s="192" t="s">
        <v>1447</v>
      </c>
      <c r="B16" s="184">
        <v>2</v>
      </c>
      <c r="C16" s="40" t="s">
        <v>1448</v>
      </c>
      <c r="D16" s="658" t="s">
        <v>1449</v>
      </c>
      <c r="E16" s="658"/>
      <c r="F16" s="209" t="s">
        <v>1429</v>
      </c>
      <c r="G16" s="128" t="s">
        <v>1450</v>
      </c>
      <c r="H16" s="211" t="s">
        <v>1451</v>
      </c>
      <c r="J16" s="195">
        <v>9</v>
      </c>
      <c r="K16" s="212" t="s">
        <v>1452</v>
      </c>
      <c r="L16" s="130"/>
      <c r="M16" s="130"/>
      <c r="N16" s="245"/>
      <c r="O16" s="245"/>
      <c r="P16" s="245"/>
      <c r="R16" s="671" t="s">
        <v>41</v>
      </c>
      <c r="S16" s="671"/>
      <c r="T16" s="672" t="s">
        <v>1453</v>
      </c>
      <c r="U16" s="672"/>
      <c r="V16" s="672"/>
      <c r="W16" s="672"/>
      <c r="X16" s="672"/>
      <c r="Y16" s="672"/>
      <c r="Z16" s="672"/>
      <c r="AA16" s="672"/>
      <c r="AB16" s="672"/>
      <c r="AC16" s="672"/>
      <c r="AD16" s="672"/>
      <c r="AE16" s="672"/>
      <c r="AH16" s="215">
        <v>1</v>
      </c>
    </row>
    <row r="17" spans="1:34" ht="50.1" customHeight="1">
      <c r="A17" s="193" t="s">
        <v>1454</v>
      </c>
      <c r="B17" s="184">
        <v>2</v>
      </c>
      <c r="C17" s="40" t="s">
        <v>1455</v>
      </c>
      <c r="D17" s="658" t="s">
        <v>1456</v>
      </c>
      <c r="E17" s="658"/>
      <c r="F17" s="209" t="s">
        <v>1429</v>
      </c>
      <c r="G17" s="128" t="s">
        <v>1457</v>
      </c>
      <c r="H17" s="211" t="s">
        <v>1458</v>
      </c>
      <c r="J17" s="195">
        <v>10</v>
      </c>
      <c r="K17" s="212" t="s">
        <v>1459</v>
      </c>
      <c r="L17" s="130"/>
      <c r="M17" s="130"/>
      <c r="N17" s="245"/>
      <c r="O17" s="245"/>
      <c r="P17" s="245"/>
      <c r="R17" s="671" t="s">
        <v>45</v>
      </c>
      <c r="S17" s="671"/>
      <c r="T17" s="672" t="s">
        <v>1460</v>
      </c>
      <c r="U17" s="672"/>
      <c r="V17" s="672"/>
      <c r="W17" s="672"/>
      <c r="X17" s="672"/>
      <c r="Y17" s="672"/>
      <c r="Z17" s="672"/>
      <c r="AA17" s="672"/>
      <c r="AB17" s="672"/>
      <c r="AC17" s="672"/>
      <c r="AD17" s="672"/>
      <c r="AE17" s="672"/>
      <c r="AH17" s="215">
        <v>1</v>
      </c>
    </row>
    <row r="18" spans="1:34" ht="50.1" customHeight="1">
      <c r="A18" s="194" t="s">
        <v>1461</v>
      </c>
      <c r="B18" s="184">
        <v>3</v>
      </c>
      <c r="C18" s="40" t="s">
        <v>1462</v>
      </c>
      <c r="D18" s="658" t="s">
        <v>1463</v>
      </c>
      <c r="E18" s="658"/>
      <c r="F18" s="209" t="s">
        <v>1429</v>
      </c>
      <c r="G18" s="128" t="s">
        <v>1464</v>
      </c>
      <c r="H18" s="211" t="s">
        <v>1465</v>
      </c>
      <c r="J18" s="195">
        <v>11</v>
      </c>
      <c r="K18" s="212" t="s">
        <v>1466</v>
      </c>
      <c r="L18" s="130"/>
      <c r="M18" s="130"/>
      <c r="N18" s="245"/>
      <c r="O18" s="245"/>
      <c r="P18" s="245"/>
      <c r="R18" s="399"/>
      <c r="S18" s="399"/>
      <c r="T18" s="399"/>
      <c r="U18" s="399"/>
      <c r="V18" s="399"/>
      <c r="W18" s="399"/>
      <c r="X18" s="399"/>
      <c r="Y18" s="399"/>
      <c r="Z18" s="399"/>
      <c r="AA18" s="399"/>
      <c r="AB18" s="399"/>
      <c r="AC18" s="399"/>
      <c r="AD18" s="399"/>
      <c r="AE18" s="399"/>
      <c r="AH18" s="215">
        <v>1</v>
      </c>
    </row>
    <row r="19" spans="1:34" ht="21">
      <c r="N19" s="245"/>
      <c r="O19" s="245"/>
      <c r="P19" s="245"/>
      <c r="R19" s="673" t="s">
        <v>333</v>
      </c>
      <c r="S19" s="673"/>
      <c r="T19" s="673"/>
      <c r="U19" s="673"/>
      <c r="V19" s="673"/>
      <c r="W19" s="673"/>
      <c r="X19" s="673"/>
      <c r="Y19" s="673"/>
      <c r="Z19" s="673"/>
      <c r="AA19" s="673"/>
      <c r="AB19" s="673"/>
      <c r="AC19" s="673"/>
      <c r="AD19" s="673"/>
      <c r="AE19" s="673"/>
      <c r="AH19" s="215">
        <v>1</v>
      </c>
    </row>
    <row r="20" spans="1:34" ht="32.25" customHeight="1">
      <c r="A20" s="179"/>
      <c r="B20" s="179" t="s">
        <v>1467</v>
      </c>
      <c r="C20" s="179"/>
      <c r="D20" s="179"/>
      <c r="E20" s="179"/>
      <c r="F20" s="179"/>
      <c r="G20" s="179"/>
      <c r="H20" s="179"/>
      <c r="J20" s="200"/>
      <c r="K20" s="179"/>
      <c r="L20" s="179"/>
      <c r="M20" s="179"/>
      <c r="N20" s="179"/>
      <c r="O20" s="179"/>
      <c r="P20" s="179"/>
      <c r="R20" s="403" t="s">
        <v>335</v>
      </c>
      <c r="S20" s="403" t="s">
        <v>336</v>
      </c>
      <c r="T20" s="678" t="s">
        <v>1468</v>
      </c>
      <c r="U20" s="678"/>
      <c r="V20" s="678"/>
      <c r="W20" s="678"/>
      <c r="X20" s="678"/>
      <c r="Y20" s="678"/>
      <c r="Z20" s="678"/>
      <c r="AA20" s="678"/>
      <c r="AB20" s="678"/>
      <c r="AC20" s="678"/>
      <c r="AD20" s="678"/>
      <c r="AE20" s="678"/>
      <c r="AH20" s="215">
        <v>1</v>
      </c>
    </row>
    <row r="21" spans="1:34" ht="40.5" customHeight="1">
      <c r="A21" s="195" t="s">
        <v>448</v>
      </c>
      <c r="B21" s="195" t="s">
        <v>449</v>
      </c>
      <c r="C21" s="195" t="s">
        <v>450</v>
      </c>
      <c r="D21" s="197" t="s">
        <v>1469</v>
      </c>
      <c r="E21" s="197" t="s">
        <v>1470</v>
      </c>
      <c r="F21" s="197" t="s">
        <v>1471</v>
      </c>
      <c r="G21" s="195" t="s">
        <v>1472</v>
      </c>
      <c r="H21" s="197" t="s">
        <v>1473</v>
      </c>
      <c r="J21" s="406" t="s">
        <v>1474</v>
      </c>
      <c r="K21" s="407" t="s">
        <v>1475</v>
      </c>
      <c r="L21" s="407" t="s">
        <v>1476</v>
      </c>
      <c r="M21" s="182"/>
      <c r="N21" s="405" t="s">
        <v>1477</v>
      </c>
      <c r="O21" s="201"/>
      <c r="P21" s="201"/>
      <c r="R21" s="410">
        <v>0</v>
      </c>
      <c r="S21" s="411" t="s">
        <v>339</v>
      </c>
      <c r="T21" s="680" t="s">
        <v>1478</v>
      </c>
      <c r="U21" s="680"/>
      <c r="V21" s="680"/>
      <c r="W21" s="680"/>
      <c r="X21" s="680"/>
      <c r="Y21" s="680"/>
      <c r="Z21" s="680"/>
      <c r="AA21" s="680"/>
      <c r="AB21" s="680"/>
      <c r="AC21" s="680"/>
      <c r="AD21" s="680"/>
      <c r="AE21" s="680"/>
      <c r="AH21" s="215">
        <v>1</v>
      </c>
    </row>
    <row r="22" spans="1:34" ht="39.950000000000003" customHeight="1">
      <c r="A22" s="128" t="s">
        <v>456</v>
      </c>
      <c r="B22" s="196" t="s">
        <v>457</v>
      </c>
      <c r="C22" s="111" t="s">
        <v>458</v>
      </c>
      <c r="D22" s="128" t="s">
        <v>459</v>
      </c>
      <c r="E22" s="40" t="s">
        <v>460</v>
      </c>
      <c r="F22" s="40" t="s">
        <v>461</v>
      </c>
      <c r="G22" s="112" t="s">
        <v>1479</v>
      </c>
      <c r="H22" s="40" t="s">
        <v>1480</v>
      </c>
      <c r="J22" s="55" t="s">
        <v>1481</v>
      </c>
      <c r="K22" s="112" t="s">
        <v>1482</v>
      </c>
      <c r="L22" s="111" t="s">
        <v>1483</v>
      </c>
      <c r="N22" s="111" t="s">
        <v>1484</v>
      </c>
      <c r="O22" s="40" t="s">
        <v>1485</v>
      </c>
      <c r="P22" s="111" t="s">
        <v>1486</v>
      </c>
      <c r="R22" s="410">
        <v>1</v>
      </c>
      <c r="S22" s="411" t="s">
        <v>342</v>
      </c>
      <c r="T22" s="680" t="s">
        <v>1487</v>
      </c>
      <c r="U22" s="680"/>
      <c r="V22" s="680"/>
      <c r="W22" s="680"/>
      <c r="X22" s="680"/>
      <c r="Y22" s="680"/>
      <c r="Z22" s="680"/>
      <c r="AA22" s="680"/>
      <c r="AB22" s="680"/>
      <c r="AC22" s="680"/>
      <c r="AD22" s="680"/>
      <c r="AE22" s="680"/>
      <c r="AH22" s="215">
        <v>1</v>
      </c>
    </row>
    <row r="23" spans="1:34" ht="39.950000000000003" customHeight="1">
      <c r="A23" s="128">
        <v>2</v>
      </c>
      <c r="B23" s="196" t="s">
        <v>464</v>
      </c>
      <c r="C23" s="111" t="s">
        <v>465</v>
      </c>
      <c r="D23" s="128" t="s">
        <v>507</v>
      </c>
      <c r="E23" s="40" t="s">
        <v>508</v>
      </c>
      <c r="F23" s="40" t="s">
        <v>1488</v>
      </c>
      <c r="G23" s="112" t="s">
        <v>1489</v>
      </c>
      <c r="H23" s="40" t="s">
        <v>1490</v>
      </c>
      <c r="J23" s="55" t="s">
        <v>1491</v>
      </c>
      <c r="K23" s="112" t="s">
        <v>1482</v>
      </c>
      <c r="L23" s="111" t="s">
        <v>1492</v>
      </c>
      <c r="N23" s="111" t="s">
        <v>1493</v>
      </c>
      <c r="O23" s="40" t="s">
        <v>1494</v>
      </c>
      <c r="P23" s="111" t="s">
        <v>1495</v>
      </c>
      <c r="R23" s="410">
        <v>2</v>
      </c>
      <c r="S23" s="411" t="s">
        <v>344</v>
      </c>
      <c r="T23" s="680" t="s">
        <v>1496</v>
      </c>
      <c r="U23" s="680"/>
      <c r="V23" s="680"/>
      <c r="W23" s="680"/>
      <c r="X23" s="680"/>
      <c r="Y23" s="680"/>
      <c r="Z23" s="680"/>
      <c r="AA23" s="680"/>
      <c r="AB23" s="680"/>
      <c r="AC23" s="680"/>
      <c r="AD23" s="680"/>
      <c r="AE23" s="680"/>
      <c r="AH23" s="215">
        <v>1</v>
      </c>
    </row>
    <row r="24" spans="1:34" ht="39.950000000000003" customHeight="1">
      <c r="A24" s="128">
        <v>3</v>
      </c>
      <c r="B24" s="196" t="s">
        <v>466</v>
      </c>
      <c r="C24" s="111" t="s">
        <v>467</v>
      </c>
      <c r="D24" s="128" t="s">
        <v>513</v>
      </c>
      <c r="E24" s="40" t="s">
        <v>514</v>
      </c>
      <c r="F24" s="40" t="s">
        <v>515</v>
      </c>
      <c r="G24" s="112" t="s">
        <v>1497</v>
      </c>
      <c r="H24" s="40" t="s">
        <v>1498</v>
      </c>
      <c r="J24" s="55" t="s">
        <v>1499</v>
      </c>
      <c r="K24" s="112" t="s">
        <v>1482</v>
      </c>
      <c r="L24" s="111" t="s">
        <v>1500</v>
      </c>
      <c r="N24" s="111" t="s">
        <v>1501</v>
      </c>
      <c r="O24" s="40" t="s">
        <v>1502</v>
      </c>
      <c r="P24" s="111" t="s">
        <v>1503</v>
      </c>
      <c r="R24" s="410">
        <v>3</v>
      </c>
      <c r="S24" s="411" t="s">
        <v>1504</v>
      </c>
      <c r="T24" s="680" t="s">
        <v>1505</v>
      </c>
      <c r="U24" s="680"/>
      <c r="V24" s="680"/>
      <c r="W24" s="680"/>
      <c r="X24" s="680"/>
      <c r="Y24" s="680"/>
      <c r="Z24" s="680"/>
      <c r="AA24" s="680"/>
      <c r="AB24" s="680"/>
      <c r="AC24" s="680"/>
      <c r="AD24" s="680"/>
      <c r="AE24" s="680"/>
      <c r="AH24" s="215">
        <v>1</v>
      </c>
    </row>
    <row r="25" spans="1:34" ht="39.950000000000003" customHeight="1">
      <c r="A25" s="128">
        <v>4</v>
      </c>
      <c r="B25" s="196" t="s">
        <v>468</v>
      </c>
      <c r="C25" s="111" t="s">
        <v>469</v>
      </c>
      <c r="D25" s="128" t="s">
        <v>519</v>
      </c>
      <c r="E25" s="40" t="s">
        <v>520</v>
      </c>
      <c r="F25" s="40" t="s">
        <v>1506</v>
      </c>
      <c r="G25" s="112" t="s">
        <v>1507</v>
      </c>
      <c r="H25" s="40" t="s">
        <v>1508</v>
      </c>
      <c r="J25" s="55" t="s">
        <v>1509</v>
      </c>
      <c r="K25" s="112" t="s">
        <v>1482</v>
      </c>
      <c r="L25" s="111" t="s">
        <v>1510</v>
      </c>
      <c r="N25" s="111" t="s">
        <v>1511</v>
      </c>
      <c r="O25" s="40" t="s">
        <v>1512</v>
      </c>
      <c r="P25" s="111" t="s">
        <v>1513</v>
      </c>
      <c r="R25" s="410">
        <v>4</v>
      </c>
      <c r="S25" s="411" t="s">
        <v>351</v>
      </c>
      <c r="T25" s="680" t="s">
        <v>1514</v>
      </c>
      <c r="U25" s="680"/>
      <c r="V25" s="680"/>
      <c r="W25" s="680"/>
      <c r="X25" s="680"/>
      <c r="Y25" s="680"/>
      <c r="Z25" s="680"/>
      <c r="AA25" s="680"/>
      <c r="AB25" s="680"/>
      <c r="AC25" s="680"/>
      <c r="AD25" s="680"/>
      <c r="AE25" s="680"/>
      <c r="AH25" s="215">
        <v>1</v>
      </c>
    </row>
    <row r="26" spans="1:34" ht="39.950000000000003" customHeight="1">
      <c r="A26" s="128">
        <v>5</v>
      </c>
      <c r="B26" s="196" t="s">
        <v>471</v>
      </c>
      <c r="C26" s="111" t="s">
        <v>472</v>
      </c>
      <c r="D26" s="128" t="s">
        <v>525</v>
      </c>
      <c r="E26" s="40" t="s">
        <v>526</v>
      </c>
      <c r="F26" s="40" t="s">
        <v>1515</v>
      </c>
      <c r="G26" s="112" t="s">
        <v>1516</v>
      </c>
      <c r="H26" s="40" t="s">
        <v>1517</v>
      </c>
      <c r="J26" s="55" t="s">
        <v>1518</v>
      </c>
      <c r="K26" s="112" t="s">
        <v>1482</v>
      </c>
      <c r="L26" s="111" t="s">
        <v>1519</v>
      </c>
      <c r="N26" s="111" t="s">
        <v>1520</v>
      </c>
      <c r="O26" s="40" t="s">
        <v>1521</v>
      </c>
      <c r="P26" s="111" t="s">
        <v>1522</v>
      </c>
      <c r="R26" s="410">
        <v>5</v>
      </c>
      <c r="S26" s="411" t="s">
        <v>356</v>
      </c>
      <c r="T26" s="680" t="s">
        <v>1523</v>
      </c>
      <c r="U26" s="680"/>
      <c r="V26" s="680"/>
      <c r="W26" s="680"/>
      <c r="X26" s="680"/>
      <c r="Y26" s="680"/>
      <c r="Z26" s="680"/>
      <c r="AA26" s="680"/>
      <c r="AB26" s="680"/>
      <c r="AC26" s="680"/>
      <c r="AD26" s="680"/>
      <c r="AE26" s="680"/>
      <c r="AH26" s="215">
        <v>1</v>
      </c>
    </row>
    <row r="27" spans="1:34" ht="39.950000000000003" customHeight="1">
      <c r="A27" s="128">
        <v>6</v>
      </c>
      <c r="B27" s="196" t="s">
        <v>474</v>
      </c>
      <c r="C27" s="111" t="s">
        <v>475</v>
      </c>
      <c r="D27" s="128" t="s">
        <v>530</v>
      </c>
      <c r="E27" s="40" t="s">
        <v>1524</v>
      </c>
      <c r="F27" s="40" t="s">
        <v>1525</v>
      </c>
      <c r="G27" s="112" t="s">
        <v>1526</v>
      </c>
      <c r="H27" s="40" t="s">
        <v>1527</v>
      </c>
      <c r="J27" s="55" t="s">
        <v>1528</v>
      </c>
      <c r="K27" s="112" t="s">
        <v>1482</v>
      </c>
      <c r="L27" s="111" t="s">
        <v>1529</v>
      </c>
      <c r="N27" s="111" t="s">
        <v>1530</v>
      </c>
      <c r="O27" s="40" t="s">
        <v>1531</v>
      </c>
      <c r="P27" s="111" t="s">
        <v>1532</v>
      </c>
      <c r="R27" s="736" t="s">
        <v>1533</v>
      </c>
      <c r="S27" s="736"/>
      <c r="T27" s="736"/>
      <c r="U27" s="736"/>
      <c r="V27" s="736"/>
      <c r="W27" s="736"/>
      <c r="X27" s="736"/>
      <c r="Y27" s="736"/>
      <c r="Z27" s="736"/>
      <c r="AA27" s="736"/>
      <c r="AB27" s="736"/>
      <c r="AC27" s="736"/>
      <c r="AD27" s="736"/>
      <c r="AE27" s="736"/>
      <c r="AH27" s="215">
        <v>1</v>
      </c>
    </row>
    <row r="28" spans="1:34" ht="39.950000000000003" customHeight="1">
      <c r="A28" s="128">
        <v>7</v>
      </c>
      <c r="B28" s="196" t="s">
        <v>477</v>
      </c>
      <c r="C28" s="111" t="s">
        <v>478</v>
      </c>
      <c r="D28" s="128" t="s">
        <v>536</v>
      </c>
      <c r="E28" s="40" t="s">
        <v>537</v>
      </c>
      <c r="F28" s="40" t="s">
        <v>538</v>
      </c>
      <c r="G28" s="112" t="s">
        <v>1534</v>
      </c>
      <c r="H28" s="40" t="s">
        <v>1535</v>
      </c>
      <c r="J28" s="55" t="s">
        <v>1536</v>
      </c>
      <c r="K28" s="112" t="s">
        <v>1482</v>
      </c>
      <c r="L28" s="111" t="s">
        <v>1537</v>
      </c>
      <c r="N28" s="111" t="s">
        <v>1538</v>
      </c>
      <c r="O28" s="40" t="s">
        <v>1539</v>
      </c>
      <c r="P28" s="111" t="s">
        <v>1540</v>
      </c>
      <c r="R28" s="399"/>
      <c r="S28" s="399"/>
      <c r="T28" s="399"/>
      <c r="U28" s="399"/>
      <c r="V28" s="399"/>
      <c r="W28" s="399"/>
      <c r="X28" s="399"/>
      <c r="Y28" s="399"/>
      <c r="Z28" s="399"/>
      <c r="AA28" s="399"/>
      <c r="AB28" s="399"/>
      <c r="AC28" s="399"/>
      <c r="AD28" s="399"/>
      <c r="AE28" s="399"/>
      <c r="AH28" s="215">
        <v>1</v>
      </c>
    </row>
    <row r="29" spans="1:34" ht="39.950000000000003" customHeight="1">
      <c r="A29" s="128">
        <v>8</v>
      </c>
      <c r="B29" s="196" t="s">
        <v>480</v>
      </c>
      <c r="C29" s="111" t="s">
        <v>481</v>
      </c>
      <c r="D29" s="128" t="s">
        <v>542</v>
      </c>
      <c r="E29" s="40" t="s">
        <v>460</v>
      </c>
      <c r="F29" s="40" t="s">
        <v>1541</v>
      </c>
      <c r="G29" s="112" t="s">
        <v>1542</v>
      </c>
      <c r="H29" s="40" t="s">
        <v>1543</v>
      </c>
      <c r="J29" s="55" t="s">
        <v>1544</v>
      </c>
      <c r="K29" s="112" t="s">
        <v>1482</v>
      </c>
      <c r="L29" s="111" t="s">
        <v>1545</v>
      </c>
      <c r="N29" s="111" t="s">
        <v>1546</v>
      </c>
      <c r="O29" s="40" t="s">
        <v>1547</v>
      </c>
      <c r="P29" s="111" t="s">
        <v>1548</v>
      </c>
      <c r="R29" s="673" t="s">
        <v>1549</v>
      </c>
      <c r="S29" s="673"/>
      <c r="T29" s="673"/>
      <c r="U29" s="673"/>
      <c r="V29" s="673"/>
      <c r="W29" s="673"/>
      <c r="X29" s="673"/>
      <c r="Y29" s="673"/>
      <c r="Z29" s="673"/>
      <c r="AA29" s="673"/>
      <c r="AB29" s="673"/>
      <c r="AC29" s="673"/>
      <c r="AD29" s="673"/>
      <c r="AE29" s="673"/>
      <c r="AH29" s="215">
        <v>1</v>
      </c>
    </row>
    <row r="30" spans="1:34" ht="39.950000000000003" customHeight="1">
      <c r="A30" s="128">
        <v>9</v>
      </c>
      <c r="B30" s="196" t="s">
        <v>483</v>
      </c>
      <c r="C30" s="111" t="s">
        <v>484</v>
      </c>
      <c r="D30" s="128" t="s">
        <v>547</v>
      </c>
      <c r="E30" s="40" t="s">
        <v>548</v>
      </c>
      <c r="F30" s="40" t="s">
        <v>549</v>
      </c>
      <c r="G30" s="112" t="s">
        <v>1550</v>
      </c>
      <c r="H30" s="40" t="s">
        <v>1551</v>
      </c>
      <c r="J30" s="55" t="s">
        <v>1552</v>
      </c>
      <c r="K30" s="112" t="s">
        <v>1482</v>
      </c>
      <c r="L30" s="111" t="s">
        <v>1553</v>
      </c>
      <c r="N30" s="203"/>
      <c r="O30" s="203"/>
      <c r="P30" s="203"/>
      <c r="R30" s="671" t="s">
        <v>9</v>
      </c>
      <c r="S30" s="671"/>
      <c r="T30" s="672" t="s">
        <v>1554</v>
      </c>
      <c r="U30" s="672"/>
      <c r="V30" s="672"/>
      <c r="W30" s="672"/>
      <c r="X30" s="672"/>
      <c r="Y30" s="672"/>
      <c r="Z30" s="672"/>
      <c r="AA30" s="672"/>
      <c r="AB30" s="672"/>
      <c r="AC30" s="672"/>
      <c r="AD30" s="672"/>
      <c r="AE30" s="672"/>
      <c r="AH30" s="215">
        <v>1</v>
      </c>
    </row>
    <row r="31" spans="1:34" ht="39.950000000000003" customHeight="1">
      <c r="A31" s="128">
        <v>10</v>
      </c>
      <c r="B31" s="196" t="s">
        <v>486</v>
      </c>
      <c r="C31" s="111" t="s">
        <v>487</v>
      </c>
      <c r="D31" s="128" t="s">
        <v>553</v>
      </c>
      <c r="E31" s="40" t="s">
        <v>460</v>
      </c>
      <c r="F31" s="40" t="s">
        <v>554</v>
      </c>
      <c r="G31" s="112" t="s">
        <v>1555</v>
      </c>
      <c r="H31" s="40" t="s">
        <v>1556</v>
      </c>
      <c r="J31" s="55" t="s">
        <v>1557</v>
      </c>
      <c r="K31" s="112" t="s">
        <v>1482</v>
      </c>
      <c r="L31" s="111" t="s">
        <v>1558</v>
      </c>
      <c r="N31" s="203"/>
      <c r="O31" s="203"/>
      <c r="P31" s="203"/>
      <c r="R31" s="671" t="s">
        <v>13</v>
      </c>
      <c r="S31" s="671"/>
      <c r="T31" s="672" t="s">
        <v>1559</v>
      </c>
      <c r="U31" s="672"/>
      <c r="V31" s="672"/>
      <c r="W31" s="672"/>
      <c r="X31" s="672"/>
      <c r="Y31" s="672"/>
      <c r="Z31" s="672"/>
      <c r="AA31" s="672"/>
      <c r="AB31" s="672"/>
      <c r="AC31" s="672"/>
      <c r="AD31" s="672"/>
      <c r="AE31" s="672"/>
      <c r="AH31" s="215">
        <v>1</v>
      </c>
    </row>
    <row r="32" spans="1:34" ht="30" customHeight="1">
      <c r="A32" s="128"/>
      <c r="B32" s="196"/>
      <c r="N32" s="203"/>
      <c r="O32" s="203"/>
      <c r="P32" s="203"/>
      <c r="R32" s="671" t="s">
        <v>17</v>
      </c>
      <c r="S32" s="671"/>
      <c r="T32" s="672" t="s">
        <v>1560</v>
      </c>
      <c r="U32" s="672"/>
      <c r="V32" s="672"/>
      <c r="W32" s="672"/>
      <c r="X32" s="672"/>
      <c r="Y32" s="672"/>
      <c r="Z32" s="672"/>
      <c r="AA32" s="672"/>
      <c r="AB32" s="672"/>
      <c r="AC32" s="672"/>
      <c r="AD32" s="672"/>
      <c r="AE32" s="672"/>
      <c r="AH32" s="215">
        <v>1</v>
      </c>
    </row>
    <row r="33" spans="1:34" ht="23.25">
      <c r="A33" s="746" t="s">
        <v>1561</v>
      </c>
      <c r="B33" s="746"/>
      <c r="C33" s="746"/>
      <c r="D33" s="746"/>
      <c r="E33" s="746"/>
      <c r="F33" s="746"/>
      <c r="G33" s="746"/>
      <c r="H33" s="746"/>
      <c r="I33" s="181"/>
      <c r="J33" s="181"/>
      <c r="K33" s="181"/>
      <c r="L33" s="181"/>
      <c r="M33" s="181"/>
      <c r="N33" s="181"/>
      <c r="O33" s="181"/>
      <c r="P33" s="181"/>
      <c r="R33" s="671" t="s">
        <v>21</v>
      </c>
      <c r="S33" s="671"/>
      <c r="T33" s="672" t="s">
        <v>1562</v>
      </c>
      <c r="U33" s="672"/>
      <c r="V33" s="672"/>
      <c r="W33" s="672"/>
      <c r="X33" s="672"/>
      <c r="Y33" s="672"/>
      <c r="Z33" s="672"/>
      <c r="AA33" s="672"/>
      <c r="AB33" s="672"/>
      <c r="AC33" s="672"/>
      <c r="AD33" s="672"/>
      <c r="AE33" s="672"/>
      <c r="AH33" s="215">
        <v>1</v>
      </c>
    </row>
    <row r="34" spans="1:34" ht="21">
      <c r="A34" s="747" t="s">
        <v>1563</v>
      </c>
      <c r="B34" s="747"/>
      <c r="C34" s="747"/>
      <c r="D34" s="747"/>
      <c r="E34" s="747"/>
      <c r="F34" s="747"/>
      <c r="G34" s="747"/>
      <c r="H34" s="747"/>
      <c r="I34" s="202"/>
      <c r="J34" s="202"/>
      <c r="K34" s="202"/>
      <c r="L34" s="202"/>
      <c r="M34" s="202"/>
      <c r="N34" s="202"/>
      <c r="O34" s="202"/>
      <c r="P34" s="202"/>
      <c r="R34" s="671" t="s">
        <v>25</v>
      </c>
      <c r="S34" s="671"/>
      <c r="T34" s="672" t="s">
        <v>1564</v>
      </c>
      <c r="U34" s="672"/>
      <c r="V34" s="672"/>
      <c r="W34" s="672"/>
      <c r="X34" s="672"/>
      <c r="Y34" s="672"/>
      <c r="Z34" s="672"/>
      <c r="AA34" s="672"/>
      <c r="AB34" s="672"/>
      <c r="AC34" s="672"/>
      <c r="AD34" s="672"/>
      <c r="AE34" s="672"/>
      <c r="AH34" s="215">
        <v>1</v>
      </c>
    </row>
    <row r="35" spans="1:34" ht="18.75">
      <c r="A35" s="173" t="s">
        <v>449</v>
      </c>
      <c r="B35" s="173" t="s">
        <v>562</v>
      </c>
      <c r="C35" s="173" t="s">
        <v>705</v>
      </c>
      <c r="D35" s="172" t="s">
        <v>1565</v>
      </c>
      <c r="E35" s="173" t="s">
        <v>1566</v>
      </c>
      <c r="F35" s="173" t="s">
        <v>617</v>
      </c>
      <c r="G35" s="172" t="s">
        <v>1567</v>
      </c>
      <c r="H35" s="173" t="s">
        <v>1568</v>
      </c>
      <c r="I35" s="205"/>
      <c r="J35" s="204"/>
      <c r="K35" s="204"/>
      <c r="L35" s="204"/>
      <c r="M35" s="204"/>
      <c r="N35" s="204"/>
      <c r="O35" s="204"/>
      <c r="P35" s="204"/>
      <c r="R35" s="671" t="s">
        <v>41</v>
      </c>
      <c r="S35" s="671"/>
      <c r="T35" s="672" t="s">
        <v>1569</v>
      </c>
      <c r="U35" s="672"/>
      <c r="V35" s="672"/>
      <c r="W35" s="672"/>
      <c r="X35" s="672"/>
      <c r="Y35" s="672"/>
      <c r="Z35" s="672"/>
      <c r="AA35" s="672"/>
      <c r="AB35" s="672"/>
      <c r="AC35" s="672"/>
      <c r="AD35" s="672"/>
      <c r="AE35" s="672"/>
      <c r="AH35" s="215">
        <v>1</v>
      </c>
    </row>
    <row r="36" spans="1:34" ht="54.95" customHeight="1">
      <c r="A36" s="249" t="s">
        <v>641</v>
      </c>
      <c r="B36" s="112" t="s">
        <v>542</v>
      </c>
      <c r="C36" s="112" t="s">
        <v>336</v>
      </c>
      <c r="D36" s="111" t="s">
        <v>1570</v>
      </c>
      <c r="E36" s="112" t="s">
        <v>643</v>
      </c>
      <c r="F36" s="112" t="s">
        <v>644</v>
      </c>
      <c r="G36" s="103" t="s">
        <v>1571</v>
      </c>
      <c r="H36" s="207" t="s">
        <v>1572</v>
      </c>
      <c r="I36" s="208"/>
      <c r="J36" s="208"/>
      <c r="K36" s="208"/>
      <c r="L36" s="208"/>
      <c r="M36" s="208"/>
      <c r="N36" s="206"/>
      <c r="R36" s="671" t="s">
        <v>45</v>
      </c>
      <c r="S36" s="671"/>
      <c r="T36" s="672" t="s">
        <v>1573</v>
      </c>
      <c r="U36" s="672"/>
      <c r="V36" s="672"/>
      <c r="W36" s="672"/>
      <c r="X36" s="672"/>
      <c r="Y36" s="672"/>
      <c r="Z36" s="672"/>
      <c r="AA36" s="672"/>
      <c r="AB36" s="672"/>
      <c r="AC36" s="672"/>
      <c r="AD36" s="672"/>
      <c r="AE36" s="672"/>
      <c r="AH36" s="215">
        <v>1</v>
      </c>
    </row>
    <row r="37" spans="1:34" ht="54.95" customHeight="1">
      <c r="A37" s="249" t="s">
        <v>641</v>
      </c>
      <c r="B37" s="112" t="s">
        <v>647</v>
      </c>
      <c r="C37" s="112" t="s">
        <v>336</v>
      </c>
      <c r="D37" s="111" t="s">
        <v>1574</v>
      </c>
      <c r="E37" s="112" t="s">
        <v>643</v>
      </c>
      <c r="F37" s="112" t="s">
        <v>644</v>
      </c>
      <c r="G37" s="40" t="s">
        <v>1575</v>
      </c>
      <c r="H37" s="111" t="s">
        <v>1576</v>
      </c>
      <c r="R37" s="671" t="s">
        <v>49</v>
      </c>
      <c r="S37" s="671"/>
      <c r="T37" s="672" t="s">
        <v>1577</v>
      </c>
      <c r="U37" s="672"/>
      <c r="V37" s="672"/>
      <c r="W37" s="672"/>
      <c r="X37" s="672"/>
      <c r="Y37" s="672"/>
      <c r="Z37" s="672"/>
      <c r="AA37" s="672"/>
      <c r="AB37" s="672"/>
      <c r="AC37" s="672"/>
      <c r="AD37" s="672"/>
      <c r="AE37" s="672"/>
      <c r="AH37" s="215">
        <v>1</v>
      </c>
    </row>
    <row r="38" spans="1:34" ht="54.95" customHeight="1">
      <c r="A38" s="249" t="s">
        <v>641</v>
      </c>
      <c r="B38" s="112" t="s">
        <v>648</v>
      </c>
      <c r="C38" s="112" t="s">
        <v>733</v>
      </c>
      <c r="D38" s="111" t="s">
        <v>1578</v>
      </c>
      <c r="E38" s="112" t="s">
        <v>643</v>
      </c>
      <c r="F38" s="112" t="s">
        <v>644</v>
      </c>
      <c r="G38" s="40" t="s">
        <v>1579</v>
      </c>
      <c r="H38" s="111" t="s">
        <v>1580</v>
      </c>
      <c r="I38" s="208"/>
      <c r="J38" s="208"/>
      <c r="K38" s="208"/>
      <c r="L38" s="208"/>
      <c r="M38" s="208"/>
      <c r="N38" s="206"/>
      <c r="R38" s="671" t="s">
        <v>53</v>
      </c>
      <c r="S38" s="671"/>
      <c r="T38" s="672" t="s">
        <v>1581</v>
      </c>
      <c r="U38" s="672"/>
      <c r="V38" s="672"/>
      <c r="W38" s="672"/>
      <c r="X38" s="672"/>
      <c r="Y38" s="672"/>
      <c r="Z38" s="672"/>
      <c r="AA38" s="672"/>
      <c r="AB38" s="672"/>
      <c r="AC38" s="672"/>
      <c r="AD38" s="672"/>
      <c r="AE38" s="672"/>
      <c r="AH38" s="215">
        <v>1</v>
      </c>
    </row>
    <row r="39" spans="1:34" ht="54.95" customHeight="1">
      <c r="A39" s="249" t="s">
        <v>641</v>
      </c>
      <c r="B39" s="112" t="s">
        <v>649</v>
      </c>
      <c r="C39" s="112" t="s">
        <v>565</v>
      </c>
      <c r="D39" s="111" t="s">
        <v>1582</v>
      </c>
      <c r="E39" s="112" t="s">
        <v>643</v>
      </c>
      <c r="F39" s="112" t="s">
        <v>644</v>
      </c>
      <c r="G39" s="40" t="s">
        <v>1583</v>
      </c>
      <c r="H39" s="111" t="s">
        <v>1584</v>
      </c>
      <c r="R39" s="671" t="s">
        <v>57</v>
      </c>
      <c r="S39" s="671"/>
      <c r="T39" s="672" t="s">
        <v>1585</v>
      </c>
      <c r="U39" s="672"/>
      <c r="V39" s="672"/>
      <c r="W39" s="672"/>
      <c r="X39" s="672"/>
      <c r="Y39" s="672"/>
      <c r="Z39" s="672"/>
      <c r="AA39" s="672"/>
      <c r="AB39" s="672"/>
      <c r="AC39" s="672"/>
      <c r="AD39" s="672"/>
      <c r="AE39" s="672"/>
      <c r="AH39" s="215">
        <v>1</v>
      </c>
    </row>
    <row r="40" spans="1:34" ht="54.95" customHeight="1">
      <c r="A40" s="249" t="s">
        <v>641</v>
      </c>
      <c r="B40" s="112" t="s">
        <v>460</v>
      </c>
      <c r="C40" s="112" t="s">
        <v>750</v>
      </c>
      <c r="D40" s="111" t="s">
        <v>1586</v>
      </c>
      <c r="E40" s="112" t="s">
        <v>643</v>
      </c>
      <c r="F40" s="112" t="s">
        <v>644</v>
      </c>
      <c r="G40" s="40" t="s">
        <v>1587</v>
      </c>
      <c r="H40" s="111" t="s">
        <v>1588</v>
      </c>
      <c r="I40" s="208"/>
      <c r="J40" s="208"/>
      <c r="K40" s="208"/>
      <c r="L40" s="208"/>
      <c r="M40" s="208"/>
      <c r="N40" s="206"/>
      <c r="R40" s="399"/>
      <c r="S40" s="399"/>
      <c r="T40" s="399"/>
      <c r="U40" s="399"/>
      <c r="V40" s="399"/>
      <c r="W40" s="399"/>
      <c r="X40" s="399"/>
      <c r="Y40" s="399"/>
      <c r="Z40" s="399"/>
      <c r="AA40" s="399"/>
      <c r="AB40" s="399"/>
      <c r="AC40" s="399"/>
      <c r="AD40" s="399"/>
      <c r="AE40" s="399"/>
      <c r="AH40" s="215">
        <v>1</v>
      </c>
    </row>
    <row r="41" spans="1:34" ht="54.95" customHeight="1">
      <c r="A41" s="249" t="s">
        <v>641</v>
      </c>
      <c r="B41" s="112" t="s">
        <v>525</v>
      </c>
      <c r="C41" s="112" t="s">
        <v>757</v>
      </c>
      <c r="D41" s="111" t="s">
        <v>1589</v>
      </c>
      <c r="E41" s="112" t="s">
        <v>643</v>
      </c>
      <c r="F41" s="112" t="s">
        <v>644</v>
      </c>
      <c r="G41" s="40" t="s">
        <v>1590</v>
      </c>
      <c r="H41" s="111" t="s">
        <v>1591</v>
      </c>
      <c r="R41" s="673" t="s">
        <v>1592</v>
      </c>
      <c r="S41" s="673"/>
      <c r="T41" s="673"/>
      <c r="U41" s="673"/>
      <c r="V41" s="673"/>
      <c r="W41" s="673"/>
      <c r="X41" s="673"/>
      <c r="Y41" s="673"/>
      <c r="Z41" s="673"/>
      <c r="AA41" s="673"/>
      <c r="AB41" s="673"/>
      <c r="AC41" s="673"/>
      <c r="AD41" s="673"/>
      <c r="AE41" s="673"/>
      <c r="AH41" s="215">
        <v>1</v>
      </c>
    </row>
    <row r="42" spans="1:34" ht="54.95" customHeight="1">
      <c r="A42" s="249" t="s">
        <v>641</v>
      </c>
      <c r="B42" s="112" t="s">
        <v>650</v>
      </c>
      <c r="C42" s="112" t="s">
        <v>1593</v>
      </c>
      <c r="D42" s="111" t="s">
        <v>1594</v>
      </c>
      <c r="E42" s="112" t="s">
        <v>643</v>
      </c>
      <c r="F42" s="112" t="s">
        <v>644</v>
      </c>
      <c r="G42" s="40" t="s">
        <v>1595</v>
      </c>
      <c r="H42" s="111" t="s">
        <v>1596</v>
      </c>
      <c r="I42" s="208"/>
      <c r="J42" s="208"/>
      <c r="K42" s="208"/>
      <c r="L42" s="208"/>
      <c r="M42" s="208"/>
      <c r="N42" s="206"/>
      <c r="R42" s="752" t="s">
        <v>449</v>
      </c>
      <c r="S42" s="752"/>
      <c r="T42" s="752"/>
      <c r="U42" s="680" t="s">
        <v>1597</v>
      </c>
      <c r="V42" s="680"/>
      <c r="W42" s="680"/>
      <c r="X42" s="680"/>
      <c r="Y42" s="680"/>
      <c r="Z42" s="680"/>
      <c r="AA42" s="680"/>
      <c r="AB42" s="680"/>
      <c r="AC42" s="680"/>
      <c r="AD42" s="680"/>
      <c r="AE42" s="680"/>
      <c r="AH42" s="215">
        <v>1</v>
      </c>
    </row>
    <row r="43" spans="1:34" ht="54.95" customHeight="1">
      <c r="A43" s="249" t="s">
        <v>656</v>
      </c>
      <c r="B43" s="112" t="s">
        <v>460</v>
      </c>
      <c r="C43" s="112" t="s">
        <v>336</v>
      </c>
      <c r="D43" s="111" t="s">
        <v>1570</v>
      </c>
      <c r="E43" s="112" t="s">
        <v>658</v>
      </c>
      <c r="F43" s="112" t="s">
        <v>659</v>
      </c>
      <c r="G43" s="40" t="s">
        <v>1598</v>
      </c>
      <c r="H43" s="111" t="s">
        <v>1599</v>
      </c>
      <c r="R43" s="752" t="s">
        <v>562</v>
      </c>
      <c r="S43" s="752"/>
      <c r="T43" s="752"/>
      <c r="U43" s="680" t="s">
        <v>1600</v>
      </c>
      <c r="V43" s="680"/>
      <c r="W43" s="680"/>
      <c r="X43" s="680"/>
      <c r="Y43" s="680"/>
      <c r="Z43" s="680"/>
      <c r="AA43" s="680"/>
      <c r="AB43" s="680"/>
      <c r="AC43" s="680"/>
      <c r="AD43" s="680"/>
      <c r="AE43" s="680"/>
      <c r="AH43" s="215">
        <v>1</v>
      </c>
    </row>
    <row r="44" spans="1:34" ht="54.95" customHeight="1">
      <c r="A44" s="249" t="s">
        <v>656</v>
      </c>
      <c r="B44" s="112" t="s">
        <v>662</v>
      </c>
      <c r="C44" s="112" t="s">
        <v>336</v>
      </c>
      <c r="D44" s="111" t="s">
        <v>1574</v>
      </c>
      <c r="E44" s="112" t="s">
        <v>658</v>
      </c>
      <c r="F44" s="112" t="s">
        <v>659</v>
      </c>
      <c r="G44" s="40" t="s">
        <v>1601</v>
      </c>
      <c r="H44" s="111" t="s">
        <v>1602</v>
      </c>
      <c r="I44" s="208"/>
      <c r="J44" s="208"/>
      <c r="K44" s="208"/>
      <c r="L44" s="208"/>
      <c r="M44" s="208"/>
      <c r="N44" s="206"/>
      <c r="R44" s="752" t="s">
        <v>705</v>
      </c>
      <c r="S44" s="752"/>
      <c r="T44" s="752"/>
      <c r="U44" s="680" t="s">
        <v>1603</v>
      </c>
      <c r="V44" s="680"/>
      <c r="W44" s="680"/>
      <c r="X44" s="680"/>
      <c r="Y44" s="680"/>
      <c r="Z44" s="680"/>
      <c r="AA44" s="680"/>
      <c r="AB44" s="680"/>
      <c r="AC44" s="680"/>
      <c r="AD44" s="680"/>
      <c r="AE44" s="680"/>
      <c r="AH44" s="215">
        <v>1</v>
      </c>
    </row>
    <row r="45" spans="1:34" ht="54.95" customHeight="1">
      <c r="A45" s="249" t="s">
        <v>656</v>
      </c>
      <c r="B45" s="112" t="s">
        <v>663</v>
      </c>
      <c r="C45" s="112" t="s">
        <v>733</v>
      </c>
      <c r="D45" s="111" t="s">
        <v>1578</v>
      </c>
      <c r="E45" s="112" t="s">
        <v>658</v>
      </c>
      <c r="F45" s="112" t="s">
        <v>659</v>
      </c>
      <c r="G45" s="40" t="s">
        <v>1604</v>
      </c>
      <c r="H45" s="111" t="s">
        <v>1605</v>
      </c>
      <c r="R45" s="752" t="s">
        <v>1565</v>
      </c>
      <c r="S45" s="752"/>
      <c r="T45" s="752"/>
      <c r="U45" s="680" t="s">
        <v>1606</v>
      </c>
      <c r="V45" s="680"/>
      <c r="W45" s="680"/>
      <c r="X45" s="680"/>
      <c r="Y45" s="680"/>
      <c r="Z45" s="680"/>
      <c r="AA45" s="680"/>
      <c r="AB45" s="680"/>
      <c r="AC45" s="680"/>
      <c r="AD45" s="680"/>
      <c r="AE45" s="680"/>
      <c r="AH45" s="215">
        <v>1</v>
      </c>
    </row>
    <row r="46" spans="1:34" ht="54.95" customHeight="1">
      <c r="A46" s="249" t="s">
        <v>656</v>
      </c>
      <c r="B46" s="112" t="s">
        <v>641</v>
      </c>
      <c r="C46" s="112" t="s">
        <v>565</v>
      </c>
      <c r="D46" s="111" t="s">
        <v>1582</v>
      </c>
      <c r="E46" s="112" t="s">
        <v>658</v>
      </c>
      <c r="F46" s="112" t="s">
        <v>659</v>
      </c>
      <c r="G46" s="40" t="s">
        <v>1607</v>
      </c>
      <c r="H46" s="111" t="s">
        <v>1608</v>
      </c>
      <c r="I46" s="208"/>
      <c r="J46" s="208"/>
      <c r="K46" s="208"/>
      <c r="L46" s="208"/>
      <c r="M46" s="208"/>
      <c r="N46" s="206"/>
      <c r="R46" s="752" t="s">
        <v>1567</v>
      </c>
      <c r="S46" s="752"/>
      <c r="T46" s="752"/>
      <c r="U46" s="680" t="s">
        <v>1609</v>
      </c>
      <c r="V46" s="680"/>
      <c r="W46" s="680"/>
      <c r="X46" s="680"/>
      <c r="Y46" s="680"/>
      <c r="Z46" s="680"/>
      <c r="AA46" s="680"/>
      <c r="AB46" s="680"/>
      <c r="AC46" s="680"/>
      <c r="AD46" s="680"/>
      <c r="AE46" s="680"/>
      <c r="AH46" s="215">
        <v>1</v>
      </c>
    </row>
    <row r="47" spans="1:34" ht="54.95" customHeight="1">
      <c r="A47" s="249" t="s">
        <v>656</v>
      </c>
      <c r="B47" s="112" t="s">
        <v>519</v>
      </c>
      <c r="C47" s="112" t="s">
        <v>750</v>
      </c>
      <c r="D47" s="111" t="s">
        <v>1586</v>
      </c>
      <c r="E47" s="112" t="s">
        <v>658</v>
      </c>
      <c r="F47" s="112" t="s">
        <v>659</v>
      </c>
      <c r="G47" s="40" t="s">
        <v>1610</v>
      </c>
      <c r="H47" s="111" t="s">
        <v>1611</v>
      </c>
      <c r="R47" s="752" t="s">
        <v>1568</v>
      </c>
      <c r="S47" s="752"/>
      <c r="T47" s="752"/>
      <c r="U47" s="680" t="s">
        <v>1612</v>
      </c>
      <c r="V47" s="680"/>
      <c r="W47" s="680"/>
      <c r="X47" s="680"/>
      <c r="Y47" s="680"/>
      <c r="Z47" s="680"/>
      <c r="AA47" s="680"/>
      <c r="AB47" s="680"/>
      <c r="AC47" s="680"/>
      <c r="AD47" s="680"/>
      <c r="AE47" s="680"/>
      <c r="AH47" s="215">
        <v>1</v>
      </c>
    </row>
    <row r="48" spans="1:34" ht="54.95" customHeight="1">
      <c r="A48" s="249" t="s">
        <v>656</v>
      </c>
      <c r="B48" s="112" t="s">
        <v>664</v>
      </c>
      <c r="C48" s="112" t="s">
        <v>757</v>
      </c>
      <c r="D48" s="111" t="s">
        <v>1589</v>
      </c>
      <c r="E48" s="112" t="s">
        <v>658</v>
      </c>
      <c r="F48" s="112" t="s">
        <v>659</v>
      </c>
      <c r="G48" s="40" t="s">
        <v>1613</v>
      </c>
      <c r="H48" s="111" t="s">
        <v>1614</v>
      </c>
      <c r="I48" s="208"/>
      <c r="J48" s="208"/>
      <c r="K48" s="208"/>
      <c r="L48" s="208"/>
      <c r="M48" s="208"/>
      <c r="N48" s="206"/>
      <c r="R48" s="399"/>
      <c r="S48" s="399"/>
      <c r="T48" s="399"/>
      <c r="U48" s="399"/>
      <c r="V48" s="399"/>
      <c r="W48" s="399"/>
      <c r="X48" s="399"/>
      <c r="Y48" s="399"/>
      <c r="Z48" s="399"/>
      <c r="AA48" s="399"/>
      <c r="AB48" s="399"/>
      <c r="AC48" s="399"/>
      <c r="AD48" s="399"/>
      <c r="AE48" s="399"/>
      <c r="AH48" s="215">
        <v>1</v>
      </c>
    </row>
    <row r="49" spans="1:34" ht="54.95" customHeight="1">
      <c r="A49" s="249" t="s">
        <v>656</v>
      </c>
      <c r="B49" s="112" t="s">
        <v>665</v>
      </c>
      <c r="C49" s="112" t="s">
        <v>1593</v>
      </c>
      <c r="D49" s="111" t="s">
        <v>1594</v>
      </c>
      <c r="E49" s="112" t="s">
        <v>658</v>
      </c>
      <c r="F49" s="112" t="s">
        <v>659</v>
      </c>
      <c r="G49" s="40" t="s">
        <v>1615</v>
      </c>
      <c r="H49" s="111" t="s">
        <v>1616</v>
      </c>
      <c r="R49" s="673" t="s">
        <v>1617</v>
      </c>
      <c r="S49" s="673"/>
      <c r="T49" s="673"/>
      <c r="U49" s="673"/>
      <c r="V49" s="673"/>
      <c r="W49" s="673"/>
      <c r="X49" s="673"/>
      <c r="Y49" s="673"/>
      <c r="Z49" s="673"/>
      <c r="AA49" s="673"/>
      <c r="AB49" s="673"/>
      <c r="AC49" s="673"/>
      <c r="AD49" s="673"/>
      <c r="AE49" s="673"/>
      <c r="AH49" s="215">
        <v>1</v>
      </c>
    </row>
    <row r="50" spans="1:34" ht="54.95" customHeight="1">
      <c r="A50" s="249" t="s">
        <v>671</v>
      </c>
      <c r="B50" s="112" t="s">
        <v>674</v>
      </c>
      <c r="C50" s="112" t="s">
        <v>336</v>
      </c>
      <c r="D50" s="111" t="s">
        <v>1570</v>
      </c>
      <c r="E50" s="112" t="s">
        <v>658</v>
      </c>
      <c r="F50" s="112" t="s">
        <v>672</v>
      </c>
      <c r="G50" s="40" t="s">
        <v>1618</v>
      </c>
      <c r="H50" s="111" t="s">
        <v>1619</v>
      </c>
      <c r="I50" s="208"/>
      <c r="J50" s="208"/>
      <c r="K50" s="208"/>
      <c r="L50" s="208"/>
      <c r="M50" s="208"/>
      <c r="N50" s="206"/>
      <c r="R50" s="753" t="s">
        <v>1620</v>
      </c>
      <c r="S50" s="753"/>
      <c r="T50" s="753"/>
      <c r="U50" s="753"/>
      <c r="V50" s="753"/>
      <c r="W50" s="753"/>
      <c r="X50" s="753"/>
      <c r="Y50" s="753"/>
      <c r="Z50" s="753"/>
      <c r="AA50" s="753"/>
      <c r="AB50" s="753"/>
      <c r="AC50" s="753"/>
      <c r="AD50" s="753"/>
      <c r="AE50" s="753"/>
      <c r="AH50" s="215">
        <v>1</v>
      </c>
    </row>
    <row r="51" spans="1:34" ht="54.95" customHeight="1">
      <c r="A51" s="249" t="s">
        <v>671</v>
      </c>
      <c r="B51" s="112" t="s">
        <v>460</v>
      </c>
      <c r="C51" s="112" t="s">
        <v>336</v>
      </c>
      <c r="D51" s="111" t="s">
        <v>1574</v>
      </c>
      <c r="E51" s="112" t="s">
        <v>658</v>
      </c>
      <c r="F51" s="112" t="s">
        <v>672</v>
      </c>
      <c r="G51" s="40" t="s">
        <v>1621</v>
      </c>
      <c r="H51" s="111" t="s">
        <v>1622</v>
      </c>
      <c r="R51" s="753" t="s">
        <v>1623</v>
      </c>
      <c r="S51" s="753"/>
      <c r="T51" s="753"/>
      <c r="U51" s="753"/>
      <c r="V51" s="753"/>
      <c r="W51" s="753"/>
      <c r="X51" s="753"/>
      <c r="Y51" s="753"/>
      <c r="Z51" s="753"/>
      <c r="AA51" s="753"/>
      <c r="AB51" s="753"/>
      <c r="AC51" s="753"/>
      <c r="AD51" s="753"/>
      <c r="AE51" s="753"/>
      <c r="AH51" s="215">
        <v>1</v>
      </c>
    </row>
    <row r="52" spans="1:34" ht="54.95" customHeight="1">
      <c r="A52" s="249" t="s">
        <v>671</v>
      </c>
      <c r="B52" s="112" t="s">
        <v>662</v>
      </c>
      <c r="C52" s="112" t="s">
        <v>733</v>
      </c>
      <c r="D52" s="111" t="s">
        <v>1578</v>
      </c>
      <c r="E52" s="112" t="s">
        <v>658</v>
      </c>
      <c r="F52" s="112" t="s">
        <v>672</v>
      </c>
      <c r="G52" s="40" t="s">
        <v>1624</v>
      </c>
      <c r="H52" s="111" t="s">
        <v>1625</v>
      </c>
      <c r="I52" s="208"/>
      <c r="J52" s="208"/>
      <c r="K52" s="208"/>
      <c r="L52" s="208"/>
      <c r="M52" s="208"/>
      <c r="N52" s="206"/>
      <c r="R52" s="753" t="s">
        <v>1626</v>
      </c>
      <c r="S52" s="753"/>
      <c r="T52" s="753"/>
      <c r="U52" s="753"/>
      <c r="V52" s="753"/>
      <c r="W52" s="753"/>
      <c r="X52" s="753"/>
      <c r="Y52" s="753"/>
      <c r="Z52" s="753"/>
      <c r="AA52" s="753"/>
      <c r="AB52" s="753"/>
      <c r="AC52" s="753"/>
      <c r="AD52" s="753"/>
      <c r="AE52" s="753"/>
      <c r="AH52" s="215">
        <v>1</v>
      </c>
    </row>
    <row r="53" spans="1:34" ht="54.95" customHeight="1">
      <c r="A53" s="249" t="s">
        <v>671</v>
      </c>
      <c r="B53" s="112" t="s">
        <v>519</v>
      </c>
      <c r="C53" s="112" t="s">
        <v>565</v>
      </c>
      <c r="D53" s="111" t="s">
        <v>1582</v>
      </c>
      <c r="E53" s="112" t="s">
        <v>658</v>
      </c>
      <c r="F53" s="112" t="s">
        <v>672</v>
      </c>
      <c r="G53" s="40" t="s">
        <v>1627</v>
      </c>
      <c r="H53" s="111" t="s">
        <v>1628</v>
      </c>
      <c r="R53" s="753" t="s">
        <v>1629</v>
      </c>
      <c r="S53" s="753"/>
      <c r="T53" s="753"/>
      <c r="U53" s="753"/>
      <c r="V53" s="753"/>
      <c r="W53" s="753"/>
      <c r="X53" s="753"/>
      <c r="Y53" s="753"/>
      <c r="Z53" s="753"/>
      <c r="AA53" s="753"/>
      <c r="AB53" s="753"/>
      <c r="AC53" s="753"/>
      <c r="AD53" s="753"/>
      <c r="AE53" s="753"/>
      <c r="AH53" s="215">
        <v>1</v>
      </c>
    </row>
    <row r="54" spans="1:34" ht="54.95" customHeight="1">
      <c r="A54" s="249" t="s">
        <v>671</v>
      </c>
      <c r="B54" s="112" t="s">
        <v>664</v>
      </c>
      <c r="C54" s="112" t="s">
        <v>750</v>
      </c>
      <c r="D54" s="111" t="s">
        <v>1586</v>
      </c>
      <c r="E54" s="112" t="s">
        <v>658</v>
      </c>
      <c r="F54" s="112" t="s">
        <v>672</v>
      </c>
      <c r="G54" s="40" t="s">
        <v>1630</v>
      </c>
      <c r="H54" s="111" t="s">
        <v>1631</v>
      </c>
      <c r="I54" s="208"/>
      <c r="J54" s="208"/>
      <c r="K54" s="208"/>
      <c r="L54" s="208"/>
      <c r="M54" s="208"/>
      <c r="N54" s="206"/>
      <c r="R54" s="753" t="s">
        <v>1632</v>
      </c>
      <c r="S54" s="753"/>
      <c r="T54" s="753"/>
      <c r="U54" s="753"/>
      <c r="V54" s="753"/>
      <c r="W54" s="753"/>
      <c r="X54" s="753"/>
      <c r="Y54" s="753"/>
      <c r="Z54" s="753"/>
      <c r="AA54" s="753"/>
      <c r="AB54" s="753"/>
      <c r="AC54" s="753"/>
      <c r="AD54" s="753"/>
      <c r="AE54" s="753"/>
      <c r="AH54" s="215">
        <v>1</v>
      </c>
    </row>
    <row r="55" spans="1:34" ht="54.95" customHeight="1">
      <c r="A55" s="249" t="s">
        <v>671</v>
      </c>
      <c r="B55" s="112" t="s">
        <v>675</v>
      </c>
      <c r="C55" s="112" t="s">
        <v>757</v>
      </c>
      <c r="D55" s="111" t="s">
        <v>1589</v>
      </c>
      <c r="E55" s="112" t="s">
        <v>658</v>
      </c>
      <c r="F55" s="112" t="s">
        <v>672</v>
      </c>
      <c r="G55" s="40" t="s">
        <v>1633</v>
      </c>
      <c r="H55" s="111" t="s">
        <v>1634</v>
      </c>
      <c r="R55" s="753" t="s">
        <v>1635</v>
      </c>
      <c r="S55" s="753"/>
      <c r="T55" s="753"/>
      <c r="U55" s="753"/>
      <c r="V55" s="753"/>
      <c r="W55" s="753"/>
      <c r="X55" s="753"/>
      <c r="Y55" s="753"/>
      <c r="Z55" s="753"/>
      <c r="AA55" s="753"/>
      <c r="AB55" s="753"/>
      <c r="AC55" s="753"/>
      <c r="AD55" s="753"/>
      <c r="AE55" s="753"/>
      <c r="AH55" s="215">
        <v>1</v>
      </c>
    </row>
    <row r="56" spans="1:34" ht="54.95" customHeight="1">
      <c r="A56" s="249" t="s">
        <v>671</v>
      </c>
      <c r="B56" s="112" t="s">
        <v>676</v>
      </c>
      <c r="C56" s="112" t="s">
        <v>1593</v>
      </c>
      <c r="D56" s="111" t="s">
        <v>1594</v>
      </c>
      <c r="E56" s="112" t="s">
        <v>658</v>
      </c>
      <c r="F56" s="112" t="s">
        <v>672</v>
      </c>
      <c r="G56" s="40" t="s">
        <v>1636</v>
      </c>
      <c r="H56" s="111" t="s">
        <v>1637</v>
      </c>
      <c r="I56" s="208"/>
      <c r="J56" s="208"/>
      <c r="K56" s="208"/>
      <c r="L56" s="208"/>
      <c r="M56" s="208"/>
      <c r="N56" s="206"/>
      <c r="R56" s="399"/>
      <c r="S56" s="399"/>
      <c r="T56" s="399"/>
      <c r="U56" s="399"/>
      <c r="V56" s="399"/>
      <c r="W56" s="399"/>
      <c r="X56" s="399"/>
      <c r="Y56" s="399"/>
      <c r="Z56" s="399"/>
      <c r="AA56" s="399"/>
      <c r="AB56" s="399"/>
      <c r="AC56" s="399"/>
      <c r="AD56" s="399"/>
      <c r="AE56" s="399"/>
      <c r="AH56" s="215">
        <v>1</v>
      </c>
    </row>
    <row r="57" spans="1:34" ht="54.95" customHeight="1">
      <c r="A57" s="249" t="s">
        <v>486</v>
      </c>
      <c r="B57" s="112" t="s">
        <v>647</v>
      </c>
      <c r="C57" s="112" t="s">
        <v>336</v>
      </c>
      <c r="D57" s="111" t="s">
        <v>1570</v>
      </c>
      <c r="E57" s="112" t="s">
        <v>679</v>
      </c>
      <c r="F57" s="112" t="s">
        <v>680</v>
      </c>
      <c r="G57" s="40" t="s">
        <v>1638</v>
      </c>
      <c r="H57" s="111" t="s">
        <v>1639</v>
      </c>
      <c r="R57" s="673" t="s">
        <v>1640</v>
      </c>
      <c r="S57" s="673"/>
      <c r="T57" s="673"/>
      <c r="U57" s="673"/>
      <c r="V57" s="673"/>
      <c r="W57" s="673"/>
      <c r="X57" s="673"/>
      <c r="Y57" s="673"/>
      <c r="Z57" s="673"/>
      <c r="AA57" s="673"/>
      <c r="AB57" s="673"/>
      <c r="AC57" s="673"/>
      <c r="AD57" s="673"/>
      <c r="AE57" s="673"/>
      <c r="AH57" s="215">
        <v>1</v>
      </c>
    </row>
    <row r="58" spans="1:34" ht="54.95" customHeight="1">
      <c r="A58" s="249" t="s">
        <v>486</v>
      </c>
      <c r="B58" s="112" t="s">
        <v>641</v>
      </c>
      <c r="C58" s="112" t="s">
        <v>336</v>
      </c>
      <c r="D58" s="111" t="s">
        <v>1574</v>
      </c>
      <c r="E58" s="112" t="s">
        <v>679</v>
      </c>
      <c r="F58" s="112" t="s">
        <v>680</v>
      </c>
      <c r="G58" s="40" t="s">
        <v>1641</v>
      </c>
      <c r="H58" s="111" t="s">
        <v>1642</v>
      </c>
      <c r="I58" s="208"/>
      <c r="J58" s="208"/>
      <c r="K58" s="208"/>
      <c r="L58" s="208"/>
      <c r="M58" s="208"/>
      <c r="N58" s="206"/>
      <c r="R58" s="754" t="s">
        <v>1643</v>
      </c>
      <c r="S58" s="754"/>
      <c r="T58" s="754"/>
      <c r="U58" s="754"/>
      <c r="V58" s="754"/>
      <c r="W58" s="754"/>
      <c r="X58" s="754"/>
      <c r="Y58" s="754"/>
      <c r="Z58" s="754"/>
      <c r="AA58" s="754"/>
      <c r="AB58" s="754"/>
      <c r="AC58" s="754"/>
      <c r="AD58" s="754"/>
      <c r="AE58" s="754"/>
      <c r="AH58" s="215">
        <v>1</v>
      </c>
    </row>
    <row r="59" spans="1:34" ht="54.95" customHeight="1">
      <c r="A59" s="249" t="s">
        <v>486</v>
      </c>
      <c r="B59" s="112" t="s">
        <v>459</v>
      </c>
      <c r="C59" s="112" t="s">
        <v>733</v>
      </c>
      <c r="D59" s="111" t="s">
        <v>1578</v>
      </c>
      <c r="E59" s="112" t="s">
        <v>679</v>
      </c>
      <c r="F59" s="112" t="s">
        <v>680</v>
      </c>
      <c r="G59" s="40" t="s">
        <v>1644</v>
      </c>
      <c r="H59" s="111" t="s">
        <v>1645</v>
      </c>
      <c r="R59" s="754" t="s">
        <v>1646</v>
      </c>
      <c r="S59" s="754"/>
      <c r="T59" s="754"/>
      <c r="U59" s="754"/>
      <c r="V59" s="754"/>
      <c r="W59" s="754"/>
      <c r="X59" s="754"/>
      <c r="Y59" s="754"/>
      <c r="Z59" s="754"/>
      <c r="AA59" s="754"/>
      <c r="AB59" s="754"/>
      <c r="AC59" s="754"/>
      <c r="AD59" s="754"/>
      <c r="AE59" s="754"/>
      <c r="AH59" s="215">
        <v>1</v>
      </c>
    </row>
    <row r="60" spans="1:34" ht="54.95" customHeight="1">
      <c r="A60" s="249" t="s">
        <v>486</v>
      </c>
      <c r="B60" s="112" t="s">
        <v>683</v>
      </c>
      <c r="C60" s="112" t="s">
        <v>565</v>
      </c>
      <c r="D60" s="111" t="s">
        <v>1582</v>
      </c>
      <c r="E60" s="112" t="s">
        <v>679</v>
      </c>
      <c r="F60" s="112" t="s">
        <v>680</v>
      </c>
      <c r="G60" s="40" t="s">
        <v>1647</v>
      </c>
      <c r="H60" s="111" t="s">
        <v>1648</v>
      </c>
      <c r="I60" s="208"/>
      <c r="J60" s="208"/>
      <c r="K60" s="208"/>
      <c r="L60" s="208"/>
      <c r="M60" s="208"/>
      <c r="N60" s="206"/>
      <c r="R60" s="754" t="s">
        <v>1649</v>
      </c>
      <c r="S60" s="754"/>
      <c r="T60" s="754"/>
      <c r="U60" s="754"/>
      <c r="V60" s="754"/>
      <c r="W60" s="754"/>
      <c r="X60" s="754"/>
      <c r="Y60" s="754"/>
      <c r="Z60" s="754"/>
      <c r="AA60" s="754"/>
      <c r="AB60" s="754"/>
      <c r="AC60" s="754"/>
      <c r="AD60" s="754"/>
      <c r="AE60" s="754"/>
      <c r="AH60" s="215">
        <v>1</v>
      </c>
    </row>
    <row r="61" spans="1:34" ht="54.95" customHeight="1">
      <c r="A61" s="249" t="s">
        <v>486</v>
      </c>
      <c r="B61" s="112" t="s">
        <v>553</v>
      </c>
      <c r="C61" s="112" t="s">
        <v>750</v>
      </c>
      <c r="D61" s="111" t="s">
        <v>1586</v>
      </c>
      <c r="E61" s="112" t="s">
        <v>679</v>
      </c>
      <c r="F61" s="112" t="s">
        <v>680</v>
      </c>
      <c r="G61" s="40" t="s">
        <v>1650</v>
      </c>
      <c r="H61" s="111" t="s">
        <v>1651</v>
      </c>
      <c r="R61" s="754" t="s">
        <v>1652</v>
      </c>
      <c r="S61" s="754"/>
      <c r="T61" s="754"/>
      <c r="U61" s="754"/>
      <c r="V61" s="754"/>
      <c r="W61" s="754"/>
      <c r="X61" s="754"/>
      <c r="Y61" s="754"/>
      <c r="Z61" s="754"/>
      <c r="AA61" s="754"/>
      <c r="AB61" s="754"/>
      <c r="AC61" s="754"/>
      <c r="AD61" s="754"/>
      <c r="AE61" s="754"/>
      <c r="AH61" s="215">
        <v>1</v>
      </c>
    </row>
    <row r="62" spans="1:34" ht="54.95" customHeight="1">
      <c r="A62" s="249" t="s">
        <v>486</v>
      </c>
      <c r="B62" s="112" t="s">
        <v>684</v>
      </c>
      <c r="C62" s="112" t="s">
        <v>757</v>
      </c>
      <c r="D62" s="111" t="s">
        <v>1589</v>
      </c>
      <c r="E62" s="112" t="s">
        <v>679</v>
      </c>
      <c r="F62" s="112" t="s">
        <v>680</v>
      </c>
      <c r="G62" s="40" t="s">
        <v>1653</v>
      </c>
      <c r="H62" s="111" t="s">
        <v>1654</v>
      </c>
      <c r="I62" s="208"/>
      <c r="J62" s="208"/>
      <c r="K62" s="208"/>
      <c r="L62" s="208"/>
      <c r="M62" s="208"/>
      <c r="N62" s="206"/>
      <c r="R62" s="754" t="s">
        <v>1655</v>
      </c>
      <c r="S62" s="754"/>
      <c r="T62" s="754"/>
      <c r="U62" s="754"/>
      <c r="V62" s="754"/>
      <c r="W62" s="754"/>
      <c r="X62" s="754"/>
      <c r="Y62" s="754"/>
      <c r="Z62" s="754"/>
      <c r="AA62" s="754"/>
      <c r="AB62" s="754"/>
      <c r="AC62" s="754"/>
      <c r="AD62" s="754"/>
      <c r="AE62" s="754"/>
      <c r="AH62" s="215">
        <v>1</v>
      </c>
    </row>
    <row r="63" spans="1:34" ht="54.95" customHeight="1">
      <c r="A63" s="249" t="s">
        <v>486</v>
      </c>
      <c r="B63" s="112" t="s">
        <v>650</v>
      </c>
      <c r="C63" s="112" t="s">
        <v>1593</v>
      </c>
      <c r="D63" s="111" t="s">
        <v>1594</v>
      </c>
      <c r="E63" s="112" t="s">
        <v>679</v>
      </c>
      <c r="F63" s="112" t="s">
        <v>680</v>
      </c>
      <c r="G63" s="40" t="s">
        <v>1656</v>
      </c>
      <c r="H63" s="111" t="s">
        <v>1657</v>
      </c>
      <c r="R63" s="754" t="s">
        <v>1658</v>
      </c>
      <c r="S63" s="754"/>
      <c r="T63" s="754"/>
      <c r="U63" s="754"/>
      <c r="V63" s="754"/>
      <c r="W63" s="754"/>
      <c r="X63" s="754"/>
      <c r="Y63" s="754"/>
      <c r="Z63" s="754"/>
      <c r="AA63" s="754"/>
      <c r="AB63" s="754"/>
      <c r="AC63" s="754"/>
      <c r="AD63" s="754"/>
      <c r="AE63" s="754"/>
      <c r="AH63" s="215">
        <v>1</v>
      </c>
    </row>
    <row r="64" spans="1:34" ht="54.95" customHeight="1">
      <c r="A64" s="249" t="s">
        <v>477</v>
      </c>
      <c r="B64" s="112" t="s">
        <v>536</v>
      </c>
      <c r="C64" s="112" t="s">
        <v>336</v>
      </c>
      <c r="D64" s="111" t="s">
        <v>1570</v>
      </c>
      <c r="E64" s="112" t="s">
        <v>689</v>
      </c>
      <c r="F64" s="112" t="s">
        <v>690</v>
      </c>
      <c r="G64" s="40" t="s">
        <v>1659</v>
      </c>
      <c r="H64" s="111" t="s">
        <v>1660</v>
      </c>
      <c r="I64" s="208"/>
      <c r="J64" s="208"/>
      <c r="K64" s="208"/>
      <c r="L64" s="208"/>
      <c r="M64" s="208"/>
      <c r="N64" s="206"/>
      <c r="R64" s="754" t="s">
        <v>1661</v>
      </c>
      <c r="S64" s="754"/>
      <c r="T64" s="754"/>
      <c r="U64" s="754"/>
      <c r="V64" s="754"/>
      <c r="W64" s="754"/>
      <c r="X64" s="754"/>
      <c r="Y64" s="754"/>
      <c r="Z64" s="754"/>
      <c r="AA64" s="754"/>
      <c r="AB64" s="754"/>
      <c r="AC64" s="754"/>
      <c r="AD64" s="754"/>
      <c r="AE64" s="754"/>
      <c r="AH64" s="215">
        <v>1</v>
      </c>
    </row>
    <row r="65" spans="1:34" ht="54.95" customHeight="1">
      <c r="A65" s="249" t="s">
        <v>477</v>
      </c>
      <c r="B65" s="112" t="s">
        <v>692</v>
      </c>
      <c r="C65" s="112" t="s">
        <v>336</v>
      </c>
      <c r="D65" s="111" t="s">
        <v>1574</v>
      </c>
      <c r="E65" s="112" t="s">
        <v>689</v>
      </c>
      <c r="F65" s="112" t="s">
        <v>690</v>
      </c>
      <c r="G65" s="40" t="s">
        <v>1662</v>
      </c>
      <c r="H65" s="111" t="s">
        <v>1663</v>
      </c>
      <c r="R65" s="399"/>
      <c r="S65" s="399"/>
      <c r="T65" s="399"/>
      <c r="U65" s="399"/>
      <c r="V65" s="399"/>
      <c r="W65" s="399"/>
      <c r="X65" s="399"/>
      <c r="Y65" s="399"/>
      <c r="Z65" s="399"/>
      <c r="AA65" s="399"/>
      <c r="AB65" s="399"/>
      <c r="AC65" s="399"/>
      <c r="AD65" s="399"/>
      <c r="AE65" s="399"/>
      <c r="AH65" s="215">
        <v>1</v>
      </c>
    </row>
    <row r="66" spans="1:34" ht="54.95" customHeight="1">
      <c r="A66" s="249" t="s">
        <v>477</v>
      </c>
      <c r="B66" s="112" t="s">
        <v>676</v>
      </c>
      <c r="C66" s="112" t="s">
        <v>733</v>
      </c>
      <c r="D66" s="111" t="s">
        <v>1578</v>
      </c>
      <c r="E66" s="112" t="s">
        <v>689</v>
      </c>
      <c r="F66" s="112" t="s">
        <v>690</v>
      </c>
      <c r="G66" s="40" t="s">
        <v>1664</v>
      </c>
      <c r="H66" s="111" t="s">
        <v>1665</v>
      </c>
      <c r="I66" s="208"/>
      <c r="J66" s="208"/>
      <c r="K66" s="208"/>
      <c r="L66" s="208"/>
      <c r="M66" s="208"/>
      <c r="N66" s="206"/>
      <c r="R66" s="673" t="s">
        <v>1666</v>
      </c>
      <c r="S66" s="673"/>
      <c r="T66" s="673"/>
      <c r="U66" s="673"/>
      <c r="V66" s="673"/>
      <c r="W66" s="673"/>
      <c r="X66" s="673"/>
      <c r="Y66" s="673"/>
      <c r="Z66" s="673"/>
      <c r="AA66" s="673"/>
      <c r="AB66" s="673"/>
      <c r="AC66" s="673"/>
      <c r="AD66" s="673"/>
      <c r="AE66" s="673"/>
      <c r="AH66" s="215">
        <v>1</v>
      </c>
    </row>
    <row r="67" spans="1:34" ht="54.95" customHeight="1">
      <c r="A67" s="249" t="s">
        <v>477</v>
      </c>
      <c r="B67" s="112" t="s">
        <v>507</v>
      </c>
      <c r="C67" s="112" t="s">
        <v>565</v>
      </c>
      <c r="D67" s="111" t="s">
        <v>1582</v>
      </c>
      <c r="E67" s="112" t="s">
        <v>689</v>
      </c>
      <c r="F67" s="112" t="s">
        <v>690</v>
      </c>
      <c r="G67" s="40" t="s">
        <v>1667</v>
      </c>
      <c r="H67" s="111" t="s">
        <v>1668</v>
      </c>
      <c r="R67" s="691" t="s">
        <v>1669</v>
      </c>
      <c r="S67" s="691"/>
      <c r="T67" s="691"/>
      <c r="U67" s="691"/>
      <c r="V67" s="691"/>
      <c r="W67" s="691"/>
      <c r="X67" s="691"/>
      <c r="Y67" s="691"/>
      <c r="Z67" s="691"/>
      <c r="AA67" s="691"/>
      <c r="AB67" s="691"/>
      <c r="AC67" s="691"/>
      <c r="AD67" s="691"/>
      <c r="AE67" s="691"/>
      <c r="AH67" s="215">
        <v>1</v>
      </c>
    </row>
    <row r="68" spans="1:34" ht="54.95" customHeight="1">
      <c r="A68" s="249" t="s">
        <v>477</v>
      </c>
      <c r="B68" s="112" t="s">
        <v>513</v>
      </c>
      <c r="C68" s="112" t="s">
        <v>750</v>
      </c>
      <c r="D68" s="111" t="s">
        <v>1586</v>
      </c>
      <c r="E68" s="112" t="s">
        <v>689</v>
      </c>
      <c r="F68" s="112" t="s">
        <v>690</v>
      </c>
      <c r="G68" s="40" t="s">
        <v>1670</v>
      </c>
      <c r="H68" s="111" t="s">
        <v>1671</v>
      </c>
      <c r="I68" s="208"/>
      <c r="J68" s="208"/>
      <c r="K68" s="208"/>
      <c r="L68" s="208"/>
      <c r="M68" s="208"/>
      <c r="N68" s="206"/>
      <c r="R68" s="691"/>
      <c r="S68" s="691"/>
      <c r="T68" s="691"/>
      <c r="U68" s="691"/>
      <c r="V68" s="691"/>
      <c r="W68" s="691"/>
      <c r="X68" s="691"/>
      <c r="Y68" s="691"/>
      <c r="Z68" s="691"/>
      <c r="AA68" s="691"/>
      <c r="AB68" s="691"/>
      <c r="AC68" s="691"/>
      <c r="AD68" s="691"/>
      <c r="AE68" s="691"/>
      <c r="AH68" s="215">
        <v>1</v>
      </c>
    </row>
    <row r="69" spans="1:34" ht="54.95" customHeight="1">
      <c r="A69" s="249" t="s">
        <v>477</v>
      </c>
      <c r="B69" s="112" t="s">
        <v>693</v>
      </c>
      <c r="C69" s="112" t="s">
        <v>757</v>
      </c>
      <c r="D69" s="111" t="s">
        <v>1589</v>
      </c>
      <c r="E69" s="112" t="s">
        <v>689</v>
      </c>
      <c r="F69" s="112" t="s">
        <v>690</v>
      </c>
      <c r="G69" s="40" t="s">
        <v>1672</v>
      </c>
      <c r="H69" s="111" t="s">
        <v>1673</v>
      </c>
      <c r="R69" s="691"/>
      <c r="S69" s="691"/>
      <c r="T69" s="691"/>
      <c r="U69" s="691"/>
      <c r="V69" s="691"/>
      <c r="W69" s="691"/>
      <c r="X69" s="691"/>
      <c r="Y69" s="691"/>
      <c r="Z69" s="691"/>
      <c r="AA69" s="691"/>
      <c r="AB69" s="691"/>
      <c r="AC69" s="691"/>
      <c r="AD69" s="691"/>
      <c r="AE69" s="691"/>
      <c r="AH69" s="215">
        <v>1</v>
      </c>
    </row>
    <row r="70" spans="1:34" ht="54.95" customHeight="1">
      <c r="A70" s="249" t="s">
        <v>477</v>
      </c>
      <c r="B70" s="112" t="s">
        <v>547</v>
      </c>
      <c r="C70" s="112" t="s">
        <v>1593</v>
      </c>
      <c r="D70" s="111" t="s">
        <v>1594</v>
      </c>
      <c r="E70" s="112" t="s">
        <v>689</v>
      </c>
      <c r="F70" s="112" t="s">
        <v>690</v>
      </c>
      <c r="G70" s="40" t="s">
        <v>1674</v>
      </c>
      <c r="H70" s="111" t="s">
        <v>1675</v>
      </c>
      <c r="I70" s="208"/>
      <c r="J70" s="208"/>
      <c r="K70" s="208"/>
      <c r="L70" s="208"/>
      <c r="M70" s="208"/>
      <c r="N70" s="206"/>
      <c r="AH70" s="215">
        <v>1</v>
      </c>
    </row>
    <row r="71" spans="1:34" ht="54.95" customHeight="1">
      <c r="A71" s="249" t="s">
        <v>699</v>
      </c>
      <c r="B71" s="112" t="s">
        <v>460</v>
      </c>
      <c r="C71" s="112" t="s">
        <v>336</v>
      </c>
      <c r="D71" s="111" t="s">
        <v>1570</v>
      </c>
      <c r="E71" s="112" t="s">
        <v>658</v>
      </c>
      <c r="F71" s="112" t="s">
        <v>700</v>
      </c>
      <c r="G71" s="40" t="s">
        <v>1676</v>
      </c>
      <c r="H71" s="111" t="s">
        <v>1677</v>
      </c>
      <c r="AH71" s="215">
        <v>1</v>
      </c>
    </row>
    <row r="72" spans="1:34" ht="54.95" customHeight="1">
      <c r="A72" s="249" t="s">
        <v>699</v>
      </c>
      <c r="B72" s="112" t="s">
        <v>662</v>
      </c>
      <c r="C72" s="112" t="s">
        <v>336</v>
      </c>
      <c r="D72" s="111" t="s">
        <v>1574</v>
      </c>
      <c r="E72" s="112" t="s">
        <v>658</v>
      </c>
      <c r="F72" s="112" t="s">
        <v>700</v>
      </c>
      <c r="G72" s="40" t="s">
        <v>1678</v>
      </c>
      <c r="H72" s="111" t="s">
        <v>1679</v>
      </c>
      <c r="I72" s="208"/>
      <c r="J72" s="208"/>
      <c r="K72" s="208"/>
      <c r="L72" s="208"/>
      <c r="M72" s="208"/>
      <c r="N72" s="206"/>
      <c r="AH72" s="215">
        <v>1</v>
      </c>
    </row>
    <row r="73" spans="1:34" ht="54.95" customHeight="1">
      <c r="A73" s="249" t="s">
        <v>699</v>
      </c>
      <c r="B73" s="112" t="s">
        <v>641</v>
      </c>
      <c r="C73" s="112" t="s">
        <v>733</v>
      </c>
      <c r="D73" s="111" t="s">
        <v>1578</v>
      </c>
      <c r="E73" s="112" t="s">
        <v>658</v>
      </c>
      <c r="F73" s="112" t="s">
        <v>700</v>
      </c>
      <c r="G73" s="40" t="s">
        <v>1680</v>
      </c>
      <c r="H73" s="111" t="s">
        <v>1681</v>
      </c>
      <c r="AH73" s="215">
        <v>1</v>
      </c>
    </row>
    <row r="74" spans="1:34" ht="54.95" customHeight="1">
      <c r="A74" s="249" t="s">
        <v>699</v>
      </c>
      <c r="B74" s="112" t="s">
        <v>687</v>
      </c>
      <c r="C74" s="112" t="s">
        <v>565</v>
      </c>
      <c r="D74" s="111" t="s">
        <v>1582</v>
      </c>
      <c r="E74" s="112" t="s">
        <v>658</v>
      </c>
      <c r="F74" s="112" t="s">
        <v>700</v>
      </c>
      <c r="G74" s="40" t="s">
        <v>1682</v>
      </c>
      <c r="H74" s="111" t="s">
        <v>1683</v>
      </c>
      <c r="I74" s="208"/>
      <c r="J74" s="208"/>
      <c r="K74" s="208"/>
      <c r="L74" s="208"/>
      <c r="M74" s="208"/>
      <c r="N74" s="206"/>
      <c r="AH74" s="215">
        <v>1</v>
      </c>
    </row>
    <row r="75" spans="1:34" ht="54.95" customHeight="1">
      <c r="A75" s="249" t="s">
        <v>699</v>
      </c>
      <c r="B75" s="112" t="s">
        <v>513</v>
      </c>
      <c r="C75" s="112" t="s">
        <v>750</v>
      </c>
      <c r="D75" s="111" t="s">
        <v>1586</v>
      </c>
      <c r="E75" s="112" t="s">
        <v>658</v>
      </c>
      <c r="F75" s="112" t="s">
        <v>700</v>
      </c>
      <c r="G75" s="40" t="s">
        <v>1684</v>
      </c>
      <c r="H75" s="111" t="s">
        <v>1685</v>
      </c>
      <c r="AH75" s="215">
        <v>1</v>
      </c>
    </row>
    <row r="76" spans="1:34" ht="54.95" customHeight="1">
      <c r="A76" s="249" t="s">
        <v>699</v>
      </c>
      <c r="B76" s="112" t="s">
        <v>702</v>
      </c>
      <c r="C76" s="112" t="s">
        <v>757</v>
      </c>
      <c r="D76" s="111" t="s">
        <v>1589</v>
      </c>
      <c r="E76" s="112" t="s">
        <v>658</v>
      </c>
      <c r="F76" s="112" t="s">
        <v>700</v>
      </c>
      <c r="G76" s="40" t="s">
        <v>1686</v>
      </c>
      <c r="H76" s="111" t="s">
        <v>1687</v>
      </c>
      <c r="I76" s="208"/>
      <c r="J76" s="208"/>
      <c r="K76" s="208"/>
      <c r="L76" s="208"/>
      <c r="M76" s="208"/>
      <c r="N76" s="206"/>
      <c r="AH76" s="215">
        <v>1</v>
      </c>
    </row>
    <row r="77" spans="1:34" ht="54.95" customHeight="1">
      <c r="A77" s="249" t="s">
        <v>699</v>
      </c>
      <c r="B77" s="112" t="s">
        <v>553</v>
      </c>
      <c r="C77" s="112" t="s">
        <v>1593</v>
      </c>
      <c r="D77" s="111" t="s">
        <v>1594</v>
      </c>
      <c r="E77" s="112" t="s">
        <v>658</v>
      </c>
      <c r="F77" s="112" t="s">
        <v>700</v>
      </c>
      <c r="G77" s="40" t="s">
        <v>1688</v>
      </c>
      <c r="H77" s="111" t="s">
        <v>1689</v>
      </c>
      <c r="AH77" s="215">
        <v>1</v>
      </c>
    </row>
    <row r="78" spans="1:34" ht="54.95" customHeight="1">
      <c r="A78" s="249" t="s">
        <v>457</v>
      </c>
      <c r="B78" s="112" t="s">
        <v>676</v>
      </c>
      <c r="C78" s="112" t="s">
        <v>336</v>
      </c>
      <c r="D78" s="111" t="s">
        <v>1570</v>
      </c>
      <c r="E78" s="112" t="s">
        <v>707</v>
      </c>
      <c r="F78" s="112" t="s">
        <v>708</v>
      </c>
      <c r="G78" s="40" t="s">
        <v>1690</v>
      </c>
      <c r="H78" s="111" t="s">
        <v>1691</v>
      </c>
      <c r="I78" s="208"/>
      <c r="J78" s="208"/>
      <c r="K78" s="208"/>
      <c r="L78" s="208"/>
      <c r="M78" s="208"/>
      <c r="N78" s="206"/>
      <c r="AH78" s="215">
        <v>1</v>
      </c>
    </row>
    <row r="79" spans="1:34" ht="54.95" customHeight="1">
      <c r="A79" s="249" t="s">
        <v>457</v>
      </c>
      <c r="B79" s="112" t="s">
        <v>459</v>
      </c>
      <c r="C79" s="112" t="s">
        <v>336</v>
      </c>
      <c r="D79" s="111" t="s">
        <v>1574</v>
      </c>
      <c r="E79" s="112" t="s">
        <v>707</v>
      </c>
      <c r="F79" s="112" t="s">
        <v>708</v>
      </c>
      <c r="G79" s="40" t="s">
        <v>1692</v>
      </c>
      <c r="H79" s="111" t="s">
        <v>1693</v>
      </c>
      <c r="AH79" s="215">
        <v>1</v>
      </c>
    </row>
    <row r="80" spans="1:34" ht="54.95" customHeight="1">
      <c r="A80" s="249" t="s">
        <v>457</v>
      </c>
      <c r="B80" s="112" t="s">
        <v>710</v>
      </c>
      <c r="C80" s="112" t="s">
        <v>733</v>
      </c>
      <c r="D80" s="111" t="s">
        <v>1578</v>
      </c>
      <c r="E80" s="112" t="s">
        <v>707</v>
      </c>
      <c r="F80" s="112" t="s">
        <v>708</v>
      </c>
      <c r="G80" s="40" t="s">
        <v>1694</v>
      </c>
      <c r="H80" s="111" t="s">
        <v>1695</v>
      </c>
      <c r="I80" s="208"/>
      <c r="J80" s="208"/>
      <c r="K80" s="208"/>
      <c r="L80" s="208"/>
      <c r="M80" s="208"/>
      <c r="N80" s="206"/>
      <c r="AH80" s="215">
        <v>1</v>
      </c>
    </row>
    <row r="81" spans="1:34" ht="54.95" customHeight="1">
      <c r="A81" s="249" t="s">
        <v>457</v>
      </c>
      <c r="B81" s="112" t="s">
        <v>650</v>
      </c>
      <c r="C81" s="112" t="s">
        <v>565</v>
      </c>
      <c r="D81" s="111" t="s">
        <v>1582</v>
      </c>
      <c r="E81" s="112" t="s">
        <v>707</v>
      </c>
      <c r="F81" s="112" t="s">
        <v>708</v>
      </c>
      <c r="G81" s="40" t="s">
        <v>1696</v>
      </c>
      <c r="H81" s="111" t="s">
        <v>1697</v>
      </c>
      <c r="AH81" s="215">
        <v>1</v>
      </c>
    </row>
    <row r="82" spans="1:34" ht="54.95" customHeight="1">
      <c r="A82" s="249" t="s">
        <v>457</v>
      </c>
      <c r="B82" s="112" t="s">
        <v>460</v>
      </c>
      <c r="C82" s="112" t="s">
        <v>750</v>
      </c>
      <c r="D82" s="111" t="s">
        <v>1586</v>
      </c>
      <c r="E82" s="112" t="s">
        <v>707</v>
      </c>
      <c r="F82" s="112" t="s">
        <v>708</v>
      </c>
      <c r="G82" s="40" t="s">
        <v>1698</v>
      </c>
      <c r="H82" s="111" t="s">
        <v>1699</v>
      </c>
      <c r="I82" s="208"/>
      <c r="J82" s="208"/>
      <c r="K82" s="208"/>
      <c r="L82" s="208"/>
      <c r="M82" s="208"/>
      <c r="N82" s="206"/>
      <c r="AH82" s="215">
        <v>1</v>
      </c>
    </row>
    <row r="83" spans="1:34" ht="54.95" customHeight="1">
      <c r="A83" s="249" t="s">
        <v>457</v>
      </c>
      <c r="B83" s="112" t="s">
        <v>519</v>
      </c>
      <c r="C83" s="112" t="s">
        <v>757</v>
      </c>
      <c r="D83" s="111" t="s">
        <v>1589</v>
      </c>
      <c r="E83" s="112" t="s">
        <v>707</v>
      </c>
      <c r="F83" s="112" t="s">
        <v>708</v>
      </c>
      <c r="G83" s="40" t="s">
        <v>1700</v>
      </c>
      <c r="H83" s="111" t="s">
        <v>1701</v>
      </c>
      <c r="AH83" s="215">
        <v>1</v>
      </c>
    </row>
    <row r="84" spans="1:34" ht="54.95" customHeight="1">
      <c r="A84" s="249" t="s">
        <v>457</v>
      </c>
      <c r="B84" s="112" t="s">
        <v>547</v>
      </c>
      <c r="C84" s="112" t="s">
        <v>1593</v>
      </c>
      <c r="D84" s="111" t="s">
        <v>1594</v>
      </c>
      <c r="E84" s="112" t="s">
        <v>707</v>
      </c>
      <c r="F84" s="112" t="s">
        <v>708</v>
      </c>
      <c r="G84" s="40" t="s">
        <v>1702</v>
      </c>
      <c r="H84" s="111" t="s">
        <v>1703</v>
      </c>
      <c r="I84" s="208"/>
      <c r="J84" s="208"/>
      <c r="K84" s="208"/>
      <c r="L84" s="208"/>
      <c r="M84" s="208"/>
      <c r="N84" s="206"/>
      <c r="AH84" s="215">
        <v>1</v>
      </c>
    </row>
    <row r="85" spans="1:34" ht="54.95" customHeight="1">
      <c r="A85" s="249" t="s">
        <v>715</v>
      </c>
      <c r="B85" s="112" t="s">
        <v>719</v>
      </c>
      <c r="C85" s="112" t="s">
        <v>336</v>
      </c>
      <c r="D85" s="111" t="s">
        <v>1570</v>
      </c>
      <c r="E85" s="112" t="s">
        <v>716</v>
      </c>
      <c r="F85" s="112" t="s">
        <v>717</v>
      </c>
      <c r="G85" s="40" t="s">
        <v>1704</v>
      </c>
      <c r="H85" s="111" t="s">
        <v>1705</v>
      </c>
      <c r="AH85" s="215">
        <v>1</v>
      </c>
    </row>
    <row r="86" spans="1:34" ht="54.95" customHeight="1">
      <c r="A86" s="249" t="s">
        <v>715</v>
      </c>
      <c r="B86" s="112" t="s">
        <v>692</v>
      </c>
      <c r="C86" s="112" t="s">
        <v>336</v>
      </c>
      <c r="D86" s="111" t="s">
        <v>1574</v>
      </c>
      <c r="E86" s="112" t="s">
        <v>716</v>
      </c>
      <c r="F86" s="112" t="s">
        <v>717</v>
      </c>
      <c r="G86" s="40" t="s">
        <v>1706</v>
      </c>
      <c r="H86" s="111" t="s">
        <v>1707</v>
      </c>
      <c r="I86" s="208"/>
      <c r="J86" s="208"/>
      <c r="K86" s="208"/>
      <c r="L86" s="208"/>
      <c r="M86" s="208"/>
      <c r="N86" s="206"/>
      <c r="AH86" s="215">
        <v>1</v>
      </c>
    </row>
    <row r="87" spans="1:34" ht="54.95" customHeight="1">
      <c r="A87" s="249" t="s">
        <v>715</v>
      </c>
      <c r="B87" s="112" t="s">
        <v>460</v>
      </c>
      <c r="C87" s="112" t="s">
        <v>733</v>
      </c>
      <c r="D87" s="111" t="s">
        <v>1578</v>
      </c>
      <c r="E87" s="112" t="s">
        <v>716</v>
      </c>
      <c r="F87" s="112" t="s">
        <v>717</v>
      </c>
      <c r="G87" s="40" t="s">
        <v>1708</v>
      </c>
      <c r="H87" s="111" t="s">
        <v>1709</v>
      </c>
      <c r="AH87" s="215">
        <v>1</v>
      </c>
    </row>
    <row r="88" spans="1:34" ht="54.95" customHeight="1">
      <c r="A88" s="249" t="s">
        <v>715</v>
      </c>
      <c r="B88" s="112" t="s">
        <v>530</v>
      </c>
      <c r="C88" s="112" t="s">
        <v>565</v>
      </c>
      <c r="D88" s="111" t="s">
        <v>1582</v>
      </c>
      <c r="E88" s="112" t="s">
        <v>716</v>
      </c>
      <c r="F88" s="112" t="s">
        <v>717</v>
      </c>
      <c r="G88" s="40" t="s">
        <v>1710</v>
      </c>
      <c r="H88" s="111" t="s">
        <v>1711</v>
      </c>
      <c r="I88" s="208"/>
      <c r="J88" s="208"/>
      <c r="K88" s="208"/>
      <c r="L88" s="208"/>
      <c r="M88" s="208"/>
      <c r="N88" s="206"/>
      <c r="AH88" s="215">
        <v>1</v>
      </c>
    </row>
    <row r="89" spans="1:34" ht="54.95" customHeight="1">
      <c r="A89" s="249" t="s">
        <v>715</v>
      </c>
      <c r="B89" s="112" t="s">
        <v>647</v>
      </c>
      <c r="C89" s="112" t="s">
        <v>750</v>
      </c>
      <c r="D89" s="111" t="s">
        <v>1586</v>
      </c>
      <c r="E89" s="112" t="s">
        <v>716</v>
      </c>
      <c r="F89" s="112" t="s">
        <v>717</v>
      </c>
      <c r="G89" s="40" t="s">
        <v>1712</v>
      </c>
      <c r="H89" s="111" t="s">
        <v>1713</v>
      </c>
      <c r="AH89" s="215">
        <v>1</v>
      </c>
    </row>
    <row r="90" spans="1:34" ht="54.95" customHeight="1">
      <c r="A90" s="249" t="s">
        <v>715</v>
      </c>
      <c r="B90" s="112" t="s">
        <v>513</v>
      </c>
      <c r="C90" s="112" t="s">
        <v>757</v>
      </c>
      <c r="D90" s="111" t="s">
        <v>1589</v>
      </c>
      <c r="E90" s="112" t="s">
        <v>716</v>
      </c>
      <c r="F90" s="112" t="s">
        <v>717</v>
      </c>
      <c r="G90" s="40" t="s">
        <v>1714</v>
      </c>
      <c r="H90" s="111" t="s">
        <v>1715</v>
      </c>
      <c r="I90" s="208"/>
      <c r="J90" s="208"/>
      <c r="K90" s="208"/>
      <c r="L90" s="208"/>
      <c r="M90" s="208"/>
      <c r="N90" s="206"/>
      <c r="AH90" s="215">
        <v>1</v>
      </c>
    </row>
    <row r="91" spans="1:34" ht="54.95" customHeight="1">
      <c r="A91" s="249" t="s">
        <v>715</v>
      </c>
      <c r="B91" s="112" t="s">
        <v>720</v>
      </c>
      <c r="C91" s="112" t="s">
        <v>1593</v>
      </c>
      <c r="D91" s="111" t="s">
        <v>1594</v>
      </c>
      <c r="E91" s="112" t="s">
        <v>716</v>
      </c>
      <c r="F91" s="112" t="s">
        <v>717</v>
      </c>
      <c r="G91" s="40" t="s">
        <v>1716</v>
      </c>
      <c r="H91" s="111" t="s">
        <v>1717</v>
      </c>
      <c r="AH91" s="215">
        <v>1</v>
      </c>
    </row>
    <row r="92" spans="1:34" ht="54.95" customHeight="1">
      <c r="A92" s="249" t="s">
        <v>725</v>
      </c>
      <c r="B92" s="112" t="s">
        <v>719</v>
      </c>
      <c r="C92" s="112" t="s">
        <v>336</v>
      </c>
      <c r="D92" s="111" t="s">
        <v>1570</v>
      </c>
      <c r="E92" s="112" t="s">
        <v>726</v>
      </c>
      <c r="F92" s="112" t="s">
        <v>727</v>
      </c>
      <c r="G92" s="40" t="s">
        <v>1718</v>
      </c>
      <c r="H92" s="111" t="s">
        <v>1719</v>
      </c>
      <c r="I92" s="208"/>
      <c r="J92" s="208"/>
      <c r="K92" s="208"/>
      <c r="L92" s="208"/>
      <c r="M92" s="208"/>
      <c r="N92" s="206"/>
      <c r="AH92" s="215">
        <v>1</v>
      </c>
    </row>
    <row r="93" spans="1:34" ht="54.95" customHeight="1">
      <c r="A93" s="249" t="s">
        <v>725</v>
      </c>
      <c r="B93" s="112" t="s">
        <v>519</v>
      </c>
      <c r="C93" s="112" t="s">
        <v>336</v>
      </c>
      <c r="D93" s="111" t="s">
        <v>1574</v>
      </c>
      <c r="E93" s="112" t="s">
        <v>726</v>
      </c>
      <c r="F93" s="112" t="s">
        <v>727</v>
      </c>
      <c r="G93" s="40" t="s">
        <v>1720</v>
      </c>
      <c r="H93" s="111" t="s">
        <v>1721</v>
      </c>
      <c r="AH93" s="215">
        <v>1</v>
      </c>
    </row>
    <row r="94" spans="1:34" ht="54.95" customHeight="1">
      <c r="A94" s="249" t="s">
        <v>725</v>
      </c>
      <c r="B94" s="112" t="s">
        <v>513</v>
      </c>
      <c r="C94" s="112" t="s">
        <v>733</v>
      </c>
      <c r="D94" s="111" t="s">
        <v>1578</v>
      </c>
      <c r="E94" s="112" t="s">
        <v>726</v>
      </c>
      <c r="F94" s="112" t="s">
        <v>727</v>
      </c>
      <c r="G94" s="40" t="s">
        <v>1722</v>
      </c>
      <c r="H94" s="111" t="s">
        <v>1723</v>
      </c>
      <c r="I94" s="208"/>
      <c r="J94" s="208"/>
      <c r="K94" s="208"/>
      <c r="L94" s="208"/>
      <c r="M94" s="208"/>
      <c r="N94" s="206"/>
      <c r="AH94" s="215">
        <v>1</v>
      </c>
    </row>
    <row r="95" spans="1:34" ht="54.95" customHeight="1">
      <c r="A95" s="249" t="s">
        <v>725</v>
      </c>
      <c r="B95" s="112" t="s">
        <v>729</v>
      </c>
      <c r="C95" s="112" t="s">
        <v>565</v>
      </c>
      <c r="D95" s="111" t="s">
        <v>1582</v>
      </c>
      <c r="E95" s="112" t="s">
        <v>726</v>
      </c>
      <c r="F95" s="112" t="s">
        <v>727</v>
      </c>
      <c r="G95" s="40" t="s">
        <v>1724</v>
      </c>
      <c r="H95" s="111" t="s">
        <v>1725</v>
      </c>
      <c r="AH95" s="215">
        <v>1</v>
      </c>
    </row>
    <row r="96" spans="1:34" ht="54.95" customHeight="1">
      <c r="A96" s="249" t="s">
        <v>725</v>
      </c>
      <c r="B96" s="112" t="s">
        <v>730</v>
      </c>
      <c r="C96" s="112" t="s">
        <v>750</v>
      </c>
      <c r="D96" s="111" t="s">
        <v>1586</v>
      </c>
      <c r="E96" s="112" t="s">
        <v>726</v>
      </c>
      <c r="F96" s="112" t="s">
        <v>727</v>
      </c>
      <c r="G96" s="40" t="s">
        <v>1726</v>
      </c>
      <c r="H96" s="111" t="s">
        <v>1727</v>
      </c>
      <c r="I96" s="208"/>
      <c r="J96" s="208"/>
      <c r="K96" s="208"/>
      <c r="L96" s="208"/>
      <c r="M96" s="208"/>
      <c r="N96" s="206"/>
      <c r="AH96" s="215">
        <v>1</v>
      </c>
    </row>
    <row r="97" spans="1:34" ht="54.95" customHeight="1">
      <c r="A97" s="249" t="s">
        <v>725</v>
      </c>
      <c r="B97" s="112" t="s">
        <v>460</v>
      </c>
      <c r="C97" s="112" t="s">
        <v>757</v>
      </c>
      <c r="D97" s="111" t="s">
        <v>1589</v>
      </c>
      <c r="E97" s="112" t="s">
        <v>726</v>
      </c>
      <c r="F97" s="112" t="s">
        <v>727</v>
      </c>
      <c r="G97" s="40" t="s">
        <v>1728</v>
      </c>
      <c r="H97" s="111" t="s">
        <v>1729</v>
      </c>
      <c r="AH97" s="215">
        <v>1</v>
      </c>
    </row>
    <row r="98" spans="1:34" ht="54.95" customHeight="1">
      <c r="A98" s="249" t="s">
        <v>725</v>
      </c>
      <c r="B98" s="112" t="s">
        <v>547</v>
      </c>
      <c r="C98" s="112" t="s">
        <v>1593</v>
      </c>
      <c r="D98" s="111" t="s">
        <v>1594</v>
      </c>
      <c r="E98" s="112" t="s">
        <v>726</v>
      </c>
      <c r="F98" s="112" t="s">
        <v>727</v>
      </c>
      <c r="G98" s="40" t="s">
        <v>1730</v>
      </c>
      <c r="H98" s="111" t="s">
        <v>1731</v>
      </c>
      <c r="I98" s="208"/>
      <c r="J98" s="208"/>
      <c r="K98" s="208"/>
      <c r="L98" s="208"/>
      <c r="M98" s="208"/>
      <c r="N98" s="206"/>
      <c r="AH98" s="215">
        <v>1</v>
      </c>
    </row>
    <row r="99" spans="1:34" ht="54.95" customHeight="1">
      <c r="A99" s="249" t="s">
        <v>648</v>
      </c>
      <c r="B99" s="112" t="s">
        <v>641</v>
      </c>
      <c r="C99" s="112" t="s">
        <v>336</v>
      </c>
      <c r="D99" s="111" t="s">
        <v>1570</v>
      </c>
      <c r="E99" s="112" t="s">
        <v>198</v>
      </c>
      <c r="F99" s="112" t="s">
        <v>735</v>
      </c>
      <c r="G99" s="40" t="s">
        <v>1732</v>
      </c>
      <c r="H99" s="111" t="s">
        <v>1733</v>
      </c>
      <c r="AH99" s="215">
        <v>1</v>
      </c>
    </row>
    <row r="100" spans="1:34" ht="54.95" customHeight="1">
      <c r="A100" s="249" t="s">
        <v>648</v>
      </c>
      <c r="B100" s="112" t="s">
        <v>542</v>
      </c>
      <c r="C100" s="112" t="s">
        <v>336</v>
      </c>
      <c r="D100" s="111" t="s">
        <v>1574</v>
      </c>
      <c r="E100" s="112" t="s">
        <v>198</v>
      </c>
      <c r="F100" s="112" t="s">
        <v>735</v>
      </c>
      <c r="G100" s="40" t="s">
        <v>1734</v>
      </c>
      <c r="H100" s="111" t="s">
        <v>1735</v>
      </c>
      <c r="I100" s="208"/>
      <c r="J100" s="208"/>
      <c r="K100" s="208"/>
      <c r="L100" s="208"/>
      <c r="M100" s="208"/>
      <c r="N100" s="206"/>
      <c r="AH100" s="215">
        <v>1</v>
      </c>
    </row>
    <row r="101" spans="1:34" ht="54.95" customHeight="1">
      <c r="A101" s="249" t="s">
        <v>648</v>
      </c>
      <c r="B101" s="112" t="s">
        <v>729</v>
      </c>
      <c r="C101" s="112" t="s">
        <v>733</v>
      </c>
      <c r="D101" s="111" t="s">
        <v>1578</v>
      </c>
      <c r="E101" s="112" t="s">
        <v>198</v>
      </c>
      <c r="F101" s="112" t="s">
        <v>735</v>
      </c>
      <c r="G101" s="40" t="s">
        <v>1736</v>
      </c>
      <c r="H101" s="111" t="s">
        <v>1737</v>
      </c>
      <c r="AH101" s="215">
        <v>1</v>
      </c>
    </row>
    <row r="102" spans="1:34" ht="54.95" customHeight="1">
      <c r="A102" s="249" t="s">
        <v>648</v>
      </c>
      <c r="B102" s="112" t="s">
        <v>525</v>
      </c>
      <c r="C102" s="112" t="s">
        <v>565</v>
      </c>
      <c r="D102" s="111" t="s">
        <v>1582</v>
      </c>
      <c r="E102" s="112" t="s">
        <v>198</v>
      </c>
      <c r="F102" s="112" t="s">
        <v>735</v>
      </c>
      <c r="G102" s="40" t="s">
        <v>1738</v>
      </c>
      <c r="H102" s="111" t="s">
        <v>1739</v>
      </c>
      <c r="I102" s="208"/>
      <c r="J102" s="208"/>
      <c r="K102" s="208"/>
      <c r="L102" s="208"/>
      <c r="M102" s="208"/>
      <c r="N102" s="206"/>
      <c r="AH102" s="215">
        <v>1</v>
      </c>
    </row>
    <row r="103" spans="1:34" ht="54.95" customHeight="1">
      <c r="A103" s="249" t="s">
        <v>648</v>
      </c>
      <c r="B103" s="112" t="s">
        <v>662</v>
      </c>
      <c r="C103" s="112" t="s">
        <v>750</v>
      </c>
      <c r="D103" s="111" t="s">
        <v>1586</v>
      </c>
      <c r="E103" s="112" t="s">
        <v>198</v>
      </c>
      <c r="F103" s="112" t="s">
        <v>735</v>
      </c>
      <c r="G103" s="40" t="s">
        <v>1740</v>
      </c>
      <c r="H103" s="111" t="s">
        <v>1741</v>
      </c>
      <c r="AH103" s="215">
        <v>1</v>
      </c>
    </row>
    <row r="104" spans="1:34" ht="54.95" customHeight="1">
      <c r="A104" s="249" t="s">
        <v>648</v>
      </c>
      <c r="B104" s="112" t="s">
        <v>460</v>
      </c>
      <c r="C104" s="112" t="s">
        <v>757</v>
      </c>
      <c r="D104" s="111" t="s">
        <v>1589</v>
      </c>
      <c r="E104" s="112" t="s">
        <v>198</v>
      </c>
      <c r="F104" s="112" t="s">
        <v>735</v>
      </c>
      <c r="G104" s="40" t="s">
        <v>1742</v>
      </c>
      <c r="H104" s="111" t="s">
        <v>1743</v>
      </c>
      <c r="I104" s="208"/>
      <c r="J104" s="208"/>
      <c r="K104" s="208"/>
      <c r="L104" s="208"/>
      <c r="M104" s="208"/>
      <c r="N104" s="206"/>
      <c r="AH104" s="215">
        <v>1</v>
      </c>
    </row>
    <row r="105" spans="1:34" ht="54.95" customHeight="1">
      <c r="A105" s="249" t="s">
        <v>648</v>
      </c>
      <c r="B105" s="112" t="s">
        <v>547</v>
      </c>
      <c r="C105" s="112" t="s">
        <v>1593</v>
      </c>
      <c r="D105" s="111" t="s">
        <v>1594</v>
      </c>
      <c r="E105" s="112" t="s">
        <v>198</v>
      </c>
      <c r="F105" s="112" t="s">
        <v>735</v>
      </c>
      <c r="G105" s="40" t="s">
        <v>1744</v>
      </c>
      <c r="H105" s="111" t="s">
        <v>1745</v>
      </c>
      <c r="AH105" s="215">
        <v>1</v>
      </c>
    </row>
    <row r="106" spans="1:34" ht="54.95" customHeight="1">
      <c r="A106" s="249" t="s">
        <v>468</v>
      </c>
      <c r="B106" s="112" t="s">
        <v>519</v>
      </c>
      <c r="C106" s="112" t="s">
        <v>336</v>
      </c>
      <c r="D106" s="111" t="s">
        <v>1570</v>
      </c>
      <c r="E106" s="112" t="s">
        <v>726</v>
      </c>
      <c r="F106" s="112" t="s">
        <v>741</v>
      </c>
      <c r="G106" s="40" t="s">
        <v>1746</v>
      </c>
      <c r="H106" s="111" t="s">
        <v>1747</v>
      </c>
      <c r="I106" s="208"/>
      <c r="J106" s="208"/>
      <c r="K106" s="208"/>
      <c r="L106" s="208"/>
      <c r="M106" s="208"/>
      <c r="N106" s="206"/>
      <c r="AH106" s="215">
        <v>1</v>
      </c>
    </row>
    <row r="107" spans="1:34" ht="54.95" customHeight="1">
      <c r="A107" s="249" t="s">
        <v>468</v>
      </c>
      <c r="B107" s="112" t="s">
        <v>459</v>
      </c>
      <c r="C107" s="112" t="s">
        <v>336</v>
      </c>
      <c r="D107" s="111" t="s">
        <v>1574</v>
      </c>
      <c r="E107" s="112" t="s">
        <v>726</v>
      </c>
      <c r="F107" s="112" t="s">
        <v>741</v>
      </c>
      <c r="G107" s="40" t="s">
        <v>1748</v>
      </c>
      <c r="H107" s="111" t="s">
        <v>1749</v>
      </c>
      <c r="AH107" s="215">
        <v>1</v>
      </c>
    </row>
    <row r="108" spans="1:34" ht="54.95" customHeight="1">
      <c r="A108" s="249" t="s">
        <v>468</v>
      </c>
      <c r="B108" s="112" t="s">
        <v>460</v>
      </c>
      <c r="C108" s="112" t="s">
        <v>733</v>
      </c>
      <c r="D108" s="111" t="s">
        <v>1578</v>
      </c>
      <c r="E108" s="112" t="s">
        <v>726</v>
      </c>
      <c r="F108" s="112" t="s">
        <v>741</v>
      </c>
      <c r="G108" s="40" t="s">
        <v>1750</v>
      </c>
      <c r="H108" s="111" t="s">
        <v>1751</v>
      </c>
      <c r="I108" s="208"/>
      <c r="J108" s="208"/>
      <c r="K108" s="208"/>
      <c r="L108" s="208"/>
      <c r="M108" s="208"/>
      <c r="N108" s="206"/>
      <c r="AH108" s="215">
        <v>1</v>
      </c>
    </row>
    <row r="109" spans="1:34" ht="54.95" customHeight="1">
      <c r="A109" s="249" t="s">
        <v>468</v>
      </c>
      <c r="B109" s="112" t="s">
        <v>662</v>
      </c>
      <c r="C109" s="112" t="s">
        <v>565</v>
      </c>
      <c r="D109" s="111" t="s">
        <v>1582</v>
      </c>
      <c r="E109" s="112" t="s">
        <v>726</v>
      </c>
      <c r="F109" s="112" t="s">
        <v>741</v>
      </c>
      <c r="G109" s="40" t="s">
        <v>1752</v>
      </c>
      <c r="H109" s="111" t="s">
        <v>1753</v>
      </c>
      <c r="AH109" s="215">
        <v>1</v>
      </c>
    </row>
    <row r="110" spans="1:34" ht="54.95" customHeight="1">
      <c r="A110" s="249" t="s">
        <v>468</v>
      </c>
      <c r="B110" s="112" t="s">
        <v>743</v>
      </c>
      <c r="C110" s="112" t="s">
        <v>750</v>
      </c>
      <c r="D110" s="111" t="s">
        <v>1586</v>
      </c>
      <c r="E110" s="112" t="s">
        <v>726</v>
      </c>
      <c r="F110" s="112" t="s">
        <v>741</v>
      </c>
      <c r="G110" s="40" t="s">
        <v>1754</v>
      </c>
      <c r="H110" s="111" t="s">
        <v>1755</v>
      </c>
      <c r="I110" s="208"/>
      <c r="J110" s="208"/>
      <c r="K110" s="208"/>
      <c r="L110" s="208"/>
      <c r="M110" s="208"/>
      <c r="N110" s="206"/>
      <c r="AH110" s="215">
        <v>1</v>
      </c>
    </row>
    <row r="111" spans="1:34" ht="54.95" customHeight="1">
      <c r="A111" s="249" t="s">
        <v>468</v>
      </c>
      <c r="B111" s="112" t="s">
        <v>553</v>
      </c>
      <c r="C111" s="112" t="s">
        <v>757</v>
      </c>
      <c r="D111" s="111" t="s">
        <v>1589</v>
      </c>
      <c r="E111" s="112" t="s">
        <v>726</v>
      </c>
      <c r="F111" s="112" t="s">
        <v>741</v>
      </c>
      <c r="G111" s="40" t="s">
        <v>1756</v>
      </c>
      <c r="H111" s="111" t="s">
        <v>1757</v>
      </c>
      <c r="AH111" s="215">
        <v>1</v>
      </c>
    </row>
    <row r="112" spans="1:34" ht="54.95" customHeight="1">
      <c r="A112" s="249" t="s">
        <v>468</v>
      </c>
      <c r="B112" s="112" t="s">
        <v>744</v>
      </c>
      <c r="C112" s="112" t="s">
        <v>1593</v>
      </c>
      <c r="D112" s="111" t="s">
        <v>1594</v>
      </c>
      <c r="E112" s="112" t="s">
        <v>726</v>
      </c>
      <c r="F112" s="112" t="s">
        <v>741</v>
      </c>
      <c r="G112" s="40" t="s">
        <v>1758</v>
      </c>
      <c r="H112" s="111" t="s">
        <v>1759</v>
      </c>
      <c r="I112" s="208"/>
      <c r="J112" s="208"/>
      <c r="K112" s="208"/>
      <c r="L112" s="208"/>
      <c r="M112" s="208"/>
      <c r="N112" s="206"/>
      <c r="AH112" s="215">
        <v>1</v>
      </c>
    </row>
    <row r="113" spans="1:34" ht="54.95" customHeight="1">
      <c r="A113" s="249" t="s">
        <v>752</v>
      </c>
      <c r="B113" s="112" t="s">
        <v>686</v>
      </c>
      <c r="C113" s="112" t="s">
        <v>336</v>
      </c>
      <c r="D113" s="111" t="s">
        <v>1570</v>
      </c>
      <c r="E113" s="112" t="s">
        <v>658</v>
      </c>
      <c r="F113" s="112" t="s">
        <v>700</v>
      </c>
      <c r="G113" s="40" t="s">
        <v>1760</v>
      </c>
      <c r="H113" s="111" t="s">
        <v>1761</v>
      </c>
      <c r="AH113" s="215">
        <v>1</v>
      </c>
    </row>
    <row r="114" spans="1:34" ht="54.95" customHeight="1">
      <c r="A114" s="249" t="s">
        <v>752</v>
      </c>
      <c r="B114" s="112" t="s">
        <v>719</v>
      </c>
      <c r="C114" s="112" t="s">
        <v>336</v>
      </c>
      <c r="D114" s="111" t="s">
        <v>1574</v>
      </c>
      <c r="E114" s="112" t="s">
        <v>658</v>
      </c>
      <c r="F114" s="112" t="s">
        <v>700</v>
      </c>
      <c r="G114" s="40" t="s">
        <v>1762</v>
      </c>
      <c r="H114" s="111" t="s">
        <v>1763</v>
      </c>
      <c r="I114" s="208"/>
      <c r="J114" s="208"/>
      <c r="K114" s="208"/>
      <c r="L114" s="208"/>
      <c r="M114" s="208"/>
      <c r="N114" s="206"/>
      <c r="AH114" s="215">
        <v>1</v>
      </c>
    </row>
    <row r="115" spans="1:34" ht="54.95" customHeight="1">
      <c r="A115" s="249" t="s">
        <v>752</v>
      </c>
      <c r="B115" s="112" t="s">
        <v>513</v>
      </c>
      <c r="C115" s="112" t="s">
        <v>733</v>
      </c>
      <c r="D115" s="111" t="s">
        <v>1578</v>
      </c>
      <c r="E115" s="112" t="s">
        <v>658</v>
      </c>
      <c r="F115" s="112" t="s">
        <v>700</v>
      </c>
      <c r="G115" s="40" t="s">
        <v>1764</v>
      </c>
      <c r="H115" s="111" t="s">
        <v>1765</v>
      </c>
      <c r="AH115" s="215">
        <v>1</v>
      </c>
    </row>
    <row r="116" spans="1:34" ht="54.95" customHeight="1">
      <c r="A116" s="249" t="s">
        <v>752</v>
      </c>
      <c r="B116" s="112" t="s">
        <v>459</v>
      </c>
      <c r="C116" s="112" t="s">
        <v>565</v>
      </c>
      <c r="D116" s="111" t="s">
        <v>1582</v>
      </c>
      <c r="E116" s="112" t="s">
        <v>658</v>
      </c>
      <c r="F116" s="112" t="s">
        <v>700</v>
      </c>
      <c r="G116" s="40" t="s">
        <v>1766</v>
      </c>
      <c r="H116" s="111" t="s">
        <v>1767</v>
      </c>
      <c r="I116" s="208"/>
      <c r="J116" s="208"/>
      <c r="K116" s="208"/>
      <c r="L116" s="208"/>
      <c r="M116" s="208"/>
      <c r="N116" s="206"/>
      <c r="AH116" s="215">
        <v>1</v>
      </c>
    </row>
    <row r="117" spans="1:34" ht="54.95" customHeight="1">
      <c r="A117" s="249" t="s">
        <v>752</v>
      </c>
      <c r="B117" s="112" t="s">
        <v>754</v>
      </c>
      <c r="C117" s="112" t="s">
        <v>750</v>
      </c>
      <c r="D117" s="111" t="s">
        <v>1586</v>
      </c>
      <c r="E117" s="112" t="s">
        <v>658</v>
      </c>
      <c r="F117" s="112" t="s">
        <v>700</v>
      </c>
      <c r="G117" s="40" t="s">
        <v>1768</v>
      </c>
      <c r="H117" s="111" t="s">
        <v>1769</v>
      </c>
      <c r="AH117" s="215">
        <v>1</v>
      </c>
    </row>
    <row r="118" spans="1:34" ht="54.95" customHeight="1">
      <c r="A118" s="249" t="s">
        <v>752</v>
      </c>
      <c r="B118" s="112" t="s">
        <v>519</v>
      </c>
      <c r="C118" s="112" t="s">
        <v>757</v>
      </c>
      <c r="D118" s="111" t="s">
        <v>1589</v>
      </c>
      <c r="E118" s="112" t="s">
        <v>658</v>
      </c>
      <c r="F118" s="112" t="s">
        <v>700</v>
      </c>
      <c r="G118" s="40" t="s">
        <v>1770</v>
      </c>
      <c r="H118" s="111" t="s">
        <v>1771</v>
      </c>
      <c r="I118" s="208"/>
      <c r="J118" s="208"/>
      <c r="K118" s="208"/>
      <c r="L118" s="208"/>
      <c r="M118" s="208"/>
      <c r="N118" s="206"/>
      <c r="AH118" s="215">
        <v>1</v>
      </c>
    </row>
    <row r="119" spans="1:34" ht="54.95" customHeight="1">
      <c r="A119" s="249" t="s">
        <v>752</v>
      </c>
      <c r="B119" s="112" t="s">
        <v>710</v>
      </c>
      <c r="C119" s="112" t="s">
        <v>1593</v>
      </c>
      <c r="D119" s="111" t="s">
        <v>1594</v>
      </c>
      <c r="E119" s="112" t="s">
        <v>658</v>
      </c>
      <c r="F119" s="112" t="s">
        <v>700</v>
      </c>
      <c r="G119" s="40" t="s">
        <v>1772</v>
      </c>
      <c r="H119" s="111" t="s">
        <v>1773</v>
      </c>
      <c r="AH119" s="215">
        <v>1</v>
      </c>
    </row>
    <row r="120" spans="1:34" ht="54.95" customHeight="1">
      <c r="A120" s="249" t="s">
        <v>759</v>
      </c>
      <c r="B120" s="112" t="s">
        <v>683</v>
      </c>
      <c r="C120" s="112" t="s">
        <v>336</v>
      </c>
      <c r="D120" s="111" t="s">
        <v>1570</v>
      </c>
      <c r="E120" s="112" t="s">
        <v>760</v>
      </c>
      <c r="F120" s="112" t="s">
        <v>761</v>
      </c>
      <c r="G120" s="40" t="s">
        <v>1774</v>
      </c>
      <c r="H120" s="111" t="s">
        <v>1775</v>
      </c>
      <c r="I120" s="208"/>
      <c r="J120" s="208"/>
      <c r="K120" s="208"/>
      <c r="L120" s="208"/>
      <c r="M120" s="208"/>
      <c r="N120" s="206"/>
      <c r="AH120" s="215">
        <v>1</v>
      </c>
    </row>
    <row r="121" spans="1:34" ht="54.95" customHeight="1">
      <c r="A121" s="249" t="s">
        <v>759</v>
      </c>
      <c r="B121" s="112" t="s">
        <v>663</v>
      </c>
      <c r="C121" s="112" t="s">
        <v>336</v>
      </c>
      <c r="D121" s="111" t="s">
        <v>1574</v>
      </c>
      <c r="E121" s="112" t="s">
        <v>760</v>
      </c>
      <c r="F121" s="112" t="s">
        <v>761</v>
      </c>
      <c r="G121" s="40" t="s">
        <v>1776</v>
      </c>
      <c r="H121" s="111" t="s">
        <v>1777</v>
      </c>
      <c r="AH121" s="215">
        <v>1</v>
      </c>
    </row>
    <row r="122" spans="1:34" ht="54.95" customHeight="1">
      <c r="A122" s="249" t="s">
        <v>759</v>
      </c>
      <c r="B122" s="112" t="s">
        <v>507</v>
      </c>
      <c r="C122" s="112" t="s">
        <v>733</v>
      </c>
      <c r="D122" s="111" t="s">
        <v>1578</v>
      </c>
      <c r="E122" s="112" t="s">
        <v>760</v>
      </c>
      <c r="F122" s="112" t="s">
        <v>761</v>
      </c>
      <c r="G122" s="40" t="s">
        <v>1778</v>
      </c>
      <c r="H122" s="111" t="s">
        <v>1779</v>
      </c>
      <c r="I122" s="208"/>
      <c r="J122" s="208"/>
      <c r="K122" s="208"/>
      <c r="L122" s="208"/>
      <c r="M122" s="208"/>
      <c r="N122" s="206"/>
      <c r="AH122" s="215">
        <v>1</v>
      </c>
    </row>
    <row r="123" spans="1:34" ht="54.95" customHeight="1">
      <c r="A123" s="249" t="s">
        <v>759</v>
      </c>
      <c r="B123" s="112" t="s">
        <v>460</v>
      </c>
      <c r="C123" s="112" t="s">
        <v>565</v>
      </c>
      <c r="D123" s="111" t="s">
        <v>1582</v>
      </c>
      <c r="E123" s="112" t="s">
        <v>760</v>
      </c>
      <c r="F123" s="112" t="s">
        <v>761</v>
      </c>
      <c r="G123" s="40" t="s">
        <v>1780</v>
      </c>
      <c r="H123" s="111" t="s">
        <v>1781</v>
      </c>
      <c r="AH123" s="215">
        <v>1</v>
      </c>
    </row>
    <row r="124" spans="1:34" ht="54.95" customHeight="1">
      <c r="A124" s="249" t="s">
        <v>759</v>
      </c>
      <c r="B124" s="112" t="s">
        <v>763</v>
      </c>
      <c r="C124" s="112" t="s">
        <v>750</v>
      </c>
      <c r="D124" s="111" t="s">
        <v>1586</v>
      </c>
      <c r="E124" s="112" t="s">
        <v>760</v>
      </c>
      <c r="F124" s="112" t="s">
        <v>761</v>
      </c>
      <c r="G124" s="40" t="s">
        <v>1782</v>
      </c>
      <c r="H124" s="111" t="s">
        <v>1783</v>
      </c>
      <c r="I124" s="208"/>
      <c r="J124" s="208"/>
      <c r="K124" s="208"/>
      <c r="L124" s="208"/>
      <c r="M124" s="208"/>
      <c r="N124" s="206"/>
      <c r="AH124" s="215">
        <v>1</v>
      </c>
    </row>
    <row r="125" spans="1:34" ht="54.95" customHeight="1">
      <c r="A125" s="249" t="s">
        <v>759</v>
      </c>
      <c r="B125" s="112" t="s">
        <v>702</v>
      </c>
      <c r="C125" s="112" t="s">
        <v>757</v>
      </c>
      <c r="D125" s="111" t="s">
        <v>1589</v>
      </c>
      <c r="E125" s="112" t="s">
        <v>760</v>
      </c>
      <c r="F125" s="112" t="s">
        <v>761</v>
      </c>
      <c r="G125" s="40" t="s">
        <v>1784</v>
      </c>
      <c r="H125" s="111" t="s">
        <v>1785</v>
      </c>
      <c r="AH125" s="215">
        <v>1</v>
      </c>
    </row>
    <row r="126" spans="1:34" ht="54.95" customHeight="1">
      <c r="A126" s="249" t="s">
        <v>759</v>
      </c>
      <c r="B126" s="112" t="s">
        <v>764</v>
      </c>
      <c r="C126" s="112" t="s">
        <v>1593</v>
      </c>
      <c r="D126" s="111" t="s">
        <v>1594</v>
      </c>
      <c r="E126" s="112" t="s">
        <v>760</v>
      </c>
      <c r="F126" s="112" t="s">
        <v>761</v>
      </c>
      <c r="G126" s="40" t="s">
        <v>1786</v>
      </c>
      <c r="H126" s="111" t="s">
        <v>1787</v>
      </c>
      <c r="I126" s="208"/>
      <c r="J126" s="208"/>
      <c r="K126" s="208"/>
      <c r="L126" s="208"/>
      <c r="M126" s="208"/>
      <c r="N126" s="206"/>
      <c r="AH126" s="215">
        <v>1</v>
      </c>
    </row>
    <row r="127" spans="1:34" ht="54.95" customHeight="1">
      <c r="A127" s="249" t="s">
        <v>768</v>
      </c>
      <c r="B127" s="112" t="s">
        <v>756</v>
      </c>
      <c r="C127" s="112" t="s">
        <v>336</v>
      </c>
      <c r="D127" s="111" t="s">
        <v>1570</v>
      </c>
      <c r="E127" s="112" t="s">
        <v>769</v>
      </c>
      <c r="F127" s="112" t="s">
        <v>770</v>
      </c>
      <c r="G127" s="40" t="s">
        <v>1788</v>
      </c>
      <c r="H127" s="111" t="s">
        <v>1789</v>
      </c>
      <c r="AH127" s="215">
        <v>1</v>
      </c>
    </row>
    <row r="128" spans="1:34" ht="54.95" customHeight="1">
      <c r="A128" s="249" t="s">
        <v>768</v>
      </c>
      <c r="B128" s="112" t="s">
        <v>662</v>
      </c>
      <c r="C128" s="112" t="s">
        <v>336</v>
      </c>
      <c r="D128" s="111" t="s">
        <v>1574</v>
      </c>
      <c r="E128" s="112" t="s">
        <v>769</v>
      </c>
      <c r="F128" s="112" t="s">
        <v>770</v>
      </c>
      <c r="G128" s="40" t="s">
        <v>1790</v>
      </c>
      <c r="H128" s="111" t="s">
        <v>1791</v>
      </c>
      <c r="I128" s="208"/>
      <c r="J128" s="208"/>
      <c r="K128" s="208"/>
      <c r="L128" s="208"/>
      <c r="M128" s="208"/>
      <c r="N128" s="206"/>
      <c r="AH128" s="215">
        <v>1</v>
      </c>
    </row>
    <row r="129" spans="1:34" ht="54.95" customHeight="1">
      <c r="A129" s="249" t="s">
        <v>768</v>
      </c>
      <c r="B129" s="112" t="s">
        <v>460</v>
      </c>
      <c r="C129" s="112" t="s">
        <v>733</v>
      </c>
      <c r="D129" s="111" t="s">
        <v>1578</v>
      </c>
      <c r="E129" s="112" t="s">
        <v>769</v>
      </c>
      <c r="F129" s="112" t="s">
        <v>770</v>
      </c>
      <c r="G129" s="40" t="s">
        <v>1792</v>
      </c>
      <c r="H129" s="111" t="s">
        <v>1793</v>
      </c>
      <c r="AH129" s="215">
        <v>1</v>
      </c>
    </row>
    <row r="130" spans="1:34" ht="54.95" customHeight="1">
      <c r="A130" s="249" t="s">
        <v>768</v>
      </c>
      <c r="B130" s="112" t="s">
        <v>663</v>
      </c>
      <c r="C130" s="112" t="s">
        <v>565</v>
      </c>
      <c r="D130" s="111" t="s">
        <v>1582</v>
      </c>
      <c r="E130" s="112" t="s">
        <v>769</v>
      </c>
      <c r="F130" s="112" t="s">
        <v>770</v>
      </c>
      <c r="G130" s="40" t="s">
        <v>1794</v>
      </c>
      <c r="H130" s="111" t="s">
        <v>1795</v>
      </c>
      <c r="I130" s="208"/>
      <c r="J130" s="208"/>
      <c r="K130" s="208"/>
      <c r="L130" s="208"/>
      <c r="M130" s="208"/>
      <c r="N130" s="206"/>
      <c r="AH130" s="215">
        <v>1</v>
      </c>
    </row>
    <row r="131" spans="1:34" ht="54.95" customHeight="1">
      <c r="A131" s="249" t="s">
        <v>768</v>
      </c>
      <c r="B131" s="112" t="s">
        <v>536</v>
      </c>
      <c r="C131" s="112" t="s">
        <v>750</v>
      </c>
      <c r="D131" s="111" t="s">
        <v>1586</v>
      </c>
      <c r="E131" s="112" t="s">
        <v>769</v>
      </c>
      <c r="F131" s="112" t="s">
        <v>770</v>
      </c>
      <c r="G131" s="40" t="s">
        <v>1796</v>
      </c>
      <c r="H131" s="111" t="s">
        <v>1797</v>
      </c>
      <c r="AH131" s="215">
        <v>1</v>
      </c>
    </row>
    <row r="132" spans="1:34" ht="54.95" customHeight="1">
      <c r="A132" s="249" t="s">
        <v>768</v>
      </c>
      <c r="B132" s="112" t="s">
        <v>519</v>
      </c>
      <c r="C132" s="112" t="s">
        <v>757</v>
      </c>
      <c r="D132" s="111" t="s">
        <v>1589</v>
      </c>
      <c r="E132" s="112" t="s">
        <v>769</v>
      </c>
      <c r="F132" s="112" t="s">
        <v>770</v>
      </c>
      <c r="G132" s="40" t="s">
        <v>1798</v>
      </c>
      <c r="H132" s="111" t="s">
        <v>1799</v>
      </c>
      <c r="I132" s="208"/>
      <c r="J132" s="208"/>
      <c r="K132" s="208"/>
      <c r="L132" s="208"/>
      <c r="M132" s="208"/>
      <c r="N132" s="206"/>
      <c r="AH132" s="215">
        <v>1</v>
      </c>
    </row>
    <row r="133" spans="1:34" ht="54.95" customHeight="1">
      <c r="A133" s="249" t="s">
        <v>768</v>
      </c>
      <c r="B133" s="112" t="s">
        <v>743</v>
      </c>
      <c r="C133" s="112" t="s">
        <v>1593</v>
      </c>
      <c r="D133" s="111" t="s">
        <v>1594</v>
      </c>
      <c r="E133" s="112" t="s">
        <v>769</v>
      </c>
      <c r="F133" s="112" t="s">
        <v>770</v>
      </c>
      <c r="G133" s="40" t="s">
        <v>1800</v>
      </c>
      <c r="H133" s="111" t="s">
        <v>1801</v>
      </c>
      <c r="AH133" s="215">
        <v>1</v>
      </c>
    </row>
    <row r="134" spans="1:34" ht="54.95" customHeight="1">
      <c r="A134" s="249" t="s">
        <v>776</v>
      </c>
      <c r="B134" s="112" t="s">
        <v>712</v>
      </c>
      <c r="C134" s="112" t="s">
        <v>336</v>
      </c>
      <c r="D134" s="111" t="s">
        <v>1570</v>
      </c>
      <c r="E134" s="112" t="s">
        <v>777</v>
      </c>
      <c r="F134" s="112" t="s">
        <v>778</v>
      </c>
      <c r="G134" s="40" t="s">
        <v>1802</v>
      </c>
      <c r="H134" s="111" t="s">
        <v>1803</v>
      </c>
      <c r="I134" s="208"/>
      <c r="J134" s="208"/>
      <c r="K134" s="208"/>
      <c r="L134" s="208"/>
      <c r="M134" s="208"/>
      <c r="N134" s="206"/>
      <c r="AH134" s="215">
        <v>1</v>
      </c>
    </row>
    <row r="135" spans="1:34" ht="54.95" customHeight="1">
      <c r="A135" s="249" t="s">
        <v>776</v>
      </c>
      <c r="B135" s="112" t="s">
        <v>774</v>
      </c>
      <c r="C135" s="112" t="s">
        <v>336</v>
      </c>
      <c r="D135" s="111" t="s">
        <v>1574</v>
      </c>
      <c r="E135" s="112" t="s">
        <v>777</v>
      </c>
      <c r="F135" s="112" t="s">
        <v>778</v>
      </c>
      <c r="G135" s="40" t="s">
        <v>1804</v>
      </c>
      <c r="H135" s="111" t="s">
        <v>1805</v>
      </c>
      <c r="AH135" s="215">
        <v>1</v>
      </c>
    </row>
    <row r="136" spans="1:34" ht="54.95" customHeight="1">
      <c r="A136" s="249" t="s">
        <v>776</v>
      </c>
      <c r="B136" s="112" t="s">
        <v>525</v>
      </c>
      <c r="C136" s="112" t="s">
        <v>733</v>
      </c>
      <c r="D136" s="111" t="s">
        <v>1578</v>
      </c>
      <c r="E136" s="112" t="s">
        <v>777</v>
      </c>
      <c r="F136" s="112" t="s">
        <v>778</v>
      </c>
      <c r="G136" s="40" t="s">
        <v>1806</v>
      </c>
      <c r="H136" s="111" t="s">
        <v>1807</v>
      </c>
      <c r="I136" s="208"/>
      <c r="J136" s="208"/>
      <c r="K136" s="208"/>
      <c r="L136" s="208"/>
      <c r="M136" s="208"/>
      <c r="N136" s="206"/>
      <c r="AH136" s="215">
        <v>1</v>
      </c>
    </row>
    <row r="137" spans="1:34" ht="54.95" customHeight="1">
      <c r="A137" s="249" t="s">
        <v>776</v>
      </c>
      <c r="B137" s="112" t="s">
        <v>780</v>
      </c>
      <c r="C137" s="112" t="s">
        <v>565</v>
      </c>
      <c r="D137" s="111" t="s">
        <v>1582</v>
      </c>
      <c r="E137" s="112" t="s">
        <v>777</v>
      </c>
      <c r="F137" s="112" t="s">
        <v>778</v>
      </c>
      <c r="G137" s="40" t="s">
        <v>1808</v>
      </c>
      <c r="H137" s="111" t="s">
        <v>1809</v>
      </c>
      <c r="AH137" s="215">
        <v>1</v>
      </c>
    </row>
    <row r="138" spans="1:34" ht="54.95" customHeight="1">
      <c r="A138" s="249" t="s">
        <v>776</v>
      </c>
      <c r="B138" s="112" t="s">
        <v>648</v>
      </c>
      <c r="C138" s="112" t="s">
        <v>750</v>
      </c>
      <c r="D138" s="111" t="s">
        <v>1586</v>
      </c>
      <c r="E138" s="112" t="s">
        <v>777</v>
      </c>
      <c r="F138" s="112" t="s">
        <v>778</v>
      </c>
      <c r="G138" s="40" t="s">
        <v>1810</v>
      </c>
      <c r="H138" s="111" t="s">
        <v>1811</v>
      </c>
      <c r="I138" s="208"/>
      <c r="J138" s="208"/>
      <c r="K138" s="208"/>
      <c r="L138" s="208"/>
      <c r="M138" s="208"/>
      <c r="N138" s="206"/>
      <c r="AH138" s="215">
        <v>1</v>
      </c>
    </row>
    <row r="139" spans="1:34" ht="54.95" customHeight="1">
      <c r="A139" s="249" t="s">
        <v>776</v>
      </c>
      <c r="B139" s="112" t="s">
        <v>693</v>
      </c>
      <c r="C139" s="112" t="s">
        <v>757</v>
      </c>
      <c r="D139" s="111" t="s">
        <v>1589</v>
      </c>
      <c r="E139" s="112" t="s">
        <v>777</v>
      </c>
      <c r="F139" s="112" t="s">
        <v>778</v>
      </c>
      <c r="G139" s="40" t="s">
        <v>1812</v>
      </c>
      <c r="H139" s="111" t="s">
        <v>1813</v>
      </c>
      <c r="AH139" s="215">
        <v>1</v>
      </c>
    </row>
    <row r="140" spans="1:34" ht="54.95" customHeight="1">
      <c r="A140" s="249" t="s">
        <v>776</v>
      </c>
      <c r="B140" s="112" t="s">
        <v>676</v>
      </c>
      <c r="C140" s="112" t="s">
        <v>1593</v>
      </c>
      <c r="D140" s="111" t="s">
        <v>1594</v>
      </c>
      <c r="E140" s="112" t="s">
        <v>777</v>
      </c>
      <c r="F140" s="112" t="s">
        <v>778</v>
      </c>
      <c r="G140" s="40" t="s">
        <v>1814</v>
      </c>
      <c r="H140" s="111" t="s">
        <v>1815</v>
      </c>
      <c r="I140" s="208"/>
      <c r="J140" s="208"/>
      <c r="K140" s="208"/>
      <c r="L140" s="208"/>
      <c r="M140" s="208"/>
      <c r="N140" s="206"/>
      <c r="AH140" s="215">
        <v>1</v>
      </c>
    </row>
    <row r="141" spans="1:34" ht="54.95" customHeight="1">
      <c r="A141" s="249" t="s">
        <v>784</v>
      </c>
      <c r="B141" s="112" t="s">
        <v>674</v>
      </c>
      <c r="C141" s="112" t="s">
        <v>336</v>
      </c>
      <c r="D141" s="111" t="s">
        <v>1570</v>
      </c>
      <c r="E141" s="112" t="s">
        <v>658</v>
      </c>
      <c r="F141" s="112" t="s">
        <v>785</v>
      </c>
      <c r="G141" s="40" t="s">
        <v>1816</v>
      </c>
      <c r="H141" s="111" t="s">
        <v>1817</v>
      </c>
      <c r="AH141" s="215">
        <v>1</v>
      </c>
    </row>
    <row r="142" spans="1:34" ht="54.95" customHeight="1">
      <c r="A142" s="249" t="s">
        <v>784</v>
      </c>
      <c r="B142" s="112" t="s">
        <v>729</v>
      </c>
      <c r="C142" s="112" t="s">
        <v>336</v>
      </c>
      <c r="D142" s="111" t="s">
        <v>1574</v>
      </c>
      <c r="E142" s="112" t="s">
        <v>658</v>
      </c>
      <c r="F142" s="112" t="s">
        <v>785</v>
      </c>
      <c r="G142" s="40" t="s">
        <v>1818</v>
      </c>
      <c r="H142" s="111" t="s">
        <v>1819</v>
      </c>
      <c r="I142" s="208"/>
      <c r="J142" s="208"/>
      <c r="K142" s="208"/>
      <c r="L142" s="208"/>
      <c r="M142" s="208"/>
      <c r="N142" s="206"/>
      <c r="AH142" s="215">
        <v>1</v>
      </c>
    </row>
    <row r="143" spans="1:34" ht="54.95" customHeight="1">
      <c r="A143" s="249" t="s">
        <v>784</v>
      </c>
      <c r="B143" s="112" t="s">
        <v>787</v>
      </c>
      <c r="C143" s="112" t="s">
        <v>733</v>
      </c>
      <c r="D143" s="111" t="s">
        <v>1578</v>
      </c>
      <c r="E143" s="112" t="s">
        <v>658</v>
      </c>
      <c r="F143" s="112" t="s">
        <v>785</v>
      </c>
      <c r="G143" s="40" t="s">
        <v>1820</v>
      </c>
      <c r="H143" s="111" t="s">
        <v>1821</v>
      </c>
      <c r="AH143" s="215">
        <v>1</v>
      </c>
    </row>
    <row r="144" spans="1:34" ht="54.95" customHeight="1">
      <c r="A144" s="249" t="s">
        <v>784</v>
      </c>
      <c r="B144" s="112" t="s">
        <v>641</v>
      </c>
      <c r="C144" s="112" t="s">
        <v>565</v>
      </c>
      <c r="D144" s="111" t="s">
        <v>1582</v>
      </c>
      <c r="E144" s="112" t="s">
        <v>658</v>
      </c>
      <c r="F144" s="112" t="s">
        <v>785</v>
      </c>
      <c r="G144" s="40" t="s">
        <v>1822</v>
      </c>
      <c r="H144" s="111" t="s">
        <v>1823</v>
      </c>
      <c r="I144" s="208"/>
      <c r="J144" s="208"/>
      <c r="K144" s="208"/>
      <c r="L144" s="208"/>
      <c r="M144" s="208"/>
      <c r="N144" s="206"/>
      <c r="AH144" s="215">
        <v>1</v>
      </c>
    </row>
    <row r="145" spans="1:34" ht="54.95" customHeight="1">
      <c r="A145" s="249" t="s">
        <v>784</v>
      </c>
      <c r="B145" s="112" t="s">
        <v>763</v>
      </c>
      <c r="C145" s="112" t="s">
        <v>750</v>
      </c>
      <c r="D145" s="111" t="s">
        <v>1586</v>
      </c>
      <c r="E145" s="112" t="s">
        <v>658</v>
      </c>
      <c r="F145" s="112" t="s">
        <v>785</v>
      </c>
      <c r="G145" s="40" t="s">
        <v>1824</v>
      </c>
      <c r="H145" s="111" t="s">
        <v>1825</v>
      </c>
      <c r="AH145" s="215">
        <v>1</v>
      </c>
    </row>
    <row r="146" spans="1:34" ht="54.95" customHeight="1">
      <c r="A146" s="249" t="s">
        <v>784</v>
      </c>
      <c r="B146" s="112" t="s">
        <v>460</v>
      </c>
      <c r="C146" s="112" t="s">
        <v>757</v>
      </c>
      <c r="D146" s="111" t="s">
        <v>1589</v>
      </c>
      <c r="E146" s="112" t="s">
        <v>658</v>
      </c>
      <c r="F146" s="112" t="s">
        <v>785</v>
      </c>
      <c r="G146" s="40" t="s">
        <v>1826</v>
      </c>
      <c r="H146" s="111" t="s">
        <v>1827</v>
      </c>
      <c r="I146" s="208"/>
      <c r="J146" s="208"/>
      <c r="K146" s="208"/>
      <c r="L146" s="208"/>
      <c r="M146" s="208"/>
      <c r="N146" s="206"/>
      <c r="AH146" s="215">
        <v>1</v>
      </c>
    </row>
    <row r="147" spans="1:34" ht="54.95" customHeight="1">
      <c r="A147" s="249" t="s">
        <v>784</v>
      </c>
      <c r="B147" s="112" t="s">
        <v>720</v>
      </c>
      <c r="C147" s="112" t="s">
        <v>1593</v>
      </c>
      <c r="D147" s="111" t="s">
        <v>1594</v>
      </c>
      <c r="E147" s="112" t="s">
        <v>658</v>
      </c>
      <c r="F147" s="112" t="s">
        <v>785</v>
      </c>
      <c r="G147" s="40" t="s">
        <v>1828</v>
      </c>
      <c r="H147" s="111" t="s">
        <v>1829</v>
      </c>
      <c r="AH147" s="215">
        <v>1</v>
      </c>
    </row>
    <row r="148" spans="1:34" ht="54.95" customHeight="1">
      <c r="A148" s="249" t="s">
        <v>791</v>
      </c>
      <c r="B148" s="112" t="s">
        <v>676</v>
      </c>
      <c r="C148" s="112" t="s">
        <v>336</v>
      </c>
      <c r="D148" s="111" t="s">
        <v>1570</v>
      </c>
      <c r="E148" s="112" t="s">
        <v>726</v>
      </c>
      <c r="F148" s="112" t="s">
        <v>792</v>
      </c>
      <c r="G148" s="40" t="s">
        <v>1830</v>
      </c>
      <c r="H148" s="111" t="s">
        <v>1831</v>
      </c>
      <c r="I148" s="208"/>
      <c r="J148" s="208"/>
      <c r="K148" s="208"/>
      <c r="L148" s="208"/>
      <c r="M148" s="208"/>
      <c r="N148" s="206"/>
      <c r="AH148" s="215">
        <v>1</v>
      </c>
    </row>
    <row r="149" spans="1:34" ht="54.95" customHeight="1">
      <c r="A149" s="249" t="s">
        <v>791</v>
      </c>
      <c r="B149" s="112" t="s">
        <v>460</v>
      </c>
      <c r="C149" s="112" t="s">
        <v>336</v>
      </c>
      <c r="D149" s="111" t="s">
        <v>1574</v>
      </c>
      <c r="E149" s="112" t="s">
        <v>726</v>
      </c>
      <c r="F149" s="112" t="s">
        <v>792</v>
      </c>
      <c r="G149" s="40" t="s">
        <v>1832</v>
      </c>
      <c r="H149" s="111" t="s">
        <v>1833</v>
      </c>
      <c r="AH149" s="215">
        <v>1</v>
      </c>
    </row>
    <row r="150" spans="1:34" ht="54.95" customHeight="1">
      <c r="A150" s="249" t="s">
        <v>791</v>
      </c>
      <c r="B150" s="112" t="s">
        <v>794</v>
      </c>
      <c r="C150" s="112" t="s">
        <v>733</v>
      </c>
      <c r="D150" s="111" t="s">
        <v>1578</v>
      </c>
      <c r="E150" s="112" t="s">
        <v>726</v>
      </c>
      <c r="F150" s="112" t="s">
        <v>792</v>
      </c>
      <c r="G150" s="40" t="s">
        <v>1834</v>
      </c>
      <c r="H150" s="111" t="s">
        <v>1835</v>
      </c>
      <c r="I150" s="208"/>
      <c r="J150" s="208"/>
      <c r="K150" s="208"/>
      <c r="L150" s="208"/>
      <c r="M150" s="208"/>
      <c r="N150" s="206"/>
      <c r="AH150" s="215">
        <v>1</v>
      </c>
    </row>
    <row r="151" spans="1:34" ht="54.95" customHeight="1">
      <c r="A151" s="249" t="s">
        <v>791</v>
      </c>
      <c r="B151" s="112" t="s">
        <v>662</v>
      </c>
      <c r="C151" s="112" t="s">
        <v>565</v>
      </c>
      <c r="D151" s="111" t="s">
        <v>1582</v>
      </c>
      <c r="E151" s="112" t="s">
        <v>726</v>
      </c>
      <c r="F151" s="112" t="s">
        <v>792</v>
      </c>
      <c r="G151" s="40" t="s">
        <v>1836</v>
      </c>
      <c r="H151" s="111" t="s">
        <v>1837</v>
      </c>
      <c r="AH151" s="215">
        <v>1</v>
      </c>
    </row>
    <row r="152" spans="1:34" ht="54.95" customHeight="1">
      <c r="A152" s="249" t="s">
        <v>791</v>
      </c>
      <c r="B152" s="112" t="s">
        <v>722</v>
      </c>
      <c r="C152" s="112" t="s">
        <v>750</v>
      </c>
      <c r="D152" s="111" t="s">
        <v>1586</v>
      </c>
      <c r="E152" s="112" t="s">
        <v>726</v>
      </c>
      <c r="F152" s="112" t="s">
        <v>792</v>
      </c>
      <c r="G152" s="40" t="s">
        <v>1838</v>
      </c>
      <c r="H152" s="111" t="s">
        <v>1839</v>
      </c>
      <c r="I152" s="208"/>
      <c r="J152" s="208"/>
      <c r="K152" s="208"/>
      <c r="L152" s="208"/>
      <c r="M152" s="208"/>
      <c r="N152" s="206"/>
      <c r="AH152" s="215">
        <v>1</v>
      </c>
    </row>
    <row r="153" spans="1:34" ht="54.95" customHeight="1">
      <c r="A153" s="249" t="s">
        <v>791</v>
      </c>
      <c r="B153" s="112" t="s">
        <v>719</v>
      </c>
      <c r="C153" s="112" t="s">
        <v>757</v>
      </c>
      <c r="D153" s="111" t="s">
        <v>1589</v>
      </c>
      <c r="E153" s="112" t="s">
        <v>726</v>
      </c>
      <c r="F153" s="112" t="s">
        <v>792</v>
      </c>
      <c r="G153" s="40" t="s">
        <v>1840</v>
      </c>
      <c r="H153" s="111" t="s">
        <v>1841</v>
      </c>
      <c r="AH153" s="215">
        <v>1</v>
      </c>
    </row>
    <row r="154" spans="1:34" ht="54.95" customHeight="1">
      <c r="A154" s="249" t="s">
        <v>791</v>
      </c>
      <c r="B154" s="112" t="s">
        <v>483</v>
      </c>
      <c r="C154" s="112" t="s">
        <v>1593</v>
      </c>
      <c r="D154" s="111" t="s">
        <v>1594</v>
      </c>
      <c r="E154" s="112" t="s">
        <v>726</v>
      </c>
      <c r="F154" s="112" t="s">
        <v>792</v>
      </c>
      <c r="G154" s="40" t="s">
        <v>1842</v>
      </c>
      <c r="H154" s="111" t="s">
        <v>1843</v>
      </c>
      <c r="I154" s="208"/>
      <c r="J154" s="208"/>
      <c r="K154" s="208"/>
      <c r="L154" s="208"/>
      <c r="M154" s="208"/>
      <c r="N154" s="206"/>
      <c r="AH154" s="215">
        <v>1</v>
      </c>
    </row>
    <row r="155" spans="1:34" ht="54.95" customHeight="1">
      <c r="A155" s="249" t="s">
        <v>798</v>
      </c>
      <c r="B155" s="112" t="s">
        <v>687</v>
      </c>
      <c r="C155" s="112" t="s">
        <v>336</v>
      </c>
      <c r="D155" s="111" t="s">
        <v>1570</v>
      </c>
      <c r="E155" s="112" t="s">
        <v>799</v>
      </c>
      <c r="F155" s="112" t="s">
        <v>800</v>
      </c>
      <c r="G155" s="40" t="s">
        <v>1844</v>
      </c>
      <c r="H155" s="111" t="s">
        <v>1845</v>
      </c>
      <c r="AH155" s="215">
        <v>1</v>
      </c>
    </row>
    <row r="156" spans="1:34" ht="54.95" customHeight="1">
      <c r="A156" s="249" t="s">
        <v>798</v>
      </c>
      <c r="B156" s="112" t="s">
        <v>641</v>
      </c>
      <c r="C156" s="112" t="s">
        <v>336</v>
      </c>
      <c r="D156" s="111" t="s">
        <v>1574</v>
      </c>
      <c r="E156" s="112" t="s">
        <v>799</v>
      </c>
      <c r="F156" s="112" t="s">
        <v>800</v>
      </c>
      <c r="G156" s="40" t="s">
        <v>1846</v>
      </c>
      <c r="H156" s="111" t="s">
        <v>1847</v>
      </c>
      <c r="I156" s="208"/>
      <c r="J156" s="208"/>
      <c r="K156" s="208"/>
      <c r="L156" s="208"/>
      <c r="M156" s="208"/>
      <c r="N156" s="206"/>
      <c r="AH156" s="215">
        <v>1</v>
      </c>
    </row>
    <row r="157" spans="1:34" ht="54.95" customHeight="1">
      <c r="A157" s="249" t="s">
        <v>798</v>
      </c>
      <c r="B157" s="112" t="s">
        <v>460</v>
      </c>
      <c r="C157" s="112" t="s">
        <v>733</v>
      </c>
      <c r="D157" s="111" t="s">
        <v>1578</v>
      </c>
      <c r="E157" s="112" t="s">
        <v>799</v>
      </c>
      <c r="F157" s="112" t="s">
        <v>800</v>
      </c>
      <c r="G157" s="40" t="s">
        <v>1848</v>
      </c>
      <c r="H157" s="111" t="s">
        <v>1849</v>
      </c>
      <c r="AH157" s="215">
        <v>1</v>
      </c>
    </row>
    <row r="158" spans="1:34" ht="54.95" customHeight="1">
      <c r="A158" s="249" t="s">
        <v>798</v>
      </c>
      <c r="B158" s="112" t="s">
        <v>513</v>
      </c>
      <c r="C158" s="112" t="s">
        <v>565</v>
      </c>
      <c r="D158" s="111" t="s">
        <v>1582</v>
      </c>
      <c r="E158" s="112" t="s">
        <v>799</v>
      </c>
      <c r="F158" s="112" t="s">
        <v>800</v>
      </c>
      <c r="G158" s="40" t="s">
        <v>1850</v>
      </c>
      <c r="H158" s="111" t="s">
        <v>1851</v>
      </c>
      <c r="I158" s="208"/>
      <c r="J158" s="208"/>
      <c r="K158" s="208"/>
      <c r="L158" s="208"/>
      <c r="M158" s="208"/>
      <c r="N158" s="206"/>
      <c r="AH158" s="215">
        <v>1</v>
      </c>
    </row>
    <row r="159" spans="1:34" ht="54.95" customHeight="1">
      <c r="A159" s="249" t="s">
        <v>798</v>
      </c>
      <c r="B159" s="112" t="s">
        <v>647</v>
      </c>
      <c r="C159" s="112" t="s">
        <v>750</v>
      </c>
      <c r="D159" s="111" t="s">
        <v>1586</v>
      </c>
      <c r="E159" s="112" t="s">
        <v>799</v>
      </c>
      <c r="F159" s="112" t="s">
        <v>800</v>
      </c>
      <c r="G159" s="40" t="s">
        <v>1852</v>
      </c>
      <c r="H159" s="111" t="s">
        <v>1853</v>
      </c>
      <c r="AH159" s="215">
        <v>1</v>
      </c>
    </row>
    <row r="160" spans="1:34" ht="54.95" customHeight="1">
      <c r="A160" s="249" t="s">
        <v>798</v>
      </c>
      <c r="B160" s="112" t="s">
        <v>675</v>
      </c>
      <c r="C160" s="112" t="s">
        <v>757</v>
      </c>
      <c r="D160" s="111" t="s">
        <v>1589</v>
      </c>
      <c r="E160" s="112" t="s">
        <v>799</v>
      </c>
      <c r="F160" s="112" t="s">
        <v>800</v>
      </c>
      <c r="G160" s="40" t="s">
        <v>1854</v>
      </c>
      <c r="H160" s="111" t="s">
        <v>1855</v>
      </c>
      <c r="I160" s="208"/>
      <c r="J160" s="208"/>
      <c r="K160" s="208"/>
      <c r="L160" s="208"/>
      <c r="M160" s="208"/>
      <c r="N160" s="206"/>
      <c r="AH160" s="215">
        <v>1</v>
      </c>
    </row>
    <row r="161" spans="1:34" ht="54.95" customHeight="1">
      <c r="A161" s="249" t="s">
        <v>798</v>
      </c>
      <c r="B161" s="112" t="s">
        <v>684</v>
      </c>
      <c r="C161" s="112" t="s">
        <v>1593</v>
      </c>
      <c r="D161" s="111" t="s">
        <v>1594</v>
      </c>
      <c r="E161" s="112" t="s">
        <v>799</v>
      </c>
      <c r="F161" s="112" t="s">
        <v>800</v>
      </c>
      <c r="G161" s="40" t="s">
        <v>1856</v>
      </c>
      <c r="H161" s="111" t="s">
        <v>1857</v>
      </c>
      <c r="AH161" s="215">
        <v>1</v>
      </c>
    </row>
    <row r="162" spans="1:34" ht="54.95" customHeight="1">
      <c r="A162" s="249" t="s">
        <v>805</v>
      </c>
      <c r="B162" s="112" t="s">
        <v>774</v>
      </c>
      <c r="C162" s="112" t="s">
        <v>336</v>
      </c>
      <c r="D162" s="111" t="s">
        <v>1570</v>
      </c>
      <c r="E162" s="112" t="s">
        <v>707</v>
      </c>
      <c r="F162" s="112" t="s">
        <v>807</v>
      </c>
      <c r="G162" s="40" t="s">
        <v>1858</v>
      </c>
      <c r="H162" s="111" t="s">
        <v>1859</v>
      </c>
      <c r="I162" s="208"/>
      <c r="J162" s="208"/>
      <c r="K162" s="208"/>
      <c r="L162" s="208"/>
      <c r="M162" s="208"/>
      <c r="N162" s="206"/>
      <c r="AH162" s="215">
        <v>1</v>
      </c>
    </row>
    <row r="163" spans="1:34" ht="54.95" customHeight="1">
      <c r="A163" s="249" t="s">
        <v>805</v>
      </c>
      <c r="B163" s="112" t="s">
        <v>702</v>
      </c>
      <c r="C163" s="112" t="s">
        <v>336</v>
      </c>
      <c r="D163" s="111" t="s">
        <v>1574</v>
      </c>
      <c r="E163" s="112" t="s">
        <v>707</v>
      </c>
      <c r="F163" s="112" t="s">
        <v>807</v>
      </c>
      <c r="G163" s="40" t="s">
        <v>1860</v>
      </c>
      <c r="H163" s="111" t="s">
        <v>1861</v>
      </c>
      <c r="AH163" s="215">
        <v>1</v>
      </c>
    </row>
    <row r="164" spans="1:34" ht="54.95" customHeight="1">
      <c r="A164" s="249" t="s">
        <v>805</v>
      </c>
      <c r="B164" s="112" t="s">
        <v>809</v>
      </c>
      <c r="C164" s="112" t="s">
        <v>733</v>
      </c>
      <c r="D164" s="111" t="s">
        <v>1578</v>
      </c>
      <c r="E164" s="112" t="s">
        <v>707</v>
      </c>
      <c r="F164" s="112" t="s">
        <v>807</v>
      </c>
      <c r="G164" s="40" t="s">
        <v>1862</v>
      </c>
      <c r="H164" s="111" t="s">
        <v>1863</v>
      </c>
      <c r="I164" s="208"/>
      <c r="J164" s="208"/>
      <c r="K164" s="208"/>
      <c r="L164" s="208"/>
      <c r="M164" s="208"/>
      <c r="N164" s="206"/>
      <c r="AH164" s="215">
        <v>1</v>
      </c>
    </row>
    <row r="165" spans="1:34" ht="54.95" customHeight="1">
      <c r="A165" s="249" t="s">
        <v>805</v>
      </c>
      <c r="B165" s="112" t="s">
        <v>662</v>
      </c>
      <c r="C165" s="112" t="s">
        <v>565</v>
      </c>
      <c r="D165" s="111" t="s">
        <v>1582</v>
      </c>
      <c r="E165" s="112" t="s">
        <v>707</v>
      </c>
      <c r="F165" s="112" t="s">
        <v>807</v>
      </c>
      <c r="G165" s="40" t="s">
        <v>1864</v>
      </c>
      <c r="H165" s="111" t="s">
        <v>1865</v>
      </c>
      <c r="AH165" s="215">
        <v>1</v>
      </c>
    </row>
    <row r="166" spans="1:34" ht="54.95" customHeight="1">
      <c r="A166" s="249" t="s">
        <v>805</v>
      </c>
      <c r="B166" s="112" t="s">
        <v>810</v>
      </c>
      <c r="C166" s="112" t="s">
        <v>750</v>
      </c>
      <c r="D166" s="111" t="s">
        <v>1586</v>
      </c>
      <c r="E166" s="112" t="s">
        <v>707</v>
      </c>
      <c r="F166" s="112" t="s">
        <v>807</v>
      </c>
      <c r="G166" s="40" t="s">
        <v>1866</v>
      </c>
      <c r="H166" s="111" t="s">
        <v>1867</v>
      </c>
      <c r="I166" s="208"/>
      <c r="J166" s="208"/>
      <c r="K166" s="208"/>
      <c r="L166" s="208"/>
      <c r="M166" s="208"/>
      <c r="N166" s="206"/>
      <c r="AH166" s="215">
        <v>1</v>
      </c>
    </row>
    <row r="167" spans="1:34" ht="54.95" customHeight="1">
      <c r="A167" s="249" t="s">
        <v>805</v>
      </c>
      <c r="B167" s="112" t="s">
        <v>553</v>
      </c>
      <c r="C167" s="112" t="s">
        <v>757</v>
      </c>
      <c r="D167" s="111" t="s">
        <v>1589</v>
      </c>
      <c r="E167" s="112" t="s">
        <v>707</v>
      </c>
      <c r="F167" s="112" t="s">
        <v>807</v>
      </c>
      <c r="G167" s="40" t="s">
        <v>1868</v>
      </c>
      <c r="H167" s="111" t="s">
        <v>1869</v>
      </c>
      <c r="AH167" s="215">
        <v>1</v>
      </c>
    </row>
    <row r="168" spans="1:34" ht="54.95" customHeight="1">
      <c r="A168" s="249" t="s">
        <v>805</v>
      </c>
      <c r="B168" s="112" t="s">
        <v>547</v>
      </c>
      <c r="C168" s="112" t="s">
        <v>1593</v>
      </c>
      <c r="D168" s="111" t="s">
        <v>1594</v>
      </c>
      <c r="E168" s="112" t="s">
        <v>707</v>
      </c>
      <c r="F168" s="112" t="s">
        <v>807</v>
      </c>
      <c r="G168" s="40" t="s">
        <v>1870</v>
      </c>
      <c r="H168" s="111" t="s">
        <v>1871</v>
      </c>
      <c r="I168" s="208"/>
      <c r="J168" s="208"/>
      <c r="K168" s="208"/>
      <c r="L168" s="208"/>
      <c r="M168" s="208"/>
      <c r="N168" s="206"/>
      <c r="AH168" s="215">
        <v>1</v>
      </c>
    </row>
    <row r="169" spans="1:34" ht="54.95" customHeight="1">
      <c r="A169" s="249" t="s">
        <v>814</v>
      </c>
      <c r="B169" s="112" t="s">
        <v>650</v>
      </c>
      <c r="C169" s="112" t="s">
        <v>336</v>
      </c>
      <c r="D169" s="111" t="s">
        <v>1570</v>
      </c>
      <c r="E169" s="112" t="s">
        <v>658</v>
      </c>
      <c r="F169" s="112" t="s">
        <v>815</v>
      </c>
      <c r="G169" s="40" t="s">
        <v>1872</v>
      </c>
      <c r="H169" s="111" t="s">
        <v>1873</v>
      </c>
      <c r="AH169" s="215">
        <v>1</v>
      </c>
    </row>
    <row r="170" spans="1:34" ht="54.95" customHeight="1">
      <c r="A170" s="249" t="s">
        <v>814</v>
      </c>
      <c r="B170" s="112" t="s">
        <v>525</v>
      </c>
      <c r="C170" s="112" t="s">
        <v>336</v>
      </c>
      <c r="D170" s="111" t="s">
        <v>1574</v>
      </c>
      <c r="E170" s="112" t="s">
        <v>658</v>
      </c>
      <c r="F170" s="112" t="s">
        <v>815</v>
      </c>
      <c r="G170" s="40" t="s">
        <v>1874</v>
      </c>
      <c r="H170" s="111" t="s">
        <v>1875</v>
      </c>
      <c r="I170" s="208"/>
      <c r="J170" s="208"/>
      <c r="K170" s="208"/>
      <c r="L170" s="208"/>
      <c r="M170" s="208"/>
      <c r="N170" s="206"/>
      <c r="AH170" s="215">
        <v>1</v>
      </c>
    </row>
    <row r="171" spans="1:34" ht="54.95" customHeight="1">
      <c r="A171" s="249" t="s">
        <v>814</v>
      </c>
      <c r="B171" s="112" t="s">
        <v>774</v>
      </c>
      <c r="C171" s="112" t="s">
        <v>733</v>
      </c>
      <c r="D171" s="111" t="s">
        <v>1578</v>
      </c>
      <c r="E171" s="112" t="s">
        <v>658</v>
      </c>
      <c r="F171" s="112" t="s">
        <v>815</v>
      </c>
      <c r="G171" s="40" t="s">
        <v>1876</v>
      </c>
      <c r="H171" s="111" t="s">
        <v>1877</v>
      </c>
      <c r="AH171" s="215">
        <v>1</v>
      </c>
    </row>
    <row r="172" spans="1:34" ht="54.95" customHeight="1">
      <c r="A172" s="249" t="s">
        <v>814</v>
      </c>
      <c r="B172" s="112" t="s">
        <v>513</v>
      </c>
      <c r="C172" s="112" t="s">
        <v>565</v>
      </c>
      <c r="D172" s="111" t="s">
        <v>1582</v>
      </c>
      <c r="E172" s="112" t="s">
        <v>658</v>
      </c>
      <c r="F172" s="112" t="s">
        <v>815</v>
      </c>
      <c r="G172" s="40" t="s">
        <v>1878</v>
      </c>
      <c r="H172" s="111" t="s">
        <v>1879</v>
      </c>
      <c r="I172" s="208"/>
      <c r="J172" s="208"/>
      <c r="K172" s="208"/>
      <c r="L172" s="208"/>
      <c r="M172" s="208"/>
      <c r="N172" s="206"/>
      <c r="AH172" s="215">
        <v>1</v>
      </c>
    </row>
    <row r="173" spans="1:34" ht="54.95" customHeight="1">
      <c r="A173" s="249" t="s">
        <v>814</v>
      </c>
      <c r="B173" s="112" t="s">
        <v>719</v>
      </c>
      <c r="C173" s="112" t="s">
        <v>750</v>
      </c>
      <c r="D173" s="111" t="s">
        <v>1586</v>
      </c>
      <c r="E173" s="112" t="s">
        <v>658</v>
      </c>
      <c r="F173" s="112" t="s">
        <v>815</v>
      </c>
      <c r="G173" s="40" t="s">
        <v>1880</v>
      </c>
      <c r="H173" s="111" t="s">
        <v>1881</v>
      </c>
      <c r="AH173" s="215">
        <v>1</v>
      </c>
    </row>
    <row r="174" spans="1:34" ht="54.95" customHeight="1">
      <c r="A174" s="249" t="s">
        <v>814</v>
      </c>
      <c r="B174" s="112" t="s">
        <v>459</v>
      </c>
      <c r="C174" s="112" t="s">
        <v>757</v>
      </c>
      <c r="D174" s="111" t="s">
        <v>1589</v>
      </c>
      <c r="E174" s="112" t="s">
        <v>658</v>
      </c>
      <c r="F174" s="112" t="s">
        <v>815</v>
      </c>
      <c r="G174" s="40" t="s">
        <v>1882</v>
      </c>
      <c r="H174" s="111" t="s">
        <v>1883</v>
      </c>
      <c r="I174" s="208"/>
      <c r="J174" s="208"/>
      <c r="K174" s="208"/>
      <c r="L174" s="208"/>
      <c r="M174" s="208"/>
      <c r="N174" s="206"/>
      <c r="AH174" s="215">
        <v>1</v>
      </c>
    </row>
    <row r="175" spans="1:34" ht="54.95" customHeight="1">
      <c r="A175" s="249" t="s">
        <v>814</v>
      </c>
      <c r="B175" s="112" t="s">
        <v>676</v>
      </c>
      <c r="C175" s="112" t="s">
        <v>1593</v>
      </c>
      <c r="D175" s="111" t="s">
        <v>1594</v>
      </c>
      <c r="E175" s="112" t="s">
        <v>658</v>
      </c>
      <c r="F175" s="112" t="s">
        <v>815</v>
      </c>
      <c r="G175" s="40" t="s">
        <v>1884</v>
      </c>
      <c r="H175" s="111" t="s">
        <v>1885</v>
      </c>
      <c r="AH175" s="215">
        <v>1</v>
      </c>
    </row>
    <row r="176" spans="1:34" ht="54.95" customHeight="1">
      <c r="A176" s="249" t="s">
        <v>821</v>
      </c>
      <c r="B176" s="112" t="s">
        <v>525</v>
      </c>
      <c r="C176" s="112" t="s">
        <v>336</v>
      </c>
      <c r="D176" s="111" t="s">
        <v>1570</v>
      </c>
      <c r="E176" s="112" t="s">
        <v>679</v>
      </c>
      <c r="F176" s="112" t="s">
        <v>822</v>
      </c>
      <c r="G176" s="40" t="s">
        <v>1886</v>
      </c>
      <c r="H176" s="111" t="s">
        <v>1887</v>
      </c>
      <c r="I176" s="208"/>
      <c r="J176" s="208"/>
      <c r="K176" s="208"/>
      <c r="L176" s="208"/>
      <c r="M176" s="208"/>
      <c r="N176" s="206"/>
      <c r="AH176" s="215">
        <v>1</v>
      </c>
    </row>
    <row r="177" spans="1:34" ht="54.95" customHeight="1">
      <c r="A177" s="249" t="s">
        <v>821</v>
      </c>
      <c r="B177" s="112" t="s">
        <v>780</v>
      </c>
      <c r="C177" s="112" t="s">
        <v>336</v>
      </c>
      <c r="D177" s="111" t="s">
        <v>1574</v>
      </c>
      <c r="E177" s="112" t="s">
        <v>679</v>
      </c>
      <c r="F177" s="112" t="s">
        <v>822</v>
      </c>
      <c r="G177" s="40" t="s">
        <v>1888</v>
      </c>
      <c r="H177" s="111" t="s">
        <v>1889</v>
      </c>
      <c r="AH177" s="215">
        <v>1</v>
      </c>
    </row>
    <row r="178" spans="1:34" ht="54.95" customHeight="1">
      <c r="A178" s="249" t="s">
        <v>821</v>
      </c>
      <c r="B178" s="112" t="s">
        <v>824</v>
      </c>
      <c r="C178" s="112" t="s">
        <v>733</v>
      </c>
      <c r="D178" s="111" t="s">
        <v>1578</v>
      </c>
      <c r="E178" s="112" t="s">
        <v>679</v>
      </c>
      <c r="F178" s="112" t="s">
        <v>822</v>
      </c>
      <c r="G178" s="40" t="s">
        <v>1890</v>
      </c>
      <c r="H178" s="111" t="s">
        <v>1891</v>
      </c>
      <c r="I178" s="208"/>
      <c r="J178" s="208"/>
      <c r="K178" s="208"/>
      <c r="L178" s="208"/>
      <c r="M178" s="208"/>
      <c r="N178" s="206"/>
      <c r="AH178" s="215">
        <v>1</v>
      </c>
    </row>
    <row r="179" spans="1:34" ht="54.95" customHeight="1">
      <c r="A179" s="249" t="s">
        <v>821</v>
      </c>
      <c r="B179" s="112" t="s">
        <v>513</v>
      </c>
      <c r="C179" s="112" t="s">
        <v>565</v>
      </c>
      <c r="D179" s="111" t="s">
        <v>1582</v>
      </c>
      <c r="E179" s="112" t="s">
        <v>679</v>
      </c>
      <c r="F179" s="112" t="s">
        <v>822</v>
      </c>
      <c r="G179" s="40" t="s">
        <v>1892</v>
      </c>
      <c r="H179" s="111" t="s">
        <v>1893</v>
      </c>
      <c r="AH179" s="215">
        <v>1</v>
      </c>
    </row>
    <row r="180" spans="1:34" ht="54.95" customHeight="1">
      <c r="A180" s="249" t="s">
        <v>821</v>
      </c>
      <c r="B180" s="112" t="s">
        <v>719</v>
      </c>
      <c r="C180" s="112" t="s">
        <v>750</v>
      </c>
      <c r="D180" s="111" t="s">
        <v>1586</v>
      </c>
      <c r="E180" s="112" t="s">
        <v>679</v>
      </c>
      <c r="F180" s="112" t="s">
        <v>822</v>
      </c>
      <c r="G180" s="40" t="s">
        <v>1894</v>
      </c>
      <c r="H180" s="111" t="s">
        <v>1895</v>
      </c>
      <c r="I180" s="208"/>
      <c r="J180" s="208"/>
      <c r="K180" s="208"/>
      <c r="L180" s="208"/>
      <c r="M180" s="208"/>
      <c r="N180" s="206"/>
      <c r="AH180" s="215">
        <v>1</v>
      </c>
    </row>
    <row r="181" spans="1:34" ht="54.95" customHeight="1">
      <c r="A181" s="249" t="s">
        <v>821</v>
      </c>
      <c r="B181" s="112" t="s">
        <v>459</v>
      </c>
      <c r="C181" s="112" t="s">
        <v>757</v>
      </c>
      <c r="D181" s="111" t="s">
        <v>1589</v>
      </c>
      <c r="E181" s="112" t="s">
        <v>679</v>
      </c>
      <c r="F181" s="112" t="s">
        <v>822</v>
      </c>
      <c r="G181" s="40" t="s">
        <v>1896</v>
      </c>
      <c r="H181" s="111" t="s">
        <v>1897</v>
      </c>
      <c r="AH181" s="215">
        <v>1</v>
      </c>
    </row>
    <row r="182" spans="1:34" ht="54.95" customHeight="1">
      <c r="A182" s="249" t="s">
        <v>821</v>
      </c>
      <c r="B182" s="112" t="s">
        <v>547</v>
      </c>
      <c r="C182" s="112" t="s">
        <v>1593</v>
      </c>
      <c r="D182" s="111" t="s">
        <v>1594</v>
      </c>
      <c r="E182" s="112" t="s">
        <v>679</v>
      </c>
      <c r="F182" s="112" t="s">
        <v>822</v>
      </c>
      <c r="G182" s="40" t="s">
        <v>1898</v>
      </c>
      <c r="H182" s="111" t="s">
        <v>1899</v>
      </c>
      <c r="I182" s="208"/>
      <c r="J182" s="208"/>
      <c r="K182" s="208"/>
      <c r="L182" s="208"/>
      <c r="M182" s="208"/>
      <c r="N182" s="206"/>
      <c r="AH182" s="215">
        <v>1</v>
      </c>
    </row>
    <row r="183" spans="1:34" ht="54.95" customHeight="1">
      <c r="A183" s="249" t="s">
        <v>829</v>
      </c>
      <c r="B183" s="112" t="s">
        <v>809</v>
      </c>
      <c r="C183" s="112" t="s">
        <v>336</v>
      </c>
      <c r="D183" s="111" t="s">
        <v>1570</v>
      </c>
      <c r="E183" s="112" t="s">
        <v>707</v>
      </c>
      <c r="F183" s="112" t="s">
        <v>831</v>
      </c>
      <c r="G183" s="40" t="s">
        <v>1900</v>
      </c>
      <c r="H183" s="111" t="s">
        <v>1901</v>
      </c>
      <c r="AH183" s="215">
        <v>1</v>
      </c>
    </row>
    <row r="184" spans="1:34" ht="54.95" customHeight="1">
      <c r="A184" s="249" t="s">
        <v>829</v>
      </c>
      <c r="B184" s="112" t="s">
        <v>459</v>
      </c>
      <c r="C184" s="112" t="s">
        <v>336</v>
      </c>
      <c r="D184" s="111" t="s">
        <v>1574</v>
      </c>
      <c r="E184" s="112" t="s">
        <v>707</v>
      </c>
      <c r="F184" s="112" t="s">
        <v>831</v>
      </c>
      <c r="G184" s="40" t="s">
        <v>1902</v>
      </c>
      <c r="H184" s="111" t="s">
        <v>1903</v>
      </c>
      <c r="I184" s="208"/>
      <c r="J184" s="208"/>
      <c r="K184" s="208"/>
      <c r="L184" s="208"/>
      <c r="M184" s="208"/>
      <c r="N184" s="206"/>
      <c r="AH184" s="215">
        <v>1</v>
      </c>
    </row>
    <row r="185" spans="1:34" ht="54.95" customHeight="1">
      <c r="A185" s="249" t="s">
        <v>829</v>
      </c>
      <c r="B185" s="112" t="s">
        <v>683</v>
      </c>
      <c r="C185" s="112" t="s">
        <v>733</v>
      </c>
      <c r="D185" s="111" t="s">
        <v>1578</v>
      </c>
      <c r="E185" s="112" t="s">
        <v>707</v>
      </c>
      <c r="F185" s="112" t="s">
        <v>831</v>
      </c>
      <c r="G185" s="40" t="s">
        <v>1904</v>
      </c>
      <c r="H185" s="111" t="s">
        <v>1905</v>
      </c>
      <c r="AH185" s="215">
        <v>1</v>
      </c>
    </row>
    <row r="186" spans="1:34" ht="54.95" customHeight="1">
      <c r="A186" s="249" t="s">
        <v>829</v>
      </c>
      <c r="B186" s="112" t="s">
        <v>702</v>
      </c>
      <c r="C186" s="112" t="s">
        <v>565</v>
      </c>
      <c r="D186" s="111" t="s">
        <v>1582</v>
      </c>
      <c r="E186" s="112" t="s">
        <v>707</v>
      </c>
      <c r="F186" s="112" t="s">
        <v>831</v>
      </c>
      <c r="G186" s="40" t="s">
        <v>1906</v>
      </c>
      <c r="H186" s="111" t="s">
        <v>1907</v>
      </c>
      <c r="I186" s="208"/>
      <c r="J186" s="208"/>
      <c r="K186" s="208"/>
      <c r="L186" s="208"/>
      <c r="M186" s="208"/>
      <c r="N186" s="206"/>
      <c r="AH186" s="215">
        <v>1</v>
      </c>
    </row>
    <row r="187" spans="1:34" ht="54.95" customHeight="1">
      <c r="A187" s="249" t="s">
        <v>829</v>
      </c>
      <c r="B187" s="112" t="s">
        <v>650</v>
      </c>
      <c r="C187" s="112" t="s">
        <v>750</v>
      </c>
      <c r="D187" s="111" t="s">
        <v>1586</v>
      </c>
      <c r="E187" s="112" t="s">
        <v>707</v>
      </c>
      <c r="F187" s="112" t="s">
        <v>831</v>
      </c>
      <c r="G187" s="40" t="s">
        <v>1908</v>
      </c>
      <c r="H187" s="111" t="s">
        <v>1909</v>
      </c>
      <c r="AH187" s="215">
        <v>1</v>
      </c>
    </row>
    <row r="188" spans="1:34" ht="54.95" customHeight="1">
      <c r="A188" s="249" t="s">
        <v>829</v>
      </c>
      <c r="B188" s="112" t="s">
        <v>684</v>
      </c>
      <c r="C188" s="112" t="s">
        <v>757</v>
      </c>
      <c r="D188" s="111" t="s">
        <v>1589</v>
      </c>
      <c r="E188" s="112" t="s">
        <v>707</v>
      </c>
      <c r="F188" s="112" t="s">
        <v>831</v>
      </c>
      <c r="G188" s="40" t="s">
        <v>1910</v>
      </c>
      <c r="H188" s="111" t="s">
        <v>1911</v>
      </c>
      <c r="I188" s="208"/>
      <c r="J188" s="208"/>
      <c r="K188" s="208"/>
      <c r="L188" s="208"/>
      <c r="M188" s="208"/>
      <c r="N188" s="206"/>
      <c r="AH188" s="215">
        <v>1</v>
      </c>
    </row>
    <row r="189" spans="1:34" ht="54.95" customHeight="1">
      <c r="A189" s="249" t="s">
        <v>829</v>
      </c>
      <c r="B189" s="112" t="s">
        <v>547</v>
      </c>
      <c r="C189" s="112" t="s">
        <v>1593</v>
      </c>
      <c r="D189" s="111" t="s">
        <v>1594</v>
      </c>
      <c r="E189" s="112" t="s">
        <v>707</v>
      </c>
      <c r="F189" s="112" t="s">
        <v>831</v>
      </c>
      <c r="G189" s="40" t="s">
        <v>1912</v>
      </c>
      <c r="H189" s="111" t="s">
        <v>1913</v>
      </c>
      <c r="AH189" s="215">
        <v>1</v>
      </c>
    </row>
    <row r="190" spans="1:34" ht="54.95" customHeight="1">
      <c r="A190" s="249" t="s">
        <v>836</v>
      </c>
      <c r="B190" s="112" t="s">
        <v>663</v>
      </c>
      <c r="C190" s="112" t="s">
        <v>336</v>
      </c>
      <c r="D190" s="111" t="s">
        <v>1570</v>
      </c>
      <c r="E190" s="112" t="s">
        <v>707</v>
      </c>
      <c r="F190" s="112" t="s">
        <v>837</v>
      </c>
      <c r="G190" s="40" t="s">
        <v>1914</v>
      </c>
      <c r="H190" s="111" t="s">
        <v>1915</v>
      </c>
      <c r="I190" s="208"/>
      <c r="J190" s="208"/>
      <c r="K190" s="208"/>
      <c r="L190" s="208"/>
      <c r="M190" s="208"/>
      <c r="N190" s="206"/>
      <c r="AH190" s="215">
        <v>1</v>
      </c>
    </row>
    <row r="191" spans="1:34" ht="54.95" customHeight="1">
      <c r="A191" s="249" t="s">
        <v>836</v>
      </c>
      <c r="B191" s="112" t="s">
        <v>664</v>
      </c>
      <c r="C191" s="112" t="s">
        <v>336</v>
      </c>
      <c r="D191" s="111" t="s">
        <v>1574</v>
      </c>
      <c r="E191" s="112" t="s">
        <v>707</v>
      </c>
      <c r="F191" s="112" t="s">
        <v>837</v>
      </c>
      <c r="G191" s="40" t="s">
        <v>1916</v>
      </c>
      <c r="H191" s="111" t="s">
        <v>1917</v>
      </c>
      <c r="AH191" s="215">
        <v>1</v>
      </c>
    </row>
    <row r="192" spans="1:34" ht="54.95" customHeight="1">
      <c r="A192" s="249" t="s">
        <v>836</v>
      </c>
      <c r="B192" s="112" t="s">
        <v>774</v>
      </c>
      <c r="C192" s="112" t="s">
        <v>733</v>
      </c>
      <c r="D192" s="111" t="s">
        <v>1578</v>
      </c>
      <c r="E192" s="112" t="s">
        <v>707</v>
      </c>
      <c r="F192" s="112" t="s">
        <v>837</v>
      </c>
      <c r="G192" s="40" t="s">
        <v>1918</v>
      </c>
      <c r="H192" s="111" t="s">
        <v>1919</v>
      </c>
      <c r="I192" s="208"/>
      <c r="J192" s="208"/>
      <c r="K192" s="208"/>
      <c r="L192" s="208"/>
      <c r="M192" s="208"/>
      <c r="N192" s="206"/>
      <c r="AH192" s="215">
        <v>1</v>
      </c>
    </row>
    <row r="193" spans="1:34" ht="54.95" customHeight="1">
      <c r="A193" s="249" t="s">
        <v>836</v>
      </c>
      <c r="B193" s="112" t="s">
        <v>460</v>
      </c>
      <c r="C193" s="112" t="s">
        <v>565</v>
      </c>
      <c r="D193" s="111" t="s">
        <v>1582</v>
      </c>
      <c r="E193" s="112" t="s">
        <v>707</v>
      </c>
      <c r="F193" s="112" t="s">
        <v>837</v>
      </c>
      <c r="G193" s="40" t="s">
        <v>1920</v>
      </c>
      <c r="H193" s="111" t="s">
        <v>1921</v>
      </c>
      <c r="AH193" s="215">
        <v>1</v>
      </c>
    </row>
    <row r="194" spans="1:34" ht="54.95" customHeight="1">
      <c r="A194" s="249" t="s">
        <v>836</v>
      </c>
      <c r="B194" s="112" t="s">
        <v>839</v>
      </c>
      <c r="C194" s="112" t="s">
        <v>750</v>
      </c>
      <c r="D194" s="111" t="s">
        <v>1586</v>
      </c>
      <c r="E194" s="112" t="s">
        <v>707</v>
      </c>
      <c r="F194" s="112" t="s">
        <v>837</v>
      </c>
      <c r="G194" s="40" t="s">
        <v>1922</v>
      </c>
      <c r="H194" s="111" t="s">
        <v>1923</v>
      </c>
      <c r="I194" s="208"/>
      <c r="J194" s="208"/>
      <c r="K194" s="208"/>
      <c r="L194" s="208"/>
      <c r="M194" s="208"/>
      <c r="N194" s="206"/>
      <c r="AH194" s="215">
        <v>1</v>
      </c>
    </row>
    <row r="195" spans="1:34" ht="54.95" customHeight="1">
      <c r="A195" s="249" t="s">
        <v>836</v>
      </c>
      <c r="B195" s="112" t="s">
        <v>662</v>
      </c>
      <c r="C195" s="112" t="s">
        <v>757</v>
      </c>
      <c r="D195" s="111" t="s">
        <v>1589</v>
      </c>
      <c r="E195" s="112" t="s">
        <v>707</v>
      </c>
      <c r="F195" s="112" t="s">
        <v>837</v>
      </c>
      <c r="G195" s="40" t="s">
        <v>1924</v>
      </c>
      <c r="H195" s="111" t="s">
        <v>1925</v>
      </c>
      <c r="AH195" s="215">
        <v>1</v>
      </c>
    </row>
    <row r="196" spans="1:34" ht="54.95" customHeight="1">
      <c r="A196" s="249" t="s">
        <v>836</v>
      </c>
      <c r="B196" s="112" t="s">
        <v>773</v>
      </c>
      <c r="C196" s="112" t="s">
        <v>1593</v>
      </c>
      <c r="D196" s="111" t="s">
        <v>1594</v>
      </c>
      <c r="E196" s="112" t="s">
        <v>707</v>
      </c>
      <c r="F196" s="112" t="s">
        <v>837</v>
      </c>
      <c r="G196" s="40" t="s">
        <v>1926</v>
      </c>
      <c r="H196" s="111" t="s">
        <v>1927</v>
      </c>
      <c r="I196" s="208"/>
      <c r="J196" s="208"/>
      <c r="K196" s="208"/>
      <c r="L196" s="208"/>
      <c r="M196" s="208"/>
      <c r="N196" s="206"/>
      <c r="AH196" s="215">
        <v>1</v>
      </c>
    </row>
    <row r="197" spans="1:34" ht="54.95" customHeight="1">
      <c r="A197" s="249" t="s">
        <v>843</v>
      </c>
      <c r="B197" s="112" t="s">
        <v>774</v>
      </c>
      <c r="C197" s="112" t="s">
        <v>336</v>
      </c>
      <c r="D197" s="111" t="s">
        <v>1570</v>
      </c>
      <c r="E197" s="112" t="s">
        <v>679</v>
      </c>
      <c r="F197" s="112" t="s">
        <v>844</v>
      </c>
      <c r="G197" s="40" t="s">
        <v>1928</v>
      </c>
      <c r="H197" s="111" t="s">
        <v>1929</v>
      </c>
      <c r="AH197" s="215">
        <v>1</v>
      </c>
    </row>
    <row r="198" spans="1:34" ht="54.95" customHeight="1">
      <c r="A198" s="249" t="s">
        <v>843</v>
      </c>
      <c r="B198" s="112" t="s">
        <v>513</v>
      </c>
      <c r="C198" s="112" t="s">
        <v>336</v>
      </c>
      <c r="D198" s="111" t="s">
        <v>1574</v>
      </c>
      <c r="E198" s="112" t="s">
        <v>679</v>
      </c>
      <c r="F198" s="112" t="s">
        <v>844</v>
      </c>
      <c r="G198" s="40" t="s">
        <v>1930</v>
      </c>
      <c r="H198" s="111" t="s">
        <v>1931</v>
      </c>
      <c r="I198" s="208"/>
      <c r="J198" s="208"/>
      <c r="K198" s="208"/>
      <c r="L198" s="208"/>
      <c r="M198" s="208"/>
      <c r="N198" s="206"/>
      <c r="AH198" s="215">
        <v>1</v>
      </c>
    </row>
    <row r="199" spans="1:34" ht="54.95" customHeight="1">
      <c r="A199" s="249" t="s">
        <v>843</v>
      </c>
      <c r="B199" s="112" t="s">
        <v>519</v>
      </c>
      <c r="C199" s="112" t="s">
        <v>733</v>
      </c>
      <c r="D199" s="111" t="s">
        <v>1578</v>
      </c>
      <c r="E199" s="112" t="s">
        <v>679</v>
      </c>
      <c r="F199" s="112" t="s">
        <v>844</v>
      </c>
      <c r="G199" s="40" t="s">
        <v>1932</v>
      </c>
      <c r="H199" s="111" t="s">
        <v>1933</v>
      </c>
      <c r="AH199" s="215">
        <v>1</v>
      </c>
    </row>
    <row r="200" spans="1:34" ht="54.95" customHeight="1">
      <c r="A200" s="249" t="s">
        <v>843</v>
      </c>
      <c r="B200" s="112" t="s">
        <v>729</v>
      </c>
      <c r="C200" s="112" t="s">
        <v>565</v>
      </c>
      <c r="D200" s="111" t="s">
        <v>1582</v>
      </c>
      <c r="E200" s="112" t="s">
        <v>679</v>
      </c>
      <c r="F200" s="112" t="s">
        <v>844</v>
      </c>
      <c r="G200" s="40" t="s">
        <v>1934</v>
      </c>
      <c r="H200" s="111" t="s">
        <v>1935</v>
      </c>
      <c r="I200" s="208"/>
      <c r="J200" s="208"/>
      <c r="K200" s="208"/>
      <c r="L200" s="208"/>
      <c r="M200" s="208"/>
      <c r="N200" s="206"/>
      <c r="AH200" s="215">
        <v>1</v>
      </c>
    </row>
    <row r="201" spans="1:34" ht="54.95" customHeight="1">
      <c r="A201" s="249" t="s">
        <v>843</v>
      </c>
      <c r="B201" s="112" t="s">
        <v>460</v>
      </c>
      <c r="C201" s="112" t="s">
        <v>750</v>
      </c>
      <c r="D201" s="111" t="s">
        <v>1586</v>
      </c>
      <c r="E201" s="112" t="s">
        <v>679</v>
      </c>
      <c r="F201" s="112" t="s">
        <v>844</v>
      </c>
      <c r="G201" s="40" t="s">
        <v>1936</v>
      </c>
      <c r="H201" s="111" t="s">
        <v>1937</v>
      </c>
      <c r="AH201" s="215">
        <v>1</v>
      </c>
    </row>
    <row r="202" spans="1:34" ht="54.95" customHeight="1">
      <c r="A202" s="249" t="s">
        <v>843</v>
      </c>
      <c r="B202" s="112" t="s">
        <v>674</v>
      </c>
      <c r="C202" s="112" t="s">
        <v>757</v>
      </c>
      <c r="D202" s="111" t="s">
        <v>1589</v>
      </c>
      <c r="E202" s="112" t="s">
        <v>679</v>
      </c>
      <c r="F202" s="112" t="s">
        <v>844</v>
      </c>
      <c r="G202" s="40" t="s">
        <v>1938</v>
      </c>
      <c r="H202" s="111" t="s">
        <v>1939</v>
      </c>
      <c r="I202" s="208"/>
      <c r="J202" s="208"/>
      <c r="K202" s="208"/>
      <c r="L202" s="208"/>
      <c r="M202" s="208"/>
      <c r="N202" s="206"/>
      <c r="AH202" s="215">
        <v>1</v>
      </c>
    </row>
    <row r="203" spans="1:34" ht="54.95" customHeight="1">
      <c r="A203" s="249" t="s">
        <v>843</v>
      </c>
      <c r="B203" s="112" t="s">
        <v>547</v>
      </c>
      <c r="C203" s="112" t="s">
        <v>1593</v>
      </c>
      <c r="D203" s="111" t="s">
        <v>1594</v>
      </c>
      <c r="E203" s="112" t="s">
        <v>679</v>
      </c>
      <c r="F203" s="112" t="s">
        <v>844</v>
      </c>
      <c r="G203" s="40" t="s">
        <v>1940</v>
      </c>
      <c r="H203" s="111" t="s">
        <v>1941</v>
      </c>
      <c r="AH203" s="215">
        <v>1</v>
      </c>
    </row>
    <row r="204" spans="1:34" ht="54.95" customHeight="1">
      <c r="A204" s="249" t="s">
        <v>849</v>
      </c>
      <c r="B204" s="112" t="s">
        <v>647</v>
      </c>
      <c r="C204" s="112" t="s">
        <v>336</v>
      </c>
      <c r="D204" s="111" t="s">
        <v>1570</v>
      </c>
      <c r="E204" s="112" t="s">
        <v>726</v>
      </c>
      <c r="F204" s="112" t="s">
        <v>850</v>
      </c>
      <c r="G204" s="40" t="s">
        <v>1942</v>
      </c>
      <c r="H204" s="111" t="s">
        <v>1943</v>
      </c>
      <c r="I204" s="208"/>
      <c r="J204" s="208"/>
      <c r="K204" s="208"/>
      <c r="L204" s="208"/>
      <c r="M204" s="208"/>
      <c r="N204" s="206"/>
      <c r="AH204" s="215">
        <v>1</v>
      </c>
    </row>
    <row r="205" spans="1:34" ht="54.95" customHeight="1">
      <c r="A205" s="249" t="s">
        <v>849</v>
      </c>
      <c r="B205" s="112" t="s">
        <v>641</v>
      </c>
      <c r="C205" s="112" t="s">
        <v>336</v>
      </c>
      <c r="D205" s="111" t="s">
        <v>1574</v>
      </c>
      <c r="E205" s="112" t="s">
        <v>726</v>
      </c>
      <c r="F205" s="112" t="s">
        <v>850</v>
      </c>
      <c r="G205" s="40" t="s">
        <v>1944</v>
      </c>
      <c r="H205" s="111" t="s">
        <v>1945</v>
      </c>
      <c r="AH205" s="215">
        <v>1</v>
      </c>
    </row>
    <row r="206" spans="1:34" ht="54.95" customHeight="1">
      <c r="A206" s="249" t="s">
        <v>849</v>
      </c>
      <c r="B206" s="112" t="s">
        <v>763</v>
      </c>
      <c r="C206" s="112" t="s">
        <v>733</v>
      </c>
      <c r="D206" s="111" t="s">
        <v>1578</v>
      </c>
      <c r="E206" s="112" t="s">
        <v>726</v>
      </c>
      <c r="F206" s="112" t="s">
        <v>850</v>
      </c>
      <c r="G206" s="40" t="s">
        <v>1946</v>
      </c>
      <c r="H206" s="111" t="s">
        <v>1947</v>
      </c>
      <c r="I206" s="208"/>
      <c r="J206" s="208"/>
      <c r="K206" s="208"/>
      <c r="L206" s="208"/>
      <c r="M206" s="208"/>
      <c r="N206" s="206"/>
      <c r="AH206" s="215">
        <v>1</v>
      </c>
    </row>
    <row r="207" spans="1:34" ht="54.95" customHeight="1">
      <c r="A207" s="249" t="s">
        <v>849</v>
      </c>
      <c r="B207" s="112" t="s">
        <v>459</v>
      </c>
      <c r="C207" s="112" t="s">
        <v>565</v>
      </c>
      <c r="D207" s="111" t="s">
        <v>1582</v>
      </c>
      <c r="E207" s="112" t="s">
        <v>726</v>
      </c>
      <c r="F207" s="112" t="s">
        <v>850</v>
      </c>
      <c r="G207" s="40" t="s">
        <v>1948</v>
      </c>
      <c r="H207" s="111" t="s">
        <v>1949</v>
      </c>
      <c r="AH207" s="215">
        <v>1</v>
      </c>
    </row>
    <row r="208" spans="1:34" ht="54.95" customHeight="1">
      <c r="A208" s="249" t="s">
        <v>849</v>
      </c>
      <c r="B208" s="112" t="s">
        <v>756</v>
      </c>
      <c r="C208" s="112" t="s">
        <v>750</v>
      </c>
      <c r="D208" s="111" t="s">
        <v>1586</v>
      </c>
      <c r="E208" s="112" t="s">
        <v>726</v>
      </c>
      <c r="F208" s="112" t="s">
        <v>850</v>
      </c>
      <c r="G208" s="40" t="s">
        <v>1950</v>
      </c>
      <c r="H208" s="111" t="s">
        <v>1951</v>
      </c>
      <c r="I208" s="208"/>
      <c r="J208" s="208"/>
      <c r="K208" s="208"/>
      <c r="L208" s="208"/>
      <c r="M208" s="208"/>
      <c r="N208" s="206"/>
      <c r="AH208" s="215">
        <v>1</v>
      </c>
    </row>
    <row r="209" spans="1:34" ht="54.95" customHeight="1">
      <c r="A209" s="249" t="s">
        <v>849</v>
      </c>
      <c r="B209" s="112" t="s">
        <v>665</v>
      </c>
      <c r="C209" s="112" t="s">
        <v>757</v>
      </c>
      <c r="D209" s="111" t="s">
        <v>1589</v>
      </c>
      <c r="E209" s="112" t="s">
        <v>726</v>
      </c>
      <c r="F209" s="112" t="s">
        <v>850</v>
      </c>
      <c r="G209" s="40" t="s">
        <v>1952</v>
      </c>
      <c r="H209" s="111" t="s">
        <v>1953</v>
      </c>
      <c r="AH209" s="215">
        <v>1</v>
      </c>
    </row>
    <row r="210" spans="1:34" ht="54.95" customHeight="1">
      <c r="A210" s="249" t="s">
        <v>849</v>
      </c>
      <c r="B210" s="112" t="s">
        <v>693</v>
      </c>
      <c r="C210" s="112" t="s">
        <v>1593</v>
      </c>
      <c r="D210" s="111" t="s">
        <v>1594</v>
      </c>
      <c r="E210" s="112" t="s">
        <v>726</v>
      </c>
      <c r="F210" s="112" t="s">
        <v>850</v>
      </c>
      <c r="G210" s="40" t="s">
        <v>1954</v>
      </c>
      <c r="H210" s="111" t="s">
        <v>1955</v>
      </c>
      <c r="I210" s="208"/>
      <c r="J210" s="208"/>
      <c r="K210" s="208"/>
      <c r="L210" s="208"/>
      <c r="M210" s="208"/>
      <c r="N210" s="206"/>
      <c r="AH210" s="215">
        <v>1</v>
      </c>
    </row>
    <row r="211" spans="1:34" ht="54.95" customHeight="1">
      <c r="A211" s="249" t="s">
        <v>818</v>
      </c>
      <c r="B211" s="112" t="s">
        <v>774</v>
      </c>
      <c r="C211" s="112" t="s">
        <v>336</v>
      </c>
      <c r="D211" s="111" t="s">
        <v>1570</v>
      </c>
      <c r="E211" s="112" t="s">
        <v>769</v>
      </c>
      <c r="F211" s="112" t="s">
        <v>856</v>
      </c>
      <c r="G211" s="40" t="s">
        <v>1956</v>
      </c>
      <c r="H211" s="111" t="s">
        <v>1957</v>
      </c>
      <c r="AH211" s="215">
        <v>1</v>
      </c>
    </row>
    <row r="212" spans="1:34" ht="54.95" customHeight="1">
      <c r="A212" s="249" t="s">
        <v>818</v>
      </c>
      <c r="B212" s="112" t="s">
        <v>641</v>
      </c>
      <c r="C212" s="112" t="s">
        <v>336</v>
      </c>
      <c r="D212" s="111" t="s">
        <v>1574</v>
      </c>
      <c r="E212" s="112" t="s">
        <v>769</v>
      </c>
      <c r="F212" s="112" t="s">
        <v>856</v>
      </c>
      <c r="G212" s="40" t="s">
        <v>1958</v>
      </c>
      <c r="H212" s="111" t="s">
        <v>1959</v>
      </c>
      <c r="I212" s="208"/>
      <c r="J212" s="208"/>
      <c r="K212" s="208"/>
      <c r="L212" s="208"/>
      <c r="M212" s="208"/>
      <c r="N212" s="206"/>
      <c r="AH212" s="215">
        <v>1</v>
      </c>
    </row>
    <row r="213" spans="1:34" ht="54.95" customHeight="1">
      <c r="A213" s="249" t="s">
        <v>818</v>
      </c>
      <c r="B213" s="112" t="s">
        <v>525</v>
      </c>
      <c r="C213" s="112" t="s">
        <v>733</v>
      </c>
      <c r="D213" s="111" t="s">
        <v>1578</v>
      </c>
      <c r="E213" s="112" t="s">
        <v>769</v>
      </c>
      <c r="F213" s="112" t="s">
        <v>856</v>
      </c>
      <c r="G213" s="40" t="s">
        <v>1960</v>
      </c>
      <c r="H213" s="111" t="s">
        <v>1961</v>
      </c>
      <c r="AH213" s="215">
        <v>1</v>
      </c>
    </row>
    <row r="214" spans="1:34" ht="54.95" customHeight="1">
      <c r="A214" s="249" t="s">
        <v>818</v>
      </c>
      <c r="B214" s="112" t="s">
        <v>783</v>
      </c>
      <c r="C214" s="112" t="s">
        <v>565</v>
      </c>
      <c r="D214" s="111" t="s">
        <v>1582</v>
      </c>
      <c r="E214" s="112" t="s">
        <v>769</v>
      </c>
      <c r="F214" s="112" t="s">
        <v>856</v>
      </c>
      <c r="G214" s="40" t="s">
        <v>1962</v>
      </c>
      <c r="H214" s="111" t="s">
        <v>1963</v>
      </c>
      <c r="I214" s="208"/>
      <c r="J214" s="208"/>
      <c r="K214" s="208"/>
      <c r="L214" s="208"/>
      <c r="M214" s="208"/>
      <c r="N214" s="206"/>
      <c r="AH214" s="215">
        <v>1</v>
      </c>
    </row>
    <row r="215" spans="1:34" ht="54.95" customHeight="1">
      <c r="A215" s="249" t="s">
        <v>818</v>
      </c>
      <c r="B215" s="112" t="s">
        <v>513</v>
      </c>
      <c r="C215" s="112" t="s">
        <v>750</v>
      </c>
      <c r="D215" s="111" t="s">
        <v>1586</v>
      </c>
      <c r="E215" s="112" t="s">
        <v>769</v>
      </c>
      <c r="F215" s="112" t="s">
        <v>856</v>
      </c>
      <c r="G215" s="40" t="s">
        <v>1964</v>
      </c>
      <c r="H215" s="111" t="s">
        <v>1965</v>
      </c>
      <c r="AH215" s="215">
        <v>1</v>
      </c>
    </row>
    <row r="216" spans="1:34" ht="54.95" customHeight="1">
      <c r="A216" s="249" t="s">
        <v>818</v>
      </c>
      <c r="B216" s="112" t="s">
        <v>858</v>
      </c>
      <c r="C216" s="112" t="s">
        <v>757</v>
      </c>
      <c r="D216" s="111" t="s">
        <v>1589</v>
      </c>
      <c r="E216" s="112" t="s">
        <v>769</v>
      </c>
      <c r="F216" s="112" t="s">
        <v>856</v>
      </c>
      <c r="G216" s="40" t="s">
        <v>1966</v>
      </c>
      <c r="H216" s="111" t="s">
        <v>1967</v>
      </c>
      <c r="I216" s="208"/>
      <c r="J216" s="208"/>
      <c r="K216" s="208"/>
      <c r="L216" s="208"/>
      <c r="M216" s="208"/>
      <c r="N216" s="206"/>
      <c r="AH216" s="215">
        <v>1</v>
      </c>
    </row>
    <row r="217" spans="1:34" ht="54.95" customHeight="1">
      <c r="A217" s="249" t="s">
        <v>818</v>
      </c>
      <c r="B217" s="112" t="s">
        <v>773</v>
      </c>
      <c r="C217" s="112" t="s">
        <v>1593</v>
      </c>
      <c r="D217" s="111" t="s">
        <v>1594</v>
      </c>
      <c r="E217" s="112" t="s">
        <v>769</v>
      </c>
      <c r="F217" s="112" t="s">
        <v>856</v>
      </c>
      <c r="G217" s="40" t="s">
        <v>1968</v>
      </c>
      <c r="H217" s="111" t="s">
        <v>1969</v>
      </c>
      <c r="AH217" s="215">
        <v>1</v>
      </c>
    </row>
    <row r="218" spans="1:34" ht="54.95" customHeight="1">
      <c r="A218" s="249" t="s">
        <v>862</v>
      </c>
      <c r="B218" s="112" t="s">
        <v>519</v>
      </c>
      <c r="C218" s="112" t="s">
        <v>336</v>
      </c>
      <c r="D218" s="111" t="s">
        <v>1570</v>
      </c>
      <c r="E218" s="112" t="s">
        <v>707</v>
      </c>
      <c r="F218" s="112" t="s">
        <v>863</v>
      </c>
      <c r="G218" s="40" t="s">
        <v>1970</v>
      </c>
      <c r="H218" s="111" t="s">
        <v>1971</v>
      </c>
      <c r="I218" s="208"/>
      <c r="J218" s="208"/>
      <c r="K218" s="208"/>
      <c r="L218" s="208"/>
      <c r="M218" s="208"/>
      <c r="N218" s="206"/>
      <c r="AH218" s="215">
        <v>1</v>
      </c>
    </row>
    <row r="219" spans="1:34" ht="54.95" customHeight="1">
      <c r="A219" s="249" t="s">
        <v>862</v>
      </c>
      <c r="B219" s="112" t="s">
        <v>865</v>
      </c>
      <c r="C219" s="112" t="s">
        <v>336</v>
      </c>
      <c r="D219" s="111" t="s">
        <v>1574</v>
      </c>
      <c r="E219" s="112" t="s">
        <v>707</v>
      </c>
      <c r="F219" s="112" t="s">
        <v>863</v>
      </c>
      <c r="G219" s="40" t="s">
        <v>1972</v>
      </c>
      <c r="H219" s="111" t="s">
        <v>1973</v>
      </c>
      <c r="AH219" s="215">
        <v>1</v>
      </c>
    </row>
    <row r="220" spans="1:34" ht="54.95" customHeight="1">
      <c r="A220" s="249" t="s">
        <v>862</v>
      </c>
      <c r="B220" s="112" t="s">
        <v>729</v>
      </c>
      <c r="C220" s="112" t="s">
        <v>733</v>
      </c>
      <c r="D220" s="111" t="s">
        <v>1578</v>
      </c>
      <c r="E220" s="112" t="s">
        <v>707</v>
      </c>
      <c r="F220" s="112" t="s">
        <v>863</v>
      </c>
      <c r="G220" s="40" t="s">
        <v>1974</v>
      </c>
      <c r="H220" s="111" t="s">
        <v>1975</v>
      </c>
      <c r="I220" s="208"/>
      <c r="J220" s="208"/>
      <c r="K220" s="208"/>
      <c r="L220" s="208"/>
      <c r="M220" s="208"/>
      <c r="N220" s="206"/>
      <c r="AH220" s="215">
        <v>1</v>
      </c>
    </row>
    <row r="221" spans="1:34" ht="54.95" customHeight="1">
      <c r="A221" s="249" t="s">
        <v>862</v>
      </c>
      <c r="B221" s="112" t="s">
        <v>459</v>
      </c>
      <c r="C221" s="112" t="s">
        <v>565</v>
      </c>
      <c r="D221" s="111" t="s">
        <v>1582</v>
      </c>
      <c r="E221" s="112" t="s">
        <v>707</v>
      </c>
      <c r="F221" s="112" t="s">
        <v>863</v>
      </c>
      <c r="G221" s="40" t="s">
        <v>1976</v>
      </c>
      <c r="H221" s="111" t="s">
        <v>1977</v>
      </c>
      <c r="AH221" s="215">
        <v>1</v>
      </c>
    </row>
    <row r="222" spans="1:34" ht="54.95" customHeight="1">
      <c r="A222" s="249" t="s">
        <v>862</v>
      </c>
      <c r="B222" s="112" t="s">
        <v>676</v>
      </c>
      <c r="C222" s="112" t="s">
        <v>750</v>
      </c>
      <c r="D222" s="111" t="s">
        <v>1586</v>
      </c>
      <c r="E222" s="112" t="s">
        <v>707</v>
      </c>
      <c r="F222" s="112" t="s">
        <v>863</v>
      </c>
      <c r="G222" s="40" t="s">
        <v>1978</v>
      </c>
      <c r="H222" s="111" t="s">
        <v>1979</v>
      </c>
      <c r="I222" s="208"/>
      <c r="J222" s="208"/>
      <c r="K222" s="208"/>
      <c r="L222" s="208"/>
      <c r="M222" s="208"/>
      <c r="N222" s="206"/>
      <c r="AH222" s="215">
        <v>1</v>
      </c>
    </row>
    <row r="223" spans="1:34" ht="54.95" customHeight="1">
      <c r="A223" s="249" t="s">
        <v>862</v>
      </c>
      <c r="B223" s="112" t="s">
        <v>553</v>
      </c>
      <c r="C223" s="112" t="s">
        <v>757</v>
      </c>
      <c r="D223" s="111" t="s">
        <v>1589</v>
      </c>
      <c r="E223" s="112" t="s">
        <v>707</v>
      </c>
      <c r="F223" s="112" t="s">
        <v>863</v>
      </c>
      <c r="G223" s="40" t="s">
        <v>1980</v>
      </c>
      <c r="H223" s="111" t="s">
        <v>1981</v>
      </c>
      <c r="AH223" s="215">
        <v>1</v>
      </c>
    </row>
    <row r="224" spans="1:34" ht="54.95" customHeight="1">
      <c r="A224" s="249" t="s">
        <v>862</v>
      </c>
      <c r="B224" s="112" t="s">
        <v>547</v>
      </c>
      <c r="C224" s="112" t="s">
        <v>1593</v>
      </c>
      <c r="D224" s="111" t="s">
        <v>1594</v>
      </c>
      <c r="E224" s="112" t="s">
        <v>707</v>
      </c>
      <c r="F224" s="112" t="s">
        <v>863</v>
      </c>
      <c r="G224" s="40" t="s">
        <v>1982</v>
      </c>
      <c r="H224" s="111" t="s">
        <v>1983</v>
      </c>
      <c r="I224" s="208"/>
      <c r="J224" s="208"/>
      <c r="K224" s="208"/>
      <c r="L224" s="208"/>
      <c r="M224" s="208"/>
      <c r="N224" s="206"/>
      <c r="AH224" s="215">
        <v>1</v>
      </c>
    </row>
    <row r="225" spans="1:34" ht="54.95" customHeight="1">
      <c r="A225" s="249" t="s">
        <v>868</v>
      </c>
      <c r="B225" s="112" t="s">
        <v>774</v>
      </c>
      <c r="C225" s="112" t="s">
        <v>336</v>
      </c>
      <c r="D225" s="111" t="s">
        <v>1570</v>
      </c>
      <c r="E225" s="112" t="s">
        <v>869</v>
      </c>
      <c r="F225" s="112" t="s">
        <v>870</v>
      </c>
      <c r="G225" s="40" t="s">
        <v>1984</v>
      </c>
      <c r="H225" s="111" t="s">
        <v>1985</v>
      </c>
      <c r="AH225" s="215">
        <v>1</v>
      </c>
    </row>
    <row r="226" spans="1:34" ht="54.95" customHeight="1">
      <c r="A226" s="249" t="s">
        <v>868</v>
      </c>
      <c r="B226" s="112" t="s">
        <v>872</v>
      </c>
      <c r="C226" s="112" t="s">
        <v>336</v>
      </c>
      <c r="D226" s="111" t="s">
        <v>1574</v>
      </c>
      <c r="E226" s="112" t="s">
        <v>869</v>
      </c>
      <c r="F226" s="112" t="s">
        <v>870</v>
      </c>
      <c r="G226" s="40" t="s">
        <v>1986</v>
      </c>
      <c r="H226" s="111" t="s">
        <v>1987</v>
      </c>
      <c r="I226" s="208"/>
      <c r="J226" s="208"/>
      <c r="K226" s="208"/>
      <c r="L226" s="208"/>
      <c r="M226" s="208"/>
      <c r="N226" s="206"/>
      <c r="AH226" s="215">
        <v>1</v>
      </c>
    </row>
    <row r="227" spans="1:34" ht="54.95" customHeight="1">
      <c r="A227" s="249" t="s">
        <v>868</v>
      </c>
      <c r="B227" s="112" t="s">
        <v>460</v>
      </c>
      <c r="C227" s="112" t="s">
        <v>733</v>
      </c>
      <c r="D227" s="111" t="s">
        <v>1578</v>
      </c>
      <c r="E227" s="112" t="s">
        <v>869</v>
      </c>
      <c r="F227" s="112" t="s">
        <v>870</v>
      </c>
      <c r="G227" s="40" t="s">
        <v>1988</v>
      </c>
      <c r="H227" s="111" t="s">
        <v>1989</v>
      </c>
      <c r="AH227" s="215">
        <v>1</v>
      </c>
    </row>
    <row r="228" spans="1:34" ht="54.95" customHeight="1">
      <c r="A228" s="249" t="s">
        <v>868</v>
      </c>
      <c r="B228" s="112" t="s">
        <v>759</v>
      </c>
      <c r="C228" s="112" t="s">
        <v>565</v>
      </c>
      <c r="D228" s="111" t="s">
        <v>1582</v>
      </c>
      <c r="E228" s="112" t="s">
        <v>869</v>
      </c>
      <c r="F228" s="112" t="s">
        <v>870</v>
      </c>
      <c r="G228" s="40" t="s">
        <v>1990</v>
      </c>
      <c r="H228" s="111" t="s">
        <v>1991</v>
      </c>
      <c r="I228" s="208"/>
      <c r="J228" s="208"/>
      <c r="K228" s="208"/>
      <c r="L228" s="208"/>
      <c r="M228" s="208"/>
      <c r="N228" s="206"/>
      <c r="AH228" s="215">
        <v>1</v>
      </c>
    </row>
    <row r="229" spans="1:34" ht="54.95" customHeight="1">
      <c r="A229" s="249" t="s">
        <v>868</v>
      </c>
      <c r="B229" s="112" t="s">
        <v>536</v>
      </c>
      <c r="C229" s="112" t="s">
        <v>750</v>
      </c>
      <c r="D229" s="111" t="s">
        <v>1586</v>
      </c>
      <c r="E229" s="112" t="s">
        <v>869</v>
      </c>
      <c r="F229" s="112" t="s">
        <v>870</v>
      </c>
      <c r="G229" s="40" t="s">
        <v>1992</v>
      </c>
      <c r="H229" s="111" t="s">
        <v>1993</v>
      </c>
      <c r="AH229" s="215">
        <v>1</v>
      </c>
    </row>
    <row r="230" spans="1:34" ht="54.95" customHeight="1">
      <c r="A230" s="249" t="s">
        <v>868</v>
      </c>
      <c r="B230" s="112" t="s">
        <v>650</v>
      </c>
      <c r="C230" s="112" t="s">
        <v>757</v>
      </c>
      <c r="D230" s="111" t="s">
        <v>1589</v>
      </c>
      <c r="E230" s="112" t="s">
        <v>869</v>
      </c>
      <c r="F230" s="112" t="s">
        <v>870</v>
      </c>
      <c r="G230" s="40" t="s">
        <v>1994</v>
      </c>
      <c r="H230" s="111" t="s">
        <v>1995</v>
      </c>
      <c r="I230" s="208"/>
      <c r="J230" s="208"/>
      <c r="K230" s="208"/>
      <c r="L230" s="208"/>
      <c r="M230" s="208"/>
      <c r="N230" s="206"/>
      <c r="AH230" s="215">
        <v>1</v>
      </c>
    </row>
    <row r="231" spans="1:34" ht="54.95" customHeight="1">
      <c r="A231" s="249" t="s">
        <v>868</v>
      </c>
      <c r="B231" s="112" t="s">
        <v>684</v>
      </c>
      <c r="C231" s="112" t="s">
        <v>1593</v>
      </c>
      <c r="D231" s="111" t="s">
        <v>1594</v>
      </c>
      <c r="E231" s="112" t="s">
        <v>869</v>
      </c>
      <c r="F231" s="112" t="s">
        <v>870</v>
      </c>
      <c r="G231" s="40" t="s">
        <v>1996</v>
      </c>
      <c r="H231" s="111" t="s">
        <v>1997</v>
      </c>
      <c r="AH231" s="215">
        <v>1</v>
      </c>
    </row>
    <row r="232" spans="1:34" ht="54.95" customHeight="1">
      <c r="A232" s="249" t="s">
        <v>647</v>
      </c>
      <c r="B232" s="112" t="s">
        <v>756</v>
      </c>
      <c r="C232" s="112" t="s">
        <v>336</v>
      </c>
      <c r="D232" s="111" t="s">
        <v>1570</v>
      </c>
      <c r="E232" s="112" t="s">
        <v>878</v>
      </c>
      <c r="F232" s="112" t="s">
        <v>879</v>
      </c>
      <c r="G232" s="40" t="s">
        <v>1998</v>
      </c>
      <c r="H232" s="111" t="s">
        <v>1999</v>
      </c>
      <c r="I232" s="208"/>
      <c r="J232" s="208"/>
      <c r="K232" s="208"/>
      <c r="L232" s="208"/>
      <c r="M232" s="208"/>
      <c r="N232" s="206"/>
      <c r="AH232" s="215">
        <v>1</v>
      </c>
    </row>
    <row r="233" spans="1:34" ht="54.95" customHeight="1">
      <c r="A233" s="249" t="s">
        <v>647</v>
      </c>
      <c r="B233" s="112" t="s">
        <v>641</v>
      </c>
      <c r="C233" s="112" t="s">
        <v>336</v>
      </c>
      <c r="D233" s="111" t="s">
        <v>1574</v>
      </c>
      <c r="E233" s="112" t="s">
        <v>878</v>
      </c>
      <c r="F233" s="112" t="s">
        <v>879</v>
      </c>
      <c r="G233" s="40" t="s">
        <v>2000</v>
      </c>
      <c r="H233" s="111" t="s">
        <v>2001</v>
      </c>
      <c r="AH233" s="215">
        <v>1</v>
      </c>
    </row>
    <row r="234" spans="1:34" ht="54.95" customHeight="1">
      <c r="A234" s="249" t="s">
        <v>647</v>
      </c>
      <c r="B234" s="112" t="s">
        <v>882</v>
      </c>
      <c r="C234" s="112" t="s">
        <v>733</v>
      </c>
      <c r="D234" s="111" t="s">
        <v>1578</v>
      </c>
      <c r="E234" s="112" t="s">
        <v>878</v>
      </c>
      <c r="F234" s="112" t="s">
        <v>879</v>
      </c>
      <c r="G234" s="40" t="s">
        <v>2002</v>
      </c>
      <c r="H234" s="111" t="s">
        <v>2003</v>
      </c>
      <c r="I234" s="208"/>
      <c r="J234" s="208"/>
      <c r="K234" s="208"/>
      <c r="L234" s="208"/>
      <c r="M234" s="208"/>
      <c r="N234" s="206"/>
      <c r="AH234" s="215">
        <v>1</v>
      </c>
    </row>
    <row r="235" spans="1:34" ht="54.95" customHeight="1">
      <c r="A235" s="249" t="s">
        <v>647</v>
      </c>
      <c r="B235" s="112" t="s">
        <v>722</v>
      </c>
      <c r="C235" s="112" t="s">
        <v>565</v>
      </c>
      <c r="D235" s="111" t="s">
        <v>1582</v>
      </c>
      <c r="E235" s="112" t="s">
        <v>878</v>
      </c>
      <c r="F235" s="112" t="s">
        <v>879</v>
      </c>
      <c r="G235" s="40" t="s">
        <v>2004</v>
      </c>
      <c r="H235" s="111" t="s">
        <v>2005</v>
      </c>
      <c r="AH235" s="215">
        <v>1</v>
      </c>
    </row>
    <row r="236" spans="1:34" ht="54.95" customHeight="1">
      <c r="A236" s="249" t="s">
        <v>647</v>
      </c>
      <c r="B236" s="112" t="s">
        <v>883</v>
      </c>
      <c r="C236" s="112" t="s">
        <v>750</v>
      </c>
      <c r="D236" s="111" t="s">
        <v>1586</v>
      </c>
      <c r="E236" s="112" t="s">
        <v>878</v>
      </c>
      <c r="F236" s="112" t="s">
        <v>879</v>
      </c>
      <c r="G236" s="40" t="s">
        <v>2006</v>
      </c>
      <c r="H236" s="111" t="s">
        <v>2007</v>
      </c>
      <c r="I236" s="208"/>
      <c r="J236" s="208"/>
      <c r="K236" s="208"/>
      <c r="L236" s="208"/>
      <c r="M236" s="208"/>
      <c r="N236" s="206"/>
      <c r="AH236" s="215">
        <v>1</v>
      </c>
    </row>
    <row r="237" spans="1:34" ht="54.95" customHeight="1">
      <c r="A237" s="249" t="s">
        <v>647</v>
      </c>
      <c r="B237" s="112" t="s">
        <v>773</v>
      </c>
      <c r="C237" s="112" t="s">
        <v>757</v>
      </c>
      <c r="D237" s="111" t="s">
        <v>1589</v>
      </c>
      <c r="E237" s="112" t="s">
        <v>878</v>
      </c>
      <c r="F237" s="112" t="s">
        <v>879</v>
      </c>
      <c r="G237" s="40" t="s">
        <v>2008</v>
      </c>
      <c r="H237" s="111" t="s">
        <v>2009</v>
      </c>
      <c r="AH237" s="215">
        <v>1</v>
      </c>
    </row>
    <row r="238" spans="1:34" ht="54.95" customHeight="1">
      <c r="A238" s="249" t="s">
        <v>647</v>
      </c>
      <c r="B238" s="112" t="s">
        <v>547</v>
      </c>
      <c r="C238" s="112" t="s">
        <v>1593</v>
      </c>
      <c r="D238" s="111" t="s">
        <v>1594</v>
      </c>
      <c r="E238" s="112" t="s">
        <v>878</v>
      </c>
      <c r="F238" s="112" t="s">
        <v>879</v>
      </c>
      <c r="G238" s="40" t="s">
        <v>2010</v>
      </c>
      <c r="H238" s="111" t="s">
        <v>2011</v>
      </c>
      <c r="I238" s="208"/>
      <c r="J238" s="208"/>
      <c r="K238" s="208"/>
      <c r="L238" s="208"/>
      <c r="M238" s="208"/>
      <c r="N238" s="206"/>
      <c r="AH238" s="215">
        <v>1</v>
      </c>
    </row>
    <row r="239" spans="1:34" ht="54.95" customHeight="1">
      <c r="A239" s="249" t="s">
        <v>653</v>
      </c>
      <c r="B239" s="112" t="s">
        <v>687</v>
      </c>
      <c r="C239" s="112" t="s">
        <v>336</v>
      </c>
      <c r="D239" s="111" t="s">
        <v>1570</v>
      </c>
      <c r="E239" s="112" t="s">
        <v>887</v>
      </c>
      <c r="F239" s="112" t="s">
        <v>888</v>
      </c>
      <c r="G239" s="40" t="s">
        <v>2012</v>
      </c>
      <c r="H239" s="111" t="s">
        <v>2013</v>
      </c>
      <c r="AH239" s="215">
        <v>1</v>
      </c>
    </row>
    <row r="240" spans="1:34" ht="54.95" customHeight="1">
      <c r="A240" s="249" t="s">
        <v>653</v>
      </c>
      <c r="B240" s="112" t="s">
        <v>890</v>
      </c>
      <c r="C240" s="112" t="s">
        <v>336</v>
      </c>
      <c r="D240" s="111" t="s">
        <v>1574</v>
      </c>
      <c r="E240" s="112" t="s">
        <v>887</v>
      </c>
      <c r="F240" s="112" t="s">
        <v>888</v>
      </c>
      <c r="G240" s="40" t="s">
        <v>2014</v>
      </c>
      <c r="H240" s="111" t="s">
        <v>2015</v>
      </c>
      <c r="I240" s="208"/>
      <c r="J240" s="208"/>
      <c r="K240" s="208"/>
      <c r="L240" s="208"/>
      <c r="M240" s="208"/>
      <c r="N240" s="206"/>
      <c r="AH240" s="215">
        <v>1</v>
      </c>
    </row>
    <row r="241" spans="1:34" ht="54.95" customHeight="1">
      <c r="A241" s="249" t="s">
        <v>653</v>
      </c>
      <c r="B241" s="112" t="s">
        <v>650</v>
      </c>
      <c r="C241" s="112" t="s">
        <v>733</v>
      </c>
      <c r="D241" s="111" t="s">
        <v>1578</v>
      </c>
      <c r="E241" s="112" t="s">
        <v>887</v>
      </c>
      <c r="F241" s="112" t="s">
        <v>888</v>
      </c>
      <c r="G241" s="40" t="s">
        <v>2016</v>
      </c>
      <c r="H241" s="111" t="s">
        <v>2017</v>
      </c>
      <c r="AH241" s="215">
        <v>1</v>
      </c>
    </row>
    <row r="242" spans="1:34" ht="54.95" customHeight="1">
      <c r="A242" s="249" t="s">
        <v>653</v>
      </c>
      <c r="B242" s="112" t="s">
        <v>536</v>
      </c>
      <c r="C242" s="112" t="s">
        <v>565</v>
      </c>
      <c r="D242" s="111" t="s">
        <v>1582</v>
      </c>
      <c r="E242" s="112" t="s">
        <v>887</v>
      </c>
      <c r="F242" s="112" t="s">
        <v>888</v>
      </c>
      <c r="G242" s="40" t="s">
        <v>2018</v>
      </c>
      <c r="H242" s="111" t="s">
        <v>2019</v>
      </c>
      <c r="I242" s="208"/>
      <c r="J242" s="208"/>
      <c r="K242" s="208"/>
      <c r="L242" s="208"/>
      <c r="M242" s="208"/>
      <c r="N242" s="206"/>
      <c r="AH242" s="215">
        <v>1</v>
      </c>
    </row>
    <row r="243" spans="1:34" ht="54.95" customHeight="1">
      <c r="A243" s="249" t="s">
        <v>653</v>
      </c>
      <c r="B243" s="112" t="s">
        <v>773</v>
      </c>
      <c r="C243" s="112" t="s">
        <v>750</v>
      </c>
      <c r="D243" s="111" t="s">
        <v>1586</v>
      </c>
      <c r="E243" s="112" t="s">
        <v>887</v>
      </c>
      <c r="F243" s="112" t="s">
        <v>888</v>
      </c>
      <c r="G243" s="40" t="s">
        <v>2020</v>
      </c>
      <c r="H243" s="111" t="s">
        <v>2021</v>
      </c>
      <c r="AH243" s="215">
        <v>1</v>
      </c>
    </row>
    <row r="244" spans="1:34" ht="54.95" customHeight="1">
      <c r="A244" s="249" t="s">
        <v>653</v>
      </c>
      <c r="B244" s="112" t="s">
        <v>649</v>
      </c>
      <c r="C244" s="112" t="s">
        <v>757</v>
      </c>
      <c r="D244" s="111" t="s">
        <v>1589</v>
      </c>
      <c r="E244" s="112" t="s">
        <v>887</v>
      </c>
      <c r="F244" s="112" t="s">
        <v>888</v>
      </c>
      <c r="G244" s="40" t="s">
        <v>2022</v>
      </c>
      <c r="H244" s="111" t="s">
        <v>2023</v>
      </c>
      <c r="I244" s="208"/>
      <c r="J244" s="208"/>
      <c r="K244" s="208"/>
      <c r="L244" s="208"/>
      <c r="M244" s="208"/>
      <c r="N244" s="206"/>
      <c r="AH244" s="215">
        <v>1</v>
      </c>
    </row>
    <row r="245" spans="1:34" ht="54.95" customHeight="1">
      <c r="A245" s="249" t="s">
        <v>653</v>
      </c>
      <c r="B245" s="112" t="s">
        <v>459</v>
      </c>
      <c r="C245" s="112" t="s">
        <v>1593</v>
      </c>
      <c r="D245" s="111" t="s">
        <v>1594</v>
      </c>
      <c r="E245" s="112" t="s">
        <v>887</v>
      </c>
      <c r="F245" s="112" t="s">
        <v>888</v>
      </c>
      <c r="G245" s="40" t="s">
        <v>2024</v>
      </c>
      <c r="H245" s="111" t="s">
        <v>2025</v>
      </c>
      <c r="AH245" s="215">
        <v>1</v>
      </c>
    </row>
    <row r="246" spans="1:34" ht="54.95" customHeight="1">
      <c r="A246" s="249" t="s">
        <v>697</v>
      </c>
      <c r="B246" s="112" t="s">
        <v>773</v>
      </c>
      <c r="C246" s="112" t="s">
        <v>336</v>
      </c>
      <c r="D246" s="111" t="s">
        <v>1570</v>
      </c>
      <c r="E246" s="112" t="s">
        <v>894</v>
      </c>
      <c r="F246" s="112" t="s">
        <v>895</v>
      </c>
      <c r="G246" s="40" t="s">
        <v>2026</v>
      </c>
      <c r="H246" s="111" t="s">
        <v>2027</v>
      </c>
      <c r="I246" s="208"/>
      <c r="J246" s="208"/>
      <c r="K246" s="208"/>
      <c r="L246" s="208"/>
      <c r="M246" s="208"/>
      <c r="N246" s="206"/>
      <c r="AH246" s="215">
        <v>1</v>
      </c>
    </row>
    <row r="247" spans="1:34" ht="54.95" customHeight="1">
      <c r="A247" s="249" t="s">
        <v>697</v>
      </c>
      <c r="B247" s="112" t="s">
        <v>809</v>
      </c>
      <c r="C247" s="112" t="s">
        <v>336</v>
      </c>
      <c r="D247" s="111" t="s">
        <v>1574</v>
      </c>
      <c r="E247" s="112" t="s">
        <v>894</v>
      </c>
      <c r="F247" s="112" t="s">
        <v>895</v>
      </c>
      <c r="G247" s="40" t="s">
        <v>2028</v>
      </c>
      <c r="H247" s="111" t="s">
        <v>2029</v>
      </c>
      <c r="AH247" s="215">
        <v>1</v>
      </c>
    </row>
    <row r="248" spans="1:34" ht="54.95" customHeight="1">
      <c r="A248" s="249" t="s">
        <v>697</v>
      </c>
      <c r="B248" s="112" t="s">
        <v>710</v>
      </c>
      <c r="C248" s="112" t="s">
        <v>733</v>
      </c>
      <c r="D248" s="111" t="s">
        <v>1578</v>
      </c>
      <c r="E248" s="112" t="s">
        <v>894</v>
      </c>
      <c r="F248" s="112" t="s">
        <v>895</v>
      </c>
      <c r="G248" s="40" t="s">
        <v>2030</v>
      </c>
      <c r="H248" s="111" t="s">
        <v>2031</v>
      </c>
      <c r="I248" s="208"/>
      <c r="J248" s="208"/>
      <c r="K248" s="208"/>
      <c r="L248" s="208"/>
      <c r="M248" s="208"/>
      <c r="N248" s="206"/>
      <c r="AH248" s="215">
        <v>1</v>
      </c>
    </row>
    <row r="249" spans="1:34" ht="54.95" customHeight="1">
      <c r="A249" s="249" t="s">
        <v>697</v>
      </c>
      <c r="B249" s="112" t="s">
        <v>897</v>
      </c>
      <c r="C249" s="112" t="s">
        <v>565</v>
      </c>
      <c r="D249" s="111" t="s">
        <v>1582</v>
      </c>
      <c r="E249" s="112" t="s">
        <v>894</v>
      </c>
      <c r="F249" s="112" t="s">
        <v>895</v>
      </c>
      <c r="G249" s="40" t="s">
        <v>2032</v>
      </c>
      <c r="H249" s="111" t="s">
        <v>2033</v>
      </c>
      <c r="AH249" s="215">
        <v>1</v>
      </c>
    </row>
    <row r="250" spans="1:34" ht="54.95" customHeight="1">
      <c r="A250" s="249" t="s">
        <v>697</v>
      </c>
      <c r="B250" s="112" t="s">
        <v>898</v>
      </c>
      <c r="C250" s="112" t="s">
        <v>750</v>
      </c>
      <c r="D250" s="111" t="s">
        <v>1586</v>
      </c>
      <c r="E250" s="112" t="s">
        <v>894</v>
      </c>
      <c r="F250" s="112" t="s">
        <v>895</v>
      </c>
      <c r="G250" s="40" t="s">
        <v>2034</v>
      </c>
      <c r="H250" s="111" t="s">
        <v>2035</v>
      </c>
      <c r="I250" s="208"/>
      <c r="J250" s="208"/>
      <c r="K250" s="208"/>
      <c r="L250" s="208"/>
      <c r="M250" s="208"/>
      <c r="N250" s="206"/>
      <c r="AH250" s="215">
        <v>1</v>
      </c>
    </row>
    <row r="251" spans="1:34" ht="54.95" customHeight="1">
      <c r="A251" s="249" t="s">
        <v>697</v>
      </c>
      <c r="B251" s="112" t="s">
        <v>702</v>
      </c>
      <c r="C251" s="112" t="s">
        <v>757</v>
      </c>
      <c r="D251" s="111" t="s">
        <v>1589</v>
      </c>
      <c r="E251" s="112" t="s">
        <v>894</v>
      </c>
      <c r="F251" s="112" t="s">
        <v>895</v>
      </c>
      <c r="G251" s="40" t="s">
        <v>2036</v>
      </c>
      <c r="H251" s="111" t="s">
        <v>2037</v>
      </c>
      <c r="AH251" s="215">
        <v>1</v>
      </c>
    </row>
    <row r="252" spans="1:34" ht="54.95" customHeight="1">
      <c r="A252" s="249" t="s">
        <v>697</v>
      </c>
      <c r="B252" s="112" t="s">
        <v>756</v>
      </c>
      <c r="C252" s="112" t="s">
        <v>1593</v>
      </c>
      <c r="D252" s="111" t="s">
        <v>1594</v>
      </c>
      <c r="E252" s="112" t="s">
        <v>894</v>
      </c>
      <c r="F252" s="112" t="s">
        <v>895</v>
      </c>
      <c r="G252" s="40" t="s">
        <v>2038</v>
      </c>
      <c r="H252" s="111" t="s">
        <v>2039</v>
      </c>
      <c r="I252" s="208"/>
      <c r="J252" s="208"/>
      <c r="K252" s="208"/>
      <c r="L252" s="208"/>
      <c r="M252" s="208"/>
      <c r="N252" s="206"/>
      <c r="AH252" s="215">
        <v>1</v>
      </c>
    </row>
    <row r="253" spans="1:34" ht="54.95" customHeight="1">
      <c r="A253" s="249" t="s">
        <v>739</v>
      </c>
      <c r="B253" s="112" t="s">
        <v>483</v>
      </c>
      <c r="C253" s="112" t="s">
        <v>336</v>
      </c>
      <c r="D253" s="111" t="s">
        <v>1570</v>
      </c>
      <c r="E253" s="112" t="s">
        <v>707</v>
      </c>
      <c r="F253" s="112" t="s">
        <v>902</v>
      </c>
      <c r="G253" s="40" t="s">
        <v>2040</v>
      </c>
      <c r="H253" s="111" t="s">
        <v>2041</v>
      </c>
      <c r="AH253" s="215">
        <v>1</v>
      </c>
    </row>
    <row r="254" spans="1:34" ht="54.95" customHeight="1">
      <c r="A254" s="249" t="s">
        <v>739</v>
      </c>
      <c r="B254" s="112" t="s">
        <v>547</v>
      </c>
      <c r="C254" s="112" t="s">
        <v>336</v>
      </c>
      <c r="D254" s="111" t="s">
        <v>1574</v>
      </c>
      <c r="E254" s="112" t="s">
        <v>707</v>
      </c>
      <c r="F254" s="112" t="s">
        <v>902</v>
      </c>
      <c r="G254" s="40" t="s">
        <v>2042</v>
      </c>
      <c r="H254" s="111" t="s">
        <v>2043</v>
      </c>
      <c r="I254" s="208"/>
      <c r="J254" s="208"/>
      <c r="K254" s="208"/>
      <c r="L254" s="208"/>
      <c r="M254" s="208"/>
      <c r="N254" s="206"/>
      <c r="AH254" s="215">
        <v>1</v>
      </c>
    </row>
    <row r="255" spans="1:34" ht="54.95" customHeight="1">
      <c r="A255" s="249" t="s">
        <v>739</v>
      </c>
      <c r="B255" s="112" t="s">
        <v>746</v>
      </c>
      <c r="C255" s="112" t="s">
        <v>733</v>
      </c>
      <c r="D255" s="111" t="s">
        <v>1578</v>
      </c>
      <c r="E255" s="112" t="s">
        <v>707</v>
      </c>
      <c r="F255" s="112" t="s">
        <v>902</v>
      </c>
      <c r="G255" s="40" t="s">
        <v>2044</v>
      </c>
      <c r="H255" s="111" t="s">
        <v>2045</v>
      </c>
      <c r="AH255" s="215">
        <v>1</v>
      </c>
    </row>
    <row r="256" spans="1:34" ht="54.95" customHeight="1">
      <c r="A256" s="249" t="s">
        <v>739</v>
      </c>
      <c r="B256" s="112" t="s">
        <v>809</v>
      </c>
      <c r="C256" s="112" t="s">
        <v>565</v>
      </c>
      <c r="D256" s="111" t="s">
        <v>1582</v>
      </c>
      <c r="E256" s="112" t="s">
        <v>707</v>
      </c>
      <c r="F256" s="112" t="s">
        <v>902</v>
      </c>
      <c r="G256" s="40" t="s">
        <v>2046</v>
      </c>
      <c r="H256" s="111" t="s">
        <v>2047</v>
      </c>
      <c r="I256" s="208"/>
      <c r="J256" s="208"/>
      <c r="K256" s="208"/>
      <c r="L256" s="208"/>
      <c r="M256" s="208"/>
      <c r="N256" s="206"/>
      <c r="AH256" s="215">
        <v>1</v>
      </c>
    </row>
    <row r="257" spans="1:34" ht="54.95" customHeight="1">
      <c r="A257" s="249" t="s">
        <v>739</v>
      </c>
      <c r="B257" s="112" t="s">
        <v>904</v>
      </c>
      <c r="C257" s="112" t="s">
        <v>750</v>
      </c>
      <c r="D257" s="111" t="s">
        <v>1586</v>
      </c>
      <c r="E257" s="112" t="s">
        <v>707</v>
      </c>
      <c r="F257" s="112" t="s">
        <v>902</v>
      </c>
      <c r="G257" s="40" t="s">
        <v>2048</v>
      </c>
      <c r="H257" s="111" t="s">
        <v>2049</v>
      </c>
      <c r="AH257" s="215">
        <v>1</v>
      </c>
    </row>
    <row r="258" spans="1:34" ht="54.95" customHeight="1">
      <c r="A258" s="249" t="s">
        <v>739</v>
      </c>
      <c r="B258" s="112" t="s">
        <v>684</v>
      </c>
      <c r="C258" s="112" t="s">
        <v>757</v>
      </c>
      <c r="D258" s="111" t="s">
        <v>1589</v>
      </c>
      <c r="E258" s="112" t="s">
        <v>707</v>
      </c>
      <c r="F258" s="112" t="s">
        <v>902</v>
      </c>
      <c r="G258" s="40" t="s">
        <v>2050</v>
      </c>
      <c r="H258" s="111" t="s">
        <v>2051</v>
      </c>
      <c r="I258" s="208"/>
      <c r="J258" s="208"/>
      <c r="K258" s="208"/>
      <c r="L258" s="208"/>
      <c r="M258" s="208"/>
      <c r="N258" s="206"/>
      <c r="AH258" s="215">
        <v>1</v>
      </c>
    </row>
    <row r="259" spans="1:34" ht="54.95" customHeight="1">
      <c r="A259" s="249" t="s">
        <v>739</v>
      </c>
      <c r="B259" s="112" t="s">
        <v>905</v>
      </c>
      <c r="C259" s="112" t="s">
        <v>1593</v>
      </c>
      <c r="D259" s="111" t="s">
        <v>1594</v>
      </c>
      <c r="E259" s="112" t="s">
        <v>707</v>
      </c>
      <c r="F259" s="112" t="s">
        <v>902</v>
      </c>
      <c r="G259" s="40" t="s">
        <v>2052</v>
      </c>
      <c r="H259" s="111" t="s">
        <v>2053</v>
      </c>
      <c r="AH259" s="215">
        <v>1</v>
      </c>
    </row>
    <row r="260" spans="1:34" ht="54.95" customHeight="1">
      <c r="A260" s="249" t="s">
        <v>854</v>
      </c>
      <c r="B260" s="112" t="s">
        <v>474</v>
      </c>
      <c r="C260" s="112" t="s">
        <v>336</v>
      </c>
      <c r="D260" s="111" t="s">
        <v>1570</v>
      </c>
      <c r="E260" s="112" t="s">
        <v>910</v>
      </c>
      <c r="F260" s="112" t="s">
        <v>911</v>
      </c>
      <c r="G260" s="40" t="s">
        <v>2054</v>
      </c>
      <c r="H260" s="111" t="s">
        <v>2055</v>
      </c>
      <c r="I260" s="208"/>
      <c r="J260" s="208"/>
      <c r="K260" s="208"/>
      <c r="L260" s="208"/>
      <c r="M260" s="208"/>
      <c r="N260" s="206"/>
      <c r="AH260" s="215">
        <v>1</v>
      </c>
    </row>
    <row r="261" spans="1:34" ht="54.95" customHeight="1">
      <c r="A261" s="249" t="s">
        <v>854</v>
      </c>
      <c r="B261" s="112" t="s">
        <v>483</v>
      </c>
      <c r="C261" s="112" t="s">
        <v>336</v>
      </c>
      <c r="D261" s="111" t="s">
        <v>1574</v>
      </c>
      <c r="E261" s="112" t="s">
        <v>910</v>
      </c>
      <c r="F261" s="112" t="s">
        <v>911</v>
      </c>
      <c r="G261" s="40" t="s">
        <v>2056</v>
      </c>
      <c r="H261" s="111" t="s">
        <v>2057</v>
      </c>
      <c r="AH261" s="215">
        <v>1</v>
      </c>
    </row>
    <row r="262" spans="1:34" ht="54.95" customHeight="1">
      <c r="A262" s="249" t="s">
        <v>854</v>
      </c>
      <c r="B262" s="112" t="s">
        <v>827</v>
      </c>
      <c r="C262" s="112" t="s">
        <v>733</v>
      </c>
      <c r="D262" s="111" t="s">
        <v>1578</v>
      </c>
      <c r="E262" s="112" t="s">
        <v>910</v>
      </c>
      <c r="F262" s="112" t="s">
        <v>911</v>
      </c>
      <c r="G262" s="40" t="s">
        <v>2058</v>
      </c>
      <c r="H262" s="111" t="s">
        <v>2059</v>
      </c>
      <c r="I262" s="208"/>
      <c r="J262" s="208"/>
      <c r="K262" s="208"/>
      <c r="L262" s="208"/>
      <c r="M262" s="208"/>
      <c r="N262" s="206"/>
      <c r="AH262" s="215">
        <v>1</v>
      </c>
    </row>
    <row r="263" spans="1:34" ht="54.95" customHeight="1">
      <c r="A263" s="249" t="s">
        <v>854</v>
      </c>
      <c r="B263" s="112" t="s">
        <v>773</v>
      </c>
      <c r="C263" s="112" t="s">
        <v>565</v>
      </c>
      <c r="D263" s="111" t="s">
        <v>1582</v>
      </c>
      <c r="E263" s="112" t="s">
        <v>910</v>
      </c>
      <c r="F263" s="112" t="s">
        <v>911</v>
      </c>
      <c r="G263" s="40" t="s">
        <v>2060</v>
      </c>
      <c r="H263" s="111" t="s">
        <v>2061</v>
      </c>
      <c r="AH263" s="215">
        <v>1</v>
      </c>
    </row>
    <row r="264" spans="1:34" ht="54.95" customHeight="1">
      <c r="A264" s="249" t="s">
        <v>854</v>
      </c>
      <c r="B264" s="112" t="s">
        <v>663</v>
      </c>
      <c r="C264" s="112" t="s">
        <v>750</v>
      </c>
      <c r="D264" s="111" t="s">
        <v>1586</v>
      </c>
      <c r="E264" s="112" t="s">
        <v>910</v>
      </c>
      <c r="F264" s="112" t="s">
        <v>911</v>
      </c>
      <c r="G264" s="40" t="s">
        <v>2062</v>
      </c>
      <c r="H264" s="111" t="s">
        <v>2063</v>
      </c>
      <c r="I264" s="208"/>
      <c r="J264" s="208"/>
      <c r="K264" s="208"/>
      <c r="L264" s="208"/>
      <c r="M264" s="208"/>
      <c r="N264" s="206"/>
      <c r="AH264" s="215">
        <v>1</v>
      </c>
    </row>
    <row r="265" spans="1:34" ht="54.95" customHeight="1">
      <c r="A265" s="249" t="s">
        <v>854</v>
      </c>
      <c r="B265" s="112" t="s">
        <v>477</v>
      </c>
      <c r="C265" s="112" t="s">
        <v>757</v>
      </c>
      <c r="D265" s="111" t="s">
        <v>1589</v>
      </c>
      <c r="E265" s="112" t="s">
        <v>910</v>
      </c>
      <c r="F265" s="112" t="s">
        <v>911</v>
      </c>
      <c r="G265" s="40" t="s">
        <v>2064</v>
      </c>
      <c r="H265" s="111" t="s">
        <v>2065</v>
      </c>
      <c r="AH265" s="215">
        <v>1</v>
      </c>
    </row>
    <row r="266" spans="1:34" ht="54.95" customHeight="1">
      <c r="A266" s="249" t="s">
        <v>854</v>
      </c>
      <c r="B266" s="112" t="s">
        <v>913</v>
      </c>
      <c r="C266" s="112" t="s">
        <v>1593</v>
      </c>
      <c r="D266" s="111" t="s">
        <v>1594</v>
      </c>
      <c r="E266" s="112" t="s">
        <v>910</v>
      </c>
      <c r="F266" s="112" t="s">
        <v>911</v>
      </c>
      <c r="G266" s="40" t="s">
        <v>2066</v>
      </c>
      <c r="H266" s="111" t="s">
        <v>2067</v>
      </c>
      <c r="I266" s="208"/>
      <c r="J266" s="208"/>
      <c r="K266" s="208"/>
      <c r="L266" s="208"/>
      <c r="M266" s="208"/>
      <c r="N266" s="206"/>
      <c r="AH266" s="215">
        <v>1</v>
      </c>
    </row>
    <row r="267" spans="1:34" ht="54.95" customHeight="1">
      <c r="A267" s="249" t="s">
        <v>874</v>
      </c>
      <c r="B267" s="112" t="s">
        <v>687</v>
      </c>
      <c r="C267" s="112" t="s">
        <v>336</v>
      </c>
      <c r="D267" s="111" t="s">
        <v>1570</v>
      </c>
      <c r="E267" s="112" t="s">
        <v>887</v>
      </c>
      <c r="F267" s="112" t="s">
        <v>917</v>
      </c>
      <c r="G267" s="40" t="s">
        <v>2068</v>
      </c>
      <c r="H267" s="111" t="s">
        <v>2069</v>
      </c>
      <c r="AH267" s="215">
        <v>1</v>
      </c>
    </row>
    <row r="268" spans="1:34" ht="54.95" customHeight="1">
      <c r="A268" s="249" t="s">
        <v>874</v>
      </c>
      <c r="B268" s="112" t="s">
        <v>483</v>
      </c>
      <c r="C268" s="112" t="s">
        <v>336</v>
      </c>
      <c r="D268" s="111" t="s">
        <v>1574</v>
      </c>
      <c r="E268" s="112" t="s">
        <v>887</v>
      </c>
      <c r="F268" s="112" t="s">
        <v>917</v>
      </c>
      <c r="G268" s="40" t="s">
        <v>2070</v>
      </c>
      <c r="H268" s="111" t="s">
        <v>2071</v>
      </c>
      <c r="I268" s="208"/>
      <c r="J268" s="208"/>
      <c r="K268" s="208"/>
      <c r="L268" s="208"/>
      <c r="M268" s="208"/>
      <c r="N268" s="206"/>
      <c r="AH268" s="215">
        <v>1</v>
      </c>
    </row>
    <row r="269" spans="1:34" ht="54.95" customHeight="1">
      <c r="A269" s="249" t="s">
        <v>874</v>
      </c>
      <c r="B269" s="112" t="s">
        <v>827</v>
      </c>
      <c r="C269" s="112" t="s">
        <v>733</v>
      </c>
      <c r="D269" s="111" t="s">
        <v>1578</v>
      </c>
      <c r="E269" s="112" t="s">
        <v>887</v>
      </c>
      <c r="F269" s="112" t="s">
        <v>917</v>
      </c>
      <c r="G269" s="40" t="s">
        <v>2072</v>
      </c>
      <c r="H269" s="111" t="s">
        <v>2073</v>
      </c>
      <c r="AH269" s="215">
        <v>1</v>
      </c>
    </row>
    <row r="270" spans="1:34" ht="54.95" customHeight="1">
      <c r="A270" s="249" t="s">
        <v>874</v>
      </c>
      <c r="B270" s="112" t="s">
        <v>773</v>
      </c>
      <c r="C270" s="112" t="s">
        <v>565</v>
      </c>
      <c r="D270" s="111" t="s">
        <v>1582</v>
      </c>
      <c r="E270" s="112" t="s">
        <v>887</v>
      </c>
      <c r="F270" s="112" t="s">
        <v>917</v>
      </c>
      <c r="G270" s="40" t="s">
        <v>2074</v>
      </c>
      <c r="H270" s="111" t="s">
        <v>2075</v>
      </c>
      <c r="I270" s="208"/>
      <c r="J270" s="208"/>
      <c r="K270" s="208"/>
      <c r="L270" s="208"/>
      <c r="M270" s="208"/>
      <c r="N270" s="206"/>
      <c r="AH270" s="215">
        <v>1</v>
      </c>
    </row>
    <row r="271" spans="1:34" ht="54.95" customHeight="1">
      <c r="A271" s="249" t="s">
        <v>874</v>
      </c>
      <c r="B271" s="112" t="s">
        <v>525</v>
      </c>
      <c r="C271" s="112" t="s">
        <v>750</v>
      </c>
      <c r="D271" s="111" t="s">
        <v>1586</v>
      </c>
      <c r="E271" s="112" t="s">
        <v>887</v>
      </c>
      <c r="F271" s="112" t="s">
        <v>917</v>
      </c>
      <c r="G271" s="40" t="s">
        <v>2076</v>
      </c>
      <c r="H271" s="111" t="s">
        <v>2077</v>
      </c>
      <c r="AH271" s="215">
        <v>1</v>
      </c>
    </row>
    <row r="272" spans="1:34" ht="54.95" customHeight="1">
      <c r="A272" s="249" t="s">
        <v>874</v>
      </c>
      <c r="B272" s="112" t="s">
        <v>919</v>
      </c>
      <c r="C272" s="112" t="s">
        <v>757</v>
      </c>
      <c r="D272" s="111" t="s">
        <v>1589</v>
      </c>
      <c r="E272" s="112" t="s">
        <v>887</v>
      </c>
      <c r="F272" s="112" t="s">
        <v>917</v>
      </c>
      <c r="G272" s="40" t="s">
        <v>2078</v>
      </c>
      <c r="H272" s="111" t="s">
        <v>2079</v>
      </c>
      <c r="I272" s="208"/>
      <c r="J272" s="208"/>
      <c r="K272" s="208"/>
      <c r="L272" s="208"/>
      <c r="M272" s="208"/>
      <c r="N272" s="206"/>
      <c r="AH272" s="215">
        <v>1</v>
      </c>
    </row>
    <row r="273" spans="1:34" ht="54.95" customHeight="1">
      <c r="A273" s="249" t="s">
        <v>874</v>
      </c>
      <c r="B273" s="112" t="s">
        <v>920</v>
      </c>
      <c r="C273" s="112" t="s">
        <v>1593</v>
      </c>
      <c r="D273" s="111" t="s">
        <v>1594</v>
      </c>
      <c r="E273" s="112" t="s">
        <v>887</v>
      </c>
      <c r="F273" s="112" t="s">
        <v>917</v>
      </c>
      <c r="G273" s="40" t="s">
        <v>2080</v>
      </c>
      <c r="H273" s="111" t="s">
        <v>2081</v>
      </c>
      <c r="AH273" s="215">
        <v>1</v>
      </c>
    </row>
    <row r="274" spans="1:34" ht="54.95" customHeight="1">
      <c r="A274" s="249" t="s">
        <v>460</v>
      </c>
      <c r="B274" s="112" t="s">
        <v>749</v>
      </c>
      <c r="C274" s="112" t="s">
        <v>336</v>
      </c>
      <c r="D274" s="111" t="s">
        <v>1570</v>
      </c>
      <c r="E274" s="112" t="s">
        <v>190</v>
      </c>
      <c r="F274" s="112" t="s">
        <v>925</v>
      </c>
      <c r="G274" s="40" t="s">
        <v>2082</v>
      </c>
      <c r="H274" s="111" t="s">
        <v>2083</v>
      </c>
      <c r="I274" s="208"/>
      <c r="J274" s="208"/>
      <c r="K274" s="208"/>
      <c r="L274" s="208"/>
      <c r="M274" s="208"/>
      <c r="N274" s="206"/>
      <c r="AH274" s="215">
        <v>1</v>
      </c>
    </row>
    <row r="275" spans="1:34" ht="54.95" customHeight="1">
      <c r="A275" s="249" t="s">
        <v>460</v>
      </c>
      <c r="B275" s="112" t="s">
        <v>471</v>
      </c>
      <c r="C275" s="112" t="s">
        <v>336</v>
      </c>
      <c r="D275" s="111" t="s">
        <v>1574</v>
      </c>
      <c r="E275" s="112" t="s">
        <v>190</v>
      </c>
      <c r="F275" s="112" t="s">
        <v>925</v>
      </c>
      <c r="G275" s="40" t="s">
        <v>2084</v>
      </c>
      <c r="H275" s="111" t="s">
        <v>2085</v>
      </c>
      <c r="AH275" s="215">
        <v>1</v>
      </c>
    </row>
    <row r="276" spans="1:34" ht="54.95" customHeight="1">
      <c r="A276" s="249" t="s">
        <v>460</v>
      </c>
      <c r="B276" s="112" t="s">
        <v>641</v>
      </c>
      <c r="C276" s="112" t="s">
        <v>733</v>
      </c>
      <c r="D276" s="111" t="s">
        <v>1578</v>
      </c>
      <c r="E276" s="112" t="s">
        <v>190</v>
      </c>
      <c r="F276" s="112" t="s">
        <v>925</v>
      </c>
      <c r="G276" s="40" t="s">
        <v>2086</v>
      </c>
      <c r="H276" s="111" t="s">
        <v>2087</v>
      </c>
      <c r="I276" s="208"/>
      <c r="J276" s="208"/>
      <c r="K276" s="208"/>
      <c r="L276" s="208"/>
      <c r="M276" s="208"/>
      <c r="N276" s="206"/>
      <c r="AH276" s="215">
        <v>1</v>
      </c>
    </row>
    <row r="277" spans="1:34" ht="54.95" customHeight="1">
      <c r="A277" s="249" t="s">
        <v>460</v>
      </c>
      <c r="B277" s="112" t="s">
        <v>542</v>
      </c>
      <c r="C277" s="112" t="s">
        <v>565</v>
      </c>
      <c r="D277" s="111" t="s">
        <v>1582</v>
      </c>
      <c r="E277" s="112" t="s">
        <v>190</v>
      </c>
      <c r="F277" s="112" t="s">
        <v>925</v>
      </c>
      <c r="G277" s="40" t="s">
        <v>2088</v>
      </c>
      <c r="H277" s="111" t="s">
        <v>2089</v>
      </c>
      <c r="AH277" s="215">
        <v>1</v>
      </c>
    </row>
    <row r="278" spans="1:34" ht="54.95" customHeight="1">
      <c r="A278" s="249" t="s">
        <v>460</v>
      </c>
      <c r="B278" s="112" t="s">
        <v>693</v>
      </c>
      <c r="C278" s="112" t="s">
        <v>750</v>
      </c>
      <c r="D278" s="111" t="s">
        <v>1586</v>
      </c>
      <c r="E278" s="112" t="s">
        <v>190</v>
      </c>
      <c r="F278" s="112" t="s">
        <v>925</v>
      </c>
      <c r="G278" s="40" t="s">
        <v>2090</v>
      </c>
      <c r="H278" s="111" t="s">
        <v>2091</v>
      </c>
      <c r="I278" s="208"/>
      <c r="J278" s="208"/>
      <c r="K278" s="208"/>
      <c r="L278" s="208"/>
      <c r="M278" s="208"/>
      <c r="N278" s="206"/>
      <c r="AH278" s="215">
        <v>1</v>
      </c>
    </row>
    <row r="279" spans="1:34" ht="54.95" customHeight="1">
      <c r="A279" s="249" t="s">
        <v>460</v>
      </c>
      <c r="B279" s="112" t="s">
        <v>483</v>
      </c>
      <c r="C279" s="112" t="s">
        <v>757</v>
      </c>
      <c r="D279" s="111" t="s">
        <v>1589</v>
      </c>
      <c r="E279" s="112" t="s">
        <v>190</v>
      </c>
      <c r="F279" s="112" t="s">
        <v>925</v>
      </c>
      <c r="G279" s="40" t="s">
        <v>2092</v>
      </c>
      <c r="H279" s="111" t="s">
        <v>2093</v>
      </c>
      <c r="AH279" s="215">
        <v>1</v>
      </c>
    </row>
    <row r="280" spans="1:34" ht="54.95" customHeight="1">
      <c r="A280" s="249" t="s">
        <v>460</v>
      </c>
      <c r="B280" s="112" t="s">
        <v>547</v>
      </c>
      <c r="C280" s="112" t="s">
        <v>1593</v>
      </c>
      <c r="D280" s="111" t="s">
        <v>1594</v>
      </c>
      <c r="E280" s="112" t="s">
        <v>190</v>
      </c>
      <c r="F280" s="112" t="s">
        <v>925</v>
      </c>
      <c r="G280" s="40" t="s">
        <v>2094</v>
      </c>
      <c r="H280" s="111" t="s">
        <v>2095</v>
      </c>
      <c r="I280" s="208"/>
      <c r="J280" s="208"/>
      <c r="K280" s="208"/>
      <c r="L280" s="208"/>
      <c r="M280" s="208"/>
      <c r="N280" s="206"/>
      <c r="AH280" s="215">
        <v>1</v>
      </c>
    </row>
    <row r="281" spans="1:34" ht="54.95" customHeight="1">
      <c r="A281" s="249" t="s">
        <v>809</v>
      </c>
      <c r="B281" s="112" t="s">
        <v>810</v>
      </c>
      <c r="C281" s="112" t="s">
        <v>336</v>
      </c>
      <c r="D281" s="111" t="s">
        <v>1570</v>
      </c>
      <c r="E281" s="112" t="s">
        <v>190</v>
      </c>
      <c r="F281" s="112" t="s">
        <v>928</v>
      </c>
      <c r="G281" s="40" t="s">
        <v>2096</v>
      </c>
      <c r="H281" s="111" t="s">
        <v>2097</v>
      </c>
      <c r="AH281" s="215">
        <v>1</v>
      </c>
    </row>
    <row r="282" spans="1:34" ht="54.95" customHeight="1">
      <c r="A282" s="249" t="s">
        <v>809</v>
      </c>
      <c r="B282" s="112" t="s">
        <v>897</v>
      </c>
      <c r="C282" s="112" t="s">
        <v>336</v>
      </c>
      <c r="D282" s="111" t="s">
        <v>1574</v>
      </c>
      <c r="E282" s="112" t="s">
        <v>190</v>
      </c>
      <c r="F282" s="112" t="s">
        <v>928</v>
      </c>
      <c r="G282" s="40" t="s">
        <v>2098</v>
      </c>
      <c r="H282" s="111" t="s">
        <v>2099</v>
      </c>
      <c r="I282" s="208"/>
      <c r="J282" s="208"/>
      <c r="K282" s="208"/>
      <c r="L282" s="208"/>
      <c r="M282" s="208"/>
      <c r="N282" s="206"/>
      <c r="AH282" s="215">
        <v>1</v>
      </c>
    </row>
    <row r="283" spans="1:34" ht="54.95" customHeight="1">
      <c r="A283" s="249" t="s">
        <v>809</v>
      </c>
      <c r="B283" s="112" t="s">
        <v>702</v>
      </c>
      <c r="C283" s="112" t="s">
        <v>733</v>
      </c>
      <c r="D283" s="111" t="s">
        <v>1578</v>
      </c>
      <c r="E283" s="112" t="s">
        <v>190</v>
      </c>
      <c r="F283" s="112" t="s">
        <v>928</v>
      </c>
      <c r="G283" s="40" t="s">
        <v>2100</v>
      </c>
      <c r="H283" s="111" t="s">
        <v>2101</v>
      </c>
      <c r="AH283" s="215">
        <v>1</v>
      </c>
    </row>
    <row r="284" spans="1:34" ht="54.95" customHeight="1">
      <c r="A284" s="249" t="s">
        <v>809</v>
      </c>
      <c r="B284" s="112" t="s">
        <v>930</v>
      </c>
      <c r="C284" s="112" t="s">
        <v>565</v>
      </c>
      <c r="D284" s="111" t="s">
        <v>1582</v>
      </c>
      <c r="E284" s="112" t="s">
        <v>190</v>
      </c>
      <c r="F284" s="112" t="s">
        <v>928</v>
      </c>
      <c r="G284" s="40" t="s">
        <v>2102</v>
      </c>
      <c r="H284" s="111" t="s">
        <v>2103</v>
      </c>
      <c r="I284" s="208"/>
      <c r="J284" s="208"/>
      <c r="K284" s="208"/>
      <c r="L284" s="208"/>
      <c r="M284" s="208"/>
      <c r="N284" s="206"/>
      <c r="AH284" s="215">
        <v>1</v>
      </c>
    </row>
    <row r="285" spans="1:34" ht="54.95" customHeight="1">
      <c r="A285" s="249" t="s">
        <v>809</v>
      </c>
      <c r="B285" s="112" t="s">
        <v>931</v>
      </c>
      <c r="C285" s="112" t="s">
        <v>750</v>
      </c>
      <c r="D285" s="111" t="s">
        <v>1586</v>
      </c>
      <c r="E285" s="112" t="s">
        <v>190</v>
      </c>
      <c r="F285" s="112" t="s">
        <v>928</v>
      </c>
      <c r="G285" s="40" t="s">
        <v>2104</v>
      </c>
      <c r="H285" s="111" t="s">
        <v>2105</v>
      </c>
      <c r="AH285" s="215">
        <v>1</v>
      </c>
    </row>
    <row r="286" spans="1:34" ht="54.95" customHeight="1">
      <c r="A286" s="249" t="s">
        <v>809</v>
      </c>
      <c r="B286" s="112" t="s">
        <v>932</v>
      </c>
      <c r="C286" s="112" t="s">
        <v>757</v>
      </c>
      <c r="D286" s="111" t="s">
        <v>1589</v>
      </c>
      <c r="E286" s="112" t="s">
        <v>190</v>
      </c>
      <c r="F286" s="112" t="s">
        <v>928</v>
      </c>
      <c r="G286" s="40" t="s">
        <v>2106</v>
      </c>
      <c r="H286" s="111" t="s">
        <v>2107</v>
      </c>
      <c r="I286" s="208"/>
      <c r="J286" s="208"/>
      <c r="K286" s="208"/>
      <c r="L286" s="208"/>
      <c r="M286" s="208"/>
      <c r="N286" s="206"/>
      <c r="AH286" s="215">
        <v>1</v>
      </c>
    </row>
    <row r="287" spans="1:34" ht="54.95" customHeight="1">
      <c r="A287" s="249" t="s">
        <v>809</v>
      </c>
      <c r="B287" s="112" t="s">
        <v>483</v>
      </c>
      <c r="C287" s="112" t="s">
        <v>1593</v>
      </c>
      <c r="D287" s="111" t="s">
        <v>1594</v>
      </c>
      <c r="E287" s="112" t="s">
        <v>190</v>
      </c>
      <c r="F287" s="112" t="s">
        <v>928</v>
      </c>
      <c r="G287" s="40" t="s">
        <v>2108</v>
      </c>
      <c r="H287" s="111" t="s">
        <v>2109</v>
      </c>
      <c r="AH287" s="215">
        <v>1</v>
      </c>
    </row>
    <row r="288" spans="1:34" ht="54.95" customHeight="1">
      <c r="A288" s="249" t="s">
        <v>935</v>
      </c>
      <c r="B288" s="112" t="s">
        <v>898</v>
      </c>
      <c r="C288" s="112" t="s">
        <v>336</v>
      </c>
      <c r="D288" s="111" t="s">
        <v>1570</v>
      </c>
      <c r="E288" s="112" t="s">
        <v>936</v>
      </c>
      <c r="F288" s="112" t="s">
        <v>937</v>
      </c>
      <c r="G288" s="40" t="s">
        <v>2110</v>
      </c>
      <c r="H288" s="111" t="s">
        <v>2111</v>
      </c>
      <c r="I288" s="208"/>
      <c r="J288" s="208"/>
      <c r="K288" s="208"/>
      <c r="L288" s="208"/>
      <c r="M288" s="208"/>
      <c r="N288" s="206"/>
      <c r="AH288" s="215">
        <v>1</v>
      </c>
    </row>
    <row r="289" spans="1:34" ht="54.95" customHeight="1">
      <c r="A289" s="249" t="s">
        <v>935</v>
      </c>
      <c r="B289" s="112" t="s">
        <v>783</v>
      </c>
      <c r="C289" s="112" t="s">
        <v>336</v>
      </c>
      <c r="D289" s="111" t="s">
        <v>1574</v>
      </c>
      <c r="E289" s="112" t="s">
        <v>936</v>
      </c>
      <c r="F289" s="112" t="s">
        <v>937</v>
      </c>
      <c r="G289" s="40" t="s">
        <v>2112</v>
      </c>
      <c r="H289" s="111" t="s">
        <v>2113</v>
      </c>
      <c r="AH289" s="215">
        <v>1</v>
      </c>
    </row>
    <row r="290" spans="1:34" ht="54.95" customHeight="1">
      <c r="A290" s="249" t="s">
        <v>935</v>
      </c>
      <c r="B290" s="112" t="s">
        <v>773</v>
      </c>
      <c r="C290" s="112" t="s">
        <v>733</v>
      </c>
      <c r="D290" s="111" t="s">
        <v>1578</v>
      </c>
      <c r="E290" s="112" t="s">
        <v>936</v>
      </c>
      <c r="F290" s="112" t="s">
        <v>937</v>
      </c>
      <c r="G290" s="40" t="s">
        <v>2114</v>
      </c>
      <c r="H290" s="111" t="s">
        <v>2115</v>
      </c>
      <c r="I290" s="208"/>
      <c r="J290" s="208"/>
      <c r="K290" s="208"/>
      <c r="L290" s="208"/>
      <c r="M290" s="208"/>
      <c r="N290" s="206"/>
      <c r="AH290" s="215">
        <v>1</v>
      </c>
    </row>
    <row r="291" spans="1:34" ht="54.95" customHeight="1">
      <c r="A291" s="249" t="s">
        <v>935</v>
      </c>
      <c r="B291" s="112" t="s">
        <v>746</v>
      </c>
      <c r="C291" s="112" t="s">
        <v>565</v>
      </c>
      <c r="D291" s="111" t="s">
        <v>1582</v>
      </c>
      <c r="E291" s="112" t="s">
        <v>936</v>
      </c>
      <c r="F291" s="112" t="s">
        <v>937</v>
      </c>
      <c r="G291" s="40" t="s">
        <v>2116</v>
      </c>
      <c r="H291" s="111" t="s">
        <v>2117</v>
      </c>
      <c r="AH291" s="215">
        <v>1</v>
      </c>
    </row>
    <row r="292" spans="1:34" ht="54.95" customHeight="1">
      <c r="A292" s="249" t="s">
        <v>935</v>
      </c>
      <c r="B292" s="112" t="s">
        <v>650</v>
      </c>
      <c r="C292" s="112" t="s">
        <v>750</v>
      </c>
      <c r="D292" s="111" t="s">
        <v>1586</v>
      </c>
      <c r="E292" s="112" t="s">
        <v>936</v>
      </c>
      <c r="F292" s="112" t="s">
        <v>937</v>
      </c>
      <c r="G292" s="40" t="s">
        <v>2118</v>
      </c>
      <c r="H292" s="111" t="s">
        <v>2119</v>
      </c>
      <c r="I292" s="208"/>
      <c r="J292" s="208"/>
      <c r="K292" s="208"/>
      <c r="L292" s="208"/>
      <c r="M292" s="208"/>
      <c r="N292" s="206"/>
      <c r="AH292" s="215">
        <v>1</v>
      </c>
    </row>
    <row r="293" spans="1:34" ht="54.95" customHeight="1">
      <c r="A293" s="249" t="s">
        <v>935</v>
      </c>
      <c r="B293" s="112" t="s">
        <v>649</v>
      </c>
      <c r="C293" s="112" t="s">
        <v>757</v>
      </c>
      <c r="D293" s="111" t="s">
        <v>1589</v>
      </c>
      <c r="E293" s="112" t="s">
        <v>936</v>
      </c>
      <c r="F293" s="112" t="s">
        <v>937</v>
      </c>
      <c r="G293" s="40" t="s">
        <v>2120</v>
      </c>
      <c r="H293" s="111" t="s">
        <v>2121</v>
      </c>
      <c r="AH293" s="215">
        <v>1</v>
      </c>
    </row>
    <row r="294" spans="1:34" ht="54.95" customHeight="1">
      <c r="A294" s="249" t="s">
        <v>935</v>
      </c>
      <c r="B294" s="112" t="s">
        <v>692</v>
      </c>
      <c r="C294" s="112" t="s">
        <v>1593</v>
      </c>
      <c r="D294" s="111" t="s">
        <v>1594</v>
      </c>
      <c r="E294" s="112" t="s">
        <v>936</v>
      </c>
      <c r="F294" s="112" t="s">
        <v>937</v>
      </c>
      <c r="G294" s="40" t="s">
        <v>2122</v>
      </c>
      <c r="H294" s="111" t="s">
        <v>2123</v>
      </c>
      <c r="I294" s="208"/>
      <c r="J294" s="208"/>
      <c r="K294" s="208"/>
      <c r="L294" s="208"/>
      <c r="M294" s="208"/>
      <c r="N294" s="206"/>
      <c r="AH294" s="215">
        <v>1</v>
      </c>
    </row>
    <row r="295" spans="1:34" ht="54.95" customHeight="1">
      <c r="A295" s="249" t="s">
        <v>941</v>
      </c>
      <c r="B295" s="112" t="s">
        <v>536</v>
      </c>
      <c r="C295" s="112" t="s">
        <v>336</v>
      </c>
      <c r="D295" s="111" t="s">
        <v>1570</v>
      </c>
      <c r="E295" s="112" t="s">
        <v>707</v>
      </c>
      <c r="F295" s="112" t="s">
        <v>942</v>
      </c>
      <c r="G295" s="40" t="s">
        <v>2124</v>
      </c>
      <c r="H295" s="111" t="s">
        <v>2125</v>
      </c>
      <c r="AH295" s="215">
        <v>1</v>
      </c>
    </row>
    <row r="296" spans="1:34" ht="54.95" customHeight="1">
      <c r="A296" s="249" t="s">
        <v>941</v>
      </c>
      <c r="B296" s="112" t="s">
        <v>664</v>
      </c>
      <c r="C296" s="112" t="s">
        <v>336</v>
      </c>
      <c r="D296" s="111" t="s">
        <v>1574</v>
      </c>
      <c r="E296" s="112" t="s">
        <v>707</v>
      </c>
      <c r="F296" s="112" t="s">
        <v>942</v>
      </c>
      <c r="G296" s="40" t="s">
        <v>2126</v>
      </c>
      <c r="H296" s="111" t="s">
        <v>2127</v>
      </c>
      <c r="I296" s="208"/>
      <c r="J296" s="208"/>
      <c r="K296" s="208"/>
      <c r="L296" s="208"/>
      <c r="M296" s="208"/>
      <c r="N296" s="206"/>
      <c r="AH296" s="215">
        <v>1</v>
      </c>
    </row>
    <row r="297" spans="1:34" ht="54.95" customHeight="1">
      <c r="A297" s="249" t="s">
        <v>941</v>
      </c>
      <c r="B297" s="112" t="s">
        <v>692</v>
      </c>
      <c r="C297" s="112" t="s">
        <v>733</v>
      </c>
      <c r="D297" s="111" t="s">
        <v>1578</v>
      </c>
      <c r="E297" s="112" t="s">
        <v>707</v>
      </c>
      <c r="F297" s="112" t="s">
        <v>942</v>
      </c>
      <c r="G297" s="40" t="s">
        <v>2128</v>
      </c>
      <c r="H297" s="111" t="s">
        <v>2129</v>
      </c>
      <c r="AH297" s="215">
        <v>1</v>
      </c>
    </row>
    <row r="298" spans="1:34" ht="54.95" customHeight="1">
      <c r="A298" s="249" t="s">
        <v>941</v>
      </c>
      <c r="B298" s="112" t="s">
        <v>650</v>
      </c>
      <c r="C298" s="112" t="s">
        <v>565</v>
      </c>
      <c r="D298" s="111" t="s">
        <v>1582</v>
      </c>
      <c r="E298" s="112" t="s">
        <v>707</v>
      </c>
      <c r="F298" s="112" t="s">
        <v>942</v>
      </c>
      <c r="G298" s="40" t="s">
        <v>2130</v>
      </c>
      <c r="H298" s="111" t="s">
        <v>2131</v>
      </c>
      <c r="I298" s="208"/>
      <c r="J298" s="208"/>
      <c r="K298" s="208"/>
      <c r="L298" s="208"/>
      <c r="M298" s="208"/>
      <c r="N298" s="206"/>
      <c r="AH298" s="215">
        <v>1</v>
      </c>
    </row>
    <row r="299" spans="1:34" ht="54.95" customHeight="1">
      <c r="A299" s="249" t="s">
        <v>941</v>
      </c>
      <c r="B299" s="112" t="s">
        <v>919</v>
      </c>
      <c r="C299" s="112" t="s">
        <v>750</v>
      </c>
      <c r="D299" s="111" t="s">
        <v>1586</v>
      </c>
      <c r="E299" s="112" t="s">
        <v>707</v>
      </c>
      <c r="F299" s="112" t="s">
        <v>942</v>
      </c>
      <c r="G299" s="40" t="s">
        <v>2132</v>
      </c>
      <c r="H299" s="111" t="s">
        <v>2133</v>
      </c>
      <c r="AH299" s="215">
        <v>1</v>
      </c>
    </row>
    <row r="300" spans="1:34" ht="54.95" customHeight="1">
      <c r="A300" s="249" t="s">
        <v>941</v>
      </c>
      <c r="B300" s="112" t="s">
        <v>827</v>
      </c>
      <c r="C300" s="112" t="s">
        <v>757</v>
      </c>
      <c r="D300" s="111" t="s">
        <v>1589</v>
      </c>
      <c r="E300" s="112" t="s">
        <v>707</v>
      </c>
      <c r="F300" s="112" t="s">
        <v>942</v>
      </c>
      <c r="G300" s="40" t="s">
        <v>2134</v>
      </c>
      <c r="H300" s="111" t="s">
        <v>2135</v>
      </c>
      <c r="I300" s="208"/>
      <c r="J300" s="208"/>
      <c r="K300" s="208"/>
      <c r="L300" s="208"/>
      <c r="M300" s="208"/>
      <c r="N300" s="206"/>
      <c r="AH300" s="215">
        <v>1</v>
      </c>
    </row>
    <row r="301" spans="1:34" ht="54.95" customHeight="1">
      <c r="A301" s="249" t="s">
        <v>941</v>
      </c>
      <c r="B301" s="112" t="s">
        <v>547</v>
      </c>
      <c r="C301" s="112" t="s">
        <v>1593</v>
      </c>
      <c r="D301" s="111" t="s">
        <v>1594</v>
      </c>
      <c r="E301" s="112" t="s">
        <v>707</v>
      </c>
      <c r="F301" s="112" t="s">
        <v>942</v>
      </c>
      <c r="G301" s="40" t="s">
        <v>2136</v>
      </c>
      <c r="H301" s="111" t="s">
        <v>2137</v>
      </c>
      <c r="AH301" s="215">
        <v>1</v>
      </c>
    </row>
    <row r="302" spans="1:34" ht="54.95" customHeight="1">
      <c r="A302" s="249" t="s">
        <v>883</v>
      </c>
      <c r="B302" s="112" t="s">
        <v>729</v>
      </c>
      <c r="C302" s="112" t="s">
        <v>336</v>
      </c>
      <c r="D302" s="111" t="s">
        <v>1570</v>
      </c>
      <c r="E302" s="112" t="s">
        <v>887</v>
      </c>
      <c r="F302" s="112" t="s">
        <v>946</v>
      </c>
      <c r="G302" s="40" t="s">
        <v>2138</v>
      </c>
      <c r="H302" s="111" t="s">
        <v>2139</v>
      </c>
      <c r="I302" s="208"/>
      <c r="J302" s="208"/>
      <c r="K302" s="208"/>
      <c r="L302" s="208"/>
      <c r="M302" s="208"/>
      <c r="N302" s="206"/>
      <c r="AH302" s="215">
        <v>1</v>
      </c>
    </row>
    <row r="303" spans="1:34" ht="54.95" customHeight="1">
      <c r="A303" s="249" t="s">
        <v>883</v>
      </c>
      <c r="B303" s="112" t="s">
        <v>756</v>
      </c>
      <c r="C303" s="112" t="s">
        <v>336</v>
      </c>
      <c r="D303" s="111" t="s">
        <v>1574</v>
      </c>
      <c r="E303" s="112" t="s">
        <v>887</v>
      </c>
      <c r="F303" s="112" t="s">
        <v>946</v>
      </c>
      <c r="G303" s="40" t="s">
        <v>2140</v>
      </c>
      <c r="H303" s="111" t="s">
        <v>2141</v>
      </c>
      <c r="AH303" s="215">
        <v>1</v>
      </c>
    </row>
    <row r="304" spans="1:34" ht="54.95" customHeight="1">
      <c r="A304" s="249" t="s">
        <v>883</v>
      </c>
      <c r="B304" s="112" t="s">
        <v>460</v>
      </c>
      <c r="C304" s="112" t="s">
        <v>733</v>
      </c>
      <c r="D304" s="111" t="s">
        <v>1578</v>
      </c>
      <c r="E304" s="112" t="s">
        <v>887</v>
      </c>
      <c r="F304" s="112" t="s">
        <v>946</v>
      </c>
      <c r="G304" s="40" t="s">
        <v>2142</v>
      </c>
      <c r="H304" s="111" t="s">
        <v>2143</v>
      </c>
      <c r="I304" s="208"/>
      <c r="J304" s="208"/>
      <c r="K304" s="208"/>
      <c r="L304" s="208"/>
      <c r="M304" s="208"/>
      <c r="N304" s="206"/>
      <c r="AH304" s="215">
        <v>1</v>
      </c>
    </row>
    <row r="305" spans="1:34" ht="54.95" customHeight="1">
      <c r="A305" s="249" t="s">
        <v>883</v>
      </c>
      <c r="B305" s="112" t="s">
        <v>919</v>
      </c>
      <c r="C305" s="112" t="s">
        <v>565</v>
      </c>
      <c r="D305" s="111" t="s">
        <v>1582</v>
      </c>
      <c r="E305" s="112" t="s">
        <v>887</v>
      </c>
      <c r="F305" s="112" t="s">
        <v>946</v>
      </c>
      <c r="G305" s="40" t="s">
        <v>2144</v>
      </c>
      <c r="H305" s="111" t="s">
        <v>2145</v>
      </c>
      <c r="AH305" s="215">
        <v>1</v>
      </c>
    </row>
    <row r="306" spans="1:34" ht="54.95" customHeight="1">
      <c r="A306" s="249" t="s">
        <v>883</v>
      </c>
      <c r="B306" s="112" t="s">
        <v>920</v>
      </c>
      <c r="C306" s="112" t="s">
        <v>750</v>
      </c>
      <c r="D306" s="111" t="s">
        <v>1586</v>
      </c>
      <c r="E306" s="112" t="s">
        <v>887</v>
      </c>
      <c r="F306" s="112" t="s">
        <v>946</v>
      </c>
      <c r="G306" s="40" t="s">
        <v>2146</v>
      </c>
      <c r="H306" s="111" t="s">
        <v>2147</v>
      </c>
      <c r="I306" s="208"/>
      <c r="J306" s="208"/>
      <c r="K306" s="208"/>
      <c r="L306" s="208"/>
      <c r="M306" s="208"/>
      <c r="N306" s="206"/>
      <c r="AH306" s="215">
        <v>1</v>
      </c>
    </row>
    <row r="307" spans="1:34" ht="54.95" customHeight="1">
      <c r="A307" s="249" t="s">
        <v>883</v>
      </c>
      <c r="B307" s="112" t="s">
        <v>647</v>
      </c>
      <c r="C307" s="112" t="s">
        <v>757</v>
      </c>
      <c r="D307" s="111" t="s">
        <v>1589</v>
      </c>
      <c r="E307" s="112" t="s">
        <v>887</v>
      </c>
      <c r="F307" s="112" t="s">
        <v>946</v>
      </c>
      <c r="G307" s="40" t="s">
        <v>2148</v>
      </c>
      <c r="H307" s="111" t="s">
        <v>2149</v>
      </c>
      <c r="AH307" s="215">
        <v>1</v>
      </c>
    </row>
    <row r="308" spans="1:34" ht="54.95" customHeight="1">
      <c r="A308" s="249" t="s">
        <v>883</v>
      </c>
      <c r="B308" s="112" t="s">
        <v>722</v>
      </c>
      <c r="C308" s="112" t="s">
        <v>1593</v>
      </c>
      <c r="D308" s="111" t="s">
        <v>1594</v>
      </c>
      <c r="E308" s="112" t="s">
        <v>887</v>
      </c>
      <c r="F308" s="112" t="s">
        <v>946</v>
      </c>
      <c r="G308" s="40" t="s">
        <v>2150</v>
      </c>
      <c r="H308" s="111" t="s">
        <v>2151</v>
      </c>
      <c r="I308" s="208"/>
      <c r="J308" s="208"/>
      <c r="K308" s="208"/>
      <c r="L308" s="208"/>
      <c r="M308" s="208"/>
      <c r="N308" s="206"/>
      <c r="AH308" s="215">
        <v>1</v>
      </c>
    </row>
    <row r="309" spans="1:34" ht="54.95" customHeight="1">
      <c r="A309" s="249" t="s">
        <v>693</v>
      </c>
      <c r="B309" s="112" t="s">
        <v>483</v>
      </c>
      <c r="C309" s="112" t="s">
        <v>336</v>
      </c>
      <c r="D309" s="111" t="s">
        <v>1570</v>
      </c>
      <c r="E309" s="112" t="s">
        <v>894</v>
      </c>
      <c r="F309" s="112" t="s">
        <v>950</v>
      </c>
      <c r="G309" s="40" t="s">
        <v>2152</v>
      </c>
      <c r="H309" s="111" t="s">
        <v>2153</v>
      </c>
      <c r="AH309" s="215">
        <v>1</v>
      </c>
    </row>
    <row r="310" spans="1:34" ht="54.95" customHeight="1">
      <c r="A310" s="249" t="s">
        <v>693</v>
      </c>
      <c r="B310" s="112" t="s">
        <v>773</v>
      </c>
      <c r="C310" s="112" t="s">
        <v>336</v>
      </c>
      <c r="D310" s="111" t="s">
        <v>1574</v>
      </c>
      <c r="E310" s="112" t="s">
        <v>894</v>
      </c>
      <c r="F310" s="112" t="s">
        <v>950</v>
      </c>
      <c r="G310" s="40" t="s">
        <v>2154</v>
      </c>
      <c r="H310" s="111" t="s">
        <v>2155</v>
      </c>
      <c r="I310" s="208"/>
      <c r="J310" s="208"/>
      <c r="K310" s="208"/>
      <c r="L310" s="208"/>
      <c r="M310" s="208"/>
      <c r="N310" s="206"/>
      <c r="AH310" s="215">
        <v>1</v>
      </c>
    </row>
    <row r="311" spans="1:34" ht="54.95" customHeight="1">
      <c r="A311" s="249" t="s">
        <v>693</v>
      </c>
      <c r="B311" s="112" t="s">
        <v>460</v>
      </c>
      <c r="C311" s="112" t="s">
        <v>733</v>
      </c>
      <c r="D311" s="111" t="s">
        <v>1578</v>
      </c>
      <c r="E311" s="112" t="s">
        <v>894</v>
      </c>
      <c r="F311" s="112" t="s">
        <v>950</v>
      </c>
      <c r="G311" s="40" t="s">
        <v>2156</v>
      </c>
      <c r="H311" s="111" t="s">
        <v>2157</v>
      </c>
      <c r="AH311" s="215">
        <v>1</v>
      </c>
    </row>
    <row r="312" spans="1:34" ht="54.95" customHeight="1">
      <c r="A312" s="249" t="s">
        <v>693</v>
      </c>
      <c r="B312" s="112" t="s">
        <v>952</v>
      </c>
      <c r="C312" s="112" t="s">
        <v>565</v>
      </c>
      <c r="D312" s="111" t="s">
        <v>1582</v>
      </c>
      <c r="E312" s="112" t="s">
        <v>894</v>
      </c>
      <c r="F312" s="112" t="s">
        <v>950</v>
      </c>
      <c r="G312" s="40" t="s">
        <v>2158</v>
      </c>
      <c r="H312" s="111" t="s">
        <v>2159</v>
      </c>
      <c r="I312" s="208"/>
      <c r="J312" s="208"/>
      <c r="K312" s="208"/>
      <c r="L312" s="208"/>
      <c r="M312" s="208"/>
      <c r="N312" s="206"/>
      <c r="AH312" s="215">
        <v>1</v>
      </c>
    </row>
    <row r="313" spans="1:34" ht="54.95" customHeight="1">
      <c r="A313" s="249" t="s">
        <v>693</v>
      </c>
      <c r="B313" s="112" t="s">
        <v>920</v>
      </c>
      <c r="C313" s="112" t="s">
        <v>750</v>
      </c>
      <c r="D313" s="111" t="s">
        <v>1586</v>
      </c>
      <c r="E313" s="112" t="s">
        <v>894</v>
      </c>
      <c r="F313" s="112" t="s">
        <v>950</v>
      </c>
      <c r="G313" s="40" t="s">
        <v>2160</v>
      </c>
      <c r="H313" s="111" t="s">
        <v>2161</v>
      </c>
      <c r="AH313" s="215">
        <v>1</v>
      </c>
    </row>
    <row r="314" spans="1:34" ht="54.95" customHeight="1">
      <c r="A314" s="249" t="s">
        <v>693</v>
      </c>
      <c r="B314" s="112" t="s">
        <v>477</v>
      </c>
      <c r="C314" s="112" t="s">
        <v>757</v>
      </c>
      <c r="D314" s="111" t="s">
        <v>1589</v>
      </c>
      <c r="E314" s="112" t="s">
        <v>894</v>
      </c>
      <c r="F314" s="112" t="s">
        <v>950</v>
      </c>
      <c r="G314" s="40" t="s">
        <v>2162</v>
      </c>
      <c r="H314" s="111" t="s">
        <v>2163</v>
      </c>
      <c r="I314" s="208"/>
      <c r="J314" s="208"/>
      <c r="K314" s="208"/>
      <c r="L314" s="208"/>
      <c r="M314" s="208"/>
      <c r="N314" s="206"/>
      <c r="AH314" s="215">
        <v>1</v>
      </c>
    </row>
    <row r="315" spans="1:34" ht="54.95" customHeight="1">
      <c r="A315" s="249" t="s">
        <v>693</v>
      </c>
      <c r="B315" s="112" t="s">
        <v>513</v>
      </c>
      <c r="C315" s="112" t="s">
        <v>1593</v>
      </c>
      <c r="D315" s="111" t="s">
        <v>1594</v>
      </c>
      <c r="E315" s="112" t="s">
        <v>894</v>
      </c>
      <c r="F315" s="112" t="s">
        <v>950</v>
      </c>
      <c r="G315" s="40" t="s">
        <v>2164</v>
      </c>
      <c r="H315" s="111" t="s">
        <v>2165</v>
      </c>
      <c r="AH315" s="215">
        <v>1</v>
      </c>
    </row>
    <row r="316" spans="1:34" ht="54.95" customHeight="1">
      <c r="A316" s="249" t="s">
        <v>956</v>
      </c>
      <c r="B316" s="112" t="s">
        <v>649</v>
      </c>
      <c r="C316" s="112" t="s">
        <v>336</v>
      </c>
      <c r="D316" s="111" t="s">
        <v>1570</v>
      </c>
      <c r="E316" s="112" t="s">
        <v>894</v>
      </c>
      <c r="F316" s="112" t="s">
        <v>957</v>
      </c>
      <c r="G316" s="40" t="s">
        <v>2166</v>
      </c>
      <c r="H316" s="111" t="s">
        <v>2167</v>
      </c>
      <c r="I316" s="208"/>
      <c r="J316" s="208"/>
      <c r="K316" s="208"/>
      <c r="L316" s="208"/>
      <c r="M316" s="208"/>
      <c r="N316" s="206"/>
      <c r="AH316" s="215">
        <v>1</v>
      </c>
    </row>
    <row r="317" spans="1:34" ht="54.95" customHeight="1">
      <c r="A317" s="249" t="s">
        <v>956</v>
      </c>
      <c r="B317" s="112" t="s">
        <v>663</v>
      </c>
      <c r="C317" s="112" t="s">
        <v>336</v>
      </c>
      <c r="D317" s="111" t="s">
        <v>1574</v>
      </c>
      <c r="E317" s="112" t="s">
        <v>894</v>
      </c>
      <c r="F317" s="112" t="s">
        <v>957</v>
      </c>
      <c r="G317" s="40" t="s">
        <v>2168</v>
      </c>
      <c r="H317" s="111" t="s">
        <v>2169</v>
      </c>
      <c r="AH317" s="215">
        <v>1</v>
      </c>
    </row>
    <row r="318" spans="1:34" ht="54.95" customHeight="1">
      <c r="A318" s="249" t="s">
        <v>956</v>
      </c>
      <c r="B318" s="112" t="s">
        <v>683</v>
      </c>
      <c r="C318" s="112" t="s">
        <v>733</v>
      </c>
      <c r="D318" s="111" t="s">
        <v>1578</v>
      </c>
      <c r="E318" s="112" t="s">
        <v>894</v>
      </c>
      <c r="F318" s="112" t="s">
        <v>957</v>
      </c>
      <c r="G318" s="40" t="s">
        <v>2170</v>
      </c>
      <c r="H318" s="111" t="s">
        <v>2171</v>
      </c>
      <c r="I318" s="208"/>
      <c r="J318" s="208"/>
      <c r="K318" s="208"/>
      <c r="L318" s="208"/>
      <c r="M318" s="208"/>
      <c r="N318" s="206"/>
      <c r="AH318" s="215">
        <v>1</v>
      </c>
    </row>
    <row r="319" spans="1:34" ht="54.95" customHeight="1">
      <c r="A319" s="249" t="s">
        <v>956</v>
      </c>
      <c r="B319" s="112" t="s">
        <v>486</v>
      </c>
      <c r="C319" s="112" t="s">
        <v>565</v>
      </c>
      <c r="D319" s="111" t="s">
        <v>1582</v>
      </c>
      <c r="E319" s="112" t="s">
        <v>894</v>
      </c>
      <c r="F319" s="112" t="s">
        <v>957</v>
      </c>
      <c r="G319" s="40" t="s">
        <v>2172</v>
      </c>
      <c r="H319" s="111" t="s">
        <v>2173</v>
      </c>
      <c r="AH319" s="215">
        <v>1</v>
      </c>
    </row>
    <row r="320" spans="1:34" ht="54.95" customHeight="1">
      <c r="A320" s="249" t="s">
        <v>956</v>
      </c>
      <c r="B320" s="112" t="s">
        <v>959</v>
      </c>
      <c r="C320" s="112" t="s">
        <v>750</v>
      </c>
      <c r="D320" s="111" t="s">
        <v>1586</v>
      </c>
      <c r="E320" s="112" t="s">
        <v>894</v>
      </c>
      <c r="F320" s="112" t="s">
        <v>957</v>
      </c>
      <c r="G320" s="40" t="s">
        <v>2174</v>
      </c>
      <c r="H320" s="111" t="s">
        <v>2175</v>
      </c>
      <c r="I320" s="208"/>
      <c r="J320" s="208"/>
      <c r="K320" s="208"/>
      <c r="L320" s="208"/>
      <c r="M320" s="208"/>
      <c r="N320" s="206"/>
      <c r="AH320" s="215">
        <v>1</v>
      </c>
    </row>
    <row r="321" spans="1:34" ht="54.95" customHeight="1">
      <c r="A321" s="249" t="s">
        <v>956</v>
      </c>
      <c r="B321" s="112" t="s">
        <v>676</v>
      </c>
      <c r="C321" s="112" t="s">
        <v>757</v>
      </c>
      <c r="D321" s="111" t="s">
        <v>1589</v>
      </c>
      <c r="E321" s="112" t="s">
        <v>894</v>
      </c>
      <c r="F321" s="112" t="s">
        <v>957</v>
      </c>
      <c r="G321" s="40" t="s">
        <v>2176</v>
      </c>
      <c r="H321" s="111" t="s">
        <v>2177</v>
      </c>
      <c r="AH321" s="215">
        <v>1</v>
      </c>
    </row>
    <row r="322" spans="1:34" ht="54.95" customHeight="1">
      <c r="A322" s="249" t="s">
        <v>956</v>
      </c>
      <c r="B322" s="112" t="s">
        <v>483</v>
      </c>
      <c r="C322" s="112" t="s">
        <v>1593</v>
      </c>
      <c r="D322" s="111" t="s">
        <v>1594</v>
      </c>
      <c r="E322" s="112" t="s">
        <v>894</v>
      </c>
      <c r="F322" s="112" t="s">
        <v>957</v>
      </c>
      <c r="G322" s="40" t="s">
        <v>2178</v>
      </c>
      <c r="H322" s="111" t="s">
        <v>2179</v>
      </c>
      <c r="I322" s="208"/>
      <c r="J322" s="208"/>
      <c r="K322" s="208"/>
      <c r="L322" s="208"/>
      <c r="M322" s="208"/>
      <c r="N322" s="206"/>
      <c r="AH322" s="215">
        <v>1</v>
      </c>
    </row>
    <row r="323" spans="1:34" ht="54.95" customHeight="1">
      <c r="A323" s="249" t="s">
        <v>931</v>
      </c>
      <c r="B323" s="112" t="s">
        <v>809</v>
      </c>
      <c r="C323" s="112" t="s">
        <v>336</v>
      </c>
      <c r="D323" s="111" t="s">
        <v>1570</v>
      </c>
      <c r="E323" s="112" t="s">
        <v>887</v>
      </c>
      <c r="F323" s="112" t="s">
        <v>962</v>
      </c>
      <c r="G323" s="40" t="s">
        <v>2180</v>
      </c>
      <c r="H323" s="111" t="s">
        <v>2181</v>
      </c>
      <c r="AH323" s="215">
        <v>1</v>
      </c>
    </row>
    <row r="324" spans="1:34" ht="54.95" customHeight="1">
      <c r="A324" s="249" t="s">
        <v>931</v>
      </c>
      <c r="B324" s="112" t="s">
        <v>702</v>
      </c>
      <c r="C324" s="112" t="s">
        <v>336</v>
      </c>
      <c r="D324" s="111" t="s">
        <v>1574</v>
      </c>
      <c r="E324" s="112" t="s">
        <v>887</v>
      </c>
      <c r="F324" s="112" t="s">
        <v>962</v>
      </c>
      <c r="G324" s="40" t="s">
        <v>2182</v>
      </c>
      <c r="H324" s="111" t="s">
        <v>2183</v>
      </c>
      <c r="I324" s="208"/>
      <c r="J324" s="208"/>
      <c r="K324" s="208"/>
      <c r="L324" s="208"/>
      <c r="M324" s="208"/>
      <c r="N324" s="206"/>
      <c r="AH324" s="215">
        <v>1</v>
      </c>
    </row>
    <row r="325" spans="1:34" ht="54.95" customHeight="1">
      <c r="A325" s="249" t="s">
        <v>931</v>
      </c>
      <c r="B325" s="112" t="s">
        <v>810</v>
      </c>
      <c r="C325" s="112" t="s">
        <v>733</v>
      </c>
      <c r="D325" s="111" t="s">
        <v>1578</v>
      </c>
      <c r="E325" s="112" t="s">
        <v>887</v>
      </c>
      <c r="F325" s="112" t="s">
        <v>962</v>
      </c>
      <c r="G325" s="40" t="s">
        <v>2184</v>
      </c>
      <c r="H325" s="111" t="s">
        <v>2185</v>
      </c>
      <c r="AH325" s="215">
        <v>1</v>
      </c>
    </row>
    <row r="326" spans="1:34" ht="54.95" customHeight="1">
      <c r="A326" s="249" t="s">
        <v>931</v>
      </c>
      <c r="B326" s="112" t="s">
        <v>897</v>
      </c>
      <c r="C326" s="112" t="s">
        <v>565</v>
      </c>
      <c r="D326" s="111" t="s">
        <v>1582</v>
      </c>
      <c r="E326" s="112" t="s">
        <v>887</v>
      </c>
      <c r="F326" s="112" t="s">
        <v>962</v>
      </c>
      <c r="G326" s="40" t="s">
        <v>2186</v>
      </c>
      <c r="H326" s="111" t="s">
        <v>2187</v>
      </c>
      <c r="I326" s="208"/>
      <c r="J326" s="208"/>
      <c r="K326" s="208"/>
      <c r="L326" s="208"/>
      <c r="M326" s="208"/>
      <c r="N326" s="206"/>
      <c r="AH326" s="215">
        <v>1</v>
      </c>
    </row>
    <row r="327" spans="1:34" ht="54.95" customHeight="1">
      <c r="A327" s="249" t="s">
        <v>931</v>
      </c>
      <c r="B327" s="112" t="s">
        <v>710</v>
      </c>
      <c r="C327" s="112" t="s">
        <v>750</v>
      </c>
      <c r="D327" s="111" t="s">
        <v>1586</v>
      </c>
      <c r="E327" s="112" t="s">
        <v>887</v>
      </c>
      <c r="F327" s="112" t="s">
        <v>962</v>
      </c>
      <c r="G327" s="40" t="s">
        <v>2188</v>
      </c>
      <c r="H327" s="111" t="s">
        <v>2189</v>
      </c>
      <c r="AH327" s="215">
        <v>1</v>
      </c>
    </row>
    <row r="328" spans="1:34" ht="54.95" customHeight="1">
      <c r="A328" s="249" t="s">
        <v>931</v>
      </c>
      <c r="B328" s="112" t="s">
        <v>932</v>
      </c>
      <c r="C328" s="112" t="s">
        <v>757</v>
      </c>
      <c r="D328" s="111" t="s">
        <v>1589</v>
      </c>
      <c r="E328" s="112" t="s">
        <v>887</v>
      </c>
      <c r="F328" s="112" t="s">
        <v>962</v>
      </c>
      <c r="G328" s="40" t="s">
        <v>2190</v>
      </c>
      <c r="H328" s="111" t="s">
        <v>2191</v>
      </c>
      <c r="I328" s="208"/>
      <c r="J328" s="208"/>
      <c r="K328" s="208"/>
      <c r="L328" s="208"/>
      <c r="M328" s="208"/>
      <c r="N328" s="206"/>
      <c r="AH328" s="215">
        <v>1</v>
      </c>
    </row>
    <row r="329" spans="1:34" ht="54.95" customHeight="1">
      <c r="A329" s="249" t="s">
        <v>931</v>
      </c>
      <c r="B329" s="112" t="s">
        <v>920</v>
      </c>
      <c r="C329" s="112" t="s">
        <v>1593</v>
      </c>
      <c r="D329" s="111" t="s">
        <v>1594</v>
      </c>
      <c r="E329" s="112" t="s">
        <v>887</v>
      </c>
      <c r="F329" s="112" t="s">
        <v>962</v>
      </c>
      <c r="G329" s="40" t="s">
        <v>2192</v>
      </c>
      <c r="H329" s="111" t="s">
        <v>2193</v>
      </c>
      <c r="AH329" s="215">
        <v>1</v>
      </c>
    </row>
    <row r="330" spans="1:34" ht="54.95" customHeight="1">
      <c r="A330" s="249" t="s">
        <v>967</v>
      </c>
      <c r="B330" s="112" t="s">
        <v>664</v>
      </c>
      <c r="C330" s="112" t="s">
        <v>336</v>
      </c>
      <c r="D330" s="111" t="s">
        <v>1570</v>
      </c>
      <c r="E330" s="112" t="s">
        <v>707</v>
      </c>
      <c r="F330" s="112" t="s">
        <v>968</v>
      </c>
      <c r="G330" s="40" t="s">
        <v>2194</v>
      </c>
      <c r="H330" s="111" t="s">
        <v>2195</v>
      </c>
      <c r="I330" s="208"/>
      <c r="J330" s="208"/>
      <c r="K330" s="208"/>
      <c r="L330" s="208"/>
      <c r="M330" s="208"/>
      <c r="N330" s="206"/>
      <c r="AH330" s="215">
        <v>1</v>
      </c>
    </row>
    <row r="331" spans="1:34" ht="54.95" customHeight="1">
      <c r="A331" s="249" t="s">
        <v>967</v>
      </c>
      <c r="B331" s="112" t="s">
        <v>663</v>
      </c>
      <c r="C331" s="112" t="s">
        <v>336</v>
      </c>
      <c r="D331" s="111" t="s">
        <v>1574</v>
      </c>
      <c r="E331" s="112" t="s">
        <v>707</v>
      </c>
      <c r="F331" s="112" t="s">
        <v>968</v>
      </c>
      <c r="G331" s="40" t="s">
        <v>2196</v>
      </c>
      <c r="H331" s="111" t="s">
        <v>2197</v>
      </c>
      <c r="AH331" s="215">
        <v>1</v>
      </c>
    </row>
    <row r="332" spans="1:34" ht="54.95" customHeight="1">
      <c r="A332" s="249" t="s">
        <v>967</v>
      </c>
      <c r="B332" s="112" t="s">
        <v>460</v>
      </c>
      <c r="C332" s="112" t="s">
        <v>733</v>
      </c>
      <c r="D332" s="111" t="s">
        <v>1578</v>
      </c>
      <c r="E332" s="112" t="s">
        <v>707</v>
      </c>
      <c r="F332" s="112" t="s">
        <v>968</v>
      </c>
      <c r="G332" s="40" t="s">
        <v>2198</v>
      </c>
      <c r="H332" s="111" t="s">
        <v>2199</v>
      </c>
      <c r="I332" s="208"/>
      <c r="J332" s="208"/>
      <c r="K332" s="208"/>
      <c r="L332" s="208"/>
      <c r="M332" s="208"/>
      <c r="N332" s="206"/>
      <c r="AH332" s="215">
        <v>1</v>
      </c>
    </row>
    <row r="333" spans="1:34" ht="54.95" customHeight="1">
      <c r="A333" s="249" t="s">
        <v>967</v>
      </c>
      <c r="B333" s="112" t="s">
        <v>763</v>
      </c>
      <c r="C333" s="112" t="s">
        <v>565</v>
      </c>
      <c r="D333" s="111" t="s">
        <v>1582</v>
      </c>
      <c r="E333" s="112" t="s">
        <v>707</v>
      </c>
      <c r="F333" s="112" t="s">
        <v>968</v>
      </c>
      <c r="G333" s="40" t="s">
        <v>2200</v>
      </c>
      <c r="H333" s="111" t="s">
        <v>2201</v>
      </c>
      <c r="AH333" s="215">
        <v>1</v>
      </c>
    </row>
    <row r="334" spans="1:34" ht="54.95" customHeight="1">
      <c r="A334" s="249" t="s">
        <v>967</v>
      </c>
      <c r="B334" s="112" t="s">
        <v>759</v>
      </c>
      <c r="C334" s="112" t="s">
        <v>750</v>
      </c>
      <c r="D334" s="111" t="s">
        <v>1586</v>
      </c>
      <c r="E334" s="112" t="s">
        <v>707</v>
      </c>
      <c r="F334" s="112" t="s">
        <v>968</v>
      </c>
      <c r="G334" s="40" t="s">
        <v>2202</v>
      </c>
      <c r="H334" s="111" t="s">
        <v>2203</v>
      </c>
      <c r="I334" s="208"/>
      <c r="J334" s="208"/>
      <c r="K334" s="208"/>
      <c r="L334" s="208"/>
      <c r="M334" s="208"/>
      <c r="N334" s="206"/>
      <c r="AH334" s="215">
        <v>1</v>
      </c>
    </row>
    <row r="335" spans="1:34" ht="54.95" customHeight="1">
      <c r="A335" s="249" t="s">
        <v>967</v>
      </c>
      <c r="B335" s="112" t="s">
        <v>702</v>
      </c>
      <c r="C335" s="112" t="s">
        <v>757</v>
      </c>
      <c r="D335" s="111" t="s">
        <v>1589</v>
      </c>
      <c r="E335" s="112" t="s">
        <v>707</v>
      </c>
      <c r="F335" s="112" t="s">
        <v>968</v>
      </c>
      <c r="G335" s="40" t="s">
        <v>2204</v>
      </c>
      <c r="H335" s="111" t="s">
        <v>2205</v>
      </c>
      <c r="AH335" s="215">
        <v>1</v>
      </c>
    </row>
    <row r="336" spans="1:34" ht="54.95" customHeight="1">
      <c r="A336" s="249" t="s">
        <v>967</v>
      </c>
      <c r="B336" s="112" t="s">
        <v>970</v>
      </c>
      <c r="C336" s="112" t="s">
        <v>1593</v>
      </c>
      <c r="D336" s="111" t="s">
        <v>1594</v>
      </c>
      <c r="E336" s="112" t="s">
        <v>707</v>
      </c>
      <c r="F336" s="112" t="s">
        <v>968</v>
      </c>
      <c r="G336" s="40" t="s">
        <v>2206</v>
      </c>
      <c r="H336" s="111" t="s">
        <v>2207</v>
      </c>
      <c r="I336" s="208"/>
      <c r="J336" s="208"/>
      <c r="K336" s="208"/>
      <c r="L336" s="208"/>
      <c r="M336" s="208"/>
      <c r="N336" s="206"/>
      <c r="AH336" s="215">
        <v>1</v>
      </c>
    </row>
    <row r="337" spans="1:34" ht="54.95" customHeight="1">
      <c r="A337" s="249" t="s">
        <v>973</v>
      </c>
      <c r="B337" s="112" t="s">
        <v>719</v>
      </c>
      <c r="C337" s="112" t="s">
        <v>336</v>
      </c>
      <c r="D337" s="111" t="s">
        <v>1570</v>
      </c>
      <c r="E337" s="112" t="s">
        <v>894</v>
      </c>
      <c r="F337" s="112" t="s">
        <v>974</v>
      </c>
      <c r="G337" s="40" t="s">
        <v>2208</v>
      </c>
      <c r="H337" s="111" t="s">
        <v>2209</v>
      </c>
      <c r="AH337" s="215">
        <v>1</v>
      </c>
    </row>
    <row r="338" spans="1:34" ht="54.95" customHeight="1">
      <c r="A338" s="249" t="s">
        <v>973</v>
      </c>
      <c r="B338" s="112" t="s">
        <v>773</v>
      </c>
      <c r="C338" s="112" t="s">
        <v>336</v>
      </c>
      <c r="D338" s="111" t="s">
        <v>1574</v>
      </c>
      <c r="E338" s="112" t="s">
        <v>894</v>
      </c>
      <c r="F338" s="112" t="s">
        <v>974</v>
      </c>
      <c r="G338" s="40" t="s">
        <v>2210</v>
      </c>
      <c r="H338" s="111" t="s">
        <v>2211</v>
      </c>
      <c r="I338" s="208"/>
      <c r="J338" s="208"/>
      <c r="K338" s="208"/>
      <c r="L338" s="208"/>
      <c r="M338" s="208"/>
      <c r="N338" s="206"/>
      <c r="AH338" s="215">
        <v>1</v>
      </c>
    </row>
    <row r="339" spans="1:34" ht="54.95" customHeight="1">
      <c r="A339" s="249" t="s">
        <v>973</v>
      </c>
      <c r="B339" s="112" t="s">
        <v>976</v>
      </c>
      <c r="C339" s="112" t="s">
        <v>733</v>
      </c>
      <c r="D339" s="111" t="s">
        <v>1578</v>
      </c>
      <c r="E339" s="112" t="s">
        <v>894</v>
      </c>
      <c r="F339" s="112" t="s">
        <v>974</v>
      </c>
      <c r="G339" s="40" t="s">
        <v>2212</v>
      </c>
      <c r="H339" s="111" t="s">
        <v>2213</v>
      </c>
      <c r="AH339" s="215">
        <v>1</v>
      </c>
    </row>
    <row r="340" spans="1:34" ht="54.95" customHeight="1">
      <c r="A340" s="249" t="s">
        <v>973</v>
      </c>
      <c r="B340" s="112" t="s">
        <v>536</v>
      </c>
      <c r="C340" s="112" t="s">
        <v>565</v>
      </c>
      <c r="D340" s="111" t="s">
        <v>1582</v>
      </c>
      <c r="E340" s="112" t="s">
        <v>894</v>
      </c>
      <c r="F340" s="112" t="s">
        <v>974</v>
      </c>
      <c r="G340" s="40" t="s">
        <v>2214</v>
      </c>
      <c r="H340" s="111" t="s">
        <v>2215</v>
      </c>
      <c r="I340" s="208"/>
      <c r="J340" s="208"/>
      <c r="K340" s="208"/>
      <c r="L340" s="208"/>
      <c r="M340" s="208"/>
      <c r="N340" s="206"/>
      <c r="AH340" s="215">
        <v>1</v>
      </c>
    </row>
    <row r="341" spans="1:34" ht="54.95" customHeight="1">
      <c r="A341" s="249" t="s">
        <v>973</v>
      </c>
      <c r="B341" s="112" t="s">
        <v>525</v>
      </c>
      <c r="C341" s="112" t="s">
        <v>750</v>
      </c>
      <c r="D341" s="111" t="s">
        <v>1586</v>
      </c>
      <c r="E341" s="112" t="s">
        <v>894</v>
      </c>
      <c r="F341" s="112" t="s">
        <v>974</v>
      </c>
      <c r="G341" s="40" t="s">
        <v>2216</v>
      </c>
      <c r="H341" s="111" t="s">
        <v>2217</v>
      </c>
      <c r="AH341" s="215">
        <v>1</v>
      </c>
    </row>
    <row r="342" spans="1:34" ht="54.95" customHeight="1">
      <c r="A342" s="249" t="s">
        <v>973</v>
      </c>
      <c r="B342" s="112" t="s">
        <v>483</v>
      </c>
      <c r="C342" s="112" t="s">
        <v>757</v>
      </c>
      <c r="D342" s="111" t="s">
        <v>1589</v>
      </c>
      <c r="E342" s="112" t="s">
        <v>894</v>
      </c>
      <c r="F342" s="112" t="s">
        <v>974</v>
      </c>
      <c r="G342" s="40" t="s">
        <v>2218</v>
      </c>
      <c r="H342" s="111" t="s">
        <v>2219</v>
      </c>
      <c r="I342" s="208"/>
      <c r="J342" s="208"/>
      <c r="K342" s="208"/>
      <c r="L342" s="208"/>
      <c r="M342" s="208"/>
      <c r="N342" s="206"/>
      <c r="AH342" s="215">
        <v>1</v>
      </c>
    </row>
    <row r="343" spans="1:34" ht="54.95" customHeight="1">
      <c r="A343" s="249" t="s">
        <v>973</v>
      </c>
      <c r="B343" s="112" t="s">
        <v>920</v>
      </c>
      <c r="C343" s="112" t="s">
        <v>1593</v>
      </c>
      <c r="D343" s="111" t="s">
        <v>1594</v>
      </c>
      <c r="E343" s="112" t="s">
        <v>894</v>
      </c>
      <c r="F343" s="112" t="s">
        <v>974</v>
      </c>
      <c r="G343" s="40" t="s">
        <v>2220</v>
      </c>
      <c r="H343" s="111" t="s">
        <v>2221</v>
      </c>
      <c r="AH343" s="215">
        <v>1</v>
      </c>
    </row>
    <row r="344" spans="1:34" ht="54.95" customHeight="1">
      <c r="A344" s="249" t="s">
        <v>979</v>
      </c>
      <c r="B344" s="112" t="s">
        <v>460</v>
      </c>
      <c r="C344" s="112" t="s">
        <v>336</v>
      </c>
      <c r="D344" s="111" t="s">
        <v>1570</v>
      </c>
      <c r="E344" s="112" t="s">
        <v>887</v>
      </c>
      <c r="F344" s="112" t="s">
        <v>980</v>
      </c>
      <c r="G344" s="40" t="s">
        <v>2222</v>
      </c>
      <c r="H344" s="111" t="s">
        <v>2223</v>
      </c>
      <c r="I344" s="208"/>
      <c r="J344" s="208"/>
      <c r="K344" s="208"/>
      <c r="L344" s="208"/>
      <c r="M344" s="208"/>
      <c r="N344" s="206"/>
      <c r="AH344" s="215">
        <v>1</v>
      </c>
    </row>
    <row r="345" spans="1:34" ht="54.95" customHeight="1">
      <c r="A345" s="249" t="s">
        <v>979</v>
      </c>
      <c r="B345" s="112" t="s">
        <v>773</v>
      </c>
      <c r="C345" s="112" t="s">
        <v>336</v>
      </c>
      <c r="D345" s="111" t="s">
        <v>1574</v>
      </c>
      <c r="E345" s="112" t="s">
        <v>887</v>
      </c>
      <c r="F345" s="112" t="s">
        <v>980</v>
      </c>
      <c r="G345" s="40" t="s">
        <v>2224</v>
      </c>
      <c r="H345" s="111" t="s">
        <v>2225</v>
      </c>
      <c r="AH345" s="215">
        <v>1</v>
      </c>
    </row>
    <row r="346" spans="1:34" ht="54.95" customHeight="1">
      <c r="A346" s="249" t="s">
        <v>979</v>
      </c>
      <c r="B346" s="112" t="s">
        <v>683</v>
      </c>
      <c r="C346" s="112" t="s">
        <v>733</v>
      </c>
      <c r="D346" s="111" t="s">
        <v>1578</v>
      </c>
      <c r="E346" s="112" t="s">
        <v>887</v>
      </c>
      <c r="F346" s="112" t="s">
        <v>980</v>
      </c>
      <c r="G346" s="40" t="s">
        <v>2226</v>
      </c>
      <c r="H346" s="111" t="s">
        <v>2227</v>
      </c>
      <c r="I346" s="208"/>
      <c r="J346" s="208"/>
      <c r="K346" s="208"/>
      <c r="L346" s="208"/>
      <c r="M346" s="208"/>
      <c r="N346" s="206"/>
      <c r="AH346" s="215">
        <v>1</v>
      </c>
    </row>
    <row r="347" spans="1:34" ht="54.95" customHeight="1">
      <c r="A347" s="249" t="s">
        <v>979</v>
      </c>
      <c r="B347" s="112" t="s">
        <v>827</v>
      </c>
      <c r="C347" s="112" t="s">
        <v>565</v>
      </c>
      <c r="D347" s="111" t="s">
        <v>1582</v>
      </c>
      <c r="E347" s="112" t="s">
        <v>887</v>
      </c>
      <c r="F347" s="112" t="s">
        <v>980</v>
      </c>
      <c r="G347" s="40" t="s">
        <v>2228</v>
      </c>
      <c r="H347" s="111" t="s">
        <v>2229</v>
      </c>
      <c r="AH347" s="215">
        <v>1</v>
      </c>
    </row>
    <row r="348" spans="1:34" ht="54.95" customHeight="1">
      <c r="A348" s="249" t="s">
        <v>979</v>
      </c>
      <c r="B348" s="112" t="s">
        <v>890</v>
      </c>
      <c r="C348" s="112" t="s">
        <v>750</v>
      </c>
      <c r="D348" s="111" t="s">
        <v>1586</v>
      </c>
      <c r="E348" s="112" t="s">
        <v>887</v>
      </c>
      <c r="F348" s="112" t="s">
        <v>980</v>
      </c>
      <c r="G348" s="40" t="s">
        <v>2230</v>
      </c>
      <c r="H348" s="111" t="s">
        <v>2231</v>
      </c>
      <c r="I348" s="208"/>
      <c r="J348" s="208"/>
      <c r="K348" s="208"/>
      <c r="L348" s="208"/>
      <c r="M348" s="208"/>
      <c r="N348" s="206"/>
      <c r="AH348" s="215">
        <v>1</v>
      </c>
    </row>
    <row r="349" spans="1:34" ht="54.95" customHeight="1">
      <c r="A349" s="249" t="s">
        <v>979</v>
      </c>
      <c r="B349" s="112" t="s">
        <v>483</v>
      </c>
      <c r="C349" s="112" t="s">
        <v>757</v>
      </c>
      <c r="D349" s="111" t="s">
        <v>1589</v>
      </c>
      <c r="E349" s="112" t="s">
        <v>887</v>
      </c>
      <c r="F349" s="112" t="s">
        <v>980</v>
      </c>
      <c r="G349" s="40" t="s">
        <v>2232</v>
      </c>
      <c r="H349" s="111" t="s">
        <v>2233</v>
      </c>
      <c r="AH349" s="215">
        <v>1</v>
      </c>
    </row>
    <row r="350" spans="1:34" ht="54.95" customHeight="1">
      <c r="A350" s="249" t="s">
        <v>979</v>
      </c>
      <c r="B350" s="112" t="s">
        <v>648</v>
      </c>
      <c r="C350" s="112" t="s">
        <v>1593</v>
      </c>
      <c r="D350" s="111" t="s">
        <v>1594</v>
      </c>
      <c r="E350" s="112" t="s">
        <v>887</v>
      </c>
      <c r="F350" s="112" t="s">
        <v>980</v>
      </c>
      <c r="G350" s="40" t="s">
        <v>2234</v>
      </c>
      <c r="H350" s="111" t="s">
        <v>2235</v>
      </c>
      <c r="I350" s="208"/>
      <c r="J350" s="208"/>
      <c r="K350" s="208"/>
      <c r="L350" s="208"/>
      <c r="M350" s="208"/>
      <c r="N350" s="206"/>
      <c r="AH350" s="215">
        <v>1</v>
      </c>
    </row>
    <row r="351" spans="1:34" ht="54.95" customHeight="1">
      <c r="A351" s="249" t="s">
        <v>676</v>
      </c>
      <c r="B351" s="112" t="s">
        <v>827</v>
      </c>
      <c r="C351" s="112" t="s">
        <v>336</v>
      </c>
      <c r="D351" s="111" t="s">
        <v>1570</v>
      </c>
      <c r="E351" s="112" t="s">
        <v>894</v>
      </c>
      <c r="F351" s="112" t="s">
        <v>925</v>
      </c>
      <c r="G351" s="40" t="s">
        <v>2236</v>
      </c>
      <c r="H351" s="111" t="s">
        <v>2237</v>
      </c>
      <c r="AH351" s="215">
        <v>1</v>
      </c>
    </row>
    <row r="352" spans="1:34" ht="54.95" customHeight="1">
      <c r="A352" s="249" t="s">
        <v>676</v>
      </c>
      <c r="B352" s="112" t="s">
        <v>457</v>
      </c>
      <c r="C352" s="112" t="s">
        <v>336</v>
      </c>
      <c r="D352" s="111" t="s">
        <v>1574</v>
      </c>
      <c r="E352" s="112" t="s">
        <v>894</v>
      </c>
      <c r="F352" s="112" t="s">
        <v>925</v>
      </c>
      <c r="G352" s="40" t="s">
        <v>2238</v>
      </c>
      <c r="H352" s="111" t="s">
        <v>2239</v>
      </c>
      <c r="I352" s="208"/>
      <c r="J352" s="208"/>
      <c r="K352" s="208"/>
      <c r="L352" s="208"/>
      <c r="M352" s="208"/>
      <c r="N352" s="206"/>
      <c r="AH352" s="215">
        <v>1</v>
      </c>
    </row>
    <row r="353" spans="1:34" ht="54.95" customHeight="1">
      <c r="A353" s="249" t="s">
        <v>676</v>
      </c>
      <c r="B353" s="112" t="s">
        <v>791</v>
      </c>
      <c r="C353" s="112" t="s">
        <v>733</v>
      </c>
      <c r="D353" s="111" t="s">
        <v>1578</v>
      </c>
      <c r="E353" s="112" t="s">
        <v>894</v>
      </c>
      <c r="F353" s="112" t="s">
        <v>925</v>
      </c>
      <c r="G353" s="40" t="s">
        <v>2240</v>
      </c>
      <c r="H353" s="111" t="s">
        <v>2241</v>
      </c>
      <c r="AH353" s="215">
        <v>1</v>
      </c>
    </row>
    <row r="354" spans="1:34" ht="54.95" customHeight="1">
      <c r="A354" s="249" t="s">
        <v>676</v>
      </c>
      <c r="B354" s="112" t="s">
        <v>483</v>
      </c>
      <c r="C354" s="112" t="s">
        <v>565</v>
      </c>
      <c r="D354" s="111" t="s">
        <v>1582</v>
      </c>
      <c r="E354" s="112" t="s">
        <v>894</v>
      </c>
      <c r="F354" s="112" t="s">
        <v>925</v>
      </c>
      <c r="G354" s="40" t="s">
        <v>2242</v>
      </c>
      <c r="H354" s="111" t="s">
        <v>2243</v>
      </c>
      <c r="I354" s="208"/>
      <c r="J354" s="208"/>
      <c r="K354" s="208"/>
      <c r="L354" s="208"/>
      <c r="M354" s="208"/>
      <c r="N354" s="206"/>
      <c r="AH354" s="215">
        <v>1</v>
      </c>
    </row>
    <row r="355" spans="1:34" ht="54.95" customHeight="1">
      <c r="A355" s="249" t="s">
        <v>676</v>
      </c>
      <c r="B355" s="112" t="s">
        <v>746</v>
      </c>
      <c r="C355" s="112" t="s">
        <v>750</v>
      </c>
      <c r="D355" s="111" t="s">
        <v>1586</v>
      </c>
      <c r="E355" s="112" t="s">
        <v>894</v>
      </c>
      <c r="F355" s="112" t="s">
        <v>925</v>
      </c>
      <c r="G355" s="40" t="s">
        <v>2244</v>
      </c>
      <c r="H355" s="111" t="s">
        <v>2245</v>
      </c>
      <c r="AH355" s="215">
        <v>1</v>
      </c>
    </row>
    <row r="356" spans="1:34" ht="54.95" customHeight="1">
      <c r="A356" s="249" t="s">
        <v>676</v>
      </c>
      <c r="B356" s="112" t="s">
        <v>477</v>
      </c>
      <c r="C356" s="112" t="s">
        <v>757</v>
      </c>
      <c r="D356" s="111" t="s">
        <v>1589</v>
      </c>
      <c r="E356" s="112" t="s">
        <v>894</v>
      </c>
      <c r="F356" s="112" t="s">
        <v>925</v>
      </c>
      <c r="G356" s="40" t="s">
        <v>2246</v>
      </c>
      <c r="H356" s="111" t="s">
        <v>2247</v>
      </c>
      <c r="I356" s="208"/>
      <c r="J356" s="208"/>
      <c r="K356" s="208"/>
      <c r="L356" s="208"/>
      <c r="M356" s="208"/>
      <c r="N356" s="206"/>
      <c r="AH356" s="215">
        <v>1</v>
      </c>
    </row>
    <row r="357" spans="1:34" ht="54.95" customHeight="1">
      <c r="A357" s="249" t="s">
        <v>676</v>
      </c>
      <c r="B357" s="112" t="s">
        <v>722</v>
      </c>
      <c r="C357" s="112" t="s">
        <v>1593</v>
      </c>
      <c r="D357" s="111" t="s">
        <v>1594</v>
      </c>
      <c r="E357" s="112" t="s">
        <v>894</v>
      </c>
      <c r="F357" s="112" t="s">
        <v>925</v>
      </c>
      <c r="G357" s="40" t="s">
        <v>2248</v>
      </c>
      <c r="H357" s="111" t="s">
        <v>2249</v>
      </c>
      <c r="AH357" s="215">
        <v>1</v>
      </c>
    </row>
    <row r="358" spans="1:34" ht="54.95" customHeight="1">
      <c r="A358" s="249" t="s">
        <v>988</v>
      </c>
      <c r="B358" s="112" t="s">
        <v>930</v>
      </c>
      <c r="C358" s="112" t="s">
        <v>336</v>
      </c>
      <c r="D358" s="111" t="s">
        <v>1570</v>
      </c>
      <c r="E358" s="112" t="s">
        <v>910</v>
      </c>
      <c r="F358" s="112" t="s">
        <v>989</v>
      </c>
      <c r="G358" s="40" t="s">
        <v>2250</v>
      </c>
      <c r="H358" s="111" t="s">
        <v>2251</v>
      </c>
      <c r="I358" s="208"/>
      <c r="J358" s="208"/>
      <c r="K358" s="208"/>
      <c r="L358" s="208"/>
      <c r="M358" s="208"/>
      <c r="N358" s="206"/>
      <c r="AH358" s="215">
        <v>1</v>
      </c>
    </row>
    <row r="359" spans="1:34" ht="54.95" customHeight="1">
      <c r="A359" s="249" t="s">
        <v>988</v>
      </c>
      <c r="B359" s="112" t="s">
        <v>932</v>
      </c>
      <c r="C359" s="112" t="s">
        <v>336</v>
      </c>
      <c r="D359" s="111" t="s">
        <v>1574</v>
      </c>
      <c r="E359" s="112" t="s">
        <v>910</v>
      </c>
      <c r="F359" s="112" t="s">
        <v>989</v>
      </c>
      <c r="G359" s="40" t="s">
        <v>2252</v>
      </c>
      <c r="H359" s="111" t="s">
        <v>2253</v>
      </c>
      <c r="AH359" s="215">
        <v>1</v>
      </c>
    </row>
    <row r="360" spans="1:34" ht="54.95" customHeight="1">
      <c r="A360" s="249" t="s">
        <v>988</v>
      </c>
      <c r="B360" s="112" t="s">
        <v>663</v>
      </c>
      <c r="C360" s="112" t="s">
        <v>733</v>
      </c>
      <c r="D360" s="111" t="s">
        <v>1578</v>
      </c>
      <c r="E360" s="112" t="s">
        <v>910</v>
      </c>
      <c r="F360" s="112" t="s">
        <v>989</v>
      </c>
      <c r="G360" s="40" t="s">
        <v>2254</v>
      </c>
      <c r="H360" s="111" t="s">
        <v>2255</v>
      </c>
      <c r="I360" s="208"/>
      <c r="J360" s="208"/>
      <c r="K360" s="208"/>
      <c r="L360" s="208"/>
      <c r="M360" s="208"/>
      <c r="N360" s="206"/>
      <c r="AH360" s="215">
        <v>1</v>
      </c>
    </row>
    <row r="361" spans="1:34" ht="54.95" customHeight="1">
      <c r="A361" s="249" t="s">
        <v>988</v>
      </c>
      <c r="B361" s="112" t="s">
        <v>650</v>
      </c>
      <c r="C361" s="112" t="s">
        <v>565</v>
      </c>
      <c r="D361" s="111" t="s">
        <v>1582</v>
      </c>
      <c r="E361" s="112" t="s">
        <v>910</v>
      </c>
      <c r="F361" s="112" t="s">
        <v>989</v>
      </c>
      <c r="G361" s="40" t="s">
        <v>2256</v>
      </c>
      <c r="H361" s="111" t="s">
        <v>2257</v>
      </c>
      <c r="AH361" s="215">
        <v>1</v>
      </c>
    </row>
    <row r="362" spans="1:34" ht="54.95" customHeight="1">
      <c r="A362" s="249" t="s">
        <v>988</v>
      </c>
      <c r="B362" s="112" t="s">
        <v>791</v>
      </c>
      <c r="C362" s="112" t="s">
        <v>750</v>
      </c>
      <c r="D362" s="111" t="s">
        <v>1586</v>
      </c>
      <c r="E362" s="112" t="s">
        <v>910</v>
      </c>
      <c r="F362" s="112" t="s">
        <v>989</v>
      </c>
      <c r="G362" s="40" t="s">
        <v>2258</v>
      </c>
      <c r="H362" s="111" t="s">
        <v>2259</v>
      </c>
      <c r="I362" s="208"/>
      <c r="J362" s="208"/>
      <c r="K362" s="208"/>
      <c r="L362" s="208"/>
      <c r="M362" s="208"/>
      <c r="N362" s="206"/>
      <c r="AH362" s="215">
        <v>1</v>
      </c>
    </row>
    <row r="363" spans="1:34" ht="54.95" customHeight="1">
      <c r="A363" s="249" t="s">
        <v>988</v>
      </c>
      <c r="B363" s="112" t="s">
        <v>773</v>
      </c>
      <c r="C363" s="112" t="s">
        <v>757</v>
      </c>
      <c r="D363" s="111" t="s">
        <v>1589</v>
      </c>
      <c r="E363" s="112" t="s">
        <v>910</v>
      </c>
      <c r="F363" s="112" t="s">
        <v>989</v>
      </c>
      <c r="G363" s="40" t="s">
        <v>2260</v>
      </c>
      <c r="H363" s="111" t="s">
        <v>2261</v>
      </c>
      <c r="AH363" s="215">
        <v>1</v>
      </c>
    </row>
    <row r="364" spans="1:34" ht="54.95" customHeight="1">
      <c r="A364" s="249" t="s">
        <v>988</v>
      </c>
      <c r="B364" s="112" t="s">
        <v>810</v>
      </c>
      <c r="C364" s="112" t="s">
        <v>1593</v>
      </c>
      <c r="D364" s="111" t="s">
        <v>1594</v>
      </c>
      <c r="E364" s="112" t="s">
        <v>910</v>
      </c>
      <c r="F364" s="112" t="s">
        <v>989</v>
      </c>
      <c r="G364" s="40" t="s">
        <v>2262</v>
      </c>
      <c r="H364" s="111" t="s">
        <v>2263</v>
      </c>
      <c r="I364" s="208"/>
      <c r="J364" s="208"/>
      <c r="K364" s="208"/>
      <c r="L364" s="208"/>
      <c r="M364" s="208"/>
      <c r="N364" s="206"/>
      <c r="AH364" s="215">
        <v>1</v>
      </c>
    </row>
    <row r="365" spans="1:34" ht="54.95" customHeight="1">
      <c r="A365" s="249" t="s">
        <v>764</v>
      </c>
      <c r="B365" s="112" t="s">
        <v>763</v>
      </c>
      <c r="C365" s="112" t="s">
        <v>336</v>
      </c>
      <c r="D365" s="111" t="s">
        <v>1570</v>
      </c>
      <c r="E365" s="112" t="s">
        <v>707</v>
      </c>
      <c r="F365" s="112" t="s">
        <v>994</v>
      </c>
      <c r="G365" s="40" t="s">
        <v>2264</v>
      </c>
      <c r="H365" s="111" t="s">
        <v>2265</v>
      </c>
      <c r="AH365" s="215">
        <v>1</v>
      </c>
    </row>
    <row r="366" spans="1:34" ht="54.95" customHeight="1">
      <c r="A366" s="249" t="s">
        <v>764</v>
      </c>
      <c r="B366" s="112" t="s">
        <v>663</v>
      </c>
      <c r="C366" s="112" t="s">
        <v>336</v>
      </c>
      <c r="D366" s="111" t="s">
        <v>1574</v>
      </c>
      <c r="E366" s="112" t="s">
        <v>707</v>
      </c>
      <c r="F366" s="112" t="s">
        <v>994</v>
      </c>
      <c r="G366" s="40" t="s">
        <v>2266</v>
      </c>
      <c r="H366" s="111" t="s">
        <v>2267</v>
      </c>
      <c r="I366" s="208"/>
      <c r="J366" s="208"/>
      <c r="K366" s="208"/>
      <c r="L366" s="208"/>
      <c r="M366" s="208"/>
      <c r="N366" s="206"/>
      <c r="AH366" s="215">
        <v>1</v>
      </c>
    </row>
    <row r="367" spans="1:34" ht="54.95" customHeight="1">
      <c r="A367" s="249" t="s">
        <v>764</v>
      </c>
      <c r="B367" s="112" t="s">
        <v>809</v>
      </c>
      <c r="C367" s="112" t="s">
        <v>733</v>
      </c>
      <c r="D367" s="111" t="s">
        <v>1578</v>
      </c>
      <c r="E367" s="112" t="s">
        <v>707</v>
      </c>
      <c r="F367" s="112" t="s">
        <v>994</v>
      </c>
      <c r="G367" s="40" t="s">
        <v>2268</v>
      </c>
      <c r="H367" s="111" t="s">
        <v>2269</v>
      </c>
      <c r="AH367" s="215">
        <v>1</v>
      </c>
    </row>
    <row r="368" spans="1:34" ht="54.95" customHeight="1">
      <c r="A368" s="249" t="s">
        <v>764</v>
      </c>
      <c r="B368" s="112" t="s">
        <v>759</v>
      </c>
      <c r="C368" s="112" t="s">
        <v>565</v>
      </c>
      <c r="D368" s="111" t="s">
        <v>1582</v>
      </c>
      <c r="E368" s="112" t="s">
        <v>707</v>
      </c>
      <c r="F368" s="112" t="s">
        <v>994</v>
      </c>
      <c r="G368" s="40" t="s">
        <v>2270</v>
      </c>
      <c r="H368" s="111" t="s">
        <v>2271</v>
      </c>
      <c r="I368" s="208"/>
      <c r="J368" s="208"/>
      <c r="K368" s="208"/>
      <c r="L368" s="208"/>
      <c r="M368" s="208"/>
      <c r="N368" s="206"/>
      <c r="AH368" s="215">
        <v>1</v>
      </c>
    </row>
    <row r="369" spans="1:34" ht="54.95" customHeight="1">
      <c r="A369" s="249" t="s">
        <v>764</v>
      </c>
      <c r="B369" s="112" t="s">
        <v>702</v>
      </c>
      <c r="C369" s="112" t="s">
        <v>750</v>
      </c>
      <c r="D369" s="111" t="s">
        <v>1586</v>
      </c>
      <c r="E369" s="112" t="s">
        <v>707</v>
      </c>
      <c r="F369" s="112" t="s">
        <v>994</v>
      </c>
      <c r="G369" s="40" t="s">
        <v>2272</v>
      </c>
      <c r="H369" s="111" t="s">
        <v>2273</v>
      </c>
      <c r="AH369" s="215">
        <v>1</v>
      </c>
    </row>
    <row r="370" spans="1:34" ht="54.95" customHeight="1">
      <c r="A370" s="249" t="s">
        <v>764</v>
      </c>
      <c r="B370" s="112" t="s">
        <v>722</v>
      </c>
      <c r="C370" s="112" t="s">
        <v>757</v>
      </c>
      <c r="D370" s="111" t="s">
        <v>1589</v>
      </c>
      <c r="E370" s="112" t="s">
        <v>707</v>
      </c>
      <c r="F370" s="112" t="s">
        <v>994</v>
      </c>
      <c r="G370" s="40" t="s">
        <v>2274</v>
      </c>
      <c r="H370" s="111" t="s">
        <v>2275</v>
      </c>
      <c r="I370" s="208"/>
      <c r="J370" s="208"/>
      <c r="K370" s="208"/>
      <c r="L370" s="208"/>
      <c r="M370" s="208"/>
      <c r="N370" s="206"/>
      <c r="AH370" s="215">
        <v>1</v>
      </c>
    </row>
    <row r="371" spans="1:34" ht="54.95" customHeight="1">
      <c r="A371" s="249" t="s">
        <v>764</v>
      </c>
      <c r="B371" s="112" t="s">
        <v>996</v>
      </c>
      <c r="C371" s="112" t="s">
        <v>1593</v>
      </c>
      <c r="D371" s="111" t="s">
        <v>1594</v>
      </c>
      <c r="E371" s="112" t="s">
        <v>707</v>
      </c>
      <c r="F371" s="112" t="s">
        <v>994</v>
      </c>
      <c r="G371" s="40" t="s">
        <v>2276</v>
      </c>
      <c r="H371" s="111" t="s">
        <v>2277</v>
      </c>
      <c r="AH371" s="215">
        <v>1</v>
      </c>
    </row>
    <row r="372" spans="1:34" ht="54.95" customHeight="1">
      <c r="A372" s="249" t="s">
        <v>998</v>
      </c>
      <c r="B372" s="112" t="s">
        <v>773</v>
      </c>
      <c r="C372" s="112" t="s">
        <v>336</v>
      </c>
      <c r="D372" s="111" t="s">
        <v>1570</v>
      </c>
      <c r="E372" s="112" t="s">
        <v>887</v>
      </c>
      <c r="F372" s="112" t="s">
        <v>1001</v>
      </c>
      <c r="G372" s="40" t="s">
        <v>2278</v>
      </c>
      <c r="H372" s="111" t="s">
        <v>2279</v>
      </c>
      <c r="I372" s="208"/>
      <c r="J372" s="208"/>
      <c r="K372" s="208"/>
      <c r="L372" s="208"/>
      <c r="M372" s="208"/>
      <c r="N372" s="206"/>
      <c r="AH372" s="215">
        <v>1</v>
      </c>
    </row>
    <row r="373" spans="1:34" ht="54.95" customHeight="1">
      <c r="A373" s="249" t="s">
        <v>998</v>
      </c>
      <c r="B373" s="112" t="s">
        <v>693</v>
      </c>
      <c r="C373" s="112" t="s">
        <v>336</v>
      </c>
      <c r="D373" s="111" t="s">
        <v>1574</v>
      </c>
      <c r="E373" s="112" t="s">
        <v>887</v>
      </c>
      <c r="F373" s="112" t="s">
        <v>1001</v>
      </c>
      <c r="G373" s="40" t="s">
        <v>2280</v>
      </c>
      <c r="H373" s="111" t="s">
        <v>2281</v>
      </c>
      <c r="AH373" s="215">
        <v>1</v>
      </c>
    </row>
    <row r="374" spans="1:34" ht="54.95" customHeight="1">
      <c r="A374" s="249" t="s">
        <v>998</v>
      </c>
      <c r="B374" s="112" t="s">
        <v>890</v>
      </c>
      <c r="C374" s="112" t="s">
        <v>733</v>
      </c>
      <c r="D374" s="111" t="s">
        <v>1578</v>
      </c>
      <c r="E374" s="112" t="s">
        <v>887</v>
      </c>
      <c r="F374" s="112" t="s">
        <v>1001</v>
      </c>
      <c r="G374" s="40" t="s">
        <v>2282</v>
      </c>
      <c r="H374" s="111" t="s">
        <v>2283</v>
      </c>
      <c r="I374" s="208"/>
      <c r="J374" s="208"/>
      <c r="K374" s="208"/>
      <c r="L374" s="208"/>
      <c r="M374" s="208"/>
      <c r="N374" s="206"/>
      <c r="AH374" s="215">
        <v>1</v>
      </c>
    </row>
    <row r="375" spans="1:34" ht="54.95" customHeight="1">
      <c r="A375" s="249" t="s">
        <v>998</v>
      </c>
      <c r="B375" s="112" t="s">
        <v>687</v>
      </c>
      <c r="C375" s="112" t="s">
        <v>565</v>
      </c>
      <c r="D375" s="111" t="s">
        <v>1582</v>
      </c>
      <c r="E375" s="112" t="s">
        <v>887</v>
      </c>
      <c r="F375" s="112" t="s">
        <v>1001</v>
      </c>
      <c r="G375" s="40" t="s">
        <v>2284</v>
      </c>
      <c r="H375" s="111" t="s">
        <v>2285</v>
      </c>
      <c r="AH375" s="215">
        <v>1</v>
      </c>
    </row>
    <row r="376" spans="1:34" ht="54.95" customHeight="1">
      <c r="A376" s="249" t="s">
        <v>998</v>
      </c>
      <c r="B376" s="112" t="s">
        <v>664</v>
      </c>
      <c r="C376" s="112" t="s">
        <v>750</v>
      </c>
      <c r="D376" s="111" t="s">
        <v>1586</v>
      </c>
      <c r="E376" s="112" t="s">
        <v>887</v>
      </c>
      <c r="F376" s="112" t="s">
        <v>1001</v>
      </c>
      <c r="G376" s="40" t="s">
        <v>2286</v>
      </c>
      <c r="H376" s="111" t="s">
        <v>2287</v>
      </c>
      <c r="I376" s="208"/>
      <c r="J376" s="208"/>
      <c r="K376" s="208"/>
      <c r="L376" s="208"/>
      <c r="M376" s="208"/>
      <c r="N376" s="206"/>
      <c r="AH376" s="215">
        <v>1</v>
      </c>
    </row>
    <row r="377" spans="1:34" ht="54.95" customHeight="1">
      <c r="A377" s="249" t="s">
        <v>998</v>
      </c>
      <c r="B377" s="112" t="s">
        <v>756</v>
      </c>
      <c r="C377" s="112" t="s">
        <v>757</v>
      </c>
      <c r="D377" s="111" t="s">
        <v>1589</v>
      </c>
      <c r="E377" s="112" t="s">
        <v>887</v>
      </c>
      <c r="F377" s="112" t="s">
        <v>1001</v>
      </c>
      <c r="G377" s="40" t="s">
        <v>2288</v>
      </c>
      <c r="H377" s="111" t="s">
        <v>2289</v>
      </c>
      <c r="AH377" s="215">
        <v>1</v>
      </c>
    </row>
    <row r="378" spans="1:34" ht="54.95" customHeight="1">
      <c r="A378" s="249" t="s">
        <v>998</v>
      </c>
      <c r="B378" s="112" t="s">
        <v>920</v>
      </c>
      <c r="C378" s="112" t="s">
        <v>1593</v>
      </c>
      <c r="D378" s="111" t="s">
        <v>1594</v>
      </c>
      <c r="E378" s="112" t="s">
        <v>887</v>
      </c>
      <c r="F378" s="112" t="s">
        <v>1001</v>
      </c>
      <c r="G378" s="40" t="s">
        <v>2290</v>
      </c>
      <c r="H378" s="111" t="s">
        <v>2291</v>
      </c>
      <c r="I378" s="208"/>
      <c r="J378" s="208"/>
      <c r="K378" s="208"/>
      <c r="L378" s="208"/>
      <c r="M378" s="208"/>
      <c r="N378" s="206"/>
      <c r="AH378" s="215">
        <v>1</v>
      </c>
    </row>
    <row r="379" spans="1:34" ht="54.95" customHeight="1">
      <c r="A379" s="249" t="s">
        <v>474</v>
      </c>
      <c r="B379" s="112" t="s">
        <v>530</v>
      </c>
      <c r="C379" s="112" t="s">
        <v>336</v>
      </c>
      <c r="D379" s="111" t="s">
        <v>1570</v>
      </c>
      <c r="E379" s="112" t="s">
        <v>707</v>
      </c>
      <c r="F379" s="112" t="s">
        <v>1005</v>
      </c>
      <c r="G379" s="40" t="s">
        <v>2292</v>
      </c>
      <c r="H379" s="111" t="s">
        <v>2293</v>
      </c>
      <c r="AH379" s="215">
        <v>1</v>
      </c>
    </row>
    <row r="380" spans="1:34" ht="54.95" customHeight="1">
      <c r="A380" s="249" t="s">
        <v>474</v>
      </c>
      <c r="B380" s="112" t="s">
        <v>692</v>
      </c>
      <c r="C380" s="112" t="s">
        <v>336</v>
      </c>
      <c r="D380" s="111" t="s">
        <v>1574</v>
      </c>
      <c r="E380" s="112" t="s">
        <v>707</v>
      </c>
      <c r="F380" s="112" t="s">
        <v>1005</v>
      </c>
      <c r="G380" s="40" t="s">
        <v>2294</v>
      </c>
      <c r="H380" s="111" t="s">
        <v>2295</v>
      </c>
      <c r="I380" s="208"/>
      <c r="J380" s="208"/>
      <c r="K380" s="208"/>
      <c r="L380" s="208"/>
      <c r="M380" s="208"/>
      <c r="N380" s="206"/>
      <c r="AH380" s="215">
        <v>1</v>
      </c>
    </row>
    <row r="381" spans="1:34" ht="54.95" customHeight="1">
      <c r="A381" s="249" t="s">
        <v>474</v>
      </c>
      <c r="B381" s="112" t="s">
        <v>483</v>
      </c>
      <c r="C381" s="112" t="s">
        <v>733</v>
      </c>
      <c r="D381" s="111" t="s">
        <v>1578</v>
      </c>
      <c r="E381" s="112" t="s">
        <v>707</v>
      </c>
      <c r="F381" s="112" t="s">
        <v>1005</v>
      </c>
      <c r="G381" s="40" t="s">
        <v>2296</v>
      </c>
      <c r="H381" s="111" t="s">
        <v>2297</v>
      </c>
      <c r="AH381" s="215">
        <v>1</v>
      </c>
    </row>
    <row r="382" spans="1:34" ht="54.95" customHeight="1">
      <c r="A382" s="249" t="s">
        <v>474</v>
      </c>
      <c r="B382" s="112" t="s">
        <v>773</v>
      </c>
      <c r="C382" s="112" t="s">
        <v>565</v>
      </c>
      <c r="D382" s="111" t="s">
        <v>1582</v>
      </c>
      <c r="E382" s="112" t="s">
        <v>707</v>
      </c>
      <c r="F382" s="112" t="s">
        <v>1005</v>
      </c>
      <c r="G382" s="40" t="s">
        <v>2298</v>
      </c>
      <c r="H382" s="111" t="s">
        <v>2299</v>
      </c>
      <c r="I382" s="208"/>
      <c r="J382" s="208"/>
      <c r="K382" s="208"/>
      <c r="L382" s="208"/>
      <c r="M382" s="208"/>
      <c r="N382" s="206"/>
      <c r="AH382" s="215">
        <v>1</v>
      </c>
    </row>
    <row r="383" spans="1:34" ht="54.95" customHeight="1">
      <c r="A383" s="249" t="s">
        <v>474</v>
      </c>
      <c r="B383" s="112" t="s">
        <v>710</v>
      </c>
      <c r="C383" s="112" t="s">
        <v>750</v>
      </c>
      <c r="D383" s="111" t="s">
        <v>1586</v>
      </c>
      <c r="E383" s="112" t="s">
        <v>707</v>
      </c>
      <c r="F383" s="112" t="s">
        <v>1005</v>
      </c>
      <c r="G383" s="40" t="s">
        <v>2300</v>
      </c>
      <c r="H383" s="111" t="s">
        <v>2301</v>
      </c>
      <c r="AH383" s="215">
        <v>1</v>
      </c>
    </row>
    <row r="384" spans="1:34" ht="54.95" customHeight="1">
      <c r="A384" s="249" t="s">
        <v>474</v>
      </c>
      <c r="B384" s="112" t="s">
        <v>1007</v>
      </c>
      <c r="C384" s="112" t="s">
        <v>757</v>
      </c>
      <c r="D384" s="111" t="s">
        <v>1589</v>
      </c>
      <c r="E384" s="112" t="s">
        <v>707</v>
      </c>
      <c r="F384" s="112" t="s">
        <v>1005</v>
      </c>
      <c r="G384" s="40" t="s">
        <v>2302</v>
      </c>
      <c r="H384" s="111" t="s">
        <v>2303</v>
      </c>
      <c r="I384" s="208"/>
      <c r="J384" s="208"/>
      <c r="K384" s="208"/>
      <c r="L384" s="208"/>
      <c r="M384" s="208"/>
      <c r="N384" s="206"/>
      <c r="AH384" s="215">
        <v>1</v>
      </c>
    </row>
    <row r="385" spans="1:34" ht="54.95" customHeight="1">
      <c r="A385" s="249" t="s">
        <v>474</v>
      </c>
      <c r="B385" s="112" t="s">
        <v>547</v>
      </c>
      <c r="C385" s="112" t="s">
        <v>1593</v>
      </c>
      <c r="D385" s="111" t="s">
        <v>1594</v>
      </c>
      <c r="E385" s="112" t="s">
        <v>707</v>
      </c>
      <c r="F385" s="112" t="s">
        <v>1005</v>
      </c>
      <c r="G385" s="40" t="s">
        <v>2304</v>
      </c>
      <c r="H385" s="111" t="s">
        <v>2305</v>
      </c>
      <c r="AH385" s="215">
        <v>1</v>
      </c>
    </row>
    <row r="386" spans="1:34" ht="54.95" customHeight="1">
      <c r="A386" s="249" t="s">
        <v>719</v>
      </c>
      <c r="B386" s="112" t="s">
        <v>746</v>
      </c>
      <c r="C386" s="112" t="s">
        <v>336</v>
      </c>
      <c r="D386" s="111" t="s">
        <v>1570</v>
      </c>
      <c r="E386" s="112" t="s">
        <v>887</v>
      </c>
      <c r="F386" s="112" t="s">
        <v>1009</v>
      </c>
      <c r="G386" s="40" t="s">
        <v>2306</v>
      </c>
      <c r="H386" s="111" t="s">
        <v>2307</v>
      </c>
      <c r="I386" s="208"/>
      <c r="J386" s="208"/>
      <c r="K386" s="208"/>
      <c r="L386" s="208"/>
      <c r="M386" s="208"/>
      <c r="N386" s="206"/>
      <c r="AH386" s="215">
        <v>1</v>
      </c>
    </row>
    <row r="387" spans="1:34" ht="54.95" customHeight="1">
      <c r="A387" s="249" t="s">
        <v>719</v>
      </c>
      <c r="B387" s="112" t="s">
        <v>898</v>
      </c>
      <c r="C387" s="112" t="s">
        <v>336</v>
      </c>
      <c r="D387" s="111" t="s">
        <v>1574</v>
      </c>
      <c r="E387" s="112" t="s">
        <v>887</v>
      </c>
      <c r="F387" s="112" t="s">
        <v>1009</v>
      </c>
      <c r="G387" s="40" t="s">
        <v>2308</v>
      </c>
      <c r="H387" s="111" t="s">
        <v>2309</v>
      </c>
      <c r="AH387" s="215">
        <v>1</v>
      </c>
    </row>
    <row r="388" spans="1:34" ht="54.95" customHeight="1">
      <c r="A388" s="249" t="s">
        <v>719</v>
      </c>
      <c r="B388" s="112" t="s">
        <v>1007</v>
      </c>
      <c r="C388" s="112" t="s">
        <v>733</v>
      </c>
      <c r="D388" s="111" t="s">
        <v>1578</v>
      </c>
      <c r="E388" s="112" t="s">
        <v>887</v>
      </c>
      <c r="F388" s="112" t="s">
        <v>1009</v>
      </c>
      <c r="G388" s="40" t="s">
        <v>2310</v>
      </c>
      <c r="H388" s="111" t="s">
        <v>2311</v>
      </c>
      <c r="I388" s="208"/>
      <c r="J388" s="208"/>
      <c r="K388" s="208"/>
      <c r="L388" s="208"/>
      <c r="M388" s="208"/>
      <c r="N388" s="206"/>
      <c r="AH388" s="215">
        <v>1</v>
      </c>
    </row>
    <row r="389" spans="1:34" ht="54.95" customHeight="1">
      <c r="A389" s="249" t="s">
        <v>719</v>
      </c>
      <c r="B389" s="112" t="s">
        <v>692</v>
      </c>
      <c r="C389" s="112" t="s">
        <v>565</v>
      </c>
      <c r="D389" s="111" t="s">
        <v>1582</v>
      </c>
      <c r="E389" s="112" t="s">
        <v>887</v>
      </c>
      <c r="F389" s="112" t="s">
        <v>1009</v>
      </c>
      <c r="G389" s="40" t="s">
        <v>2312</v>
      </c>
      <c r="H389" s="111" t="s">
        <v>2313</v>
      </c>
      <c r="AH389" s="215">
        <v>1</v>
      </c>
    </row>
    <row r="390" spans="1:34" ht="54.95" customHeight="1">
      <c r="A390" s="249" t="s">
        <v>719</v>
      </c>
      <c r="B390" s="112" t="s">
        <v>667</v>
      </c>
      <c r="C390" s="112" t="s">
        <v>750</v>
      </c>
      <c r="D390" s="111" t="s">
        <v>1586</v>
      </c>
      <c r="E390" s="112" t="s">
        <v>887</v>
      </c>
      <c r="F390" s="112" t="s">
        <v>1009</v>
      </c>
      <c r="G390" s="40" t="s">
        <v>2314</v>
      </c>
      <c r="H390" s="111" t="s">
        <v>2315</v>
      </c>
      <c r="I390" s="208"/>
      <c r="J390" s="208"/>
      <c r="K390" s="208"/>
      <c r="L390" s="208"/>
      <c r="M390" s="208"/>
      <c r="N390" s="206"/>
      <c r="AH390" s="215">
        <v>1</v>
      </c>
    </row>
    <row r="391" spans="1:34" ht="54.95" customHeight="1">
      <c r="A391" s="249" t="s">
        <v>719</v>
      </c>
      <c r="B391" s="112" t="s">
        <v>783</v>
      </c>
      <c r="C391" s="112" t="s">
        <v>757</v>
      </c>
      <c r="D391" s="111" t="s">
        <v>1589</v>
      </c>
      <c r="E391" s="112" t="s">
        <v>887</v>
      </c>
      <c r="F391" s="112" t="s">
        <v>1009</v>
      </c>
      <c r="G391" s="40" t="s">
        <v>2316</v>
      </c>
      <c r="H391" s="111" t="s">
        <v>2317</v>
      </c>
      <c r="AH391" s="215">
        <v>1</v>
      </c>
    </row>
    <row r="392" spans="1:34" ht="54.95" customHeight="1">
      <c r="A392" s="249" t="s">
        <v>719</v>
      </c>
      <c r="B392" s="112" t="s">
        <v>513</v>
      </c>
      <c r="C392" s="112" t="s">
        <v>1593</v>
      </c>
      <c r="D392" s="111" t="s">
        <v>1594</v>
      </c>
      <c r="E392" s="112" t="s">
        <v>887</v>
      </c>
      <c r="F392" s="112" t="s">
        <v>1009</v>
      </c>
      <c r="G392" s="40" t="s">
        <v>2318</v>
      </c>
      <c r="H392" s="111" t="s">
        <v>2319</v>
      </c>
      <c r="I392" s="208"/>
      <c r="J392" s="208"/>
      <c r="K392" s="208"/>
      <c r="L392" s="208"/>
      <c r="M392" s="208"/>
      <c r="N392" s="206"/>
      <c r="AH392" s="215">
        <v>1</v>
      </c>
    </row>
    <row r="393" spans="1:34" ht="54.95" customHeight="1">
      <c r="A393" s="249" t="s">
        <v>1012</v>
      </c>
      <c r="B393" s="112" t="s">
        <v>746</v>
      </c>
      <c r="C393" s="112" t="s">
        <v>336</v>
      </c>
      <c r="D393" s="111" t="s">
        <v>1570</v>
      </c>
      <c r="E393" s="112" t="s">
        <v>887</v>
      </c>
      <c r="F393" s="112" t="s">
        <v>1013</v>
      </c>
      <c r="G393" s="40" t="s">
        <v>2320</v>
      </c>
      <c r="H393" s="111" t="s">
        <v>2321</v>
      </c>
      <c r="AH393" s="215">
        <v>1</v>
      </c>
    </row>
    <row r="394" spans="1:34" ht="54.95" customHeight="1">
      <c r="A394" s="249" t="s">
        <v>1012</v>
      </c>
      <c r="B394" s="112" t="s">
        <v>687</v>
      </c>
      <c r="C394" s="112" t="s">
        <v>336</v>
      </c>
      <c r="D394" s="111" t="s">
        <v>1574</v>
      </c>
      <c r="E394" s="112" t="s">
        <v>887</v>
      </c>
      <c r="F394" s="112" t="s">
        <v>1013</v>
      </c>
      <c r="G394" s="40" t="s">
        <v>2322</v>
      </c>
      <c r="H394" s="111" t="s">
        <v>2323</v>
      </c>
      <c r="I394" s="208"/>
      <c r="J394" s="208"/>
      <c r="K394" s="208"/>
      <c r="L394" s="208"/>
      <c r="M394" s="208"/>
      <c r="N394" s="206"/>
      <c r="AH394" s="215">
        <v>1</v>
      </c>
    </row>
    <row r="395" spans="1:34" ht="54.95" customHeight="1">
      <c r="A395" s="249" t="s">
        <v>1012</v>
      </c>
      <c r="B395" s="112" t="s">
        <v>898</v>
      </c>
      <c r="C395" s="112" t="s">
        <v>733</v>
      </c>
      <c r="D395" s="111" t="s">
        <v>1578</v>
      </c>
      <c r="E395" s="112" t="s">
        <v>887</v>
      </c>
      <c r="F395" s="112" t="s">
        <v>1013</v>
      </c>
      <c r="G395" s="40" t="s">
        <v>2324</v>
      </c>
      <c r="H395" s="111" t="s">
        <v>2325</v>
      </c>
      <c r="AH395" s="215">
        <v>1</v>
      </c>
    </row>
    <row r="396" spans="1:34" ht="54.95" customHeight="1">
      <c r="A396" s="249" t="s">
        <v>1012</v>
      </c>
      <c r="B396" s="112" t="s">
        <v>827</v>
      </c>
      <c r="C396" s="112" t="s">
        <v>565</v>
      </c>
      <c r="D396" s="111" t="s">
        <v>1582</v>
      </c>
      <c r="E396" s="112" t="s">
        <v>887</v>
      </c>
      <c r="F396" s="112" t="s">
        <v>1013</v>
      </c>
      <c r="G396" s="40" t="s">
        <v>2326</v>
      </c>
      <c r="H396" s="111" t="s">
        <v>2327</v>
      </c>
      <c r="I396" s="208"/>
      <c r="J396" s="208"/>
      <c r="K396" s="208"/>
      <c r="L396" s="208"/>
      <c r="M396" s="208"/>
      <c r="N396" s="206"/>
      <c r="AH396" s="215">
        <v>1</v>
      </c>
    </row>
    <row r="397" spans="1:34" ht="54.95" customHeight="1">
      <c r="A397" s="249" t="s">
        <v>1012</v>
      </c>
      <c r="B397" s="112" t="s">
        <v>773</v>
      </c>
      <c r="C397" s="112" t="s">
        <v>750</v>
      </c>
      <c r="D397" s="111" t="s">
        <v>1586</v>
      </c>
      <c r="E397" s="112" t="s">
        <v>887</v>
      </c>
      <c r="F397" s="112" t="s">
        <v>1013</v>
      </c>
      <c r="G397" s="40" t="s">
        <v>2328</v>
      </c>
      <c r="H397" s="111" t="s">
        <v>2329</v>
      </c>
      <c r="AH397" s="215">
        <v>1</v>
      </c>
    </row>
    <row r="398" spans="1:34" ht="54.95" customHeight="1">
      <c r="A398" s="249" t="s">
        <v>1012</v>
      </c>
      <c r="B398" s="112" t="s">
        <v>919</v>
      </c>
      <c r="C398" s="112" t="s">
        <v>757</v>
      </c>
      <c r="D398" s="111" t="s">
        <v>1589</v>
      </c>
      <c r="E398" s="112" t="s">
        <v>887</v>
      </c>
      <c r="F398" s="112" t="s">
        <v>1013</v>
      </c>
      <c r="G398" s="40" t="s">
        <v>2330</v>
      </c>
      <c r="H398" s="111" t="s">
        <v>2331</v>
      </c>
      <c r="I398" s="208"/>
      <c r="J398" s="208"/>
      <c r="K398" s="208"/>
      <c r="L398" s="208"/>
      <c r="M398" s="208"/>
      <c r="N398" s="206"/>
      <c r="AH398" s="215">
        <v>1</v>
      </c>
    </row>
    <row r="399" spans="1:34" ht="54.95" customHeight="1">
      <c r="A399" s="249" t="s">
        <v>1012</v>
      </c>
      <c r="B399" s="112" t="s">
        <v>525</v>
      </c>
      <c r="C399" s="112" t="s">
        <v>1593</v>
      </c>
      <c r="D399" s="111" t="s">
        <v>1594</v>
      </c>
      <c r="E399" s="112" t="s">
        <v>887</v>
      </c>
      <c r="F399" s="112" t="s">
        <v>1013</v>
      </c>
      <c r="G399" s="40" t="s">
        <v>2332</v>
      </c>
      <c r="H399" s="111" t="s">
        <v>2333</v>
      </c>
      <c r="AH399" s="215">
        <v>1</v>
      </c>
    </row>
    <row r="400" spans="1:34" ht="54.95" customHeight="1">
      <c r="A400" s="249" t="s">
        <v>720</v>
      </c>
      <c r="B400" s="112" t="s">
        <v>783</v>
      </c>
      <c r="C400" s="112" t="s">
        <v>336</v>
      </c>
      <c r="D400" s="111" t="s">
        <v>1570</v>
      </c>
      <c r="E400" s="112" t="s">
        <v>887</v>
      </c>
      <c r="F400" s="112" t="s">
        <v>1017</v>
      </c>
      <c r="G400" s="40" t="s">
        <v>2334</v>
      </c>
      <c r="H400" s="111" t="s">
        <v>2335</v>
      </c>
      <c r="I400" s="208"/>
      <c r="J400" s="208"/>
      <c r="K400" s="208"/>
      <c r="L400" s="208"/>
      <c r="M400" s="208"/>
      <c r="N400" s="206"/>
      <c r="AH400" s="215">
        <v>1</v>
      </c>
    </row>
    <row r="401" spans="1:34" ht="54.95" customHeight="1">
      <c r="A401" s="249" t="s">
        <v>720</v>
      </c>
      <c r="B401" s="112" t="s">
        <v>692</v>
      </c>
      <c r="C401" s="112" t="s">
        <v>336</v>
      </c>
      <c r="D401" s="111" t="s">
        <v>1574</v>
      </c>
      <c r="E401" s="112" t="s">
        <v>887</v>
      </c>
      <c r="F401" s="112" t="s">
        <v>1017</v>
      </c>
      <c r="G401" s="40" t="s">
        <v>2336</v>
      </c>
      <c r="H401" s="111" t="s">
        <v>2337</v>
      </c>
      <c r="AH401" s="215">
        <v>1</v>
      </c>
    </row>
    <row r="402" spans="1:34" ht="54.95" customHeight="1">
      <c r="A402" s="249" t="s">
        <v>720</v>
      </c>
      <c r="B402" s="112" t="s">
        <v>1019</v>
      </c>
      <c r="C402" s="112" t="s">
        <v>733</v>
      </c>
      <c r="D402" s="111" t="s">
        <v>1578</v>
      </c>
      <c r="E402" s="112" t="s">
        <v>887</v>
      </c>
      <c r="F402" s="112" t="s">
        <v>1017</v>
      </c>
      <c r="G402" s="40" t="s">
        <v>2338</v>
      </c>
      <c r="H402" s="111" t="s">
        <v>2339</v>
      </c>
      <c r="I402" s="208"/>
      <c r="J402" s="208"/>
      <c r="K402" s="208"/>
      <c r="L402" s="208"/>
      <c r="M402" s="208"/>
      <c r="N402" s="206"/>
      <c r="AH402" s="215">
        <v>1</v>
      </c>
    </row>
    <row r="403" spans="1:34" ht="54.95" customHeight="1">
      <c r="A403" s="249" t="s">
        <v>720</v>
      </c>
      <c r="B403" s="112" t="s">
        <v>1007</v>
      </c>
      <c r="C403" s="112" t="s">
        <v>565</v>
      </c>
      <c r="D403" s="111" t="s">
        <v>1582</v>
      </c>
      <c r="E403" s="112" t="s">
        <v>887</v>
      </c>
      <c r="F403" s="112" t="s">
        <v>1017</v>
      </c>
      <c r="G403" s="40" t="s">
        <v>2340</v>
      </c>
      <c r="H403" s="111" t="s">
        <v>2341</v>
      </c>
      <c r="AH403" s="215">
        <v>1</v>
      </c>
    </row>
    <row r="404" spans="1:34" ht="54.95" customHeight="1">
      <c r="A404" s="249" t="s">
        <v>720</v>
      </c>
      <c r="B404" s="112" t="s">
        <v>920</v>
      </c>
      <c r="C404" s="112" t="s">
        <v>750</v>
      </c>
      <c r="D404" s="111" t="s">
        <v>1586</v>
      </c>
      <c r="E404" s="112" t="s">
        <v>887</v>
      </c>
      <c r="F404" s="112" t="s">
        <v>1017</v>
      </c>
      <c r="G404" s="40" t="s">
        <v>2342</v>
      </c>
      <c r="H404" s="111" t="s">
        <v>2343</v>
      </c>
      <c r="I404" s="208"/>
      <c r="J404" s="208"/>
      <c r="K404" s="208"/>
      <c r="L404" s="208"/>
      <c r="M404" s="208"/>
      <c r="N404" s="206"/>
      <c r="AH404" s="215">
        <v>1</v>
      </c>
    </row>
    <row r="405" spans="1:34" ht="54.95" customHeight="1">
      <c r="A405" s="249" t="s">
        <v>720</v>
      </c>
      <c r="B405" s="112" t="s">
        <v>890</v>
      </c>
      <c r="C405" s="112" t="s">
        <v>757</v>
      </c>
      <c r="D405" s="111" t="s">
        <v>1589</v>
      </c>
      <c r="E405" s="112" t="s">
        <v>887</v>
      </c>
      <c r="F405" s="112" t="s">
        <v>1017</v>
      </c>
      <c r="G405" s="40" t="s">
        <v>2344</v>
      </c>
      <c r="H405" s="111" t="s">
        <v>2345</v>
      </c>
      <c r="AH405" s="215">
        <v>1</v>
      </c>
    </row>
    <row r="406" spans="1:34" ht="54.95" customHeight="1">
      <c r="A406" s="249" t="s">
        <v>720</v>
      </c>
      <c r="B406" s="112" t="s">
        <v>722</v>
      </c>
      <c r="C406" s="112" t="s">
        <v>1593</v>
      </c>
      <c r="D406" s="111" t="s">
        <v>1594</v>
      </c>
      <c r="E406" s="112" t="s">
        <v>887</v>
      </c>
      <c r="F406" s="112" t="s">
        <v>1017</v>
      </c>
      <c r="G406" s="40" t="s">
        <v>2346</v>
      </c>
      <c r="H406" s="111" t="s">
        <v>2347</v>
      </c>
      <c r="I406" s="208"/>
      <c r="J406" s="208"/>
      <c r="K406" s="208"/>
      <c r="L406" s="208"/>
      <c r="M406" s="208"/>
      <c r="N406" s="206"/>
      <c r="AH406" s="215">
        <v>1</v>
      </c>
    </row>
    <row r="407" spans="1:34" ht="54.95" customHeight="1">
      <c r="A407" s="249" t="s">
        <v>649</v>
      </c>
      <c r="B407" s="112" t="s">
        <v>890</v>
      </c>
      <c r="C407" s="112" t="s">
        <v>336</v>
      </c>
      <c r="D407" s="111" t="s">
        <v>1570</v>
      </c>
      <c r="E407" s="112" t="s">
        <v>1021</v>
      </c>
      <c r="F407" s="112" t="s">
        <v>1022</v>
      </c>
      <c r="G407" s="40" t="s">
        <v>2348</v>
      </c>
      <c r="H407" s="111" t="s">
        <v>2349</v>
      </c>
      <c r="AH407" s="215">
        <v>1</v>
      </c>
    </row>
    <row r="408" spans="1:34" ht="54.95" customHeight="1">
      <c r="A408" s="249" t="s">
        <v>649</v>
      </c>
      <c r="B408" s="112" t="s">
        <v>641</v>
      </c>
      <c r="C408" s="112" t="s">
        <v>336</v>
      </c>
      <c r="D408" s="111" t="s">
        <v>1574</v>
      </c>
      <c r="E408" s="112" t="s">
        <v>1021</v>
      </c>
      <c r="F408" s="112" t="s">
        <v>1022</v>
      </c>
      <c r="G408" s="40" t="s">
        <v>2350</v>
      </c>
      <c r="H408" s="111" t="s">
        <v>2351</v>
      </c>
      <c r="I408" s="208"/>
      <c r="J408" s="208"/>
      <c r="K408" s="208"/>
      <c r="L408" s="208"/>
      <c r="M408" s="208"/>
      <c r="N408" s="206"/>
      <c r="AH408" s="215">
        <v>1</v>
      </c>
    </row>
    <row r="409" spans="1:34" ht="54.95" customHeight="1">
      <c r="A409" s="249" t="s">
        <v>649</v>
      </c>
      <c r="B409" s="112" t="s">
        <v>663</v>
      </c>
      <c r="C409" s="112" t="s">
        <v>733</v>
      </c>
      <c r="D409" s="111" t="s">
        <v>1578</v>
      </c>
      <c r="E409" s="112" t="s">
        <v>1021</v>
      </c>
      <c r="F409" s="112" t="s">
        <v>1022</v>
      </c>
      <c r="G409" s="40" t="s">
        <v>2352</v>
      </c>
      <c r="H409" s="111" t="s">
        <v>2353</v>
      </c>
      <c r="AH409" s="215">
        <v>1</v>
      </c>
    </row>
    <row r="410" spans="1:34" ht="54.95" customHeight="1">
      <c r="A410" s="249" t="s">
        <v>649</v>
      </c>
      <c r="B410" s="112" t="s">
        <v>459</v>
      </c>
      <c r="C410" s="112" t="s">
        <v>565</v>
      </c>
      <c r="D410" s="111" t="s">
        <v>1582</v>
      </c>
      <c r="E410" s="112" t="s">
        <v>1021</v>
      </c>
      <c r="F410" s="112" t="s">
        <v>1022</v>
      </c>
      <c r="G410" s="40" t="s">
        <v>2354</v>
      </c>
      <c r="H410" s="111" t="s">
        <v>2355</v>
      </c>
      <c r="I410" s="208"/>
      <c r="J410" s="208"/>
      <c r="K410" s="208"/>
      <c r="L410" s="208"/>
      <c r="M410" s="208"/>
      <c r="N410" s="206"/>
      <c r="AH410" s="215">
        <v>1</v>
      </c>
    </row>
    <row r="411" spans="1:34" ht="54.95" customHeight="1">
      <c r="A411" s="249" t="s">
        <v>649</v>
      </c>
      <c r="B411" s="112" t="s">
        <v>653</v>
      </c>
      <c r="C411" s="112" t="s">
        <v>750</v>
      </c>
      <c r="D411" s="111" t="s">
        <v>1586</v>
      </c>
      <c r="E411" s="112" t="s">
        <v>1021</v>
      </c>
      <c r="F411" s="112" t="s">
        <v>1022</v>
      </c>
      <c r="G411" s="40" t="s">
        <v>2356</v>
      </c>
      <c r="H411" s="111" t="s">
        <v>2357</v>
      </c>
      <c r="AH411" s="215">
        <v>1</v>
      </c>
    </row>
    <row r="412" spans="1:34" ht="54.95" customHeight="1">
      <c r="A412" s="249" t="s">
        <v>649</v>
      </c>
      <c r="B412" s="112" t="s">
        <v>460</v>
      </c>
      <c r="C412" s="112" t="s">
        <v>757</v>
      </c>
      <c r="D412" s="111" t="s">
        <v>1589</v>
      </c>
      <c r="E412" s="112" t="s">
        <v>1021</v>
      </c>
      <c r="F412" s="112" t="s">
        <v>1022</v>
      </c>
      <c r="G412" s="40" t="s">
        <v>2358</v>
      </c>
      <c r="H412" s="111" t="s">
        <v>2359</v>
      </c>
      <c r="I412" s="208"/>
      <c r="J412" s="208"/>
      <c r="K412" s="208"/>
      <c r="L412" s="208"/>
      <c r="M412" s="208"/>
      <c r="N412" s="206"/>
      <c r="AH412" s="215">
        <v>1</v>
      </c>
    </row>
    <row r="413" spans="1:34" ht="54.95" customHeight="1">
      <c r="A413" s="249" t="s">
        <v>649</v>
      </c>
      <c r="B413" s="112" t="s">
        <v>547</v>
      </c>
      <c r="C413" s="112" t="s">
        <v>1593</v>
      </c>
      <c r="D413" s="111" t="s">
        <v>1594</v>
      </c>
      <c r="E413" s="112" t="s">
        <v>1021</v>
      </c>
      <c r="F413" s="112" t="s">
        <v>1022</v>
      </c>
      <c r="G413" s="40" t="s">
        <v>2360</v>
      </c>
      <c r="H413" s="111" t="s">
        <v>2361</v>
      </c>
      <c r="AH413" s="215">
        <v>1</v>
      </c>
    </row>
    <row r="414" spans="1:34" ht="54.95" customHeight="1">
      <c r="A414" s="249" t="s">
        <v>780</v>
      </c>
      <c r="B414" s="112" t="s">
        <v>920</v>
      </c>
      <c r="C414" s="112" t="s">
        <v>336</v>
      </c>
      <c r="D414" s="111" t="s">
        <v>1570</v>
      </c>
      <c r="E414" s="112" t="s">
        <v>198</v>
      </c>
      <c r="F414" s="112" t="s">
        <v>1025</v>
      </c>
      <c r="G414" s="40" t="s">
        <v>2362</v>
      </c>
      <c r="H414" s="111" t="s">
        <v>2363</v>
      </c>
      <c r="I414" s="208"/>
      <c r="J414" s="208"/>
      <c r="K414" s="208"/>
      <c r="L414" s="208"/>
      <c r="M414" s="208"/>
      <c r="N414" s="206"/>
      <c r="AH414" s="215">
        <v>1</v>
      </c>
    </row>
    <row r="415" spans="1:34" ht="54.95" customHeight="1">
      <c r="A415" s="249" t="s">
        <v>780</v>
      </c>
      <c r="B415" s="112" t="s">
        <v>513</v>
      </c>
      <c r="C415" s="112" t="s">
        <v>336</v>
      </c>
      <c r="D415" s="111" t="s">
        <v>1574</v>
      </c>
      <c r="E415" s="112" t="s">
        <v>198</v>
      </c>
      <c r="F415" s="112" t="s">
        <v>1025</v>
      </c>
      <c r="G415" s="40" t="s">
        <v>2364</v>
      </c>
      <c r="H415" s="111" t="s">
        <v>2365</v>
      </c>
      <c r="AH415" s="215">
        <v>1</v>
      </c>
    </row>
    <row r="416" spans="1:34" ht="54.95" customHeight="1">
      <c r="A416" s="249" t="s">
        <v>780</v>
      </c>
      <c r="B416" s="112" t="s">
        <v>648</v>
      </c>
      <c r="C416" s="112" t="s">
        <v>733</v>
      </c>
      <c r="D416" s="111" t="s">
        <v>1578</v>
      </c>
      <c r="E416" s="112" t="s">
        <v>198</v>
      </c>
      <c r="F416" s="112" t="s">
        <v>1025</v>
      </c>
      <c r="G416" s="40" t="s">
        <v>2366</v>
      </c>
      <c r="H416" s="111" t="s">
        <v>2367</v>
      </c>
      <c r="I416" s="208"/>
      <c r="J416" s="208"/>
      <c r="K416" s="208"/>
      <c r="L416" s="208"/>
      <c r="M416" s="208"/>
      <c r="N416" s="206"/>
      <c r="AH416" s="215">
        <v>1</v>
      </c>
    </row>
    <row r="417" spans="1:34" ht="54.95" customHeight="1">
      <c r="A417" s="249" t="s">
        <v>780</v>
      </c>
      <c r="B417" s="112" t="s">
        <v>821</v>
      </c>
      <c r="C417" s="112" t="s">
        <v>565</v>
      </c>
      <c r="D417" s="111" t="s">
        <v>1582</v>
      </c>
      <c r="E417" s="112" t="s">
        <v>198</v>
      </c>
      <c r="F417" s="112" t="s">
        <v>1025</v>
      </c>
      <c r="G417" s="40" t="s">
        <v>2368</v>
      </c>
      <c r="H417" s="111" t="s">
        <v>2369</v>
      </c>
      <c r="AH417" s="215">
        <v>1</v>
      </c>
    </row>
    <row r="418" spans="1:34" ht="54.95" customHeight="1">
      <c r="A418" s="249" t="s">
        <v>780</v>
      </c>
      <c r="B418" s="112" t="s">
        <v>1027</v>
      </c>
      <c r="C418" s="112" t="s">
        <v>750</v>
      </c>
      <c r="D418" s="111" t="s">
        <v>1586</v>
      </c>
      <c r="E418" s="112" t="s">
        <v>198</v>
      </c>
      <c r="F418" s="112" t="s">
        <v>1025</v>
      </c>
      <c r="G418" s="40" t="s">
        <v>2370</v>
      </c>
      <c r="H418" s="111" t="s">
        <v>2371</v>
      </c>
      <c r="I418" s="208"/>
      <c r="J418" s="208"/>
      <c r="K418" s="208"/>
      <c r="L418" s="208"/>
      <c r="M418" s="208"/>
      <c r="N418" s="206"/>
      <c r="AH418" s="215">
        <v>1</v>
      </c>
    </row>
    <row r="419" spans="1:34" ht="54.95" customHeight="1">
      <c r="A419" s="249" t="s">
        <v>780</v>
      </c>
      <c r="B419" s="112" t="s">
        <v>547</v>
      </c>
      <c r="C419" s="112" t="s">
        <v>757</v>
      </c>
      <c r="D419" s="111" t="s">
        <v>1589</v>
      </c>
      <c r="E419" s="112" t="s">
        <v>198</v>
      </c>
      <c r="F419" s="112" t="s">
        <v>1025</v>
      </c>
      <c r="G419" s="40" t="s">
        <v>2372</v>
      </c>
      <c r="H419" s="111" t="s">
        <v>2373</v>
      </c>
      <c r="AH419" s="215">
        <v>1</v>
      </c>
    </row>
    <row r="420" spans="1:34" ht="54.95" customHeight="1">
      <c r="A420" s="249" t="s">
        <v>780</v>
      </c>
      <c r="B420" s="112" t="s">
        <v>483</v>
      </c>
      <c r="C420" s="112" t="s">
        <v>1593</v>
      </c>
      <c r="D420" s="111" t="s">
        <v>1594</v>
      </c>
      <c r="E420" s="112" t="s">
        <v>198</v>
      </c>
      <c r="F420" s="112" t="s">
        <v>1025</v>
      </c>
      <c r="G420" s="40" t="s">
        <v>2374</v>
      </c>
      <c r="H420" s="111" t="s">
        <v>2375</v>
      </c>
      <c r="I420" s="208"/>
      <c r="J420" s="208"/>
      <c r="K420" s="208"/>
      <c r="L420" s="208"/>
      <c r="M420" s="208"/>
      <c r="N420" s="206"/>
      <c r="AH420" s="215">
        <v>1</v>
      </c>
    </row>
    <row r="421" spans="1:34" ht="54.95" customHeight="1">
      <c r="A421" s="249" t="s">
        <v>667</v>
      </c>
      <c r="B421" s="112" t="s">
        <v>719</v>
      </c>
      <c r="C421" s="112" t="s">
        <v>336</v>
      </c>
      <c r="D421" s="111" t="s">
        <v>1570</v>
      </c>
      <c r="E421" s="112" t="s">
        <v>1029</v>
      </c>
      <c r="F421" s="112" t="s">
        <v>1030</v>
      </c>
      <c r="G421" s="40" t="s">
        <v>2376</v>
      </c>
      <c r="H421" s="111" t="s">
        <v>2377</v>
      </c>
      <c r="AH421" s="215">
        <v>1</v>
      </c>
    </row>
    <row r="422" spans="1:34" ht="54.95" customHeight="1">
      <c r="A422" s="249" t="s">
        <v>667</v>
      </c>
      <c r="B422" s="112" t="s">
        <v>821</v>
      </c>
      <c r="C422" s="112" t="s">
        <v>336</v>
      </c>
      <c r="D422" s="111" t="s">
        <v>1574</v>
      </c>
      <c r="E422" s="112" t="s">
        <v>1029</v>
      </c>
      <c r="F422" s="112" t="s">
        <v>1030</v>
      </c>
      <c r="G422" s="40" t="s">
        <v>2378</v>
      </c>
      <c r="H422" s="111" t="s">
        <v>2379</v>
      </c>
      <c r="I422" s="208"/>
      <c r="J422" s="208"/>
      <c r="K422" s="208"/>
      <c r="L422" s="208"/>
      <c r="M422" s="208"/>
      <c r="N422" s="206"/>
      <c r="AH422" s="215">
        <v>1</v>
      </c>
    </row>
    <row r="423" spans="1:34" ht="54.95" customHeight="1">
      <c r="A423" s="249" t="s">
        <v>667</v>
      </c>
      <c r="B423" s="112" t="s">
        <v>513</v>
      </c>
      <c r="C423" s="112" t="s">
        <v>733</v>
      </c>
      <c r="D423" s="111" t="s">
        <v>1578</v>
      </c>
      <c r="E423" s="112" t="s">
        <v>1029</v>
      </c>
      <c r="F423" s="112" t="s">
        <v>1030</v>
      </c>
      <c r="G423" s="40" t="s">
        <v>2380</v>
      </c>
      <c r="H423" s="111" t="s">
        <v>2381</v>
      </c>
      <c r="AH423" s="215">
        <v>1</v>
      </c>
    </row>
    <row r="424" spans="1:34" ht="54.95" customHeight="1">
      <c r="A424" s="249" t="s">
        <v>667</v>
      </c>
      <c r="B424" s="112" t="s">
        <v>474</v>
      </c>
      <c r="C424" s="112" t="s">
        <v>565</v>
      </c>
      <c r="D424" s="111" t="s">
        <v>1582</v>
      </c>
      <c r="E424" s="112" t="s">
        <v>1029</v>
      </c>
      <c r="F424" s="112" t="s">
        <v>1030</v>
      </c>
      <c r="G424" s="40" t="s">
        <v>2382</v>
      </c>
      <c r="H424" s="111" t="s">
        <v>2383</v>
      </c>
      <c r="I424" s="208"/>
      <c r="J424" s="208"/>
      <c r="K424" s="208"/>
      <c r="L424" s="208"/>
      <c r="M424" s="208"/>
      <c r="N424" s="206"/>
      <c r="AH424" s="215">
        <v>1</v>
      </c>
    </row>
    <row r="425" spans="1:34" ht="54.95" customHeight="1">
      <c r="A425" s="249" t="s">
        <v>667</v>
      </c>
      <c r="B425" s="112" t="s">
        <v>746</v>
      </c>
      <c r="C425" s="112" t="s">
        <v>750</v>
      </c>
      <c r="D425" s="111" t="s">
        <v>1586</v>
      </c>
      <c r="E425" s="112" t="s">
        <v>1029</v>
      </c>
      <c r="F425" s="112" t="s">
        <v>1030</v>
      </c>
      <c r="G425" s="40" t="s">
        <v>2384</v>
      </c>
      <c r="H425" s="111" t="s">
        <v>2385</v>
      </c>
      <c r="AH425" s="215">
        <v>1</v>
      </c>
    </row>
    <row r="426" spans="1:34" ht="54.95" customHeight="1">
      <c r="A426" s="249" t="s">
        <v>667</v>
      </c>
      <c r="B426" s="112" t="s">
        <v>483</v>
      </c>
      <c r="C426" s="112" t="s">
        <v>757</v>
      </c>
      <c r="D426" s="111" t="s">
        <v>1589</v>
      </c>
      <c r="E426" s="112" t="s">
        <v>1029</v>
      </c>
      <c r="F426" s="112" t="s">
        <v>1030</v>
      </c>
      <c r="G426" s="40" t="s">
        <v>2386</v>
      </c>
      <c r="H426" s="111" t="s">
        <v>2387</v>
      </c>
      <c r="I426" s="208"/>
      <c r="J426" s="208"/>
      <c r="K426" s="208"/>
      <c r="L426" s="208"/>
      <c r="M426" s="208"/>
      <c r="N426" s="206"/>
      <c r="AH426" s="215">
        <v>1</v>
      </c>
    </row>
    <row r="427" spans="1:34" ht="54.95" customHeight="1">
      <c r="A427" s="249" t="s">
        <v>667</v>
      </c>
      <c r="B427" s="112" t="s">
        <v>676</v>
      </c>
      <c r="C427" s="112" t="s">
        <v>1593</v>
      </c>
      <c r="D427" s="111" t="s">
        <v>1594</v>
      </c>
      <c r="E427" s="112" t="s">
        <v>1029</v>
      </c>
      <c r="F427" s="112" t="s">
        <v>1030</v>
      </c>
      <c r="G427" s="40" t="s">
        <v>2388</v>
      </c>
      <c r="H427" s="111" t="s">
        <v>2389</v>
      </c>
      <c r="AH427" s="215">
        <v>1</v>
      </c>
    </row>
    <row r="428" spans="1:34" ht="54.95" customHeight="1">
      <c r="A428" s="249" t="s">
        <v>827</v>
      </c>
      <c r="B428" s="112" t="s">
        <v>676</v>
      </c>
      <c r="C428" s="112" t="s">
        <v>336</v>
      </c>
      <c r="D428" s="111" t="s">
        <v>1570</v>
      </c>
      <c r="E428" s="112" t="s">
        <v>1021</v>
      </c>
      <c r="F428" s="112" t="s">
        <v>1033</v>
      </c>
      <c r="G428" s="40" t="s">
        <v>2390</v>
      </c>
      <c r="H428" s="111" t="s">
        <v>2391</v>
      </c>
      <c r="I428" s="208"/>
      <c r="J428" s="208"/>
      <c r="K428" s="208"/>
      <c r="L428" s="208"/>
      <c r="M428" s="208"/>
      <c r="N428" s="206"/>
      <c r="AH428" s="215">
        <v>1</v>
      </c>
    </row>
    <row r="429" spans="1:34" ht="54.95" customHeight="1">
      <c r="A429" s="249" t="s">
        <v>827</v>
      </c>
      <c r="B429" s="112" t="s">
        <v>874</v>
      </c>
      <c r="C429" s="112" t="s">
        <v>336</v>
      </c>
      <c r="D429" s="111" t="s">
        <v>1574</v>
      </c>
      <c r="E429" s="112" t="s">
        <v>1021</v>
      </c>
      <c r="F429" s="112" t="s">
        <v>1033</v>
      </c>
      <c r="G429" s="40" t="s">
        <v>2392</v>
      </c>
      <c r="H429" s="111" t="s">
        <v>2393</v>
      </c>
      <c r="AH429" s="215">
        <v>1</v>
      </c>
    </row>
    <row r="430" spans="1:34" ht="54.95" customHeight="1">
      <c r="A430" s="249" t="s">
        <v>827</v>
      </c>
      <c r="B430" s="112" t="s">
        <v>941</v>
      </c>
      <c r="C430" s="112" t="s">
        <v>733</v>
      </c>
      <c r="D430" s="111" t="s">
        <v>1578</v>
      </c>
      <c r="E430" s="112" t="s">
        <v>1021</v>
      </c>
      <c r="F430" s="112" t="s">
        <v>1033</v>
      </c>
      <c r="G430" s="40" t="s">
        <v>2394</v>
      </c>
      <c r="H430" s="111" t="s">
        <v>2395</v>
      </c>
      <c r="I430" s="208"/>
      <c r="J430" s="208"/>
      <c r="K430" s="208"/>
      <c r="L430" s="208"/>
      <c r="M430" s="208"/>
      <c r="N430" s="206"/>
      <c r="AH430" s="215">
        <v>1</v>
      </c>
    </row>
    <row r="431" spans="1:34" ht="54.95" customHeight="1">
      <c r="A431" s="249" t="s">
        <v>827</v>
      </c>
      <c r="B431" s="112" t="s">
        <v>920</v>
      </c>
      <c r="C431" s="112" t="s">
        <v>565</v>
      </c>
      <c r="D431" s="111" t="s">
        <v>1582</v>
      </c>
      <c r="E431" s="112" t="s">
        <v>1021</v>
      </c>
      <c r="F431" s="112" t="s">
        <v>1033</v>
      </c>
      <c r="G431" s="40" t="s">
        <v>2396</v>
      </c>
      <c r="H431" s="111" t="s">
        <v>2397</v>
      </c>
      <c r="AH431" s="215">
        <v>1</v>
      </c>
    </row>
    <row r="432" spans="1:34" ht="54.95" customHeight="1">
      <c r="A432" s="249" t="s">
        <v>827</v>
      </c>
      <c r="B432" s="112" t="s">
        <v>854</v>
      </c>
      <c r="C432" s="112" t="s">
        <v>750</v>
      </c>
      <c r="D432" s="111" t="s">
        <v>1586</v>
      </c>
      <c r="E432" s="112" t="s">
        <v>1021</v>
      </c>
      <c r="F432" s="112" t="s">
        <v>1033</v>
      </c>
      <c r="G432" s="40" t="s">
        <v>2398</v>
      </c>
      <c r="H432" s="111" t="s">
        <v>2399</v>
      </c>
      <c r="I432" s="208"/>
      <c r="J432" s="208"/>
      <c r="K432" s="208"/>
      <c r="L432" s="208"/>
      <c r="M432" s="208"/>
      <c r="N432" s="206"/>
      <c r="AH432" s="215">
        <v>1</v>
      </c>
    </row>
    <row r="433" spans="1:34" ht="54.95" customHeight="1">
      <c r="A433" s="249" t="s">
        <v>827</v>
      </c>
      <c r="B433" s="112" t="s">
        <v>710</v>
      </c>
      <c r="C433" s="112" t="s">
        <v>757</v>
      </c>
      <c r="D433" s="111" t="s">
        <v>1589</v>
      </c>
      <c r="E433" s="112" t="s">
        <v>1021</v>
      </c>
      <c r="F433" s="112" t="s">
        <v>1033</v>
      </c>
      <c r="G433" s="40" t="s">
        <v>2400</v>
      </c>
      <c r="H433" s="111" t="s">
        <v>2401</v>
      </c>
      <c r="AH433" s="215">
        <v>1</v>
      </c>
    </row>
    <row r="434" spans="1:34" ht="54.95" customHeight="1">
      <c r="A434" s="249" t="s">
        <v>827</v>
      </c>
      <c r="B434" s="112" t="s">
        <v>547</v>
      </c>
      <c r="C434" s="112" t="s">
        <v>1593</v>
      </c>
      <c r="D434" s="111" t="s">
        <v>1594</v>
      </c>
      <c r="E434" s="112" t="s">
        <v>1021</v>
      </c>
      <c r="F434" s="112" t="s">
        <v>1033</v>
      </c>
      <c r="G434" s="40" t="s">
        <v>2402</v>
      </c>
      <c r="H434" s="111" t="s">
        <v>2403</v>
      </c>
      <c r="I434" s="208"/>
      <c r="J434" s="208"/>
      <c r="K434" s="208"/>
      <c r="L434" s="208"/>
      <c r="M434" s="208"/>
      <c r="N434" s="206"/>
      <c r="AH434" s="215">
        <v>1</v>
      </c>
    </row>
    <row r="435" spans="1:34" ht="54.95" customHeight="1">
      <c r="A435" s="249" t="s">
        <v>992</v>
      </c>
      <c r="B435" s="112" t="s">
        <v>460</v>
      </c>
      <c r="C435" s="112" t="s">
        <v>336</v>
      </c>
      <c r="D435" s="111" t="s">
        <v>1570</v>
      </c>
      <c r="E435" s="112" t="s">
        <v>1036</v>
      </c>
      <c r="F435" s="112" t="s">
        <v>1037</v>
      </c>
      <c r="G435" s="40" t="s">
        <v>2404</v>
      </c>
      <c r="H435" s="111" t="s">
        <v>2405</v>
      </c>
      <c r="AH435" s="215">
        <v>1</v>
      </c>
    </row>
    <row r="436" spans="1:34" ht="54.95" customHeight="1">
      <c r="A436" s="249" t="s">
        <v>992</v>
      </c>
      <c r="B436" s="112" t="s">
        <v>865</v>
      </c>
      <c r="C436" s="112" t="s">
        <v>336</v>
      </c>
      <c r="D436" s="111" t="s">
        <v>1574</v>
      </c>
      <c r="E436" s="112" t="s">
        <v>1036</v>
      </c>
      <c r="F436" s="112" t="s">
        <v>1037</v>
      </c>
      <c r="G436" s="40" t="s">
        <v>2406</v>
      </c>
      <c r="H436" s="111" t="s">
        <v>2407</v>
      </c>
      <c r="I436" s="208"/>
      <c r="J436" s="208"/>
      <c r="K436" s="208"/>
      <c r="L436" s="208"/>
      <c r="M436" s="208"/>
      <c r="N436" s="206"/>
      <c r="AH436" s="215">
        <v>1</v>
      </c>
    </row>
    <row r="437" spans="1:34" ht="54.95" customHeight="1">
      <c r="A437" s="249" t="s">
        <v>992</v>
      </c>
      <c r="B437" s="112" t="s">
        <v>513</v>
      </c>
      <c r="C437" s="112" t="s">
        <v>733</v>
      </c>
      <c r="D437" s="111" t="s">
        <v>1578</v>
      </c>
      <c r="E437" s="112" t="s">
        <v>1036</v>
      </c>
      <c r="F437" s="112" t="s">
        <v>1037</v>
      </c>
      <c r="G437" s="40" t="s">
        <v>2408</v>
      </c>
      <c r="H437" s="111" t="s">
        <v>2409</v>
      </c>
      <c r="AH437" s="215">
        <v>1</v>
      </c>
    </row>
    <row r="438" spans="1:34" ht="54.95" customHeight="1">
      <c r="A438" s="249" t="s">
        <v>992</v>
      </c>
      <c r="B438" s="112" t="s">
        <v>1039</v>
      </c>
      <c r="C438" s="112" t="s">
        <v>565</v>
      </c>
      <c r="D438" s="111" t="s">
        <v>1582</v>
      </c>
      <c r="E438" s="112" t="s">
        <v>1036</v>
      </c>
      <c r="F438" s="112" t="s">
        <v>1037</v>
      </c>
      <c r="G438" s="40" t="s">
        <v>2410</v>
      </c>
      <c r="H438" s="111" t="s">
        <v>2411</v>
      </c>
      <c r="I438" s="208"/>
      <c r="J438" s="208"/>
      <c r="K438" s="208"/>
      <c r="L438" s="208"/>
      <c r="M438" s="208"/>
      <c r="N438" s="206"/>
      <c r="AH438" s="215">
        <v>1</v>
      </c>
    </row>
    <row r="439" spans="1:34" ht="54.95" customHeight="1">
      <c r="A439" s="249" t="s">
        <v>992</v>
      </c>
      <c r="B439" s="112" t="s">
        <v>648</v>
      </c>
      <c r="C439" s="112" t="s">
        <v>750</v>
      </c>
      <c r="D439" s="111" t="s">
        <v>1586</v>
      </c>
      <c r="E439" s="112" t="s">
        <v>1036</v>
      </c>
      <c r="F439" s="112" t="s">
        <v>1037</v>
      </c>
      <c r="G439" s="40" t="s">
        <v>2412</v>
      </c>
      <c r="H439" s="111" t="s">
        <v>2413</v>
      </c>
      <c r="AH439" s="215">
        <v>1</v>
      </c>
    </row>
    <row r="440" spans="1:34" ht="54.95" customHeight="1">
      <c r="A440" s="249" t="s">
        <v>992</v>
      </c>
      <c r="B440" s="112" t="s">
        <v>459</v>
      </c>
      <c r="C440" s="112" t="s">
        <v>757</v>
      </c>
      <c r="D440" s="111" t="s">
        <v>1589</v>
      </c>
      <c r="E440" s="112" t="s">
        <v>1036</v>
      </c>
      <c r="F440" s="112" t="s">
        <v>1037</v>
      </c>
      <c r="G440" s="40" t="s">
        <v>2414</v>
      </c>
      <c r="H440" s="111" t="s">
        <v>2415</v>
      </c>
      <c r="I440" s="208"/>
      <c r="J440" s="208"/>
      <c r="K440" s="208"/>
      <c r="L440" s="208"/>
      <c r="M440" s="208"/>
      <c r="N440" s="206"/>
      <c r="AH440" s="215">
        <v>1</v>
      </c>
    </row>
    <row r="441" spans="1:34" ht="54.95" customHeight="1">
      <c r="A441" s="249" t="s">
        <v>992</v>
      </c>
      <c r="B441" s="112" t="s">
        <v>650</v>
      </c>
      <c r="C441" s="112" t="s">
        <v>1593</v>
      </c>
      <c r="D441" s="111" t="s">
        <v>1594</v>
      </c>
      <c r="E441" s="112" t="s">
        <v>1036</v>
      </c>
      <c r="F441" s="112" t="s">
        <v>1037</v>
      </c>
      <c r="G441" s="40" t="s">
        <v>2416</v>
      </c>
      <c r="H441" s="111" t="s">
        <v>2417</v>
      </c>
      <c r="AH441" s="215">
        <v>1</v>
      </c>
    </row>
    <row r="442" spans="1:34" ht="54.95" customHeight="1">
      <c r="A442" s="249" t="s">
        <v>976</v>
      </c>
      <c r="B442" s="112" t="s">
        <v>1044</v>
      </c>
      <c r="C442" s="112" t="s">
        <v>336</v>
      </c>
      <c r="D442" s="111" t="s">
        <v>1570</v>
      </c>
      <c r="E442" s="112" t="s">
        <v>1041</v>
      </c>
      <c r="F442" s="112" t="s">
        <v>1042</v>
      </c>
      <c r="G442" s="40" t="s">
        <v>2418</v>
      </c>
      <c r="H442" s="111" t="s">
        <v>2419</v>
      </c>
      <c r="I442" s="208"/>
      <c r="J442" s="208"/>
      <c r="K442" s="208"/>
      <c r="L442" s="208"/>
      <c r="M442" s="208"/>
      <c r="N442" s="206"/>
      <c r="AH442" s="215">
        <v>1</v>
      </c>
    </row>
    <row r="443" spans="1:34" ht="54.95" customHeight="1">
      <c r="A443" s="249" t="s">
        <v>976</v>
      </c>
      <c r="B443" s="112" t="s">
        <v>973</v>
      </c>
      <c r="C443" s="112" t="s">
        <v>336</v>
      </c>
      <c r="D443" s="111" t="s">
        <v>1574</v>
      </c>
      <c r="E443" s="112" t="s">
        <v>1041</v>
      </c>
      <c r="F443" s="112" t="s">
        <v>1042</v>
      </c>
      <c r="G443" s="40" t="s">
        <v>2420</v>
      </c>
      <c r="H443" s="111" t="s">
        <v>2421</v>
      </c>
      <c r="AH443" s="215">
        <v>1</v>
      </c>
    </row>
    <row r="444" spans="1:34" ht="54.95" customHeight="1">
      <c r="A444" s="249" t="s">
        <v>976</v>
      </c>
      <c r="B444" s="112" t="s">
        <v>854</v>
      </c>
      <c r="C444" s="112" t="s">
        <v>733</v>
      </c>
      <c r="D444" s="111" t="s">
        <v>1578</v>
      </c>
      <c r="E444" s="112" t="s">
        <v>1041</v>
      </c>
      <c r="F444" s="112" t="s">
        <v>1042</v>
      </c>
      <c r="G444" s="40" t="s">
        <v>2422</v>
      </c>
      <c r="H444" s="111" t="s">
        <v>2423</v>
      </c>
      <c r="I444" s="208"/>
      <c r="J444" s="208"/>
      <c r="K444" s="208"/>
      <c r="L444" s="208"/>
      <c r="M444" s="208"/>
      <c r="N444" s="206"/>
      <c r="AH444" s="215">
        <v>1</v>
      </c>
    </row>
    <row r="445" spans="1:34" ht="54.95" customHeight="1">
      <c r="A445" s="249" t="s">
        <v>976</v>
      </c>
      <c r="B445" s="112" t="s">
        <v>648</v>
      </c>
      <c r="C445" s="112" t="s">
        <v>565</v>
      </c>
      <c r="D445" s="111" t="s">
        <v>1582</v>
      </c>
      <c r="E445" s="112" t="s">
        <v>1041</v>
      </c>
      <c r="F445" s="112" t="s">
        <v>1042</v>
      </c>
      <c r="G445" s="40" t="s">
        <v>2424</v>
      </c>
      <c r="H445" s="111" t="s">
        <v>2425</v>
      </c>
      <c r="AH445" s="215">
        <v>1</v>
      </c>
    </row>
    <row r="446" spans="1:34" ht="54.95" customHeight="1">
      <c r="A446" s="249" t="s">
        <v>976</v>
      </c>
      <c r="B446" s="112" t="s">
        <v>483</v>
      </c>
      <c r="C446" s="112" t="s">
        <v>750</v>
      </c>
      <c r="D446" s="111" t="s">
        <v>1586</v>
      </c>
      <c r="E446" s="112" t="s">
        <v>1041</v>
      </c>
      <c r="F446" s="112" t="s">
        <v>1042</v>
      </c>
      <c r="G446" s="40" t="s">
        <v>2426</v>
      </c>
      <c r="H446" s="111" t="s">
        <v>2427</v>
      </c>
      <c r="I446" s="208"/>
      <c r="J446" s="208"/>
      <c r="K446" s="208"/>
      <c r="L446" s="208"/>
      <c r="M446" s="208"/>
      <c r="N446" s="206"/>
      <c r="AH446" s="215">
        <v>1</v>
      </c>
    </row>
    <row r="447" spans="1:34" ht="54.95" customHeight="1">
      <c r="A447" s="249" t="s">
        <v>976</v>
      </c>
      <c r="B447" s="112" t="s">
        <v>474</v>
      </c>
      <c r="C447" s="112" t="s">
        <v>757</v>
      </c>
      <c r="D447" s="111" t="s">
        <v>1589</v>
      </c>
      <c r="E447" s="112" t="s">
        <v>1041</v>
      </c>
      <c r="F447" s="112" t="s">
        <v>1042</v>
      </c>
      <c r="G447" s="40" t="s">
        <v>2428</v>
      </c>
      <c r="H447" s="111" t="s">
        <v>2429</v>
      </c>
      <c r="AH447" s="215">
        <v>1</v>
      </c>
    </row>
    <row r="448" spans="1:34" ht="54.95" customHeight="1">
      <c r="A448" s="249" t="s">
        <v>976</v>
      </c>
      <c r="B448" s="112" t="s">
        <v>547</v>
      </c>
      <c r="C448" s="112" t="s">
        <v>1593</v>
      </c>
      <c r="D448" s="111" t="s">
        <v>1594</v>
      </c>
      <c r="E448" s="112" t="s">
        <v>1041</v>
      </c>
      <c r="F448" s="112" t="s">
        <v>1042</v>
      </c>
      <c r="G448" s="40" t="s">
        <v>2430</v>
      </c>
      <c r="H448" s="111" t="s">
        <v>2431</v>
      </c>
      <c r="I448" s="208"/>
      <c r="J448" s="208"/>
      <c r="K448" s="208"/>
      <c r="L448" s="208"/>
      <c r="M448" s="208"/>
      <c r="N448" s="206"/>
      <c r="AH448" s="215">
        <v>1</v>
      </c>
    </row>
    <row r="449" spans="1:34" ht="54.95" customHeight="1">
      <c r="A449" s="249" t="s">
        <v>664</v>
      </c>
      <c r="B449" s="112" t="s">
        <v>967</v>
      </c>
      <c r="C449" s="112" t="s">
        <v>336</v>
      </c>
      <c r="D449" s="111" t="s">
        <v>1570</v>
      </c>
      <c r="E449" s="112" t="s">
        <v>1029</v>
      </c>
      <c r="F449" s="112" t="s">
        <v>1046</v>
      </c>
      <c r="G449" s="40" t="s">
        <v>2432</v>
      </c>
      <c r="H449" s="111" t="s">
        <v>2433</v>
      </c>
      <c r="AH449" s="215">
        <v>1</v>
      </c>
    </row>
    <row r="450" spans="1:34" ht="54.95" customHeight="1">
      <c r="A450" s="249" t="s">
        <v>664</v>
      </c>
      <c r="B450" s="112" t="s">
        <v>941</v>
      </c>
      <c r="C450" s="112" t="s">
        <v>336</v>
      </c>
      <c r="D450" s="111" t="s">
        <v>1574</v>
      </c>
      <c r="E450" s="112" t="s">
        <v>1029</v>
      </c>
      <c r="F450" s="112" t="s">
        <v>1046</v>
      </c>
      <c r="G450" s="40" t="s">
        <v>2434</v>
      </c>
      <c r="H450" s="111" t="s">
        <v>2435</v>
      </c>
      <c r="I450" s="208"/>
      <c r="J450" s="208"/>
      <c r="K450" s="208"/>
      <c r="L450" s="208"/>
      <c r="M450" s="208"/>
      <c r="N450" s="206"/>
      <c r="AH450" s="215">
        <v>1</v>
      </c>
    </row>
    <row r="451" spans="1:34" ht="54.95" customHeight="1">
      <c r="A451" s="249" t="s">
        <v>664</v>
      </c>
      <c r="B451" s="112" t="s">
        <v>836</v>
      </c>
      <c r="C451" s="112" t="s">
        <v>733</v>
      </c>
      <c r="D451" s="111" t="s">
        <v>1578</v>
      </c>
      <c r="E451" s="112" t="s">
        <v>1029</v>
      </c>
      <c r="F451" s="112" t="s">
        <v>1046</v>
      </c>
      <c r="G451" s="40" t="s">
        <v>2436</v>
      </c>
      <c r="H451" s="111" t="s">
        <v>2437</v>
      </c>
      <c r="AH451" s="215">
        <v>1</v>
      </c>
    </row>
    <row r="452" spans="1:34" ht="54.95" customHeight="1">
      <c r="A452" s="249" t="s">
        <v>664</v>
      </c>
      <c r="B452" s="112" t="s">
        <v>671</v>
      </c>
      <c r="C452" s="112" t="s">
        <v>565</v>
      </c>
      <c r="D452" s="111" t="s">
        <v>1582</v>
      </c>
      <c r="E452" s="112" t="s">
        <v>1029</v>
      </c>
      <c r="F452" s="112" t="s">
        <v>1046</v>
      </c>
      <c r="G452" s="40" t="s">
        <v>2438</v>
      </c>
      <c r="H452" s="111" t="s">
        <v>2439</v>
      </c>
      <c r="I452" s="208"/>
      <c r="J452" s="208"/>
      <c r="K452" s="208"/>
      <c r="L452" s="208"/>
      <c r="M452" s="208"/>
      <c r="N452" s="206"/>
      <c r="AH452" s="215">
        <v>1</v>
      </c>
    </row>
    <row r="453" spans="1:34" ht="54.95" customHeight="1">
      <c r="A453" s="249" t="s">
        <v>664</v>
      </c>
      <c r="B453" s="112" t="s">
        <v>662</v>
      </c>
      <c r="C453" s="112" t="s">
        <v>750</v>
      </c>
      <c r="D453" s="111" t="s">
        <v>1586</v>
      </c>
      <c r="E453" s="112" t="s">
        <v>1029</v>
      </c>
      <c r="F453" s="112" t="s">
        <v>1046</v>
      </c>
      <c r="G453" s="40" t="s">
        <v>2440</v>
      </c>
      <c r="H453" s="111" t="s">
        <v>2441</v>
      </c>
      <c r="AH453" s="215">
        <v>1</v>
      </c>
    </row>
    <row r="454" spans="1:34" ht="54.95" customHeight="1">
      <c r="A454" s="249" t="s">
        <v>664</v>
      </c>
      <c r="B454" s="112" t="s">
        <v>474</v>
      </c>
      <c r="C454" s="112" t="s">
        <v>757</v>
      </c>
      <c r="D454" s="111" t="s">
        <v>1589</v>
      </c>
      <c r="E454" s="112" t="s">
        <v>1029</v>
      </c>
      <c r="F454" s="112" t="s">
        <v>1046</v>
      </c>
      <c r="G454" s="40" t="s">
        <v>2442</v>
      </c>
      <c r="H454" s="111" t="s">
        <v>2443</v>
      </c>
      <c r="I454" s="208"/>
      <c r="J454" s="208"/>
      <c r="K454" s="208"/>
      <c r="L454" s="208"/>
      <c r="M454" s="208"/>
      <c r="N454" s="206"/>
      <c r="AH454" s="215">
        <v>1</v>
      </c>
    </row>
    <row r="455" spans="1:34" ht="54.95" customHeight="1">
      <c r="A455" s="249" t="s">
        <v>664</v>
      </c>
      <c r="B455" s="112" t="s">
        <v>998</v>
      </c>
      <c r="C455" s="112" t="s">
        <v>1593</v>
      </c>
      <c r="D455" s="111" t="s">
        <v>1594</v>
      </c>
      <c r="E455" s="112" t="s">
        <v>1029</v>
      </c>
      <c r="F455" s="112" t="s">
        <v>1046</v>
      </c>
      <c r="G455" s="40" t="s">
        <v>2444</v>
      </c>
      <c r="H455" s="111" t="s">
        <v>2445</v>
      </c>
      <c r="AH455" s="215">
        <v>1</v>
      </c>
    </row>
    <row r="456" spans="1:34" ht="54.95" customHeight="1">
      <c r="A456" s="249" t="s">
        <v>686</v>
      </c>
      <c r="B456" s="112" t="s">
        <v>1054</v>
      </c>
      <c r="C456" s="112" t="s">
        <v>336</v>
      </c>
      <c r="D456" s="111" t="s">
        <v>1570</v>
      </c>
      <c r="E456" s="112" t="s">
        <v>1029</v>
      </c>
      <c r="F456" s="112" t="s">
        <v>1052</v>
      </c>
      <c r="G456" s="40" t="s">
        <v>2446</v>
      </c>
      <c r="H456" s="111" t="s">
        <v>2447</v>
      </c>
      <c r="I456" s="208"/>
      <c r="J456" s="208"/>
      <c r="K456" s="208"/>
      <c r="L456" s="208"/>
      <c r="M456" s="208"/>
      <c r="N456" s="206"/>
      <c r="AH456" s="215">
        <v>1</v>
      </c>
    </row>
    <row r="457" spans="1:34" ht="54.95" customHeight="1">
      <c r="A457" s="249" t="s">
        <v>686</v>
      </c>
      <c r="B457" s="112" t="s">
        <v>719</v>
      </c>
      <c r="C457" s="112" t="s">
        <v>336</v>
      </c>
      <c r="D457" s="111" t="s">
        <v>1574</v>
      </c>
      <c r="E457" s="112" t="s">
        <v>1029</v>
      </c>
      <c r="F457" s="112" t="s">
        <v>1052</v>
      </c>
      <c r="G457" s="40" t="s">
        <v>2448</v>
      </c>
      <c r="H457" s="111" t="s">
        <v>2449</v>
      </c>
      <c r="AH457" s="215">
        <v>1</v>
      </c>
    </row>
    <row r="458" spans="1:34" ht="54.95" customHeight="1">
      <c r="A458" s="249" t="s">
        <v>686</v>
      </c>
      <c r="B458" s="112" t="s">
        <v>466</v>
      </c>
      <c r="C458" s="112" t="s">
        <v>733</v>
      </c>
      <c r="D458" s="111" t="s">
        <v>1578</v>
      </c>
      <c r="E458" s="112" t="s">
        <v>1029</v>
      </c>
      <c r="F458" s="112" t="s">
        <v>1052</v>
      </c>
      <c r="G458" s="40" t="s">
        <v>2450</v>
      </c>
      <c r="H458" s="111" t="s">
        <v>2451</v>
      </c>
      <c r="I458" s="208"/>
      <c r="J458" s="208"/>
      <c r="K458" s="208"/>
      <c r="L458" s="208"/>
      <c r="M458" s="208"/>
      <c r="N458" s="206"/>
      <c r="AH458" s="215">
        <v>1</v>
      </c>
    </row>
    <row r="459" spans="1:34" ht="54.95" customHeight="1">
      <c r="A459" s="249" t="s">
        <v>686</v>
      </c>
      <c r="B459" s="112" t="s">
        <v>674</v>
      </c>
      <c r="C459" s="112" t="s">
        <v>565</v>
      </c>
      <c r="D459" s="111" t="s">
        <v>1582</v>
      </c>
      <c r="E459" s="112" t="s">
        <v>1029</v>
      </c>
      <c r="F459" s="112" t="s">
        <v>1052</v>
      </c>
      <c r="G459" s="40" t="s">
        <v>2452</v>
      </c>
      <c r="H459" s="111" t="s">
        <v>2453</v>
      </c>
      <c r="AH459" s="215">
        <v>1</v>
      </c>
    </row>
    <row r="460" spans="1:34" ht="54.95" customHeight="1">
      <c r="A460" s="249" t="s">
        <v>686</v>
      </c>
      <c r="B460" s="112" t="s">
        <v>1055</v>
      </c>
      <c r="C460" s="112" t="s">
        <v>750</v>
      </c>
      <c r="D460" s="111" t="s">
        <v>1586</v>
      </c>
      <c r="E460" s="112" t="s">
        <v>1029</v>
      </c>
      <c r="F460" s="112" t="s">
        <v>1052</v>
      </c>
      <c r="G460" s="40" t="s">
        <v>2454</v>
      </c>
      <c r="H460" s="111" t="s">
        <v>2455</v>
      </c>
      <c r="I460" s="208"/>
      <c r="J460" s="208"/>
      <c r="K460" s="208"/>
      <c r="L460" s="208"/>
      <c r="M460" s="208"/>
      <c r="N460" s="206"/>
      <c r="AH460" s="215">
        <v>1</v>
      </c>
    </row>
    <row r="461" spans="1:34" ht="54.95" customHeight="1">
      <c r="A461" s="249" t="s">
        <v>686</v>
      </c>
      <c r="B461" s="112" t="s">
        <v>739</v>
      </c>
      <c r="C461" s="112" t="s">
        <v>757</v>
      </c>
      <c r="D461" s="111" t="s">
        <v>1589</v>
      </c>
      <c r="E461" s="112" t="s">
        <v>1029</v>
      </c>
      <c r="F461" s="112" t="s">
        <v>1052</v>
      </c>
      <c r="G461" s="40" t="s">
        <v>2456</v>
      </c>
      <c r="H461" s="111" t="s">
        <v>2457</v>
      </c>
      <c r="AH461" s="215">
        <v>1</v>
      </c>
    </row>
    <row r="462" spans="1:34" ht="54.95" customHeight="1">
      <c r="A462" s="249" t="s">
        <v>686</v>
      </c>
      <c r="B462" s="112" t="s">
        <v>483</v>
      </c>
      <c r="C462" s="112" t="s">
        <v>1593</v>
      </c>
      <c r="D462" s="111" t="s">
        <v>1594</v>
      </c>
      <c r="E462" s="112" t="s">
        <v>1029</v>
      </c>
      <c r="F462" s="112" t="s">
        <v>1052</v>
      </c>
      <c r="G462" s="40" t="s">
        <v>2458</v>
      </c>
      <c r="H462" s="111" t="s">
        <v>2459</v>
      </c>
      <c r="I462" s="208"/>
      <c r="J462" s="208"/>
      <c r="K462" s="208"/>
      <c r="L462" s="208"/>
      <c r="M462" s="208"/>
      <c r="N462" s="206"/>
      <c r="AH462" s="215">
        <v>1</v>
      </c>
    </row>
    <row r="463" spans="1:34" ht="54.95" customHeight="1">
      <c r="A463" s="249" t="s">
        <v>1058</v>
      </c>
      <c r="B463" s="112" t="s">
        <v>513</v>
      </c>
      <c r="C463" s="112" t="s">
        <v>336</v>
      </c>
      <c r="D463" s="111" t="s">
        <v>1570</v>
      </c>
      <c r="E463" s="112" t="s">
        <v>1036</v>
      </c>
      <c r="F463" s="112" t="s">
        <v>1059</v>
      </c>
      <c r="G463" s="40" t="s">
        <v>2460</v>
      </c>
      <c r="H463" s="111" t="s">
        <v>2461</v>
      </c>
      <c r="AH463" s="215">
        <v>1</v>
      </c>
    </row>
    <row r="464" spans="1:34" ht="54.95" customHeight="1">
      <c r="A464" s="249" t="s">
        <v>1058</v>
      </c>
      <c r="B464" s="112" t="s">
        <v>525</v>
      </c>
      <c r="C464" s="112" t="s">
        <v>336</v>
      </c>
      <c r="D464" s="111" t="s">
        <v>1574</v>
      </c>
      <c r="E464" s="112" t="s">
        <v>1036</v>
      </c>
      <c r="F464" s="112" t="s">
        <v>1059</v>
      </c>
      <c r="G464" s="40" t="s">
        <v>2462</v>
      </c>
      <c r="H464" s="111" t="s">
        <v>2463</v>
      </c>
      <c r="I464" s="208"/>
      <c r="J464" s="208"/>
      <c r="K464" s="208"/>
      <c r="L464" s="208"/>
      <c r="M464" s="208"/>
      <c r="N464" s="206"/>
      <c r="AH464" s="215">
        <v>1</v>
      </c>
    </row>
    <row r="465" spans="1:34" ht="54.95" customHeight="1">
      <c r="A465" s="249" t="s">
        <v>1058</v>
      </c>
      <c r="B465" s="112" t="s">
        <v>1012</v>
      </c>
      <c r="C465" s="112" t="s">
        <v>733</v>
      </c>
      <c r="D465" s="111" t="s">
        <v>1578</v>
      </c>
      <c r="E465" s="112" t="s">
        <v>1036</v>
      </c>
      <c r="F465" s="112" t="s">
        <v>1059</v>
      </c>
      <c r="G465" s="40" t="s">
        <v>2464</v>
      </c>
      <c r="H465" s="111" t="s">
        <v>2465</v>
      </c>
      <c r="AH465" s="215">
        <v>1</v>
      </c>
    </row>
    <row r="466" spans="1:34" ht="54.95" customHeight="1">
      <c r="A466" s="249" t="s">
        <v>1058</v>
      </c>
      <c r="B466" s="112" t="s">
        <v>460</v>
      </c>
      <c r="C466" s="112" t="s">
        <v>565</v>
      </c>
      <c r="D466" s="111" t="s">
        <v>1582</v>
      </c>
      <c r="E466" s="112" t="s">
        <v>1036</v>
      </c>
      <c r="F466" s="112" t="s">
        <v>1059</v>
      </c>
      <c r="G466" s="40" t="s">
        <v>2466</v>
      </c>
      <c r="H466" s="111" t="s">
        <v>2467</v>
      </c>
      <c r="I466" s="208"/>
      <c r="J466" s="208"/>
      <c r="K466" s="208"/>
      <c r="L466" s="208"/>
      <c r="M466" s="208"/>
      <c r="N466" s="206"/>
      <c r="AH466" s="215">
        <v>1</v>
      </c>
    </row>
    <row r="467" spans="1:34" ht="54.95" customHeight="1">
      <c r="A467" s="249" t="s">
        <v>1058</v>
      </c>
      <c r="B467" s="112" t="s">
        <v>675</v>
      </c>
      <c r="C467" s="112" t="s">
        <v>750</v>
      </c>
      <c r="D467" s="111" t="s">
        <v>1586</v>
      </c>
      <c r="E467" s="112" t="s">
        <v>1036</v>
      </c>
      <c r="F467" s="112" t="s">
        <v>1059</v>
      </c>
      <c r="G467" s="40" t="s">
        <v>2468</v>
      </c>
      <c r="H467" s="111" t="s">
        <v>2469</v>
      </c>
      <c r="AH467" s="215">
        <v>1</v>
      </c>
    </row>
    <row r="468" spans="1:34" ht="54.95" customHeight="1">
      <c r="A468" s="249" t="s">
        <v>1058</v>
      </c>
      <c r="B468" s="112" t="s">
        <v>722</v>
      </c>
      <c r="C468" s="112" t="s">
        <v>757</v>
      </c>
      <c r="D468" s="111" t="s">
        <v>1589</v>
      </c>
      <c r="E468" s="112" t="s">
        <v>1036</v>
      </c>
      <c r="F468" s="112" t="s">
        <v>1059</v>
      </c>
      <c r="G468" s="40" t="s">
        <v>2470</v>
      </c>
      <c r="H468" s="111" t="s">
        <v>2471</v>
      </c>
      <c r="I468" s="208"/>
      <c r="J468" s="208"/>
      <c r="K468" s="208"/>
      <c r="L468" s="208"/>
      <c r="M468" s="208"/>
      <c r="N468" s="206"/>
      <c r="AH468" s="215">
        <v>1</v>
      </c>
    </row>
    <row r="469" spans="1:34" ht="54.95" customHeight="1">
      <c r="A469" s="249" t="s">
        <v>1058</v>
      </c>
      <c r="B469" s="112" t="s">
        <v>650</v>
      </c>
      <c r="C469" s="112" t="s">
        <v>1593</v>
      </c>
      <c r="D469" s="111" t="s">
        <v>1594</v>
      </c>
      <c r="E469" s="112" t="s">
        <v>1036</v>
      </c>
      <c r="F469" s="112" t="s">
        <v>1059</v>
      </c>
      <c r="G469" s="40" t="s">
        <v>2472</v>
      </c>
      <c r="H469" s="111" t="s">
        <v>2473</v>
      </c>
      <c r="AH469" s="215">
        <v>1</v>
      </c>
    </row>
    <row r="470" spans="1:34" ht="54.95" customHeight="1">
      <c r="A470" s="249" t="s">
        <v>898</v>
      </c>
      <c r="B470" s="112" t="s">
        <v>719</v>
      </c>
      <c r="C470" s="112" t="s">
        <v>336</v>
      </c>
      <c r="D470" s="111" t="s">
        <v>1570</v>
      </c>
      <c r="E470" s="112" t="s">
        <v>1036</v>
      </c>
      <c r="F470" s="112" t="s">
        <v>1063</v>
      </c>
      <c r="G470" s="40" t="s">
        <v>2474</v>
      </c>
      <c r="H470" s="111" t="s">
        <v>2475</v>
      </c>
      <c r="I470" s="208"/>
      <c r="J470" s="208"/>
      <c r="K470" s="208"/>
      <c r="L470" s="208"/>
      <c r="M470" s="208"/>
      <c r="N470" s="206"/>
      <c r="AH470" s="215">
        <v>1</v>
      </c>
    </row>
    <row r="471" spans="1:34" ht="54.95" customHeight="1">
      <c r="A471" s="249" t="s">
        <v>898</v>
      </c>
      <c r="B471" s="112" t="s">
        <v>513</v>
      </c>
      <c r="C471" s="112" t="s">
        <v>336</v>
      </c>
      <c r="D471" s="111" t="s">
        <v>1574</v>
      </c>
      <c r="E471" s="112" t="s">
        <v>1036</v>
      </c>
      <c r="F471" s="112" t="s">
        <v>1063</v>
      </c>
      <c r="G471" s="40" t="s">
        <v>2476</v>
      </c>
      <c r="H471" s="111" t="s">
        <v>2477</v>
      </c>
      <c r="AH471" s="215">
        <v>1</v>
      </c>
    </row>
    <row r="472" spans="1:34" ht="54.95" customHeight="1">
      <c r="A472" s="249" t="s">
        <v>898</v>
      </c>
      <c r="B472" s="112" t="s">
        <v>865</v>
      </c>
      <c r="C472" s="112" t="s">
        <v>733</v>
      </c>
      <c r="D472" s="111" t="s">
        <v>1578</v>
      </c>
      <c r="E472" s="112" t="s">
        <v>1036</v>
      </c>
      <c r="F472" s="112" t="s">
        <v>1063</v>
      </c>
      <c r="G472" s="40" t="s">
        <v>2478</v>
      </c>
      <c r="H472" s="111" t="s">
        <v>2479</v>
      </c>
      <c r="I472" s="208"/>
      <c r="J472" s="208"/>
      <c r="K472" s="208"/>
      <c r="L472" s="208"/>
      <c r="M472" s="208"/>
      <c r="N472" s="206"/>
      <c r="AH472" s="215">
        <v>1</v>
      </c>
    </row>
    <row r="473" spans="1:34" ht="54.95" customHeight="1">
      <c r="A473" s="249" t="s">
        <v>898</v>
      </c>
      <c r="B473" s="112" t="s">
        <v>1012</v>
      </c>
      <c r="C473" s="112" t="s">
        <v>565</v>
      </c>
      <c r="D473" s="111" t="s">
        <v>1582</v>
      </c>
      <c r="E473" s="112" t="s">
        <v>1036</v>
      </c>
      <c r="F473" s="112" t="s">
        <v>1063</v>
      </c>
      <c r="G473" s="40" t="s">
        <v>2480</v>
      </c>
      <c r="H473" s="111" t="s">
        <v>2481</v>
      </c>
      <c r="AH473" s="215">
        <v>1</v>
      </c>
    </row>
    <row r="474" spans="1:34" ht="54.95" customHeight="1">
      <c r="A474" s="249" t="s">
        <v>898</v>
      </c>
      <c r="B474" s="112" t="s">
        <v>791</v>
      </c>
      <c r="C474" s="112" t="s">
        <v>750</v>
      </c>
      <c r="D474" s="111" t="s">
        <v>1586</v>
      </c>
      <c r="E474" s="112" t="s">
        <v>1036</v>
      </c>
      <c r="F474" s="112" t="s">
        <v>1063</v>
      </c>
      <c r="G474" s="40" t="s">
        <v>2482</v>
      </c>
      <c r="H474" s="111" t="s">
        <v>2483</v>
      </c>
      <c r="I474" s="208"/>
      <c r="J474" s="208"/>
      <c r="K474" s="208"/>
      <c r="L474" s="208"/>
      <c r="M474" s="208"/>
      <c r="N474" s="206"/>
      <c r="AH474" s="215">
        <v>1</v>
      </c>
    </row>
    <row r="475" spans="1:34" ht="54.95" customHeight="1">
      <c r="A475" s="249" t="s">
        <v>898</v>
      </c>
      <c r="B475" s="112" t="s">
        <v>650</v>
      </c>
      <c r="C475" s="112" t="s">
        <v>757</v>
      </c>
      <c r="D475" s="111" t="s">
        <v>1589</v>
      </c>
      <c r="E475" s="112" t="s">
        <v>1036</v>
      </c>
      <c r="F475" s="112" t="s">
        <v>1063</v>
      </c>
      <c r="G475" s="40" t="s">
        <v>2484</v>
      </c>
      <c r="H475" s="111" t="s">
        <v>2485</v>
      </c>
      <c r="AH475" s="215">
        <v>1</v>
      </c>
    </row>
    <row r="476" spans="1:34" ht="54.95" customHeight="1">
      <c r="A476" s="249" t="s">
        <v>898</v>
      </c>
      <c r="B476" s="112" t="s">
        <v>547</v>
      </c>
      <c r="C476" s="112" t="s">
        <v>1593</v>
      </c>
      <c r="D476" s="111" t="s">
        <v>1594</v>
      </c>
      <c r="E476" s="112" t="s">
        <v>1036</v>
      </c>
      <c r="F476" s="112" t="s">
        <v>1063</v>
      </c>
      <c r="G476" s="40" t="s">
        <v>2486</v>
      </c>
      <c r="H476" s="111" t="s">
        <v>2487</v>
      </c>
      <c r="I476" s="208"/>
      <c r="J476" s="208"/>
      <c r="K476" s="208"/>
      <c r="L476" s="208"/>
      <c r="M476" s="208"/>
      <c r="N476" s="206"/>
      <c r="AH476" s="215">
        <v>1</v>
      </c>
    </row>
    <row r="477" spans="1:34" ht="54.95" customHeight="1">
      <c r="A477" s="249" t="s">
        <v>471</v>
      </c>
      <c r="B477" s="112" t="s">
        <v>460</v>
      </c>
      <c r="C477" s="112" t="s">
        <v>336</v>
      </c>
      <c r="D477" s="111" t="s">
        <v>1570</v>
      </c>
      <c r="E477" s="112" t="s">
        <v>1036</v>
      </c>
      <c r="F477" s="112" t="s">
        <v>1037</v>
      </c>
      <c r="G477" s="40" t="s">
        <v>2488</v>
      </c>
      <c r="H477" s="111" t="s">
        <v>2489</v>
      </c>
      <c r="AH477" s="215">
        <v>1</v>
      </c>
    </row>
    <row r="478" spans="1:34" ht="54.95" customHeight="1">
      <c r="A478" s="249" t="s">
        <v>471</v>
      </c>
      <c r="B478" s="112" t="s">
        <v>675</v>
      </c>
      <c r="C478" s="112" t="s">
        <v>336</v>
      </c>
      <c r="D478" s="111" t="s">
        <v>1574</v>
      </c>
      <c r="E478" s="112" t="s">
        <v>1036</v>
      </c>
      <c r="F478" s="112" t="s">
        <v>1037</v>
      </c>
      <c r="G478" s="40" t="s">
        <v>2490</v>
      </c>
      <c r="H478" s="111" t="s">
        <v>2491</v>
      </c>
      <c r="I478" s="208"/>
      <c r="J478" s="208"/>
      <c r="K478" s="208"/>
      <c r="L478" s="208"/>
      <c r="M478" s="208"/>
      <c r="N478" s="206"/>
      <c r="AH478" s="215">
        <v>1</v>
      </c>
    </row>
    <row r="479" spans="1:34" ht="54.95" customHeight="1">
      <c r="A479" s="249" t="s">
        <v>471</v>
      </c>
      <c r="B479" s="112" t="s">
        <v>641</v>
      </c>
      <c r="C479" s="112" t="s">
        <v>733</v>
      </c>
      <c r="D479" s="111" t="s">
        <v>1578</v>
      </c>
      <c r="E479" s="112" t="s">
        <v>1036</v>
      </c>
      <c r="F479" s="112" t="s">
        <v>1037</v>
      </c>
      <c r="G479" s="40" t="s">
        <v>2492</v>
      </c>
      <c r="H479" s="111" t="s">
        <v>2493</v>
      </c>
      <c r="AH479" s="215">
        <v>1</v>
      </c>
    </row>
    <row r="480" spans="1:34" ht="54.95" customHeight="1">
      <c r="A480" s="249" t="s">
        <v>471</v>
      </c>
      <c r="B480" s="112" t="s">
        <v>525</v>
      </c>
      <c r="C480" s="112" t="s">
        <v>565</v>
      </c>
      <c r="D480" s="111" t="s">
        <v>1582</v>
      </c>
      <c r="E480" s="112" t="s">
        <v>1036</v>
      </c>
      <c r="F480" s="112" t="s">
        <v>1037</v>
      </c>
      <c r="G480" s="40" t="s">
        <v>2494</v>
      </c>
      <c r="H480" s="111" t="s">
        <v>2495</v>
      </c>
      <c r="I480" s="208"/>
      <c r="J480" s="208"/>
      <c r="K480" s="208"/>
      <c r="L480" s="208"/>
      <c r="M480" s="208"/>
      <c r="N480" s="206"/>
      <c r="AH480" s="215">
        <v>1</v>
      </c>
    </row>
    <row r="481" spans="1:34" ht="54.95" customHeight="1">
      <c r="A481" s="249" t="s">
        <v>471</v>
      </c>
      <c r="B481" s="112" t="s">
        <v>648</v>
      </c>
      <c r="C481" s="112" t="s">
        <v>750</v>
      </c>
      <c r="D481" s="111" t="s">
        <v>1586</v>
      </c>
      <c r="E481" s="112" t="s">
        <v>1036</v>
      </c>
      <c r="F481" s="112" t="s">
        <v>1037</v>
      </c>
      <c r="G481" s="40" t="s">
        <v>2496</v>
      </c>
      <c r="H481" s="111" t="s">
        <v>2497</v>
      </c>
      <c r="AH481" s="215">
        <v>1</v>
      </c>
    </row>
    <row r="482" spans="1:34" ht="54.95" customHeight="1">
      <c r="A482" s="249" t="s">
        <v>471</v>
      </c>
      <c r="B482" s="112" t="s">
        <v>650</v>
      </c>
      <c r="C482" s="112" t="s">
        <v>757</v>
      </c>
      <c r="D482" s="111" t="s">
        <v>1589</v>
      </c>
      <c r="E482" s="112" t="s">
        <v>1036</v>
      </c>
      <c r="F482" s="112" t="s">
        <v>1037</v>
      </c>
      <c r="G482" s="40" t="s">
        <v>2498</v>
      </c>
      <c r="H482" s="111" t="s">
        <v>2499</v>
      </c>
      <c r="I482" s="208"/>
      <c r="J482" s="208"/>
      <c r="K482" s="208"/>
      <c r="L482" s="208"/>
      <c r="M482" s="208"/>
      <c r="N482" s="206"/>
      <c r="AH482" s="215">
        <v>1</v>
      </c>
    </row>
    <row r="483" spans="1:34" ht="54.95" customHeight="1">
      <c r="A483" s="249" t="s">
        <v>471</v>
      </c>
      <c r="B483" s="112" t="s">
        <v>773</v>
      </c>
      <c r="C483" s="112" t="s">
        <v>1593</v>
      </c>
      <c r="D483" s="111" t="s">
        <v>1594</v>
      </c>
      <c r="E483" s="112" t="s">
        <v>1036</v>
      </c>
      <c r="F483" s="112" t="s">
        <v>1037</v>
      </c>
      <c r="G483" s="40" t="s">
        <v>2500</v>
      </c>
      <c r="H483" s="111" t="s">
        <v>2501</v>
      </c>
      <c r="AH483" s="215">
        <v>1</v>
      </c>
    </row>
    <row r="484" spans="1:34" ht="54.95" customHeight="1">
      <c r="A484" s="249" t="s">
        <v>1070</v>
      </c>
      <c r="B484" s="112" t="s">
        <v>648</v>
      </c>
      <c r="C484" s="112" t="s">
        <v>336</v>
      </c>
      <c r="D484" s="111" t="s">
        <v>1570</v>
      </c>
      <c r="E484" s="112" t="s">
        <v>1036</v>
      </c>
      <c r="F484" s="112" t="s">
        <v>1071</v>
      </c>
      <c r="G484" s="40" t="s">
        <v>2502</v>
      </c>
      <c r="H484" s="111" t="s">
        <v>2503</v>
      </c>
      <c r="I484" s="208"/>
      <c r="J484" s="208"/>
      <c r="K484" s="208"/>
      <c r="L484" s="208"/>
      <c r="M484" s="208"/>
      <c r="N484" s="206"/>
      <c r="AH484" s="215">
        <v>1</v>
      </c>
    </row>
    <row r="485" spans="1:34" ht="54.95" customHeight="1">
      <c r="A485" s="249" t="s">
        <v>1070</v>
      </c>
      <c r="B485" s="112" t="s">
        <v>460</v>
      </c>
      <c r="C485" s="112" t="s">
        <v>336</v>
      </c>
      <c r="D485" s="111" t="s">
        <v>1574</v>
      </c>
      <c r="E485" s="112" t="s">
        <v>1036</v>
      </c>
      <c r="F485" s="112" t="s">
        <v>1071</v>
      </c>
      <c r="G485" s="40" t="s">
        <v>2504</v>
      </c>
      <c r="H485" s="111" t="s">
        <v>2505</v>
      </c>
      <c r="AH485" s="215">
        <v>1</v>
      </c>
    </row>
    <row r="486" spans="1:34" ht="54.95" customHeight="1">
      <c r="A486" s="249" t="s">
        <v>1070</v>
      </c>
      <c r="B486" s="112" t="s">
        <v>865</v>
      </c>
      <c r="C486" s="112" t="s">
        <v>733</v>
      </c>
      <c r="D486" s="111" t="s">
        <v>1578</v>
      </c>
      <c r="E486" s="112" t="s">
        <v>1036</v>
      </c>
      <c r="F486" s="112" t="s">
        <v>1071</v>
      </c>
      <c r="G486" s="40" t="s">
        <v>2506</v>
      </c>
      <c r="H486" s="111" t="s">
        <v>2507</v>
      </c>
      <c r="I486" s="208"/>
      <c r="J486" s="208"/>
      <c r="K486" s="208"/>
      <c r="L486" s="208"/>
      <c r="M486" s="208"/>
      <c r="N486" s="206"/>
      <c r="AH486" s="215">
        <v>1</v>
      </c>
    </row>
    <row r="487" spans="1:34" ht="54.95" customHeight="1">
      <c r="A487" s="249" t="s">
        <v>1070</v>
      </c>
      <c r="B487" s="112" t="s">
        <v>729</v>
      </c>
      <c r="C487" s="112" t="s">
        <v>565</v>
      </c>
      <c r="D487" s="111" t="s">
        <v>1582</v>
      </c>
      <c r="E487" s="112" t="s">
        <v>1036</v>
      </c>
      <c r="F487" s="112" t="s">
        <v>1071</v>
      </c>
      <c r="G487" s="40" t="s">
        <v>2508</v>
      </c>
      <c r="H487" s="111" t="s">
        <v>2509</v>
      </c>
      <c r="AH487" s="215">
        <v>1</v>
      </c>
    </row>
    <row r="488" spans="1:34" ht="54.95" customHeight="1">
      <c r="A488" s="249" t="s">
        <v>1070</v>
      </c>
      <c r="B488" s="112" t="s">
        <v>695</v>
      </c>
      <c r="C488" s="112" t="s">
        <v>750</v>
      </c>
      <c r="D488" s="111" t="s">
        <v>1586</v>
      </c>
      <c r="E488" s="112" t="s">
        <v>1036</v>
      </c>
      <c r="F488" s="112" t="s">
        <v>1071</v>
      </c>
      <c r="G488" s="40" t="s">
        <v>2510</v>
      </c>
      <c r="H488" s="111" t="s">
        <v>2511</v>
      </c>
      <c r="I488" s="208"/>
      <c r="J488" s="208"/>
      <c r="K488" s="208"/>
      <c r="L488" s="208"/>
      <c r="M488" s="208"/>
      <c r="N488" s="206"/>
      <c r="AH488" s="215">
        <v>1</v>
      </c>
    </row>
    <row r="489" spans="1:34" ht="54.95" customHeight="1">
      <c r="A489" s="249" t="s">
        <v>1070</v>
      </c>
      <c r="B489" s="112" t="s">
        <v>1073</v>
      </c>
      <c r="C489" s="112" t="s">
        <v>757</v>
      </c>
      <c r="D489" s="111" t="s">
        <v>1589</v>
      </c>
      <c r="E489" s="112" t="s">
        <v>1036</v>
      </c>
      <c r="F489" s="112" t="s">
        <v>1071</v>
      </c>
      <c r="G489" s="40" t="s">
        <v>2512</v>
      </c>
      <c r="H489" s="111" t="s">
        <v>2513</v>
      </c>
      <c r="AH489" s="215">
        <v>1</v>
      </c>
    </row>
    <row r="490" spans="1:34" ht="54.95" customHeight="1">
      <c r="A490" s="249" t="s">
        <v>1070</v>
      </c>
      <c r="B490" s="112" t="s">
        <v>547</v>
      </c>
      <c r="C490" s="112" t="s">
        <v>1593</v>
      </c>
      <c r="D490" s="111" t="s">
        <v>1594</v>
      </c>
      <c r="E490" s="112" t="s">
        <v>1036</v>
      </c>
      <c r="F490" s="112" t="s">
        <v>1071</v>
      </c>
      <c r="G490" s="40" t="s">
        <v>2514</v>
      </c>
      <c r="H490" s="111" t="s">
        <v>2515</v>
      </c>
      <c r="I490" s="208"/>
      <c r="J490" s="208"/>
      <c r="K490" s="208"/>
      <c r="L490" s="208"/>
      <c r="M490" s="208"/>
      <c r="N490" s="206"/>
      <c r="AH490" s="215">
        <v>1</v>
      </c>
    </row>
    <row r="491" spans="1:34" ht="54.95" customHeight="1">
      <c r="A491" s="249" t="s">
        <v>748</v>
      </c>
      <c r="B491" s="112" t="s">
        <v>460</v>
      </c>
      <c r="C491" s="112" t="s">
        <v>336</v>
      </c>
      <c r="D491" s="111" t="s">
        <v>1570</v>
      </c>
      <c r="E491" s="112" t="s">
        <v>1075</v>
      </c>
      <c r="F491" s="112" t="s">
        <v>1076</v>
      </c>
      <c r="G491" s="40" t="s">
        <v>2516</v>
      </c>
      <c r="H491" s="111" t="s">
        <v>2517</v>
      </c>
      <c r="AH491" s="215">
        <v>1</v>
      </c>
    </row>
    <row r="492" spans="1:34" ht="54.95" customHeight="1">
      <c r="A492" s="249" t="s">
        <v>748</v>
      </c>
      <c r="B492" s="112" t="s">
        <v>791</v>
      </c>
      <c r="C492" s="112" t="s">
        <v>336</v>
      </c>
      <c r="D492" s="111" t="s">
        <v>1574</v>
      </c>
      <c r="E492" s="112" t="s">
        <v>1075</v>
      </c>
      <c r="F492" s="112" t="s">
        <v>1076</v>
      </c>
      <c r="G492" s="40" t="s">
        <v>2518</v>
      </c>
      <c r="H492" s="111" t="s">
        <v>2519</v>
      </c>
      <c r="I492" s="208"/>
      <c r="J492" s="208"/>
      <c r="K492" s="208"/>
      <c r="L492" s="208"/>
      <c r="M492" s="208"/>
      <c r="N492" s="206"/>
      <c r="AH492" s="215">
        <v>1</v>
      </c>
    </row>
    <row r="493" spans="1:34" ht="54.95" customHeight="1">
      <c r="A493" s="249" t="s">
        <v>748</v>
      </c>
      <c r="B493" s="112" t="s">
        <v>647</v>
      </c>
      <c r="C493" s="112" t="s">
        <v>733</v>
      </c>
      <c r="D493" s="111" t="s">
        <v>1578</v>
      </c>
      <c r="E493" s="112" t="s">
        <v>1075</v>
      </c>
      <c r="F493" s="112" t="s">
        <v>1076</v>
      </c>
      <c r="G493" s="40" t="s">
        <v>2520</v>
      </c>
      <c r="H493" s="111" t="s">
        <v>2521</v>
      </c>
      <c r="AH493" s="215">
        <v>1</v>
      </c>
    </row>
    <row r="494" spans="1:34" ht="54.95" customHeight="1">
      <c r="A494" s="249" t="s">
        <v>748</v>
      </c>
      <c r="B494" s="112" t="s">
        <v>756</v>
      </c>
      <c r="C494" s="112" t="s">
        <v>565</v>
      </c>
      <c r="D494" s="111" t="s">
        <v>1582</v>
      </c>
      <c r="E494" s="112" t="s">
        <v>1075</v>
      </c>
      <c r="F494" s="112" t="s">
        <v>1076</v>
      </c>
      <c r="G494" s="40" t="s">
        <v>2522</v>
      </c>
      <c r="H494" s="111" t="s">
        <v>2523</v>
      </c>
      <c r="I494" s="208"/>
      <c r="J494" s="208"/>
      <c r="K494" s="208"/>
      <c r="L494" s="208"/>
      <c r="M494" s="208"/>
      <c r="N494" s="206"/>
      <c r="AH494" s="215">
        <v>1</v>
      </c>
    </row>
    <row r="495" spans="1:34" ht="54.95" customHeight="1">
      <c r="A495" s="249" t="s">
        <v>748</v>
      </c>
      <c r="B495" s="112" t="s">
        <v>722</v>
      </c>
      <c r="C495" s="112" t="s">
        <v>750</v>
      </c>
      <c r="D495" s="111" t="s">
        <v>1586</v>
      </c>
      <c r="E495" s="112" t="s">
        <v>1075</v>
      </c>
      <c r="F495" s="112" t="s">
        <v>1076</v>
      </c>
      <c r="G495" s="40" t="s">
        <v>2524</v>
      </c>
      <c r="H495" s="111" t="s">
        <v>2525</v>
      </c>
      <c r="AH495" s="215">
        <v>1</v>
      </c>
    </row>
    <row r="496" spans="1:34" ht="54.95" customHeight="1">
      <c r="A496" s="249" t="s">
        <v>748</v>
      </c>
      <c r="B496" s="112" t="s">
        <v>773</v>
      </c>
      <c r="C496" s="112" t="s">
        <v>757</v>
      </c>
      <c r="D496" s="111" t="s">
        <v>1589</v>
      </c>
      <c r="E496" s="112" t="s">
        <v>1075</v>
      </c>
      <c r="F496" s="112" t="s">
        <v>1076</v>
      </c>
      <c r="G496" s="40" t="s">
        <v>2526</v>
      </c>
      <c r="H496" s="111" t="s">
        <v>2527</v>
      </c>
      <c r="I496" s="208"/>
      <c r="J496" s="208"/>
      <c r="K496" s="208"/>
      <c r="L496" s="208"/>
      <c r="M496" s="208"/>
      <c r="N496" s="206"/>
      <c r="AH496" s="215">
        <v>1</v>
      </c>
    </row>
    <row r="497" spans="1:34" ht="54.95" customHeight="1">
      <c r="A497" s="249" t="s">
        <v>748</v>
      </c>
      <c r="B497" s="112" t="s">
        <v>883</v>
      </c>
      <c r="C497" s="112" t="s">
        <v>1593</v>
      </c>
      <c r="D497" s="111" t="s">
        <v>1594</v>
      </c>
      <c r="E497" s="112" t="s">
        <v>1075</v>
      </c>
      <c r="F497" s="112" t="s">
        <v>1076</v>
      </c>
      <c r="G497" s="40" t="s">
        <v>2528</v>
      </c>
      <c r="H497" s="111" t="s">
        <v>2529</v>
      </c>
      <c r="AH497" s="215">
        <v>1</v>
      </c>
    </row>
    <row r="498" spans="1:34" ht="54.95" customHeight="1">
      <c r="A498" s="249" t="s">
        <v>480</v>
      </c>
      <c r="B498" s="112" t="s">
        <v>460</v>
      </c>
      <c r="C498" s="112" t="s">
        <v>336</v>
      </c>
      <c r="D498" s="111" t="s">
        <v>1570</v>
      </c>
      <c r="E498" s="112" t="s">
        <v>1036</v>
      </c>
      <c r="F498" s="112" t="s">
        <v>1079</v>
      </c>
      <c r="G498" s="40" t="s">
        <v>2530</v>
      </c>
      <c r="H498" s="111" t="s">
        <v>2531</v>
      </c>
      <c r="I498" s="208"/>
      <c r="J498" s="208"/>
      <c r="K498" s="208"/>
      <c r="L498" s="208"/>
      <c r="M498" s="208"/>
      <c r="N498" s="206"/>
      <c r="AH498" s="215">
        <v>1</v>
      </c>
    </row>
    <row r="499" spans="1:34" ht="54.95" customHeight="1">
      <c r="A499" s="249" t="s">
        <v>480</v>
      </c>
      <c r="B499" s="112" t="s">
        <v>774</v>
      </c>
      <c r="C499" s="112" t="s">
        <v>336</v>
      </c>
      <c r="D499" s="111" t="s">
        <v>1574</v>
      </c>
      <c r="E499" s="112" t="s">
        <v>1036</v>
      </c>
      <c r="F499" s="112" t="s">
        <v>1079</v>
      </c>
      <c r="G499" s="40" t="s">
        <v>2532</v>
      </c>
      <c r="H499" s="111" t="s">
        <v>2533</v>
      </c>
      <c r="AH499" s="215">
        <v>1</v>
      </c>
    </row>
    <row r="500" spans="1:34" ht="54.95" customHeight="1">
      <c r="A500" s="249" t="s">
        <v>480</v>
      </c>
      <c r="B500" s="112" t="s">
        <v>542</v>
      </c>
      <c r="C500" s="112" t="s">
        <v>733</v>
      </c>
      <c r="D500" s="111" t="s">
        <v>1578</v>
      </c>
      <c r="E500" s="112" t="s">
        <v>1036</v>
      </c>
      <c r="F500" s="112" t="s">
        <v>1079</v>
      </c>
      <c r="G500" s="40" t="s">
        <v>2534</v>
      </c>
      <c r="H500" s="111" t="s">
        <v>2535</v>
      </c>
      <c r="I500" s="208"/>
      <c r="J500" s="208"/>
      <c r="K500" s="208"/>
      <c r="L500" s="208"/>
      <c r="M500" s="208"/>
      <c r="N500" s="206"/>
      <c r="AH500" s="215">
        <v>1</v>
      </c>
    </row>
    <row r="501" spans="1:34" ht="54.95" customHeight="1">
      <c r="A501" s="249" t="s">
        <v>480</v>
      </c>
      <c r="B501" s="112" t="s">
        <v>843</v>
      </c>
      <c r="C501" s="112" t="s">
        <v>565</v>
      </c>
      <c r="D501" s="111" t="s">
        <v>1582</v>
      </c>
      <c r="E501" s="112" t="s">
        <v>1036</v>
      </c>
      <c r="F501" s="112" t="s">
        <v>1079</v>
      </c>
      <c r="G501" s="40" t="s">
        <v>2536</v>
      </c>
      <c r="H501" s="111" t="s">
        <v>2537</v>
      </c>
      <c r="AH501" s="215">
        <v>1</v>
      </c>
    </row>
    <row r="502" spans="1:34" ht="54.95" customHeight="1">
      <c r="A502" s="249" t="s">
        <v>480</v>
      </c>
      <c r="B502" s="112" t="s">
        <v>513</v>
      </c>
      <c r="C502" s="112" t="s">
        <v>750</v>
      </c>
      <c r="D502" s="111" t="s">
        <v>1586</v>
      </c>
      <c r="E502" s="112" t="s">
        <v>1036</v>
      </c>
      <c r="F502" s="112" t="s">
        <v>1079</v>
      </c>
      <c r="G502" s="40" t="s">
        <v>2538</v>
      </c>
      <c r="H502" s="111" t="s">
        <v>2539</v>
      </c>
      <c r="I502" s="208"/>
      <c r="J502" s="208"/>
      <c r="K502" s="208"/>
      <c r="L502" s="208"/>
      <c r="M502" s="208"/>
      <c r="N502" s="206"/>
      <c r="AH502" s="215">
        <v>1</v>
      </c>
    </row>
    <row r="503" spans="1:34" ht="54.95" customHeight="1">
      <c r="A503" s="249" t="s">
        <v>480</v>
      </c>
      <c r="B503" s="112" t="s">
        <v>1081</v>
      </c>
      <c r="C503" s="112" t="s">
        <v>757</v>
      </c>
      <c r="D503" s="111" t="s">
        <v>1589</v>
      </c>
      <c r="E503" s="112" t="s">
        <v>1036</v>
      </c>
      <c r="F503" s="112" t="s">
        <v>1079</v>
      </c>
      <c r="G503" s="40" t="s">
        <v>2540</v>
      </c>
      <c r="H503" s="111" t="s">
        <v>2541</v>
      </c>
      <c r="AH503" s="215">
        <v>1</v>
      </c>
    </row>
    <row r="504" spans="1:34" ht="54.95" customHeight="1">
      <c r="A504" s="249" t="s">
        <v>480</v>
      </c>
      <c r="B504" s="112" t="s">
        <v>773</v>
      </c>
      <c r="C504" s="112" t="s">
        <v>1593</v>
      </c>
      <c r="D504" s="111" t="s">
        <v>1594</v>
      </c>
      <c r="E504" s="112" t="s">
        <v>1036</v>
      </c>
      <c r="F504" s="112" t="s">
        <v>1079</v>
      </c>
      <c r="G504" s="40" t="s">
        <v>2542</v>
      </c>
      <c r="H504" s="111" t="s">
        <v>2543</v>
      </c>
      <c r="I504" s="208"/>
      <c r="J504" s="208"/>
      <c r="K504" s="208"/>
      <c r="L504" s="208"/>
      <c r="M504" s="208"/>
      <c r="N504" s="206"/>
      <c r="AH504" s="215">
        <v>1</v>
      </c>
    </row>
    <row r="505" spans="1:34" ht="54.95" customHeight="1">
      <c r="A505" s="249" t="s">
        <v>965</v>
      </c>
      <c r="B505" s="112" t="s">
        <v>460</v>
      </c>
      <c r="C505" s="112" t="s">
        <v>336</v>
      </c>
      <c r="D505" s="111" t="s">
        <v>1570</v>
      </c>
      <c r="E505" s="112" t="s">
        <v>1036</v>
      </c>
      <c r="F505" s="112" t="s">
        <v>1083</v>
      </c>
      <c r="G505" s="40" t="s">
        <v>2544</v>
      </c>
      <c r="H505" s="111" t="s">
        <v>2545</v>
      </c>
      <c r="AH505" s="215">
        <v>1</v>
      </c>
    </row>
    <row r="506" spans="1:34" ht="54.95" customHeight="1">
      <c r="A506" s="249" t="s">
        <v>965</v>
      </c>
      <c r="B506" s="112" t="s">
        <v>930</v>
      </c>
      <c r="C506" s="112" t="s">
        <v>336</v>
      </c>
      <c r="D506" s="111" t="s">
        <v>1574</v>
      </c>
      <c r="E506" s="112" t="s">
        <v>1036</v>
      </c>
      <c r="F506" s="112" t="s">
        <v>1083</v>
      </c>
      <c r="G506" s="40" t="s">
        <v>2546</v>
      </c>
      <c r="H506" s="111" t="s">
        <v>2547</v>
      </c>
      <c r="I506" s="208"/>
      <c r="J506" s="208"/>
      <c r="K506" s="208"/>
      <c r="L506" s="208"/>
      <c r="M506" s="208"/>
      <c r="N506" s="206"/>
      <c r="AH506" s="215">
        <v>1</v>
      </c>
    </row>
    <row r="507" spans="1:34" ht="54.95" customHeight="1">
      <c r="A507" s="249" t="s">
        <v>965</v>
      </c>
      <c r="B507" s="112" t="s">
        <v>988</v>
      </c>
      <c r="C507" s="112" t="s">
        <v>733</v>
      </c>
      <c r="D507" s="111" t="s">
        <v>1578</v>
      </c>
      <c r="E507" s="112" t="s">
        <v>1036</v>
      </c>
      <c r="F507" s="112" t="s">
        <v>1083</v>
      </c>
      <c r="G507" s="40" t="s">
        <v>2548</v>
      </c>
      <c r="H507" s="111" t="s">
        <v>2549</v>
      </c>
      <c r="AH507" s="215">
        <v>1</v>
      </c>
    </row>
    <row r="508" spans="1:34" ht="54.95" customHeight="1">
      <c r="A508" s="249" t="s">
        <v>965</v>
      </c>
      <c r="B508" s="112" t="s">
        <v>675</v>
      </c>
      <c r="C508" s="112" t="s">
        <v>565</v>
      </c>
      <c r="D508" s="111" t="s">
        <v>1582</v>
      </c>
      <c r="E508" s="112" t="s">
        <v>1036</v>
      </c>
      <c r="F508" s="112" t="s">
        <v>1083</v>
      </c>
      <c r="G508" s="40" t="s">
        <v>2550</v>
      </c>
      <c r="H508" s="111" t="s">
        <v>2551</v>
      </c>
      <c r="I508" s="208"/>
      <c r="J508" s="208"/>
      <c r="K508" s="208"/>
      <c r="L508" s="208"/>
      <c r="M508" s="208"/>
      <c r="N508" s="206"/>
      <c r="AH508" s="215">
        <v>1</v>
      </c>
    </row>
    <row r="509" spans="1:34" ht="54.95" customHeight="1">
      <c r="A509" s="249" t="s">
        <v>965</v>
      </c>
      <c r="B509" s="112" t="s">
        <v>702</v>
      </c>
      <c r="C509" s="112" t="s">
        <v>750</v>
      </c>
      <c r="D509" s="111" t="s">
        <v>1586</v>
      </c>
      <c r="E509" s="112" t="s">
        <v>1036</v>
      </c>
      <c r="F509" s="112" t="s">
        <v>1083</v>
      </c>
      <c r="G509" s="40" t="s">
        <v>2552</v>
      </c>
      <c r="H509" s="111" t="s">
        <v>2553</v>
      </c>
      <c r="AH509" s="215">
        <v>1</v>
      </c>
    </row>
    <row r="510" spans="1:34" ht="54.95" customHeight="1">
      <c r="A510" s="249" t="s">
        <v>965</v>
      </c>
      <c r="B510" s="112" t="s">
        <v>931</v>
      </c>
      <c r="C510" s="112" t="s">
        <v>757</v>
      </c>
      <c r="D510" s="111" t="s">
        <v>1589</v>
      </c>
      <c r="E510" s="112" t="s">
        <v>1036</v>
      </c>
      <c r="F510" s="112" t="s">
        <v>1083</v>
      </c>
      <c r="G510" s="40" t="s">
        <v>2554</v>
      </c>
      <c r="H510" s="111" t="s">
        <v>2555</v>
      </c>
      <c r="I510" s="208"/>
      <c r="J510" s="208"/>
      <c r="K510" s="208"/>
      <c r="L510" s="208"/>
      <c r="M510" s="208"/>
      <c r="N510" s="206"/>
      <c r="AH510" s="215">
        <v>1</v>
      </c>
    </row>
    <row r="511" spans="1:34" ht="54.95" customHeight="1">
      <c r="A511" s="249" t="s">
        <v>965</v>
      </c>
      <c r="B511" s="112" t="s">
        <v>773</v>
      </c>
      <c r="C511" s="112" t="s">
        <v>1593</v>
      </c>
      <c r="D511" s="111" t="s">
        <v>1594</v>
      </c>
      <c r="E511" s="112" t="s">
        <v>1036</v>
      </c>
      <c r="F511" s="112" t="s">
        <v>1083</v>
      </c>
      <c r="G511" s="40" t="s">
        <v>2556</v>
      </c>
      <c r="H511" s="111" t="s">
        <v>2557</v>
      </c>
      <c r="AH511" s="215">
        <v>1</v>
      </c>
    </row>
    <row r="512" spans="1:34" ht="54.95" customHeight="1">
      <c r="A512" s="249" t="s">
        <v>932</v>
      </c>
      <c r="B512" s="112" t="s">
        <v>641</v>
      </c>
      <c r="C512" s="112" t="s">
        <v>336</v>
      </c>
      <c r="D512" s="111" t="s">
        <v>1570</v>
      </c>
      <c r="E512" s="112" t="s">
        <v>1036</v>
      </c>
      <c r="F512" s="112" t="s">
        <v>1086</v>
      </c>
      <c r="G512" s="40" t="s">
        <v>2558</v>
      </c>
      <c r="H512" s="111" t="s">
        <v>2559</v>
      </c>
      <c r="I512" s="208"/>
      <c r="J512" s="208"/>
      <c r="K512" s="208"/>
      <c r="L512" s="208"/>
      <c r="M512" s="208"/>
      <c r="N512" s="206"/>
      <c r="AH512" s="215">
        <v>1</v>
      </c>
    </row>
    <row r="513" spans="1:34" ht="54.95" customHeight="1">
      <c r="A513" s="249" t="s">
        <v>932</v>
      </c>
      <c r="B513" s="112" t="s">
        <v>809</v>
      </c>
      <c r="C513" s="112" t="s">
        <v>336</v>
      </c>
      <c r="D513" s="111" t="s">
        <v>1574</v>
      </c>
      <c r="E513" s="112" t="s">
        <v>1036</v>
      </c>
      <c r="F513" s="112" t="s">
        <v>1086</v>
      </c>
      <c r="G513" s="40" t="s">
        <v>2560</v>
      </c>
      <c r="H513" s="111" t="s">
        <v>2561</v>
      </c>
      <c r="AH513" s="215">
        <v>1</v>
      </c>
    </row>
    <row r="514" spans="1:34" ht="54.95" customHeight="1">
      <c r="A514" s="249" t="s">
        <v>932</v>
      </c>
      <c r="B514" s="112" t="s">
        <v>810</v>
      </c>
      <c r="C514" s="112" t="s">
        <v>733</v>
      </c>
      <c r="D514" s="111" t="s">
        <v>1578</v>
      </c>
      <c r="E514" s="112" t="s">
        <v>1036</v>
      </c>
      <c r="F514" s="112" t="s">
        <v>1086</v>
      </c>
      <c r="G514" s="40" t="s">
        <v>2562</v>
      </c>
      <c r="H514" s="111" t="s">
        <v>2563</v>
      </c>
      <c r="I514" s="208"/>
      <c r="J514" s="208"/>
      <c r="K514" s="208"/>
      <c r="L514" s="208"/>
      <c r="M514" s="208"/>
      <c r="N514" s="206"/>
      <c r="AH514" s="215">
        <v>1</v>
      </c>
    </row>
    <row r="515" spans="1:34" ht="54.95" customHeight="1">
      <c r="A515" s="249" t="s">
        <v>932</v>
      </c>
      <c r="B515" s="112" t="s">
        <v>702</v>
      </c>
      <c r="C515" s="112" t="s">
        <v>565</v>
      </c>
      <c r="D515" s="111" t="s">
        <v>1582</v>
      </c>
      <c r="E515" s="112" t="s">
        <v>1036</v>
      </c>
      <c r="F515" s="112" t="s">
        <v>1086</v>
      </c>
      <c r="G515" s="40" t="s">
        <v>2564</v>
      </c>
      <c r="H515" s="111" t="s">
        <v>2565</v>
      </c>
      <c r="AH515" s="215">
        <v>1</v>
      </c>
    </row>
    <row r="516" spans="1:34" ht="54.95" customHeight="1">
      <c r="A516" s="249" t="s">
        <v>932</v>
      </c>
      <c r="B516" s="112" t="s">
        <v>931</v>
      </c>
      <c r="C516" s="112" t="s">
        <v>750</v>
      </c>
      <c r="D516" s="111" t="s">
        <v>1586</v>
      </c>
      <c r="E516" s="112" t="s">
        <v>1036</v>
      </c>
      <c r="F516" s="112" t="s">
        <v>1086</v>
      </c>
      <c r="G516" s="40" t="s">
        <v>2566</v>
      </c>
      <c r="H516" s="111" t="s">
        <v>2567</v>
      </c>
      <c r="I516" s="208"/>
      <c r="J516" s="208"/>
      <c r="K516" s="208"/>
      <c r="L516" s="208"/>
      <c r="M516" s="208"/>
      <c r="N516" s="206"/>
      <c r="AH516" s="215">
        <v>1</v>
      </c>
    </row>
    <row r="517" spans="1:34" ht="54.95" customHeight="1">
      <c r="A517" s="249" t="s">
        <v>932</v>
      </c>
      <c r="B517" s="112" t="s">
        <v>897</v>
      </c>
      <c r="C517" s="112" t="s">
        <v>757</v>
      </c>
      <c r="D517" s="111" t="s">
        <v>1589</v>
      </c>
      <c r="E517" s="112" t="s">
        <v>1036</v>
      </c>
      <c r="F517" s="112" t="s">
        <v>1086</v>
      </c>
      <c r="G517" s="40" t="s">
        <v>2568</v>
      </c>
      <c r="H517" s="111" t="s">
        <v>2569</v>
      </c>
      <c r="AH517" s="215">
        <v>1</v>
      </c>
    </row>
    <row r="518" spans="1:34" ht="54.95" customHeight="1">
      <c r="A518" s="249" t="s">
        <v>932</v>
      </c>
      <c r="B518" s="112" t="s">
        <v>773</v>
      </c>
      <c r="C518" s="112" t="s">
        <v>1593</v>
      </c>
      <c r="D518" s="111" t="s">
        <v>1594</v>
      </c>
      <c r="E518" s="112" t="s">
        <v>1036</v>
      </c>
      <c r="F518" s="112" t="s">
        <v>1086</v>
      </c>
      <c r="G518" s="40" t="s">
        <v>2570</v>
      </c>
      <c r="H518" s="111" t="s">
        <v>2571</v>
      </c>
      <c r="I518" s="208"/>
      <c r="J518" s="208"/>
      <c r="K518" s="208"/>
      <c r="L518" s="208"/>
      <c r="M518" s="208"/>
      <c r="N518" s="206"/>
      <c r="AH518" s="215">
        <v>1</v>
      </c>
    </row>
    <row r="519" spans="1:34" ht="54.95" customHeight="1">
      <c r="A519" s="249" t="s">
        <v>999</v>
      </c>
      <c r="B519" s="112" t="s">
        <v>460</v>
      </c>
      <c r="C519" s="112" t="s">
        <v>336</v>
      </c>
      <c r="D519" s="111" t="s">
        <v>1570</v>
      </c>
      <c r="E519" s="112" t="s">
        <v>1075</v>
      </c>
      <c r="F519" s="112" t="s">
        <v>1090</v>
      </c>
      <c r="G519" s="40" t="s">
        <v>2572</v>
      </c>
      <c r="H519" s="111" t="s">
        <v>2573</v>
      </c>
      <c r="AH519" s="215">
        <v>1</v>
      </c>
    </row>
    <row r="520" spans="1:34" ht="54.95" customHeight="1">
      <c r="A520" s="249" t="s">
        <v>999</v>
      </c>
      <c r="B520" s="112" t="s">
        <v>791</v>
      </c>
      <c r="C520" s="112" t="s">
        <v>336</v>
      </c>
      <c r="D520" s="111" t="s">
        <v>1574</v>
      </c>
      <c r="E520" s="112" t="s">
        <v>1075</v>
      </c>
      <c r="F520" s="112" t="s">
        <v>1090</v>
      </c>
      <c r="G520" s="40" t="s">
        <v>2574</v>
      </c>
      <c r="H520" s="111" t="s">
        <v>2575</v>
      </c>
      <c r="I520" s="208"/>
      <c r="J520" s="208"/>
      <c r="K520" s="208"/>
      <c r="L520" s="208"/>
      <c r="M520" s="208"/>
      <c r="N520" s="206"/>
      <c r="AH520" s="215">
        <v>1</v>
      </c>
    </row>
    <row r="521" spans="1:34" ht="54.95" customHeight="1">
      <c r="A521" s="249" t="s">
        <v>999</v>
      </c>
      <c r="B521" s="112" t="s">
        <v>722</v>
      </c>
      <c r="C521" s="112" t="s">
        <v>733</v>
      </c>
      <c r="D521" s="111" t="s">
        <v>1578</v>
      </c>
      <c r="E521" s="112" t="s">
        <v>1075</v>
      </c>
      <c r="F521" s="112" t="s">
        <v>1090</v>
      </c>
      <c r="G521" s="40" t="s">
        <v>2576</v>
      </c>
      <c r="H521" s="111" t="s">
        <v>2577</v>
      </c>
      <c r="AH521" s="215">
        <v>1</v>
      </c>
    </row>
    <row r="522" spans="1:34" ht="54.95" customHeight="1">
      <c r="A522" s="249" t="s">
        <v>999</v>
      </c>
      <c r="B522" s="112" t="s">
        <v>647</v>
      </c>
      <c r="C522" s="112" t="s">
        <v>565</v>
      </c>
      <c r="D522" s="111" t="s">
        <v>1582</v>
      </c>
      <c r="E522" s="112" t="s">
        <v>1075</v>
      </c>
      <c r="F522" s="112" t="s">
        <v>1090</v>
      </c>
      <c r="G522" s="40" t="s">
        <v>2578</v>
      </c>
      <c r="H522" s="111" t="s">
        <v>2579</v>
      </c>
      <c r="I522" s="208"/>
      <c r="J522" s="208"/>
      <c r="K522" s="208"/>
      <c r="L522" s="208"/>
      <c r="M522" s="208"/>
      <c r="N522" s="206"/>
      <c r="AH522" s="215">
        <v>1</v>
      </c>
    </row>
    <row r="523" spans="1:34" ht="54.95" customHeight="1">
      <c r="A523" s="249" t="s">
        <v>999</v>
      </c>
      <c r="B523" s="112" t="s">
        <v>890</v>
      </c>
      <c r="C523" s="112" t="s">
        <v>750</v>
      </c>
      <c r="D523" s="111" t="s">
        <v>1586</v>
      </c>
      <c r="E523" s="112" t="s">
        <v>1075</v>
      </c>
      <c r="F523" s="112" t="s">
        <v>1090</v>
      </c>
      <c r="G523" s="40" t="s">
        <v>2580</v>
      </c>
      <c r="H523" s="111" t="s">
        <v>2581</v>
      </c>
      <c r="AH523" s="215">
        <v>1</v>
      </c>
    </row>
    <row r="524" spans="1:34" ht="54.95" customHeight="1">
      <c r="A524" s="249" t="s">
        <v>999</v>
      </c>
      <c r="B524" s="112" t="s">
        <v>676</v>
      </c>
      <c r="C524" s="112" t="s">
        <v>757</v>
      </c>
      <c r="D524" s="111" t="s">
        <v>1589</v>
      </c>
      <c r="E524" s="112" t="s">
        <v>1075</v>
      </c>
      <c r="F524" s="112" t="s">
        <v>1090</v>
      </c>
      <c r="G524" s="40" t="s">
        <v>2582</v>
      </c>
      <c r="H524" s="111" t="s">
        <v>2583</v>
      </c>
      <c r="I524" s="208"/>
      <c r="J524" s="208"/>
      <c r="K524" s="208"/>
      <c r="L524" s="208"/>
      <c r="M524" s="208"/>
      <c r="N524" s="206"/>
      <c r="AH524" s="215">
        <v>1</v>
      </c>
    </row>
    <row r="525" spans="1:34" ht="54.95" customHeight="1">
      <c r="A525" s="249" t="s">
        <v>999</v>
      </c>
      <c r="B525" s="112" t="s">
        <v>773</v>
      </c>
      <c r="C525" s="112" t="s">
        <v>1593</v>
      </c>
      <c r="D525" s="111" t="s">
        <v>1594</v>
      </c>
      <c r="E525" s="112" t="s">
        <v>1075</v>
      </c>
      <c r="F525" s="112" t="s">
        <v>1090</v>
      </c>
      <c r="G525" s="40" t="s">
        <v>2584</v>
      </c>
      <c r="H525" s="111" t="s">
        <v>2585</v>
      </c>
      <c r="AH525" s="215">
        <v>1</v>
      </c>
    </row>
    <row r="526" spans="1:34" ht="54.95" customHeight="1">
      <c r="A526" s="249" t="s">
        <v>996</v>
      </c>
      <c r="B526" s="112" t="s">
        <v>460</v>
      </c>
      <c r="C526" s="112" t="s">
        <v>336</v>
      </c>
      <c r="D526" s="111" t="s">
        <v>1570</v>
      </c>
      <c r="E526" s="112" t="s">
        <v>1029</v>
      </c>
      <c r="F526" s="112" t="s">
        <v>1093</v>
      </c>
      <c r="G526" s="40" t="s">
        <v>2586</v>
      </c>
      <c r="H526" s="111" t="s">
        <v>2587</v>
      </c>
      <c r="I526" s="208"/>
      <c r="J526" s="208"/>
      <c r="K526" s="208"/>
      <c r="L526" s="208"/>
      <c r="M526" s="208"/>
      <c r="N526" s="206"/>
      <c r="AH526" s="215">
        <v>1</v>
      </c>
    </row>
    <row r="527" spans="1:34" ht="54.95" customHeight="1">
      <c r="A527" s="249" t="s">
        <v>996</v>
      </c>
      <c r="B527" s="112" t="s">
        <v>776</v>
      </c>
      <c r="C527" s="112" t="s">
        <v>336</v>
      </c>
      <c r="D527" s="111" t="s">
        <v>1574</v>
      </c>
      <c r="E527" s="112" t="s">
        <v>1029</v>
      </c>
      <c r="F527" s="112" t="s">
        <v>1093</v>
      </c>
      <c r="G527" s="40" t="s">
        <v>2588</v>
      </c>
      <c r="H527" s="111" t="s">
        <v>2589</v>
      </c>
      <c r="AH527" s="215">
        <v>1</v>
      </c>
    </row>
    <row r="528" spans="1:34" ht="54.95" customHeight="1">
      <c r="A528" s="249" t="s">
        <v>996</v>
      </c>
      <c r="B528" s="112" t="s">
        <v>759</v>
      </c>
      <c r="C528" s="112" t="s">
        <v>733</v>
      </c>
      <c r="D528" s="111" t="s">
        <v>1578</v>
      </c>
      <c r="E528" s="112" t="s">
        <v>1029</v>
      </c>
      <c r="F528" s="112" t="s">
        <v>1093</v>
      </c>
      <c r="G528" s="40" t="s">
        <v>2590</v>
      </c>
      <c r="H528" s="111" t="s">
        <v>2591</v>
      </c>
      <c r="I528" s="208"/>
      <c r="J528" s="208"/>
      <c r="K528" s="208"/>
      <c r="L528" s="208"/>
      <c r="M528" s="208"/>
      <c r="N528" s="206"/>
      <c r="AH528" s="215">
        <v>1</v>
      </c>
    </row>
    <row r="529" spans="1:34" ht="54.95" customHeight="1">
      <c r="A529" s="249" t="s">
        <v>996</v>
      </c>
      <c r="B529" s="112" t="s">
        <v>719</v>
      </c>
      <c r="C529" s="112" t="s">
        <v>565</v>
      </c>
      <c r="D529" s="111" t="s">
        <v>1582</v>
      </c>
      <c r="E529" s="112" t="s">
        <v>1029</v>
      </c>
      <c r="F529" s="112" t="s">
        <v>1093</v>
      </c>
      <c r="G529" s="40" t="s">
        <v>2592</v>
      </c>
      <c r="H529" s="111" t="s">
        <v>2593</v>
      </c>
      <c r="AH529" s="215">
        <v>1</v>
      </c>
    </row>
    <row r="530" spans="1:34" ht="54.95" customHeight="1">
      <c r="A530" s="249" t="s">
        <v>996</v>
      </c>
      <c r="B530" s="112" t="s">
        <v>1095</v>
      </c>
      <c r="C530" s="112" t="s">
        <v>750</v>
      </c>
      <c r="D530" s="111" t="s">
        <v>1586</v>
      </c>
      <c r="E530" s="112" t="s">
        <v>1029</v>
      </c>
      <c r="F530" s="112" t="s">
        <v>1093</v>
      </c>
      <c r="G530" s="40" t="s">
        <v>2594</v>
      </c>
      <c r="H530" s="111" t="s">
        <v>2595</v>
      </c>
      <c r="I530" s="208"/>
      <c r="J530" s="208"/>
      <c r="K530" s="208"/>
      <c r="L530" s="208"/>
      <c r="M530" s="208"/>
      <c r="N530" s="206"/>
      <c r="AH530" s="215">
        <v>1</v>
      </c>
    </row>
    <row r="531" spans="1:34" ht="54.95" customHeight="1">
      <c r="A531" s="249" t="s">
        <v>996</v>
      </c>
      <c r="B531" s="112" t="s">
        <v>764</v>
      </c>
      <c r="C531" s="112" t="s">
        <v>757</v>
      </c>
      <c r="D531" s="111" t="s">
        <v>1589</v>
      </c>
      <c r="E531" s="112" t="s">
        <v>1029</v>
      </c>
      <c r="F531" s="112" t="s">
        <v>1093</v>
      </c>
      <c r="G531" s="40" t="s">
        <v>2596</v>
      </c>
      <c r="H531" s="111" t="s">
        <v>2597</v>
      </c>
      <c r="AH531" s="215">
        <v>1</v>
      </c>
    </row>
    <row r="532" spans="1:34" ht="54.95" customHeight="1">
      <c r="A532" s="249" t="s">
        <v>996</v>
      </c>
      <c r="B532" s="112" t="s">
        <v>773</v>
      </c>
      <c r="C532" s="112" t="s">
        <v>1593</v>
      </c>
      <c r="D532" s="111" t="s">
        <v>1594</v>
      </c>
      <c r="E532" s="112" t="s">
        <v>1029</v>
      </c>
      <c r="F532" s="112" t="s">
        <v>1093</v>
      </c>
      <c r="G532" s="40" t="s">
        <v>2598</v>
      </c>
      <c r="H532" s="111" t="s">
        <v>2599</v>
      </c>
      <c r="I532" s="208"/>
      <c r="J532" s="208"/>
      <c r="K532" s="208"/>
      <c r="L532" s="208"/>
      <c r="M532" s="208"/>
      <c r="N532" s="206"/>
      <c r="AH532" s="215">
        <v>1</v>
      </c>
    </row>
    <row r="533" spans="1:34" ht="54.95" customHeight="1">
      <c r="A533" s="249" t="s">
        <v>1089</v>
      </c>
      <c r="B533" s="112" t="s">
        <v>513</v>
      </c>
      <c r="C533" s="112" t="s">
        <v>336</v>
      </c>
      <c r="D533" s="111" t="s">
        <v>1570</v>
      </c>
      <c r="E533" s="112" t="s">
        <v>1021</v>
      </c>
      <c r="F533" s="112" t="s">
        <v>1097</v>
      </c>
      <c r="G533" s="40" t="s">
        <v>2600</v>
      </c>
      <c r="H533" s="111" t="s">
        <v>2601</v>
      </c>
      <c r="AH533" s="215">
        <v>1</v>
      </c>
    </row>
    <row r="534" spans="1:34" ht="54.95" customHeight="1">
      <c r="A534" s="249" t="s">
        <v>1089</v>
      </c>
      <c r="B534" s="112" t="s">
        <v>460</v>
      </c>
      <c r="C534" s="112" t="s">
        <v>336</v>
      </c>
      <c r="D534" s="111" t="s">
        <v>1574</v>
      </c>
      <c r="E534" s="112" t="s">
        <v>1021</v>
      </c>
      <c r="F534" s="112" t="s">
        <v>1097</v>
      </c>
      <c r="G534" s="40" t="s">
        <v>2602</v>
      </c>
      <c r="H534" s="111" t="s">
        <v>2603</v>
      </c>
      <c r="I534" s="208"/>
      <c r="J534" s="208"/>
      <c r="K534" s="208"/>
      <c r="L534" s="208"/>
      <c r="M534" s="208"/>
      <c r="N534" s="206"/>
      <c r="AH534" s="215">
        <v>1</v>
      </c>
    </row>
    <row r="535" spans="1:34" ht="54.95" customHeight="1">
      <c r="A535" s="249" t="s">
        <v>1089</v>
      </c>
      <c r="B535" s="112" t="s">
        <v>477</v>
      </c>
      <c r="C535" s="112" t="s">
        <v>733</v>
      </c>
      <c r="D535" s="111" t="s">
        <v>1578</v>
      </c>
      <c r="E535" s="112" t="s">
        <v>1021</v>
      </c>
      <c r="F535" s="112" t="s">
        <v>1097</v>
      </c>
      <c r="G535" s="40" t="s">
        <v>2604</v>
      </c>
      <c r="H535" s="111" t="s">
        <v>2605</v>
      </c>
      <c r="AH535" s="215">
        <v>1</v>
      </c>
    </row>
    <row r="536" spans="1:34" ht="54.95" customHeight="1">
      <c r="A536" s="249" t="s">
        <v>1089</v>
      </c>
      <c r="B536" s="112" t="s">
        <v>719</v>
      </c>
      <c r="C536" s="112" t="s">
        <v>565</v>
      </c>
      <c r="D536" s="111" t="s">
        <v>1582</v>
      </c>
      <c r="E536" s="112" t="s">
        <v>1021</v>
      </c>
      <c r="F536" s="112" t="s">
        <v>1097</v>
      </c>
      <c r="G536" s="40" t="s">
        <v>2606</v>
      </c>
      <c r="H536" s="111" t="s">
        <v>2607</v>
      </c>
      <c r="I536" s="208"/>
      <c r="J536" s="208"/>
      <c r="K536" s="208"/>
      <c r="L536" s="208"/>
      <c r="M536" s="208"/>
      <c r="N536" s="206"/>
      <c r="AH536" s="215">
        <v>1</v>
      </c>
    </row>
    <row r="537" spans="1:34" ht="54.95" customHeight="1">
      <c r="A537" s="249" t="s">
        <v>1089</v>
      </c>
      <c r="B537" s="112" t="s">
        <v>1099</v>
      </c>
      <c r="C537" s="112" t="s">
        <v>750</v>
      </c>
      <c r="D537" s="111" t="s">
        <v>1586</v>
      </c>
      <c r="E537" s="112" t="s">
        <v>1021</v>
      </c>
      <c r="F537" s="112" t="s">
        <v>1097</v>
      </c>
      <c r="G537" s="40" t="s">
        <v>2608</v>
      </c>
      <c r="H537" s="111" t="s">
        <v>2609</v>
      </c>
      <c r="AH537" s="215">
        <v>1</v>
      </c>
    </row>
    <row r="538" spans="1:34" ht="54.95" customHeight="1">
      <c r="A538" s="249" t="s">
        <v>1089</v>
      </c>
      <c r="B538" s="112" t="s">
        <v>1100</v>
      </c>
      <c r="C538" s="112" t="s">
        <v>757</v>
      </c>
      <c r="D538" s="111" t="s">
        <v>1589</v>
      </c>
      <c r="E538" s="112" t="s">
        <v>1021</v>
      </c>
      <c r="F538" s="112" t="s">
        <v>1097</v>
      </c>
      <c r="G538" s="40" t="s">
        <v>2610</v>
      </c>
      <c r="H538" s="111" t="s">
        <v>2611</v>
      </c>
      <c r="I538" s="208"/>
      <c r="J538" s="208"/>
      <c r="K538" s="208"/>
      <c r="L538" s="208"/>
      <c r="M538" s="208"/>
      <c r="N538" s="206"/>
      <c r="AH538" s="215">
        <v>1</v>
      </c>
    </row>
    <row r="539" spans="1:34" ht="54.95" customHeight="1">
      <c r="A539" s="249" t="s">
        <v>1089</v>
      </c>
      <c r="B539" s="112" t="s">
        <v>547</v>
      </c>
      <c r="C539" s="112" t="s">
        <v>1593</v>
      </c>
      <c r="D539" s="111" t="s">
        <v>1594</v>
      </c>
      <c r="E539" s="112" t="s">
        <v>1021</v>
      </c>
      <c r="F539" s="112" t="s">
        <v>1097</v>
      </c>
      <c r="G539" s="40" t="s">
        <v>2612</v>
      </c>
      <c r="H539" s="111" t="s">
        <v>2613</v>
      </c>
      <c r="AH539" s="215">
        <v>1</v>
      </c>
    </row>
    <row r="540" spans="1:34" ht="54.95" customHeight="1">
      <c r="A540" s="249" t="s">
        <v>1049</v>
      </c>
      <c r="B540" s="112" t="s">
        <v>542</v>
      </c>
      <c r="C540" s="112" t="s">
        <v>336</v>
      </c>
      <c r="D540" s="111" t="s">
        <v>1570</v>
      </c>
      <c r="E540" s="112" t="s">
        <v>1029</v>
      </c>
      <c r="F540" s="112" t="s">
        <v>1103</v>
      </c>
      <c r="G540" s="40" t="s">
        <v>2614</v>
      </c>
      <c r="H540" s="111" t="s">
        <v>2615</v>
      </c>
      <c r="I540" s="208"/>
      <c r="J540" s="208"/>
      <c r="K540" s="208"/>
      <c r="L540" s="208"/>
      <c r="M540" s="208"/>
      <c r="N540" s="206"/>
      <c r="AH540" s="215">
        <v>1</v>
      </c>
    </row>
    <row r="541" spans="1:34" ht="54.95" customHeight="1">
      <c r="A541" s="249" t="s">
        <v>1049</v>
      </c>
      <c r="B541" s="112" t="s">
        <v>641</v>
      </c>
      <c r="C541" s="112" t="s">
        <v>336</v>
      </c>
      <c r="D541" s="111" t="s">
        <v>1574</v>
      </c>
      <c r="E541" s="112" t="s">
        <v>1029</v>
      </c>
      <c r="F541" s="112" t="s">
        <v>1103</v>
      </c>
      <c r="G541" s="40" t="s">
        <v>2616</v>
      </c>
      <c r="H541" s="111" t="s">
        <v>2617</v>
      </c>
      <c r="AH541" s="215">
        <v>1</v>
      </c>
    </row>
    <row r="542" spans="1:34" ht="54.95" customHeight="1">
      <c r="A542" s="249" t="s">
        <v>1049</v>
      </c>
      <c r="B542" s="112" t="s">
        <v>729</v>
      </c>
      <c r="C542" s="112" t="s">
        <v>733</v>
      </c>
      <c r="D542" s="111" t="s">
        <v>1578</v>
      </c>
      <c r="E542" s="112" t="s">
        <v>1029</v>
      </c>
      <c r="F542" s="112" t="s">
        <v>1103</v>
      </c>
      <c r="G542" s="40" t="s">
        <v>2618</v>
      </c>
      <c r="H542" s="111" t="s">
        <v>2619</v>
      </c>
      <c r="I542" s="208"/>
      <c r="J542" s="208"/>
      <c r="K542" s="208"/>
      <c r="L542" s="208"/>
      <c r="M542" s="208"/>
      <c r="N542" s="206"/>
      <c r="AH542" s="215">
        <v>1</v>
      </c>
    </row>
    <row r="543" spans="1:34" ht="54.95" customHeight="1">
      <c r="A543" s="249" t="s">
        <v>1049</v>
      </c>
      <c r="B543" s="112" t="s">
        <v>743</v>
      </c>
      <c r="C543" s="112" t="s">
        <v>565</v>
      </c>
      <c r="D543" s="111" t="s">
        <v>1582</v>
      </c>
      <c r="E543" s="112" t="s">
        <v>1029</v>
      </c>
      <c r="F543" s="112" t="s">
        <v>1103</v>
      </c>
      <c r="G543" s="40" t="s">
        <v>2620</v>
      </c>
      <c r="H543" s="111" t="s">
        <v>2621</v>
      </c>
      <c r="AH543" s="215">
        <v>1</v>
      </c>
    </row>
    <row r="544" spans="1:34" ht="54.95" customHeight="1">
      <c r="A544" s="249" t="s">
        <v>1049</v>
      </c>
      <c r="B544" s="112" t="s">
        <v>791</v>
      </c>
      <c r="C544" s="112" t="s">
        <v>750</v>
      </c>
      <c r="D544" s="111" t="s">
        <v>1586</v>
      </c>
      <c r="E544" s="112" t="s">
        <v>1029</v>
      </c>
      <c r="F544" s="112" t="s">
        <v>1103</v>
      </c>
      <c r="G544" s="40" t="s">
        <v>2622</v>
      </c>
      <c r="H544" s="111" t="s">
        <v>2623</v>
      </c>
      <c r="I544" s="208"/>
      <c r="J544" s="208"/>
      <c r="K544" s="208"/>
      <c r="L544" s="208"/>
      <c r="M544" s="208"/>
      <c r="N544" s="206"/>
      <c r="AH544" s="215">
        <v>1</v>
      </c>
    </row>
    <row r="545" spans="1:34" ht="54.95" customHeight="1">
      <c r="A545" s="249" t="s">
        <v>1049</v>
      </c>
      <c r="B545" s="112" t="s">
        <v>719</v>
      </c>
      <c r="C545" s="112" t="s">
        <v>757</v>
      </c>
      <c r="D545" s="111" t="s">
        <v>1589</v>
      </c>
      <c r="E545" s="112" t="s">
        <v>1029</v>
      </c>
      <c r="F545" s="112" t="s">
        <v>1103</v>
      </c>
      <c r="G545" s="40" t="s">
        <v>2624</v>
      </c>
      <c r="H545" s="111" t="s">
        <v>2625</v>
      </c>
      <c r="AH545" s="215">
        <v>1</v>
      </c>
    </row>
    <row r="546" spans="1:34" ht="54.95" customHeight="1">
      <c r="A546" s="249" t="s">
        <v>1049</v>
      </c>
      <c r="B546" s="112" t="s">
        <v>796</v>
      </c>
      <c r="C546" s="112" t="s">
        <v>1593</v>
      </c>
      <c r="D546" s="111" t="s">
        <v>1594</v>
      </c>
      <c r="E546" s="112" t="s">
        <v>1029</v>
      </c>
      <c r="F546" s="112" t="s">
        <v>1103</v>
      </c>
      <c r="G546" s="40" t="s">
        <v>2626</v>
      </c>
      <c r="H546" s="111" t="s">
        <v>2627</v>
      </c>
      <c r="I546" s="208"/>
      <c r="J546" s="208"/>
      <c r="K546" s="208"/>
      <c r="L546" s="208"/>
      <c r="M546" s="208"/>
      <c r="N546" s="206"/>
      <c r="AH546" s="215">
        <v>1</v>
      </c>
    </row>
    <row r="547" spans="1:34" ht="54.95" customHeight="1">
      <c r="A547" s="249" t="s">
        <v>1057</v>
      </c>
      <c r="B547" s="112" t="s">
        <v>774</v>
      </c>
      <c r="C547" s="112" t="s">
        <v>336</v>
      </c>
      <c r="D547" s="111" t="s">
        <v>1570</v>
      </c>
      <c r="E547" s="112" t="s">
        <v>1036</v>
      </c>
      <c r="F547" s="112" t="s">
        <v>1106</v>
      </c>
      <c r="G547" s="40" t="s">
        <v>2628</v>
      </c>
      <c r="H547" s="111" t="s">
        <v>2629</v>
      </c>
      <c r="AH547" s="215">
        <v>1</v>
      </c>
    </row>
    <row r="548" spans="1:34" ht="54.95" customHeight="1">
      <c r="A548" s="249" t="s">
        <v>1057</v>
      </c>
      <c r="B548" s="112" t="s">
        <v>460</v>
      </c>
      <c r="C548" s="112" t="s">
        <v>336</v>
      </c>
      <c r="D548" s="111" t="s">
        <v>1574</v>
      </c>
      <c r="E548" s="112" t="s">
        <v>1036</v>
      </c>
      <c r="F548" s="112" t="s">
        <v>1106</v>
      </c>
      <c r="G548" s="40" t="s">
        <v>2630</v>
      </c>
      <c r="H548" s="111" t="s">
        <v>2631</v>
      </c>
      <c r="I548" s="208"/>
      <c r="J548" s="208"/>
      <c r="K548" s="208"/>
      <c r="L548" s="208"/>
      <c r="M548" s="208"/>
      <c r="N548" s="206"/>
      <c r="AH548" s="215">
        <v>1</v>
      </c>
    </row>
    <row r="549" spans="1:34" ht="54.95" customHeight="1">
      <c r="A549" s="249" t="s">
        <v>1057</v>
      </c>
      <c r="B549" s="112" t="s">
        <v>791</v>
      </c>
      <c r="C549" s="112" t="s">
        <v>733</v>
      </c>
      <c r="D549" s="111" t="s">
        <v>1578</v>
      </c>
      <c r="E549" s="112" t="s">
        <v>1036</v>
      </c>
      <c r="F549" s="112" t="s">
        <v>1106</v>
      </c>
      <c r="G549" s="40" t="s">
        <v>2632</v>
      </c>
      <c r="H549" s="111" t="s">
        <v>2633</v>
      </c>
      <c r="AH549" s="215">
        <v>1</v>
      </c>
    </row>
    <row r="550" spans="1:34" ht="54.95" customHeight="1">
      <c r="A550" s="249" t="s">
        <v>1057</v>
      </c>
      <c r="B550" s="112" t="s">
        <v>773</v>
      </c>
      <c r="C550" s="112" t="s">
        <v>565</v>
      </c>
      <c r="D550" s="111" t="s">
        <v>1582</v>
      </c>
      <c r="E550" s="112" t="s">
        <v>1036</v>
      </c>
      <c r="F550" s="112" t="s">
        <v>1106</v>
      </c>
      <c r="G550" s="40" t="s">
        <v>2634</v>
      </c>
      <c r="H550" s="111" t="s">
        <v>2635</v>
      </c>
      <c r="I550" s="208"/>
      <c r="J550" s="208"/>
      <c r="K550" s="208"/>
      <c r="L550" s="208"/>
      <c r="M550" s="208"/>
      <c r="N550" s="206"/>
      <c r="AH550" s="215">
        <v>1</v>
      </c>
    </row>
    <row r="551" spans="1:34" ht="54.95" customHeight="1">
      <c r="A551" s="249" t="s">
        <v>1057</v>
      </c>
      <c r="B551" s="112" t="s">
        <v>519</v>
      </c>
      <c r="C551" s="112" t="s">
        <v>750</v>
      </c>
      <c r="D551" s="111" t="s">
        <v>1586</v>
      </c>
      <c r="E551" s="112" t="s">
        <v>1036</v>
      </c>
      <c r="F551" s="112" t="s">
        <v>1106</v>
      </c>
      <c r="G551" s="40" t="s">
        <v>2636</v>
      </c>
      <c r="H551" s="111" t="s">
        <v>2637</v>
      </c>
      <c r="AH551" s="215">
        <v>1</v>
      </c>
    </row>
    <row r="552" spans="1:34" ht="54.95" customHeight="1">
      <c r="A552" s="249" t="s">
        <v>1057</v>
      </c>
      <c r="B552" s="112" t="s">
        <v>547</v>
      </c>
      <c r="C552" s="112" t="s">
        <v>757</v>
      </c>
      <c r="D552" s="111" t="s">
        <v>1589</v>
      </c>
      <c r="E552" s="112" t="s">
        <v>1036</v>
      </c>
      <c r="F552" s="112" t="s">
        <v>1106</v>
      </c>
      <c r="G552" s="40" t="s">
        <v>2638</v>
      </c>
      <c r="H552" s="111" t="s">
        <v>2639</v>
      </c>
      <c r="I552" s="208"/>
      <c r="J552" s="208"/>
      <c r="K552" s="208"/>
      <c r="L552" s="208"/>
      <c r="M552" s="208"/>
      <c r="N552" s="206"/>
      <c r="AH552" s="215">
        <v>1</v>
      </c>
    </row>
    <row r="553" spans="1:34" ht="54.95" customHeight="1">
      <c r="A553" s="249" t="s">
        <v>1057</v>
      </c>
      <c r="B553" s="112" t="s">
        <v>468</v>
      </c>
      <c r="C553" s="112" t="s">
        <v>1593</v>
      </c>
      <c r="D553" s="111" t="s">
        <v>1594</v>
      </c>
      <c r="E553" s="112" t="s">
        <v>1036</v>
      </c>
      <c r="F553" s="112" t="s">
        <v>1106</v>
      </c>
      <c r="G553" s="40" t="s">
        <v>2640</v>
      </c>
      <c r="H553" s="111" t="s">
        <v>2641</v>
      </c>
      <c r="AH553" s="215">
        <v>1</v>
      </c>
    </row>
    <row r="554" spans="1:34" ht="54.95" customHeight="1">
      <c r="A554" s="249" t="s">
        <v>1109</v>
      </c>
      <c r="B554" s="112" t="s">
        <v>460</v>
      </c>
      <c r="C554" s="112" t="s">
        <v>336</v>
      </c>
      <c r="D554" s="111" t="s">
        <v>1570</v>
      </c>
      <c r="E554" s="112" t="s">
        <v>1021</v>
      </c>
      <c r="F554" s="112" t="s">
        <v>1097</v>
      </c>
      <c r="G554" s="40" t="s">
        <v>2642</v>
      </c>
      <c r="H554" s="111" t="s">
        <v>2643</v>
      </c>
      <c r="I554" s="208"/>
      <c r="J554" s="208"/>
      <c r="K554" s="208"/>
      <c r="L554" s="208"/>
      <c r="M554" s="208"/>
      <c r="N554" s="206"/>
      <c r="AH554" s="215">
        <v>1</v>
      </c>
    </row>
    <row r="555" spans="1:34" ht="54.95" customHeight="1">
      <c r="A555" s="249" t="s">
        <v>1109</v>
      </c>
      <c r="B555" s="112" t="s">
        <v>647</v>
      </c>
      <c r="C555" s="112" t="s">
        <v>336</v>
      </c>
      <c r="D555" s="111" t="s">
        <v>1574</v>
      </c>
      <c r="E555" s="112" t="s">
        <v>1021</v>
      </c>
      <c r="F555" s="112" t="s">
        <v>1097</v>
      </c>
      <c r="G555" s="40" t="s">
        <v>2644</v>
      </c>
      <c r="H555" s="111" t="s">
        <v>2645</v>
      </c>
      <c r="AH555" s="215">
        <v>1</v>
      </c>
    </row>
    <row r="556" spans="1:34" ht="54.95" customHeight="1">
      <c r="A556" s="249" t="s">
        <v>1109</v>
      </c>
      <c r="B556" s="112" t="s">
        <v>542</v>
      </c>
      <c r="C556" s="112" t="s">
        <v>733</v>
      </c>
      <c r="D556" s="111" t="s">
        <v>1578</v>
      </c>
      <c r="E556" s="112" t="s">
        <v>1021</v>
      </c>
      <c r="F556" s="112" t="s">
        <v>1097</v>
      </c>
      <c r="G556" s="40" t="s">
        <v>2646</v>
      </c>
      <c r="H556" s="111" t="s">
        <v>2647</v>
      </c>
      <c r="I556" s="208"/>
      <c r="J556" s="208"/>
      <c r="K556" s="208"/>
      <c r="L556" s="208"/>
      <c r="M556" s="208"/>
      <c r="N556" s="206"/>
      <c r="AH556" s="215">
        <v>1</v>
      </c>
    </row>
    <row r="557" spans="1:34" ht="54.95" customHeight="1">
      <c r="A557" s="249" t="s">
        <v>1109</v>
      </c>
      <c r="B557" s="112" t="s">
        <v>702</v>
      </c>
      <c r="C557" s="112" t="s">
        <v>565</v>
      </c>
      <c r="D557" s="111" t="s">
        <v>1582</v>
      </c>
      <c r="E557" s="112" t="s">
        <v>1021</v>
      </c>
      <c r="F557" s="112" t="s">
        <v>1097</v>
      </c>
      <c r="G557" s="40" t="s">
        <v>2648</v>
      </c>
      <c r="H557" s="111" t="s">
        <v>2649</v>
      </c>
      <c r="AH557" s="215">
        <v>1</v>
      </c>
    </row>
    <row r="558" spans="1:34" ht="54.95" customHeight="1">
      <c r="A558" s="249" t="s">
        <v>1109</v>
      </c>
      <c r="B558" s="112" t="s">
        <v>791</v>
      </c>
      <c r="C558" s="112" t="s">
        <v>750</v>
      </c>
      <c r="D558" s="111" t="s">
        <v>1586</v>
      </c>
      <c r="E558" s="112" t="s">
        <v>1021</v>
      </c>
      <c r="F558" s="112" t="s">
        <v>1097</v>
      </c>
      <c r="G558" s="40" t="s">
        <v>2650</v>
      </c>
      <c r="H558" s="111" t="s">
        <v>2651</v>
      </c>
      <c r="I558" s="208"/>
      <c r="J558" s="208"/>
      <c r="K558" s="208"/>
      <c r="L558" s="208"/>
      <c r="M558" s="208"/>
      <c r="N558" s="206"/>
      <c r="AH558" s="215">
        <v>1</v>
      </c>
    </row>
    <row r="559" spans="1:34" ht="54.95" customHeight="1">
      <c r="A559" s="249" t="s">
        <v>1109</v>
      </c>
      <c r="B559" s="112" t="s">
        <v>720</v>
      </c>
      <c r="C559" s="112" t="s">
        <v>757</v>
      </c>
      <c r="D559" s="111" t="s">
        <v>1589</v>
      </c>
      <c r="E559" s="112" t="s">
        <v>1021</v>
      </c>
      <c r="F559" s="112" t="s">
        <v>1097</v>
      </c>
      <c r="G559" s="40" t="s">
        <v>2652</v>
      </c>
      <c r="H559" s="111" t="s">
        <v>2653</v>
      </c>
      <c r="AH559" s="215">
        <v>1</v>
      </c>
    </row>
    <row r="560" spans="1:34" ht="54.95" customHeight="1">
      <c r="A560" s="249" t="s">
        <v>1109</v>
      </c>
      <c r="B560" s="112" t="s">
        <v>744</v>
      </c>
      <c r="C560" s="112" t="s">
        <v>1593</v>
      </c>
      <c r="D560" s="111" t="s">
        <v>1594</v>
      </c>
      <c r="E560" s="112" t="s">
        <v>1021</v>
      </c>
      <c r="F560" s="112" t="s">
        <v>1097</v>
      </c>
      <c r="G560" s="40" t="s">
        <v>2654</v>
      </c>
      <c r="H560" s="111" t="s">
        <v>2655</v>
      </c>
      <c r="I560" s="208"/>
      <c r="J560" s="208"/>
      <c r="K560" s="208"/>
      <c r="L560" s="208"/>
      <c r="M560" s="208"/>
      <c r="N560" s="206"/>
      <c r="AH560" s="215">
        <v>1</v>
      </c>
    </row>
    <row r="561" spans="1:34" ht="54.95" customHeight="1">
      <c r="A561" s="249" t="s">
        <v>464</v>
      </c>
      <c r="B561" s="112" t="s">
        <v>507</v>
      </c>
      <c r="C561" s="112" t="s">
        <v>336</v>
      </c>
      <c r="D561" s="111" t="s">
        <v>1570</v>
      </c>
      <c r="E561" s="112" t="s">
        <v>1021</v>
      </c>
      <c r="F561" s="112" t="s">
        <v>1112</v>
      </c>
      <c r="G561" s="40" t="s">
        <v>2656</v>
      </c>
      <c r="H561" s="111" t="s">
        <v>2657</v>
      </c>
      <c r="AH561" s="215">
        <v>1</v>
      </c>
    </row>
    <row r="562" spans="1:34" ht="54.95" customHeight="1">
      <c r="A562" s="249" t="s">
        <v>464</v>
      </c>
      <c r="B562" s="112" t="s">
        <v>460</v>
      </c>
      <c r="C562" s="112" t="s">
        <v>336</v>
      </c>
      <c r="D562" s="111" t="s">
        <v>1574</v>
      </c>
      <c r="E562" s="112" t="s">
        <v>1021</v>
      </c>
      <c r="F562" s="112" t="s">
        <v>1112</v>
      </c>
      <c r="G562" s="40" t="s">
        <v>2658</v>
      </c>
      <c r="H562" s="111" t="s">
        <v>2659</v>
      </c>
      <c r="I562" s="208"/>
      <c r="J562" s="208"/>
      <c r="K562" s="208"/>
      <c r="L562" s="208"/>
      <c r="M562" s="208"/>
      <c r="N562" s="206"/>
      <c r="AH562" s="215">
        <v>1</v>
      </c>
    </row>
    <row r="563" spans="1:34" ht="54.95" customHeight="1">
      <c r="A563" s="249" t="s">
        <v>464</v>
      </c>
      <c r="B563" s="112" t="s">
        <v>759</v>
      </c>
      <c r="C563" s="112" t="s">
        <v>733</v>
      </c>
      <c r="D563" s="111" t="s">
        <v>1578</v>
      </c>
      <c r="E563" s="112" t="s">
        <v>1021</v>
      </c>
      <c r="F563" s="112" t="s">
        <v>1112</v>
      </c>
      <c r="G563" s="40" t="s">
        <v>2660</v>
      </c>
      <c r="H563" s="111" t="s">
        <v>2661</v>
      </c>
      <c r="AH563" s="215">
        <v>1</v>
      </c>
    </row>
    <row r="564" spans="1:34" ht="54.95" customHeight="1">
      <c r="A564" s="249" t="s">
        <v>464</v>
      </c>
      <c r="B564" s="112" t="s">
        <v>513</v>
      </c>
      <c r="C564" s="112" t="s">
        <v>565</v>
      </c>
      <c r="D564" s="111" t="s">
        <v>1582</v>
      </c>
      <c r="E564" s="112" t="s">
        <v>1021</v>
      </c>
      <c r="F564" s="112" t="s">
        <v>1112</v>
      </c>
      <c r="G564" s="40" t="s">
        <v>2662</v>
      </c>
      <c r="H564" s="111" t="s">
        <v>2663</v>
      </c>
      <c r="I564" s="208"/>
      <c r="J564" s="208"/>
      <c r="K564" s="208"/>
      <c r="L564" s="208"/>
      <c r="M564" s="208"/>
      <c r="N564" s="206"/>
      <c r="AH564" s="215">
        <v>1</v>
      </c>
    </row>
    <row r="565" spans="1:34" ht="54.95" customHeight="1">
      <c r="A565" s="249" t="s">
        <v>464</v>
      </c>
      <c r="B565" s="112" t="s">
        <v>477</v>
      </c>
      <c r="C565" s="112" t="s">
        <v>750</v>
      </c>
      <c r="D565" s="111" t="s">
        <v>1586</v>
      </c>
      <c r="E565" s="112" t="s">
        <v>1021</v>
      </c>
      <c r="F565" s="112" t="s">
        <v>1112</v>
      </c>
      <c r="G565" s="40" t="s">
        <v>2664</v>
      </c>
      <c r="H565" s="111" t="s">
        <v>2665</v>
      </c>
      <c r="AH565" s="215">
        <v>1</v>
      </c>
    </row>
    <row r="566" spans="1:34" ht="54.95" customHeight="1">
      <c r="A566" s="249" t="s">
        <v>464</v>
      </c>
      <c r="B566" s="112" t="s">
        <v>650</v>
      </c>
      <c r="C566" s="112" t="s">
        <v>757</v>
      </c>
      <c r="D566" s="111" t="s">
        <v>1589</v>
      </c>
      <c r="E566" s="112" t="s">
        <v>1021</v>
      </c>
      <c r="F566" s="112" t="s">
        <v>1112</v>
      </c>
      <c r="G566" s="40" t="s">
        <v>2666</v>
      </c>
      <c r="H566" s="111" t="s">
        <v>2667</v>
      </c>
      <c r="I566" s="208"/>
      <c r="J566" s="208"/>
      <c r="K566" s="208"/>
      <c r="L566" s="208"/>
      <c r="M566" s="208"/>
      <c r="N566" s="206"/>
      <c r="AH566" s="215">
        <v>1</v>
      </c>
    </row>
    <row r="567" spans="1:34" ht="54.95" customHeight="1">
      <c r="A567" s="249" t="s">
        <v>464</v>
      </c>
      <c r="B567" s="112" t="s">
        <v>547</v>
      </c>
      <c r="C567" s="112" t="s">
        <v>1593</v>
      </c>
      <c r="D567" s="111" t="s">
        <v>1594</v>
      </c>
      <c r="E567" s="112" t="s">
        <v>1021</v>
      </c>
      <c r="F567" s="112" t="s">
        <v>1112</v>
      </c>
      <c r="G567" s="40" t="s">
        <v>2668</v>
      </c>
      <c r="H567" s="111" t="s">
        <v>2669</v>
      </c>
      <c r="AH567" s="215">
        <v>1</v>
      </c>
    </row>
    <row r="568" spans="1:34" ht="54.95" customHeight="1">
      <c r="A568" s="249" t="s">
        <v>1115</v>
      </c>
      <c r="B568" s="112" t="s">
        <v>774</v>
      </c>
      <c r="C568" s="112" t="s">
        <v>336</v>
      </c>
      <c r="D568" s="111" t="s">
        <v>1570</v>
      </c>
      <c r="E568" s="112" t="s">
        <v>1036</v>
      </c>
      <c r="F568" s="112" t="s">
        <v>1116</v>
      </c>
      <c r="G568" s="40" t="s">
        <v>2670</v>
      </c>
      <c r="H568" s="111" t="s">
        <v>2671</v>
      </c>
      <c r="I568" s="208"/>
      <c r="J568" s="208"/>
      <c r="K568" s="208"/>
      <c r="L568" s="208"/>
      <c r="M568" s="208"/>
      <c r="N568" s="206"/>
      <c r="AH568" s="215">
        <v>1</v>
      </c>
    </row>
    <row r="569" spans="1:34" ht="54.95" customHeight="1">
      <c r="A569" s="249" t="s">
        <v>1115</v>
      </c>
      <c r="B569" s="112" t="s">
        <v>460</v>
      </c>
      <c r="C569" s="112" t="s">
        <v>336</v>
      </c>
      <c r="D569" s="111" t="s">
        <v>1574</v>
      </c>
      <c r="E569" s="112" t="s">
        <v>1036</v>
      </c>
      <c r="F569" s="112" t="s">
        <v>1116</v>
      </c>
      <c r="G569" s="40" t="s">
        <v>2672</v>
      </c>
      <c r="H569" s="111" t="s">
        <v>2673</v>
      </c>
      <c r="AH569" s="215">
        <v>1</v>
      </c>
    </row>
    <row r="570" spans="1:34" ht="54.95" customHeight="1">
      <c r="A570" s="249" t="s">
        <v>1115</v>
      </c>
      <c r="B570" s="112" t="s">
        <v>542</v>
      </c>
      <c r="C570" s="112" t="s">
        <v>733</v>
      </c>
      <c r="D570" s="111" t="s">
        <v>1578</v>
      </c>
      <c r="E570" s="112" t="s">
        <v>1036</v>
      </c>
      <c r="F570" s="112" t="s">
        <v>1116</v>
      </c>
      <c r="G570" s="40" t="s">
        <v>2674</v>
      </c>
      <c r="H570" s="111" t="s">
        <v>2675</v>
      </c>
      <c r="I570" s="208"/>
      <c r="J570" s="208"/>
      <c r="K570" s="208"/>
      <c r="L570" s="208"/>
      <c r="M570" s="208"/>
      <c r="N570" s="206"/>
      <c r="AH570" s="215">
        <v>1</v>
      </c>
    </row>
    <row r="571" spans="1:34" ht="54.95" customHeight="1">
      <c r="A571" s="249" t="s">
        <v>1115</v>
      </c>
      <c r="B571" s="112" t="s">
        <v>648</v>
      </c>
      <c r="C571" s="112" t="s">
        <v>565</v>
      </c>
      <c r="D571" s="111" t="s">
        <v>1582</v>
      </c>
      <c r="E571" s="112" t="s">
        <v>1036</v>
      </c>
      <c r="F571" s="112" t="s">
        <v>1116</v>
      </c>
      <c r="G571" s="40" t="s">
        <v>2676</v>
      </c>
      <c r="H571" s="111" t="s">
        <v>2677</v>
      </c>
      <c r="AH571" s="215">
        <v>1</v>
      </c>
    </row>
    <row r="572" spans="1:34" ht="54.95" customHeight="1">
      <c r="A572" s="249" t="s">
        <v>1115</v>
      </c>
      <c r="B572" s="112" t="s">
        <v>687</v>
      </c>
      <c r="C572" s="112" t="s">
        <v>750</v>
      </c>
      <c r="D572" s="111" t="s">
        <v>1586</v>
      </c>
      <c r="E572" s="112" t="s">
        <v>1036</v>
      </c>
      <c r="F572" s="112" t="s">
        <v>1116</v>
      </c>
      <c r="G572" s="40" t="s">
        <v>2678</v>
      </c>
      <c r="H572" s="111" t="s">
        <v>2679</v>
      </c>
      <c r="I572" s="208"/>
      <c r="J572" s="208"/>
      <c r="K572" s="208"/>
      <c r="L572" s="208"/>
      <c r="M572" s="208"/>
      <c r="N572" s="206"/>
      <c r="AH572" s="215">
        <v>1</v>
      </c>
    </row>
    <row r="573" spans="1:34" ht="54.95" customHeight="1">
      <c r="A573" s="249" t="s">
        <v>1115</v>
      </c>
      <c r="B573" s="112" t="s">
        <v>720</v>
      </c>
      <c r="C573" s="112" t="s">
        <v>757</v>
      </c>
      <c r="D573" s="111" t="s">
        <v>1589</v>
      </c>
      <c r="E573" s="112" t="s">
        <v>1036</v>
      </c>
      <c r="F573" s="112" t="s">
        <v>1116</v>
      </c>
      <c r="G573" s="40" t="s">
        <v>2680</v>
      </c>
      <c r="H573" s="111" t="s">
        <v>2681</v>
      </c>
      <c r="AH573" s="215">
        <v>1</v>
      </c>
    </row>
    <row r="574" spans="1:34" ht="54.95" customHeight="1">
      <c r="A574" s="249" t="s">
        <v>1115</v>
      </c>
      <c r="B574" s="112" t="s">
        <v>773</v>
      </c>
      <c r="C574" s="112" t="s">
        <v>1593</v>
      </c>
      <c r="D574" s="111" t="s">
        <v>1594</v>
      </c>
      <c r="E574" s="112" t="s">
        <v>1036</v>
      </c>
      <c r="F574" s="112" t="s">
        <v>1116</v>
      </c>
      <c r="G574" s="40" t="s">
        <v>2682</v>
      </c>
      <c r="H574" s="111" t="s">
        <v>2683</v>
      </c>
      <c r="I574" s="208"/>
      <c r="J574" s="208"/>
      <c r="K574" s="208"/>
      <c r="L574" s="208"/>
      <c r="M574" s="208"/>
      <c r="N574" s="206"/>
      <c r="AH574" s="215">
        <v>1</v>
      </c>
    </row>
    <row r="575" spans="1:34" ht="54.95" customHeight="1">
      <c r="A575" s="249" t="s">
        <v>1073</v>
      </c>
      <c r="B575" s="112" t="s">
        <v>684</v>
      </c>
      <c r="C575" s="112" t="s">
        <v>336</v>
      </c>
      <c r="D575" s="111" t="s">
        <v>1570</v>
      </c>
      <c r="E575" s="112" t="s">
        <v>198</v>
      </c>
      <c r="F575" s="112" t="s">
        <v>1119</v>
      </c>
      <c r="G575" s="40" t="s">
        <v>2684</v>
      </c>
      <c r="H575" s="111" t="s">
        <v>2685</v>
      </c>
      <c r="AH575" s="215">
        <v>1</v>
      </c>
    </row>
    <row r="576" spans="1:34" ht="54.95" customHeight="1">
      <c r="A576" s="249" t="s">
        <v>1073</v>
      </c>
      <c r="B576" s="112" t="s">
        <v>738</v>
      </c>
      <c r="C576" s="112" t="s">
        <v>336</v>
      </c>
      <c r="D576" s="111" t="s">
        <v>1574</v>
      </c>
      <c r="E576" s="112" t="s">
        <v>198</v>
      </c>
      <c r="F576" s="112" t="s">
        <v>1119</v>
      </c>
      <c r="G576" s="40" t="s">
        <v>2686</v>
      </c>
      <c r="H576" s="111" t="s">
        <v>2687</v>
      </c>
      <c r="I576" s="208"/>
      <c r="J576" s="208"/>
      <c r="K576" s="208"/>
      <c r="L576" s="208"/>
      <c r="M576" s="208"/>
      <c r="N576" s="206"/>
      <c r="AH576" s="215">
        <v>1</v>
      </c>
    </row>
    <row r="577" spans="1:34" ht="54.95" customHeight="1">
      <c r="A577" s="249" t="s">
        <v>1073</v>
      </c>
      <c r="B577" s="112" t="s">
        <v>809</v>
      </c>
      <c r="C577" s="112" t="s">
        <v>733</v>
      </c>
      <c r="D577" s="111" t="s">
        <v>1578</v>
      </c>
      <c r="E577" s="112" t="s">
        <v>198</v>
      </c>
      <c r="F577" s="112" t="s">
        <v>1119</v>
      </c>
      <c r="G577" s="40" t="s">
        <v>2688</v>
      </c>
      <c r="H577" s="111" t="s">
        <v>2689</v>
      </c>
      <c r="AH577" s="215">
        <v>1</v>
      </c>
    </row>
    <row r="578" spans="1:34" ht="54.95" customHeight="1">
      <c r="A578" s="249" t="s">
        <v>1073</v>
      </c>
      <c r="B578" s="112" t="s">
        <v>710</v>
      </c>
      <c r="C578" s="112" t="s">
        <v>565</v>
      </c>
      <c r="D578" s="111" t="s">
        <v>1582</v>
      </c>
      <c r="E578" s="112" t="s">
        <v>198</v>
      </c>
      <c r="F578" s="112" t="s">
        <v>1119</v>
      </c>
      <c r="G578" s="40" t="s">
        <v>2690</v>
      </c>
      <c r="H578" s="111" t="s">
        <v>2691</v>
      </c>
      <c r="I578" s="208"/>
      <c r="J578" s="208"/>
      <c r="K578" s="208"/>
      <c r="L578" s="208"/>
      <c r="M578" s="208"/>
      <c r="N578" s="206"/>
      <c r="AH578" s="215">
        <v>1</v>
      </c>
    </row>
    <row r="579" spans="1:34" ht="54.95" customHeight="1">
      <c r="A579" s="249" t="s">
        <v>1073</v>
      </c>
      <c r="B579" s="112" t="s">
        <v>647</v>
      </c>
      <c r="C579" s="112" t="s">
        <v>750</v>
      </c>
      <c r="D579" s="111" t="s">
        <v>1586</v>
      </c>
      <c r="E579" s="112" t="s">
        <v>198</v>
      </c>
      <c r="F579" s="112" t="s">
        <v>1119</v>
      </c>
      <c r="G579" s="40" t="s">
        <v>2692</v>
      </c>
      <c r="H579" s="111" t="s">
        <v>2693</v>
      </c>
      <c r="AH579" s="215">
        <v>1</v>
      </c>
    </row>
    <row r="580" spans="1:34" ht="54.95" customHeight="1">
      <c r="A580" s="249" t="s">
        <v>1073</v>
      </c>
      <c r="B580" s="112" t="s">
        <v>722</v>
      </c>
      <c r="C580" s="112" t="s">
        <v>757</v>
      </c>
      <c r="D580" s="111" t="s">
        <v>1589</v>
      </c>
      <c r="E580" s="112" t="s">
        <v>198</v>
      </c>
      <c r="F580" s="112" t="s">
        <v>1119</v>
      </c>
      <c r="G580" s="40" t="s">
        <v>2694</v>
      </c>
      <c r="H580" s="111" t="s">
        <v>2695</v>
      </c>
      <c r="I580" s="208"/>
      <c r="J580" s="208"/>
      <c r="K580" s="208"/>
      <c r="L580" s="208"/>
      <c r="M580" s="208"/>
      <c r="N580" s="206"/>
      <c r="AH580" s="215">
        <v>1</v>
      </c>
    </row>
    <row r="581" spans="1:34" ht="54.95" customHeight="1">
      <c r="A581" s="249" t="s">
        <v>1073</v>
      </c>
      <c r="B581" s="112" t="s">
        <v>744</v>
      </c>
      <c r="C581" s="112" t="s">
        <v>1593</v>
      </c>
      <c r="D581" s="111" t="s">
        <v>1594</v>
      </c>
      <c r="E581" s="112" t="s">
        <v>198</v>
      </c>
      <c r="F581" s="112" t="s">
        <v>1119</v>
      </c>
      <c r="G581" s="40" t="s">
        <v>2696</v>
      </c>
      <c r="H581" s="111" t="s">
        <v>2697</v>
      </c>
      <c r="AH581" s="215">
        <v>1</v>
      </c>
    </row>
    <row r="582" spans="1:34" ht="54.95" customHeight="1">
      <c r="A582" s="249" t="s">
        <v>1122</v>
      </c>
      <c r="B582" s="112" t="s">
        <v>687</v>
      </c>
      <c r="C582" s="112" t="s">
        <v>336</v>
      </c>
      <c r="D582" s="111" t="s">
        <v>1570</v>
      </c>
      <c r="E582" s="112" t="s">
        <v>1021</v>
      </c>
      <c r="F582" s="112" t="s">
        <v>1123</v>
      </c>
      <c r="G582" s="40" t="s">
        <v>2698</v>
      </c>
      <c r="H582" s="111" t="s">
        <v>2699</v>
      </c>
      <c r="I582" s="208"/>
      <c r="J582" s="208"/>
      <c r="K582" s="208"/>
      <c r="L582" s="208"/>
      <c r="M582" s="208"/>
      <c r="N582" s="206"/>
      <c r="AH582" s="215">
        <v>1</v>
      </c>
    </row>
    <row r="583" spans="1:34" ht="54.95" customHeight="1">
      <c r="A583" s="249" t="s">
        <v>1122</v>
      </c>
      <c r="B583" s="112" t="s">
        <v>460</v>
      </c>
      <c r="C583" s="112" t="s">
        <v>336</v>
      </c>
      <c r="D583" s="111" t="s">
        <v>1574</v>
      </c>
      <c r="E583" s="112" t="s">
        <v>1021</v>
      </c>
      <c r="F583" s="112" t="s">
        <v>1123</v>
      </c>
      <c r="G583" s="40" t="s">
        <v>2700</v>
      </c>
      <c r="H583" s="111" t="s">
        <v>2701</v>
      </c>
      <c r="AH583" s="215">
        <v>1</v>
      </c>
    </row>
    <row r="584" spans="1:34" ht="54.95" customHeight="1">
      <c r="A584" s="249" t="s">
        <v>1122</v>
      </c>
      <c r="B584" s="112" t="s">
        <v>507</v>
      </c>
      <c r="C584" s="112" t="s">
        <v>733</v>
      </c>
      <c r="D584" s="111" t="s">
        <v>1578</v>
      </c>
      <c r="E584" s="112" t="s">
        <v>1021</v>
      </c>
      <c r="F584" s="112" t="s">
        <v>1123</v>
      </c>
      <c r="G584" s="40" t="s">
        <v>2702</v>
      </c>
      <c r="H584" s="111" t="s">
        <v>2703</v>
      </c>
      <c r="I584" s="208"/>
      <c r="J584" s="208"/>
      <c r="K584" s="208"/>
      <c r="L584" s="208"/>
      <c r="M584" s="208"/>
      <c r="N584" s="206"/>
      <c r="AH584" s="215">
        <v>1</v>
      </c>
    </row>
    <row r="585" spans="1:34" ht="54.95" customHeight="1">
      <c r="A585" s="249" t="s">
        <v>1122</v>
      </c>
      <c r="B585" s="112" t="s">
        <v>774</v>
      </c>
      <c r="C585" s="112" t="s">
        <v>565</v>
      </c>
      <c r="D585" s="111" t="s">
        <v>1582</v>
      </c>
      <c r="E585" s="112" t="s">
        <v>1021</v>
      </c>
      <c r="F585" s="112" t="s">
        <v>1123</v>
      </c>
      <c r="G585" s="40" t="s">
        <v>2704</v>
      </c>
      <c r="H585" s="111" t="s">
        <v>2705</v>
      </c>
      <c r="AH585" s="215">
        <v>1</v>
      </c>
    </row>
    <row r="586" spans="1:34" ht="54.95" customHeight="1">
      <c r="A586" s="249" t="s">
        <v>1122</v>
      </c>
      <c r="B586" s="112" t="s">
        <v>1099</v>
      </c>
      <c r="C586" s="112" t="s">
        <v>750</v>
      </c>
      <c r="D586" s="111" t="s">
        <v>1586</v>
      </c>
      <c r="E586" s="112" t="s">
        <v>1021</v>
      </c>
      <c r="F586" s="112" t="s">
        <v>1123</v>
      </c>
      <c r="G586" s="40" t="s">
        <v>2706</v>
      </c>
      <c r="H586" s="111" t="s">
        <v>2707</v>
      </c>
      <c r="I586" s="208"/>
      <c r="J586" s="208"/>
      <c r="K586" s="208"/>
      <c r="L586" s="208"/>
      <c r="M586" s="208"/>
      <c r="N586" s="206"/>
      <c r="AH586" s="215">
        <v>1</v>
      </c>
    </row>
    <row r="587" spans="1:34" ht="54.95" customHeight="1">
      <c r="A587" s="249" t="s">
        <v>1122</v>
      </c>
      <c r="B587" s="112" t="s">
        <v>719</v>
      </c>
      <c r="C587" s="112" t="s">
        <v>757</v>
      </c>
      <c r="D587" s="111" t="s">
        <v>1589</v>
      </c>
      <c r="E587" s="112" t="s">
        <v>1021</v>
      </c>
      <c r="F587" s="112" t="s">
        <v>1123</v>
      </c>
      <c r="G587" s="40" t="s">
        <v>2708</v>
      </c>
      <c r="H587" s="111" t="s">
        <v>2709</v>
      </c>
      <c r="AH587" s="215">
        <v>1</v>
      </c>
    </row>
    <row r="588" spans="1:34" ht="54.95" customHeight="1">
      <c r="A588" s="249" t="s">
        <v>1122</v>
      </c>
      <c r="B588" s="112" t="s">
        <v>773</v>
      </c>
      <c r="C588" s="112" t="s">
        <v>1593</v>
      </c>
      <c r="D588" s="111" t="s">
        <v>1594</v>
      </c>
      <c r="E588" s="112" t="s">
        <v>1021</v>
      </c>
      <c r="F588" s="112" t="s">
        <v>1123</v>
      </c>
      <c r="G588" s="40" t="s">
        <v>2710</v>
      </c>
      <c r="H588" s="111" t="s">
        <v>2711</v>
      </c>
      <c r="I588" s="208"/>
      <c r="J588" s="208"/>
      <c r="K588" s="208"/>
      <c r="L588" s="208"/>
      <c r="M588" s="208"/>
      <c r="N588" s="206"/>
      <c r="AH588" s="215">
        <v>1</v>
      </c>
    </row>
    <row r="589" spans="1:34" ht="54.95" customHeight="1">
      <c r="A589" s="249" t="s">
        <v>774</v>
      </c>
      <c r="B589" s="112" t="s">
        <v>460</v>
      </c>
      <c r="C589" s="112" t="s">
        <v>336</v>
      </c>
      <c r="D589" s="111" t="s">
        <v>1570</v>
      </c>
      <c r="E589" s="112" t="s">
        <v>1126</v>
      </c>
      <c r="F589" s="112" t="s">
        <v>1127</v>
      </c>
      <c r="G589" s="40" t="s">
        <v>2712</v>
      </c>
      <c r="H589" s="111" t="s">
        <v>2713</v>
      </c>
      <c r="AH589" s="215">
        <v>1</v>
      </c>
    </row>
    <row r="590" spans="1:34" ht="54.95" customHeight="1">
      <c r="A590" s="249" t="s">
        <v>774</v>
      </c>
      <c r="B590" s="112" t="s">
        <v>865</v>
      </c>
      <c r="C590" s="112" t="s">
        <v>336</v>
      </c>
      <c r="D590" s="111" t="s">
        <v>1574</v>
      </c>
      <c r="E590" s="112" t="s">
        <v>1126</v>
      </c>
      <c r="F590" s="112" t="s">
        <v>1127</v>
      </c>
      <c r="G590" s="40" t="s">
        <v>2714</v>
      </c>
      <c r="H590" s="111" t="s">
        <v>2715</v>
      </c>
      <c r="I590" s="208"/>
      <c r="J590" s="208"/>
      <c r="K590" s="208"/>
      <c r="L590" s="208"/>
      <c r="M590" s="208"/>
      <c r="N590" s="206"/>
      <c r="AH590" s="215">
        <v>1</v>
      </c>
    </row>
    <row r="591" spans="1:34" ht="54.95" customHeight="1">
      <c r="A591" s="249" t="s">
        <v>774</v>
      </c>
      <c r="B591" s="112" t="s">
        <v>519</v>
      </c>
      <c r="C591" s="112" t="s">
        <v>733</v>
      </c>
      <c r="D591" s="111" t="s">
        <v>1578</v>
      </c>
      <c r="E591" s="112" t="s">
        <v>1126</v>
      </c>
      <c r="F591" s="112" t="s">
        <v>1127</v>
      </c>
      <c r="G591" s="40" t="s">
        <v>2716</v>
      </c>
      <c r="H591" s="111" t="s">
        <v>2717</v>
      </c>
      <c r="AH591" s="215">
        <v>1</v>
      </c>
    </row>
    <row r="592" spans="1:34" ht="54.95" customHeight="1">
      <c r="A592" s="249" t="s">
        <v>774</v>
      </c>
      <c r="B592" s="112" t="s">
        <v>773</v>
      </c>
      <c r="C592" s="112" t="s">
        <v>565</v>
      </c>
      <c r="D592" s="111" t="s">
        <v>1582</v>
      </c>
      <c r="E592" s="112" t="s">
        <v>1126</v>
      </c>
      <c r="F592" s="112" t="s">
        <v>1127</v>
      </c>
      <c r="G592" s="40" t="s">
        <v>2718</v>
      </c>
      <c r="H592" s="111" t="s">
        <v>2719</v>
      </c>
      <c r="I592" s="208"/>
      <c r="J592" s="208"/>
      <c r="K592" s="208"/>
      <c r="L592" s="208"/>
      <c r="M592" s="208"/>
      <c r="N592" s="206"/>
      <c r="AH592" s="215">
        <v>1</v>
      </c>
    </row>
    <row r="593" spans="1:34" ht="54.95" customHeight="1">
      <c r="A593" s="249" t="s">
        <v>774</v>
      </c>
      <c r="B593" s="112" t="s">
        <v>641</v>
      </c>
      <c r="C593" s="112" t="s">
        <v>750</v>
      </c>
      <c r="D593" s="111" t="s">
        <v>1586</v>
      </c>
      <c r="E593" s="112" t="s">
        <v>1126</v>
      </c>
      <c r="F593" s="112" t="s">
        <v>1127</v>
      </c>
      <c r="G593" s="40" t="s">
        <v>2720</v>
      </c>
      <c r="H593" s="111" t="s">
        <v>2721</v>
      </c>
      <c r="AH593" s="215">
        <v>1</v>
      </c>
    </row>
    <row r="594" spans="1:34" ht="54.95" customHeight="1">
      <c r="A594" s="249" t="s">
        <v>774</v>
      </c>
      <c r="B594" s="112" t="s">
        <v>553</v>
      </c>
      <c r="C594" s="112" t="s">
        <v>757</v>
      </c>
      <c r="D594" s="111" t="s">
        <v>1589</v>
      </c>
      <c r="E594" s="112" t="s">
        <v>1126</v>
      </c>
      <c r="F594" s="112" t="s">
        <v>1127</v>
      </c>
      <c r="G594" s="40" t="s">
        <v>2722</v>
      </c>
      <c r="H594" s="111" t="s">
        <v>2723</v>
      </c>
      <c r="I594" s="208"/>
      <c r="J594" s="208"/>
      <c r="K594" s="208"/>
      <c r="L594" s="208"/>
      <c r="M594" s="208"/>
      <c r="N594" s="206"/>
      <c r="AH594" s="215">
        <v>1</v>
      </c>
    </row>
    <row r="595" spans="1:34" ht="54.95" customHeight="1">
      <c r="A595" s="249" t="s">
        <v>774</v>
      </c>
      <c r="B595" s="112" t="s">
        <v>547</v>
      </c>
      <c r="C595" s="112" t="s">
        <v>1593</v>
      </c>
      <c r="D595" s="111" t="s">
        <v>1594</v>
      </c>
      <c r="E595" s="112" t="s">
        <v>1126</v>
      </c>
      <c r="F595" s="112" t="s">
        <v>1127</v>
      </c>
      <c r="G595" s="40" t="s">
        <v>2724</v>
      </c>
      <c r="H595" s="111" t="s">
        <v>2725</v>
      </c>
      <c r="AH595" s="215">
        <v>1</v>
      </c>
    </row>
    <row r="596" spans="1:34" ht="54.95" customHeight="1">
      <c r="A596" s="249" t="s">
        <v>530</v>
      </c>
      <c r="B596" s="112" t="s">
        <v>474</v>
      </c>
      <c r="C596" s="112" t="s">
        <v>336</v>
      </c>
      <c r="D596" s="111" t="s">
        <v>1570</v>
      </c>
      <c r="E596" s="112" t="s">
        <v>1029</v>
      </c>
      <c r="F596" s="112" t="s">
        <v>1130</v>
      </c>
      <c r="G596" s="40" t="s">
        <v>2726</v>
      </c>
      <c r="H596" s="111" t="s">
        <v>2727</v>
      </c>
      <c r="I596" s="208"/>
      <c r="J596" s="208"/>
      <c r="K596" s="208"/>
      <c r="L596" s="208"/>
      <c r="M596" s="208"/>
      <c r="N596" s="206"/>
      <c r="AH596" s="215">
        <v>1</v>
      </c>
    </row>
    <row r="597" spans="1:34" ht="54.95" customHeight="1">
      <c r="A597" s="249" t="s">
        <v>530</v>
      </c>
      <c r="B597" s="112" t="s">
        <v>692</v>
      </c>
      <c r="C597" s="112" t="s">
        <v>336</v>
      </c>
      <c r="D597" s="111" t="s">
        <v>1574</v>
      </c>
      <c r="E597" s="112" t="s">
        <v>1029</v>
      </c>
      <c r="F597" s="112" t="s">
        <v>1130</v>
      </c>
      <c r="G597" s="40" t="s">
        <v>2728</v>
      </c>
      <c r="H597" s="111" t="s">
        <v>2729</v>
      </c>
      <c r="AH597" s="215">
        <v>1</v>
      </c>
    </row>
    <row r="598" spans="1:34" ht="54.95" customHeight="1">
      <c r="A598" s="249" t="s">
        <v>530</v>
      </c>
      <c r="B598" s="112" t="s">
        <v>650</v>
      </c>
      <c r="C598" s="112" t="s">
        <v>733</v>
      </c>
      <c r="D598" s="111" t="s">
        <v>1578</v>
      </c>
      <c r="E598" s="112" t="s">
        <v>1029</v>
      </c>
      <c r="F598" s="112" t="s">
        <v>1130</v>
      </c>
      <c r="G598" s="40" t="s">
        <v>2730</v>
      </c>
      <c r="H598" s="111" t="s">
        <v>2731</v>
      </c>
      <c r="I598" s="208"/>
      <c r="J598" s="208"/>
      <c r="K598" s="208"/>
      <c r="L598" s="208"/>
      <c r="M598" s="208"/>
      <c r="N598" s="206"/>
      <c r="AH598" s="215">
        <v>1</v>
      </c>
    </row>
    <row r="599" spans="1:34" ht="54.95" customHeight="1">
      <c r="A599" s="249" t="s">
        <v>530</v>
      </c>
      <c r="B599" s="112" t="s">
        <v>1007</v>
      </c>
      <c r="C599" s="112" t="s">
        <v>565</v>
      </c>
      <c r="D599" s="111" t="s">
        <v>1582</v>
      </c>
      <c r="E599" s="112" t="s">
        <v>1029</v>
      </c>
      <c r="F599" s="112" t="s">
        <v>1130</v>
      </c>
      <c r="G599" s="40" t="s">
        <v>2732</v>
      </c>
      <c r="H599" s="111" t="s">
        <v>2733</v>
      </c>
      <c r="AH599" s="215">
        <v>1</v>
      </c>
    </row>
    <row r="600" spans="1:34" ht="54.95" customHeight="1">
      <c r="A600" s="249" t="s">
        <v>530</v>
      </c>
      <c r="B600" s="112" t="s">
        <v>941</v>
      </c>
      <c r="C600" s="112" t="s">
        <v>750</v>
      </c>
      <c r="D600" s="111" t="s">
        <v>1586</v>
      </c>
      <c r="E600" s="112" t="s">
        <v>1029</v>
      </c>
      <c r="F600" s="112" t="s">
        <v>1130</v>
      </c>
      <c r="G600" s="40" t="s">
        <v>2734</v>
      </c>
      <c r="H600" s="111" t="s">
        <v>2735</v>
      </c>
      <c r="I600" s="208"/>
      <c r="J600" s="208"/>
      <c r="K600" s="208"/>
      <c r="L600" s="208"/>
      <c r="M600" s="208"/>
      <c r="N600" s="206"/>
      <c r="AH600" s="215">
        <v>1</v>
      </c>
    </row>
    <row r="601" spans="1:34" ht="54.95" customHeight="1">
      <c r="A601" s="249" t="s">
        <v>530</v>
      </c>
      <c r="B601" s="112" t="s">
        <v>483</v>
      </c>
      <c r="C601" s="112" t="s">
        <v>757</v>
      </c>
      <c r="D601" s="111" t="s">
        <v>1589</v>
      </c>
      <c r="E601" s="112" t="s">
        <v>1029</v>
      </c>
      <c r="F601" s="112" t="s">
        <v>1130</v>
      </c>
      <c r="G601" s="40" t="s">
        <v>2736</v>
      </c>
      <c r="H601" s="111" t="s">
        <v>2737</v>
      </c>
      <c r="AH601" s="215">
        <v>1</v>
      </c>
    </row>
    <row r="602" spans="1:34" ht="54.95" customHeight="1">
      <c r="A602" s="249" t="s">
        <v>530</v>
      </c>
      <c r="B602" s="112" t="s">
        <v>547</v>
      </c>
      <c r="C602" s="112" t="s">
        <v>1593</v>
      </c>
      <c r="D602" s="111" t="s">
        <v>1594</v>
      </c>
      <c r="E602" s="112" t="s">
        <v>1029</v>
      </c>
      <c r="F602" s="112" t="s">
        <v>1130</v>
      </c>
      <c r="G602" s="40" t="s">
        <v>2738</v>
      </c>
      <c r="H602" s="111" t="s">
        <v>2739</v>
      </c>
      <c r="I602" s="208"/>
      <c r="J602" s="208"/>
      <c r="K602" s="208"/>
      <c r="L602" s="208"/>
      <c r="M602" s="208"/>
      <c r="N602" s="206"/>
      <c r="AH602" s="215">
        <v>1</v>
      </c>
    </row>
    <row r="603" spans="1:34" ht="54.95" customHeight="1">
      <c r="A603" s="249" t="s">
        <v>536</v>
      </c>
      <c r="B603" s="112" t="s">
        <v>477</v>
      </c>
      <c r="C603" s="112" t="s">
        <v>336</v>
      </c>
      <c r="D603" s="111" t="s">
        <v>1570</v>
      </c>
      <c r="E603" s="112" t="s">
        <v>1133</v>
      </c>
      <c r="F603" s="112" t="s">
        <v>1134</v>
      </c>
      <c r="G603" s="40" t="s">
        <v>2740</v>
      </c>
      <c r="H603" s="111" t="s">
        <v>2741</v>
      </c>
      <c r="AH603" s="215">
        <v>1</v>
      </c>
    </row>
    <row r="604" spans="1:34" ht="54.95" customHeight="1">
      <c r="A604" s="249" t="s">
        <v>536</v>
      </c>
      <c r="B604" s="112" t="s">
        <v>650</v>
      </c>
      <c r="C604" s="112" t="s">
        <v>336</v>
      </c>
      <c r="D604" s="111" t="s">
        <v>1574</v>
      </c>
      <c r="E604" s="112" t="s">
        <v>1133</v>
      </c>
      <c r="F604" s="112" t="s">
        <v>1134</v>
      </c>
      <c r="G604" s="40" t="s">
        <v>2742</v>
      </c>
      <c r="H604" s="111" t="s">
        <v>2743</v>
      </c>
      <c r="I604" s="208"/>
      <c r="J604" s="208"/>
      <c r="K604" s="208"/>
      <c r="L604" s="208"/>
      <c r="M604" s="208"/>
      <c r="N604" s="206"/>
      <c r="AH604" s="215">
        <v>1</v>
      </c>
    </row>
    <row r="605" spans="1:34" ht="54.95" customHeight="1">
      <c r="A605" s="249" t="s">
        <v>536</v>
      </c>
      <c r="B605" s="112" t="s">
        <v>692</v>
      </c>
      <c r="C605" s="112" t="s">
        <v>733</v>
      </c>
      <c r="D605" s="111" t="s">
        <v>1578</v>
      </c>
      <c r="E605" s="112" t="s">
        <v>1133</v>
      </c>
      <c r="F605" s="112" t="s">
        <v>1134</v>
      </c>
      <c r="G605" s="40" t="s">
        <v>2744</v>
      </c>
      <c r="H605" s="111" t="s">
        <v>2745</v>
      </c>
      <c r="AH605" s="215">
        <v>1</v>
      </c>
    </row>
    <row r="606" spans="1:34" ht="54.95" customHeight="1">
      <c r="A606" s="249" t="s">
        <v>536</v>
      </c>
      <c r="B606" s="112" t="s">
        <v>525</v>
      </c>
      <c r="C606" s="112" t="s">
        <v>565</v>
      </c>
      <c r="D606" s="111" t="s">
        <v>1582</v>
      </c>
      <c r="E606" s="112" t="s">
        <v>1133</v>
      </c>
      <c r="F606" s="112" t="s">
        <v>1134</v>
      </c>
      <c r="G606" s="40" t="s">
        <v>2746</v>
      </c>
      <c r="H606" s="111" t="s">
        <v>2747</v>
      </c>
      <c r="I606" s="208"/>
      <c r="J606" s="208"/>
      <c r="K606" s="208"/>
      <c r="L606" s="208"/>
      <c r="M606" s="208"/>
      <c r="N606" s="206"/>
      <c r="AH606" s="215">
        <v>1</v>
      </c>
    </row>
    <row r="607" spans="1:34" ht="54.95" customHeight="1">
      <c r="A607" s="249" t="s">
        <v>536</v>
      </c>
      <c r="B607" s="112" t="s">
        <v>941</v>
      </c>
      <c r="C607" s="112" t="s">
        <v>750</v>
      </c>
      <c r="D607" s="111" t="s">
        <v>1586</v>
      </c>
      <c r="E607" s="112" t="s">
        <v>1133</v>
      </c>
      <c r="F607" s="112" t="s">
        <v>1134</v>
      </c>
      <c r="G607" s="40" t="s">
        <v>2748</v>
      </c>
      <c r="H607" s="111" t="s">
        <v>2749</v>
      </c>
      <c r="AH607" s="215">
        <v>1</v>
      </c>
    </row>
    <row r="608" spans="1:34" ht="54.95" customHeight="1">
      <c r="A608" s="249" t="s">
        <v>536</v>
      </c>
      <c r="B608" s="112" t="s">
        <v>653</v>
      </c>
      <c r="C608" s="112" t="s">
        <v>757</v>
      </c>
      <c r="D608" s="111" t="s">
        <v>1589</v>
      </c>
      <c r="E608" s="112" t="s">
        <v>1133</v>
      </c>
      <c r="F608" s="112" t="s">
        <v>1134</v>
      </c>
      <c r="G608" s="40" t="s">
        <v>2750</v>
      </c>
      <c r="H608" s="111" t="s">
        <v>2751</v>
      </c>
      <c r="I608" s="208"/>
      <c r="J608" s="208"/>
      <c r="K608" s="208"/>
      <c r="L608" s="208"/>
      <c r="M608" s="208"/>
      <c r="N608" s="206"/>
      <c r="AH608" s="215">
        <v>1</v>
      </c>
    </row>
    <row r="609" spans="1:34" ht="54.95" customHeight="1">
      <c r="A609" s="249" t="s">
        <v>536</v>
      </c>
      <c r="B609" s="112" t="s">
        <v>547</v>
      </c>
      <c r="C609" s="112" t="s">
        <v>1593</v>
      </c>
      <c r="D609" s="111" t="s">
        <v>1594</v>
      </c>
      <c r="E609" s="112" t="s">
        <v>1133</v>
      </c>
      <c r="F609" s="112" t="s">
        <v>1134</v>
      </c>
      <c r="G609" s="40" t="s">
        <v>2752</v>
      </c>
      <c r="H609" s="111" t="s">
        <v>2753</v>
      </c>
      <c r="AH609" s="215">
        <v>1</v>
      </c>
    </row>
    <row r="610" spans="1:34" ht="54.95" customHeight="1">
      <c r="A610" s="249" t="s">
        <v>885</v>
      </c>
      <c r="B610" s="112" t="s">
        <v>692</v>
      </c>
      <c r="C610" s="112" t="s">
        <v>336</v>
      </c>
      <c r="D610" s="111" t="s">
        <v>1570</v>
      </c>
      <c r="E610" s="112" t="s">
        <v>1029</v>
      </c>
      <c r="F610" s="112" t="s">
        <v>1137</v>
      </c>
      <c r="G610" s="40" t="s">
        <v>2754</v>
      </c>
      <c r="H610" s="111" t="s">
        <v>2755</v>
      </c>
      <c r="I610" s="208"/>
      <c r="J610" s="208"/>
      <c r="K610" s="208"/>
      <c r="L610" s="208"/>
      <c r="M610" s="208"/>
      <c r="N610" s="206"/>
      <c r="AH610" s="215">
        <v>1</v>
      </c>
    </row>
    <row r="611" spans="1:34" ht="54.95" customHeight="1">
      <c r="A611" s="249" t="s">
        <v>885</v>
      </c>
      <c r="B611" s="112" t="s">
        <v>719</v>
      </c>
      <c r="C611" s="112" t="s">
        <v>336</v>
      </c>
      <c r="D611" s="111" t="s">
        <v>1574</v>
      </c>
      <c r="E611" s="112" t="s">
        <v>1029</v>
      </c>
      <c r="F611" s="112" t="s">
        <v>1137</v>
      </c>
      <c r="G611" s="40" t="s">
        <v>2756</v>
      </c>
      <c r="H611" s="111" t="s">
        <v>2757</v>
      </c>
      <c r="AH611" s="215">
        <v>1</v>
      </c>
    </row>
    <row r="612" spans="1:34" ht="54.95" customHeight="1">
      <c r="A612" s="249" t="s">
        <v>885</v>
      </c>
      <c r="B612" s="112" t="s">
        <v>513</v>
      </c>
      <c r="C612" s="112" t="s">
        <v>733</v>
      </c>
      <c r="D612" s="111" t="s">
        <v>1578</v>
      </c>
      <c r="E612" s="112" t="s">
        <v>1029</v>
      </c>
      <c r="F612" s="112" t="s">
        <v>1137</v>
      </c>
      <c r="G612" s="40" t="s">
        <v>2758</v>
      </c>
      <c r="H612" s="111" t="s">
        <v>2759</v>
      </c>
      <c r="I612" s="208"/>
      <c r="J612" s="208"/>
      <c r="K612" s="208"/>
      <c r="L612" s="208"/>
      <c r="M612" s="208"/>
      <c r="N612" s="206"/>
      <c r="AH612" s="215">
        <v>1</v>
      </c>
    </row>
    <row r="613" spans="1:34" ht="54.95" customHeight="1">
      <c r="A613" s="249" t="s">
        <v>885</v>
      </c>
      <c r="B613" s="112" t="s">
        <v>648</v>
      </c>
      <c r="C613" s="112" t="s">
        <v>565</v>
      </c>
      <c r="D613" s="111" t="s">
        <v>1582</v>
      </c>
      <c r="E613" s="112" t="s">
        <v>1029</v>
      </c>
      <c r="F613" s="112" t="s">
        <v>1137</v>
      </c>
      <c r="G613" s="40" t="s">
        <v>2760</v>
      </c>
      <c r="H613" s="111" t="s">
        <v>2761</v>
      </c>
      <c r="AH613" s="215">
        <v>1</v>
      </c>
    </row>
    <row r="614" spans="1:34" ht="54.95" customHeight="1">
      <c r="A614" s="249" t="s">
        <v>885</v>
      </c>
      <c r="B614" s="112" t="s">
        <v>1139</v>
      </c>
      <c r="C614" s="112" t="s">
        <v>750</v>
      </c>
      <c r="D614" s="111" t="s">
        <v>1586</v>
      </c>
      <c r="E614" s="112" t="s">
        <v>1029</v>
      </c>
      <c r="F614" s="112" t="s">
        <v>1137</v>
      </c>
      <c r="G614" s="40" t="s">
        <v>2762</v>
      </c>
      <c r="H614" s="111" t="s">
        <v>2763</v>
      </c>
      <c r="I614" s="208"/>
      <c r="J614" s="208"/>
      <c r="K614" s="208"/>
      <c r="L614" s="208"/>
      <c r="M614" s="208"/>
      <c r="N614" s="206"/>
      <c r="AH614" s="215">
        <v>1</v>
      </c>
    </row>
    <row r="615" spans="1:34" ht="54.95" customHeight="1">
      <c r="A615" s="249" t="s">
        <v>885</v>
      </c>
      <c r="B615" s="112" t="s">
        <v>474</v>
      </c>
      <c r="C615" s="112" t="s">
        <v>757</v>
      </c>
      <c r="D615" s="111" t="s">
        <v>1589</v>
      </c>
      <c r="E615" s="112" t="s">
        <v>1029</v>
      </c>
      <c r="F615" s="112" t="s">
        <v>1137</v>
      </c>
      <c r="G615" s="40" t="s">
        <v>2764</v>
      </c>
      <c r="H615" s="111" t="s">
        <v>2765</v>
      </c>
      <c r="AH615" s="215">
        <v>1</v>
      </c>
    </row>
    <row r="616" spans="1:34" ht="54.95" customHeight="1">
      <c r="A616" s="249" t="s">
        <v>885</v>
      </c>
      <c r="B616" s="112" t="s">
        <v>547</v>
      </c>
      <c r="C616" s="112" t="s">
        <v>1593</v>
      </c>
      <c r="D616" s="111" t="s">
        <v>1594</v>
      </c>
      <c r="E616" s="112" t="s">
        <v>1029</v>
      </c>
      <c r="F616" s="112" t="s">
        <v>1137</v>
      </c>
      <c r="G616" s="40" t="s">
        <v>2766</v>
      </c>
      <c r="H616" s="111" t="s">
        <v>2767</v>
      </c>
      <c r="I616" s="208"/>
      <c r="J616" s="208"/>
      <c r="K616" s="208"/>
      <c r="L616" s="208"/>
      <c r="M616" s="208"/>
      <c r="N616" s="206"/>
      <c r="AH616" s="215">
        <v>1</v>
      </c>
    </row>
    <row r="617" spans="1:34" ht="54.95" customHeight="1">
      <c r="A617" s="249" t="s">
        <v>729</v>
      </c>
      <c r="B617" s="112" t="s">
        <v>773</v>
      </c>
      <c r="C617" s="112" t="s">
        <v>336</v>
      </c>
      <c r="D617" s="111" t="s">
        <v>1570</v>
      </c>
      <c r="E617" s="112" t="s">
        <v>1126</v>
      </c>
      <c r="F617" s="112" t="s">
        <v>1141</v>
      </c>
      <c r="G617" s="40" t="s">
        <v>2768</v>
      </c>
      <c r="H617" s="111" t="s">
        <v>2769</v>
      </c>
      <c r="AH617" s="215">
        <v>1</v>
      </c>
    </row>
    <row r="618" spans="1:34" ht="54.95" customHeight="1">
      <c r="A618" s="249" t="s">
        <v>729</v>
      </c>
      <c r="B618" s="112" t="s">
        <v>648</v>
      </c>
      <c r="C618" s="112" t="s">
        <v>336</v>
      </c>
      <c r="D618" s="111" t="s">
        <v>1574</v>
      </c>
      <c r="E618" s="112" t="s">
        <v>1126</v>
      </c>
      <c r="F618" s="112" t="s">
        <v>1141</v>
      </c>
      <c r="G618" s="40" t="s">
        <v>2770</v>
      </c>
      <c r="H618" s="111" t="s">
        <v>2771</v>
      </c>
      <c r="I618" s="208"/>
      <c r="J618" s="208"/>
      <c r="K618" s="208"/>
      <c r="L618" s="208"/>
      <c r="M618" s="208"/>
      <c r="N618" s="206"/>
      <c r="AH618" s="215">
        <v>1</v>
      </c>
    </row>
    <row r="619" spans="1:34" ht="54.95" customHeight="1">
      <c r="A619" s="249" t="s">
        <v>729</v>
      </c>
      <c r="B619" s="112" t="s">
        <v>460</v>
      </c>
      <c r="C619" s="112" t="s">
        <v>733</v>
      </c>
      <c r="D619" s="111" t="s">
        <v>1578</v>
      </c>
      <c r="E619" s="112" t="s">
        <v>1126</v>
      </c>
      <c r="F619" s="112" t="s">
        <v>1141</v>
      </c>
      <c r="G619" s="40" t="s">
        <v>2772</v>
      </c>
      <c r="H619" s="111" t="s">
        <v>2773</v>
      </c>
      <c r="AH619" s="215">
        <v>1</v>
      </c>
    </row>
    <row r="620" spans="1:34" ht="54.95" customHeight="1">
      <c r="A620" s="249" t="s">
        <v>729</v>
      </c>
      <c r="B620" s="112" t="s">
        <v>547</v>
      </c>
      <c r="C620" s="112" t="s">
        <v>565</v>
      </c>
      <c r="D620" s="111" t="s">
        <v>1582</v>
      </c>
      <c r="E620" s="112" t="s">
        <v>1126</v>
      </c>
      <c r="F620" s="112" t="s">
        <v>1141</v>
      </c>
      <c r="G620" s="40" t="s">
        <v>2774</v>
      </c>
      <c r="H620" s="111" t="s">
        <v>2775</v>
      </c>
      <c r="I620" s="208"/>
      <c r="J620" s="208"/>
      <c r="K620" s="208"/>
      <c r="L620" s="208"/>
      <c r="M620" s="208"/>
      <c r="N620" s="206"/>
      <c r="AH620" s="215">
        <v>1</v>
      </c>
    </row>
    <row r="621" spans="1:34" ht="54.95" customHeight="1">
      <c r="A621" s="249" t="s">
        <v>729</v>
      </c>
      <c r="B621" s="112" t="s">
        <v>513</v>
      </c>
      <c r="C621" s="112" t="s">
        <v>750</v>
      </c>
      <c r="D621" s="111" t="s">
        <v>1586</v>
      </c>
      <c r="E621" s="112" t="s">
        <v>1126</v>
      </c>
      <c r="F621" s="112" t="s">
        <v>1141</v>
      </c>
      <c r="G621" s="40" t="s">
        <v>2776</v>
      </c>
      <c r="H621" s="111" t="s">
        <v>2777</v>
      </c>
      <c r="AH621" s="215">
        <v>1</v>
      </c>
    </row>
    <row r="622" spans="1:34" ht="54.95" customHeight="1">
      <c r="A622" s="249" t="s">
        <v>729</v>
      </c>
      <c r="B622" s="112" t="s">
        <v>843</v>
      </c>
      <c r="C622" s="112" t="s">
        <v>757</v>
      </c>
      <c r="D622" s="111" t="s">
        <v>1589</v>
      </c>
      <c r="E622" s="112" t="s">
        <v>1126</v>
      </c>
      <c r="F622" s="112" t="s">
        <v>1141</v>
      </c>
      <c r="G622" s="40" t="s">
        <v>2778</v>
      </c>
      <c r="H622" s="111" t="s">
        <v>2779</v>
      </c>
      <c r="I622" s="208"/>
      <c r="J622" s="208"/>
      <c r="K622" s="208"/>
      <c r="L622" s="208"/>
      <c r="M622" s="208"/>
      <c r="N622" s="206"/>
      <c r="AH622" s="215">
        <v>1</v>
      </c>
    </row>
    <row r="623" spans="1:34" ht="54.95" customHeight="1">
      <c r="A623" s="249" t="s">
        <v>729</v>
      </c>
      <c r="B623" s="112" t="s">
        <v>693</v>
      </c>
      <c r="C623" s="112" t="s">
        <v>1593</v>
      </c>
      <c r="D623" s="111" t="s">
        <v>1594</v>
      </c>
      <c r="E623" s="112" t="s">
        <v>1126</v>
      </c>
      <c r="F623" s="112" t="s">
        <v>1141</v>
      </c>
      <c r="G623" s="40" t="s">
        <v>2780</v>
      </c>
      <c r="H623" s="111" t="s">
        <v>2781</v>
      </c>
      <c r="AH623" s="215">
        <v>1</v>
      </c>
    </row>
    <row r="624" spans="1:34" ht="54.95" customHeight="1">
      <c r="A624" s="249" t="s">
        <v>763</v>
      </c>
      <c r="B624" s="112" t="s">
        <v>764</v>
      </c>
      <c r="C624" s="112" t="s">
        <v>336</v>
      </c>
      <c r="D624" s="111" t="s">
        <v>1570</v>
      </c>
      <c r="E624" s="112" t="s">
        <v>1144</v>
      </c>
      <c r="F624" s="112" t="s">
        <v>1145</v>
      </c>
      <c r="G624" s="40" t="s">
        <v>2782</v>
      </c>
      <c r="H624" s="111" t="s">
        <v>2783</v>
      </c>
      <c r="I624" s="208"/>
      <c r="J624" s="208"/>
      <c r="K624" s="208"/>
      <c r="L624" s="208"/>
      <c r="M624" s="208"/>
      <c r="N624" s="206"/>
      <c r="AH624" s="215">
        <v>1</v>
      </c>
    </row>
    <row r="625" spans="1:34" ht="54.95" customHeight="1">
      <c r="A625" s="249" t="s">
        <v>763</v>
      </c>
      <c r="B625" s="112" t="s">
        <v>647</v>
      </c>
      <c r="C625" s="112" t="s">
        <v>336</v>
      </c>
      <c r="D625" s="111" t="s">
        <v>1574</v>
      </c>
      <c r="E625" s="112" t="s">
        <v>1144</v>
      </c>
      <c r="F625" s="112" t="s">
        <v>1145</v>
      </c>
      <c r="G625" s="40" t="s">
        <v>2784</v>
      </c>
      <c r="H625" s="111" t="s">
        <v>2785</v>
      </c>
      <c r="AH625" s="215">
        <v>1</v>
      </c>
    </row>
    <row r="626" spans="1:34" ht="54.95" customHeight="1">
      <c r="A626" s="249" t="s">
        <v>763</v>
      </c>
      <c r="B626" s="112" t="s">
        <v>759</v>
      </c>
      <c r="C626" s="112" t="s">
        <v>733</v>
      </c>
      <c r="D626" s="111" t="s">
        <v>1578</v>
      </c>
      <c r="E626" s="112" t="s">
        <v>1144</v>
      </c>
      <c r="F626" s="112" t="s">
        <v>1145</v>
      </c>
      <c r="G626" s="40" t="s">
        <v>2786</v>
      </c>
      <c r="H626" s="111" t="s">
        <v>2787</v>
      </c>
      <c r="I626" s="208"/>
      <c r="J626" s="208"/>
      <c r="K626" s="208"/>
      <c r="L626" s="208"/>
      <c r="M626" s="208"/>
      <c r="N626" s="206"/>
      <c r="AH626" s="215">
        <v>1</v>
      </c>
    </row>
    <row r="627" spans="1:34" ht="54.95" customHeight="1">
      <c r="A627" s="249" t="s">
        <v>763</v>
      </c>
      <c r="B627" s="112" t="s">
        <v>663</v>
      </c>
      <c r="C627" s="112" t="s">
        <v>565</v>
      </c>
      <c r="D627" s="111" t="s">
        <v>1582</v>
      </c>
      <c r="E627" s="112" t="s">
        <v>1144</v>
      </c>
      <c r="F627" s="112" t="s">
        <v>1145</v>
      </c>
      <c r="G627" s="40" t="s">
        <v>2788</v>
      </c>
      <c r="H627" s="111" t="s">
        <v>2789</v>
      </c>
      <c r="AH627" s="215">
        <v>1</v>
      </c>
    </row>
    <row r="628" spans="1:34" ht="54.95" customHeight="1">
      <c r="A628" s="249" t="s">
        <v>763</v>
      </c>
      <c r="B628" s="112" t="s">
        <v>849</v>
      </c>
      <c r="C628" s="112" t="s">
        <v>750</v>
      </c>
      <c r="D628" s="111" t="s">
        <v>1586</v>
      </c>
      <c r="E628" s="112" t="s">
        <v>1144</v>
      </c>
      <c r="F628" s="112" t="s">
        <v>1145</v>
      </c>
      <c r="G628" s="40" t="s">
        <v>2790</v>
      </c>
      <c r="H628" s="111" t="s">
        <v>2791</v>
      </c>
      <c r="I628" s="208"/>
      <c r="J628" s="208"/>
      <c r="K628" s="208"/>
      <c r="L628" s="208"/>
      <c r="M628" s="208"/>
      <c r="N628" s="206"/>
      <c r="AH628" s="215">
        <v>1</v>
      </c>
    </row>
    <row r="629" spans="1:34" ht="54.95" customHeight="1">
      <c r="A629" s="249" t="s">
        <v>763</v>
      </c>
      <c r="B629" s="112" t="s">
        <v>650</v>
      </c>
      <c r="C629" s="112" t="s">
        <v>757</v>
      </c>
      <c r="D629" s="111" t="s">
        <v>1589</v>
      </c>
      <c r="E629" s="112" t="s">
        <v>1144</v>
      </c>
      <c r="F629" s="112" t="s">
        <v>1145</v>
      </c>
      <c r="G629" s="40" t="s">
        <v>2792</v>
      </c>
      <c r="H629" s="111" t="s">
        <v>2793</v>
      </c>
      <c r="AH629" s="215">
        <v>1</v>
      </c>
    </row>
    <row r="630" spans="1:34" ht="54.95" customHeight="1">
      <c r="A630" s="249" t="s">
        <v>763</v>
      </c>
      <c r="B630" s="112" t="s">
        <v>883</v>
      </c>
      <c r="C630" s="112" t="s">
        <v>1593</v>
      </c>
      <c r="D630" s="111" t="s">
        <v>1594</v>
      </c>
      <c r="E630" s="112" t="s">
        <v>1144</v>
      </c>
      <c r="F630" s="112" t="s">
        <v>1145</v>
      </c>
      <c r="G630" s="40" t="s">
        <v>2794</v>
      </c>
      <c r="H630" s="111" t="s">
        <v>2795</v>
      </c>
      <c r="I630" s="208"/>
      <c r="J630" s="208"/>
      <c r="K630" s="208"/>
      <c r="L630" s="208"/>
      <c r="M630" s="208"/>
      <c r="N630" s="206"/>
      <c r="AH630" s="215">
        <v>1</v>
      </c>
    </row>
    <row r="631" spans="1:34" ht="54.95" customHeight="1">
      <c r="A631" s="249" t="s">
        <v>882</v>
      </c>
      <c r="B631" s="112" t="s">
        <v>647</v>
      </c>
      <c r="C631" s="112" t="s">
        <v>336</v>
      </c>
      <c r="D631" s="111" t="s">
        <v>1570</v>
      </c>
      <c r="E631" s="112" t="s">
        <v>1148</v>
      </c>
      <c r="F631" s="112" t="s">
        <v>1149</v>
      </c>
      <c r="G631" s="40" t="s">
        <v>2796</v>
      </c>
      <c r="H631" s="111" t="s">
        <v>2797</v>
      </c>
      <c r="AH631" s="215">
        <v>1</v>
      </c>
    </row>
    <row r="632" spans="1:34" ht="54.95" customHeight="1">
      <c r="A632" s="249" t="s">
        <v>882</v>
      </c>
      <c r="B632" s="112" t="s">
        <v>756</v>
      </c>
      <c r="C632" s="112" t="s">
        <v>336</v>
      </c>
      <c r="D632" s="111" t="s">
        <v>1574</v>
      </c>
      <c r="E632" s="112" t="s">
        <v>1148</v>
      </c>
      <c r="F632" s="112" t="s">
        <v>1149</v>
      </c>
      <c r="G632" s="40" t="s">
        <v>2798</v>
      </c>
      <c r="H632" s="111" t="s">
        <v>2799</v>
      </c>
      <c r="I632" s="208"/>
      <c r="J632" s="208"/>
      <c r="K632" s="208"/>
      <c r="L632" s="208"/>
      <c r="M632" s="208"/>
      <c r="N632" s="206"/>
      <c r="AH632" s="215">
        <v>1</v>
      </c>
    </row>
    <row r="633" spans="1:34" ht="54.95" customHeight="1">
      <c r="A633" s="249" t="s">
        <v>882</v>
      </c>
      <c r="B633" s="112" t="s">
        <v>1151</v>
      </c>
      <c r="C633" s="112" t="s">
        <v>733</v>
      </c>
      <c r="D633" s="111" t="s">
        <v>1578</v>
      </c>
      <c r="E633" s="112" t="s">
        <v>1148</v>
      </c>
      <c r="F633" s="112" t="s">
        <v>1149</v>
      </c>
      <c r="G633" s="40" t="s">
        <v>2800</v>
      </c>
      <c r="H633" s="111" t="s">
        <v>2801</v>
      </c>
      <c r="AH633" s="215">
        <v>1</v>
      </c>
    </row>
    <row r="634" spans="1:34" ht="54.95" customHeight="1">
      <c r="A634" s="249" t="s">
        <v>882</v>
      </c>
      <c r="B634" s="112" t="s">
        <v>460</v>
      </c>
      <c r="C634" s="112" t="s">
        <v>565</v>
      </c>
      <c r="D634" s="111" t="s">
        <v>1582</v>
      </c>
      <c r="E634" s="112" t="s">
        <v>1148</v>
      </c>
      <c r="F634" s="112" t="s">
        <v>1149</v>
      </c>
      <c r="G634" s="40" t="s">
        <v>2802</v>
      </c>
      <c r="H634" s="111" t="s">
        <v>2803</v>
      </c>
      <c r="I634" s="208"/>
      <c r="J634" s="208"/>
      <c r="K634" s="208"/>
      <c r="L634" s="208"/>
      <c r="M634" s="208"/>
      <c r="N634" s="206"/>
      <c r="AH634" s="215">
        <v>1</v>
      </c>
    </row>
    <row r="635" spans="1:34" ht="54.95" customHeight="1">
      <c r="A635" s="249" t="s">
        <v>882</v>
      </c>
      <c r="B635" s="112" t="s">
        <v>998</v>
      </c>
      <c r="C635" s="112" t="s">
        <v>750</v>
      </c>
      <c r="D635" s="111" t="s">
        <v>1586</v>
      </c>
      <c r="E635" s="112" t="s">
        <v>1148</v>
      </c>
      <c r="F635" s="112" t="s">
        <v>1149</v>
      </c>
      <c r="G635" s="40" t="s">
        <v>2804</v>
      </c>
      <c r="H635" s="111" t="s">
        <v>2805</v>
      </c>
      <c r="AH635" s="215">
        <v>1</v>
      </c>
    </row>
    <row r="636" spans="1:34" ht="54.95" customHeight="1">
      <c r="A636" s="249" t="s">
        <v>882</v>
      </c>
      <c r="B636" s="112" t="s">
        <v>883</v>
      </c>
      <c r="C636" s="112" t="s">
        <v>757</v>
      </c>
      <c r="D636" s="111" t="s">
        <v>1589</v>
      </c>
      <c r="E636" s="112" t="s">
        <v>1148</v>
      </c>
      <c r="F636" s="112" t="s">
        <v>1149</v>
      </c>
      <c r="G636" s="40" t="s">
        <v>2806</v>
      </c>
      <c r="H636" s="111" t="s">
        <v>2807</v>
      </c>
      <c r="I636" s="208"/>
      <c r="J636" s="208"/>
      <c r="K636" s="208"/>
      <c r="L636" s="208"/>
      <c r="M636" s="208"/>
      <c r="N636" s="206"/>
      <c r="AH636" s="215">
        <v>1</v>
      </c>
    </row>
    <row r="637" spans="1:34" ht="54.95" customHeight="1">
      <c r="A637" s="249" t="s">
        <v>882</v>
      </c>
      <c r="B637" s="112" t="s">
        <v>547</v>
      </c>
      <c r="C637" s="112" t="s">
        <v>1593</v>
      </c>
      <c r="D637" s="111" t="s">
        <v>1594</v>
      </c>
      <c r="E637" s="112" t="s">
        <v>1148</v>
      </c>
      <c r="F637" s="112" t="s">
        <v>1149</v>
      </c>
      <c r="G637" s="40" t="s">
        <v>2808</v>
      </c>
      <c r="H637" s="111" t="s">
        <v>2809</v>
      </c>
      <c r="AH637" s="215">
        <v>1</v>
      </c>
    </row>
    <row r="638" spans="1:34" ht="54.95" customHeight="1">
      <c r="A638" s="249" t="s">
        <v>674</v>
      </c>
      <c r="B638" s="112" t="s">
        <v>671</v>
      </c>
      <c r="C638" s="112" t="s">
        <v>336</v>
      </c>
      <c r="D638" s="111" t="s">
        <v>1570</v>
      </c>
      <c r="E638" s="112" t="s">
        <v>1036</v>
      </c>
      <c r="F638" s="112" t="s">
        <v>1153</v>
      </c>
      <c r="G638" s="40" t="s">
        <v>2810</v>
      </c>
      <c r="H638" s="111" t="s">
        <v>2811</v>
      </c>
      <c r="I638" s="208"/>
      <c r="J638" s="208"/>
      <c r="K638" s="208"/>
      <c r="L638" s="208"/>
      <c r="M638" s="208"/>
      <c r="N638" s="206"/>
      <c r="AH638" s="215">
        <v>1</v>
      </c>
    </row>
    <row r="639" spans="1:34" ht="54.95" customHeight="1">
      <c r="A639" s="249" t="s">
        <v>674</v>
      </c>
      <c r="B639" s="112" t="s">
        <v>730</v>
      </c>
      <c r="C639" s="112" t="s">
        <v>336</v>
      </c>
      <c r="D639" s="111" t="s">
        <v>1574</v>
      </c>
      <c r="E639" s="112" t="s">
        <v>1036</v>
      </c>
      <c r="F639" s="112" t="s">
        <v>1153</v>
      </c>
      <c r="G639" s="40" t="s">
        <v>2812</v>
      </c>
      <c r="H639" s="111" t="s">
        <v>2813</v>
      </c>
      <c r="AH639" s="215">
        <v>1</v>
      </c>
    </row>
    <row r="640" spans="1:34" ht="54.95" customHeight="1">
      <c r="A640" s="249" t="s">
        <v>674</v>
      </c>
      <c r="B640" s="112" t="s">
        <v>1155</v>
      </c>
      <c r="C640" s="112" t="s">
        <v>733</v>
      </c>
      <c r="D640" s="111" t="s">
        <v>1578</v>
      </c>
      <c r="E640" s="112" t="s">
        <v>1036</v>
      </c>
      <c r="F640" s="112" t="s">
        <v>1153</v>
      </c>
      <c r="G640" s="40" t="s">
        <v>2814</v>
      </c>
      <c r="H640" s="111" t="s">
        <v>2815</v>
      </c>
      <c r="I640" s="208"/>
      <c r="J640" s="208"/>
      <c r="K640" s="208"/>
      <c r="L640" s="208"/>
      <c r="M640" s="208"/>
      <c r="N640" s="206"/>
      <c r="AH640" s="215">
        <v>1</v>
      </c>
    </row>
    <row r="641" spans="1:34" ht="54.95" customHeight="1">
      <c r="A641" s="249" t="s">
        <v>674</v>
      </c>
      <c r="B641" s="112" t="s">
        <v>784</v>
      </c>
      <c r="C641" s="112" t="s">
        <v>565</v>
      </c>
      <c r="D641" s="111" t="s">
        <v>1582</v>
      </c>
      <c r="E641" s="112" t="s">
        <v>1036</v>
      </c>
      <c r="F641" s="112" t="s">
        <v>1153</v>
      </c>
      <c r="G641" s="40" t="s">
        <v>2816</v>
      </c>
      <c r="H641" s="111" t="s">
        <v>2817</v>
      </c>
      <c r="AH641" s="215">
        <v>1</v>
      </c>
    </row>
    <row r="642" spans="1:34" ht="54.95" customHeight="1">
      <c r="A642" s="249" t="s">
        <v>674</v>
      </c>
      <c r="B642" s="112" t="s">
        <v>662</v>
      </c>
      <c r="C642" s="112" t="s">
        <v>750</v>
      </c>
      <c r="D642" s="111" t="s">
        <v>1586</v>
      </c>
      <c r="E642" s="112" t="s">
        <v>1036</v>
      </c>
      <c r="F642" s="112" t="s">
        <v>1153</v>
      </c>
      <c r="G642" s="40" t="s">
        <v>2818</v>
      </c>
      <c r="H642" s="111" t="s">
        <v>2819</v>
      </c>
      <c r="I642" s="208"/>
      <c r="J642" s="208"/>
      <c r="K642" s="208"/>
      <c r="L642" s="208"/>
      <c r="M642" s="208"/>
      <c r="N642" s="206"/>
      <c r="AH642" s="215">
        <v>1</v>
      </c>
    </row>
    <row r="643" spans="1:34" ht="54.95" customHeight="1">
      <c r="A643" s="249" t="s">
        <v>674</v>
      </c>
      <c r="B643" s="112" t="s">
        <v>513</v>
      </c>
      <c r="C643" s="112" t="s">
        <v>757</v>
      </c>
      <c r="D643" s="111" t="s">
        <v>1589</v>
      </c>
      <c r="E643" s="112" t="s">
        <v>1036</v>
      </c>
      <c r="F643" s="112" t="s">
        <v>1153</v>
      </c>
      <c r="G643" s="40" t="s">
        <v>2820</v>
      </c>
      <c r="H643" s="111" t="s">
        <v>2821</v>
      </c>
      <c r="AH643" s="215">
        <v>1</v>
      </c>
    </row>
    <row r="644" spans="1:34" ht="54.95" customHeight="1">
      <c r="A644" s="249" t="s">
        <v>674</v>
      </c>
      <c r="B644" s="112" t="s">
        <v>773</v>
      </c>
      <c r="C644" s="112" t="s">
        <v>1593</v>
      </c>
      <c r="D644" s="111" t="s">
        <v>1594</v>
      </c>
      <c r="E644" s="112" t="s">
        <v>1036</v>
      </c>
      <c r="F644" s="112" t="s">
        <v>1153</v>
      </c>
      <c r="G644" s="40" t="s">
        <v>2822</v>
      </c>
      <c r="H644" s="111" t="s">
        <v>2823</v>
      </c>
      <c r="I644" s="208"/>
      <c r="J644" s="208"/>
      <c r="K644" s="208"/>
      <c r="L644" s="208"/>
      <c r="M644" s="208"/>
      <c r="N644" s="206"/>
      <c r="AH644" s="215">
        <v>1</v>
      </c>
    </row>
    <row r="645" spans="1:34" ht="54.95" customHeight="1">
      <c r="A645" s="249" t="s">
        <v>662</v>
      </c>
      <c r="B645" s="112" t="s">
        <v>647</v>
      </c>
      <c r="C645" s="112" t="s">
        <v>336</v>
      </c>
      <c r="D645" s="111" t="s">
        <v>1570</v>
      </c>
      <c r="E645" s="112" t="s">
        <v>1029</v>
      </c>
      <c r="F645" s="112" t="s">
        <v>1157</v>
      </c>
      <c r="G645" s="40" t="s">
        <v>2824</v>
      </c>
      <c r="H645" s="111" t="s">
        <v>2825</v>
      </c>
      <c r="AH645" s="215">
        <v>1</v>
      </c>
    </row>
    <row r="646" spans="1:34" ht="54.95" customHeight="1">
      <c r="A646" s="249" t="s">
        <v>662</v>
      </c>
      <c r="B646" s="112" t="s">
        <v>648</v>
      </c>
      <c r="C646" s="112" t="s">
        <v>336</v>
      </c>
      <c r="D646" s="111" t="s">
        <v>1574</v>
      </c>
      <c r="E646" s="112" t="s">
        <v>1029</v>
      </c>
      <c r="F646" s="112" t="s">
        <v>1157</v>
      </c>
      <c r="G646" s="40" t="s">
        <v>2826</v>
      </c>
      <c r="H646" s="111" t="s">
        <v>2827</v>
      </c>
      <c r="I646" s="208"/>
      <c r="J646" s="208"/>
      <c r="K646" s="208"/>
      <c r="L646" s="208"/>
      <c r="M646" s="208"/>
      <c r="N646" s="206"/>
      <c r="AH646" s="215">
        <v>1</v>
      </c>
    </row>
    <row r="647" spans="1:34" ht="54.95" customHeight="1">
      <c r="A647" s="249" t="s">
        <v>662</v>
      </c>
      <c r="B647" s="112" t="s">
        <v>474</v>
      </c>
      <c r="C647" s="112" t="s">
        <v>733</v>
      </c>
      <c r="D647" s="111" t="s">
        <v>1578</v>
      </c>
      <c r="E647" s="112" t="s">
        <v>1029</v>
      </c>
      <c r="F647" s="112" t="s">
        <v>1157</v>
      </c>
      <c r="G647" s="40" t="s">
        <v>2828</v>
      </c>
      <c r="H647" s="111" t="s">
        <v>2829</v>
      </c>
      <c r="AH647" s="215">
        <v>1</v>
      </c>
    </row>
    <row r="648" spans="1:34" ht="54.95" customHeight="1">
      <c r="A648" s="249" t="s">
        <v>662</v>
      </c>
      <c r="B648" s="112" t="s">
        <v>650</v>
      </c>
      <c r="C648" s="112" t="s">
        <v>565</v>
      </c>
      <c r="D648" s="111" t="s">
        <v>1582</v>
      </c>
      <c r="E648" s="112" t="s">
        <v>1029</v>
      </c>
      <c r="F648" s="112" t="s">
        <v>1157</v>
      </c>
      <c r="G648" s="40" t="s">
        <v>2830</v>
      </c>
      <c r="H648" s="111" t="s">
        <v>2831</v>
      </c>
      <c r="I648" s="208"/>
      <c r="J648" s="208"/>
      <c r="K648" s="208"/>
      <c r="L648" s="208"/>
      <c r="M648" s="208"/>
      <c r="N648" s="206"/>
      <c r="AH648" s="215">
        <v>1</v>
      </c>
    </row>
    <row r="649" spans="1:34" ht="54.95" customHeight="1">
      <c r="A649" s="249" t="s">
        <v>662</v>
      </c>
      <c r="B649" s="112" t="s">
        <v>919</v>
      </c>
      <c r="C649" s="112" t="s">
        <v>750</v>
      </c>
      <c r="D649" s="111" t="s">
        <v>1586</v>
      </c>
      <c r="E649" s="112" t="s">
        <v>1029</v>
      </c>
      <c r="F649" s="112" t="s">
        <v>1157</v>
      </c>
      <c r="G649" s="40" t="s">
        <v>2832</v>
      </c>
      <c r="H649" s="111" t="s">
        <v>2833</v>
      </c>
      <c r="AH649" s="215">
        <v>1</v>
      </c>
    </row>
    <row r="650" spans="1:34" ht="54.95" customHeight="1">
      <c r="A650" s="249" t="s">
        <v>662</v>
      </c>
      <c r="B650" s="112" t="s">
        <v>483</v>
      </c>
      <c r="C650" s="112" t="s">
        <v>757</v>
      </c>
      <c r="D650" s="111" t="s">
        <v>1589</v>
      </c>
      <c r="E650" s="112" t="s">
        <v>1029</v>
      </c>
      <c r="F650" s="112" t="s">
        <v>1157</v>
      </c>
      <c r="G650" s="40" t="s">
        <v>2834</v>
      </c>
      <c r="H650" s="111" t="s">
        <v>2835</v>
      </c>
      <c r="I650" s="208"/>
      <c r="J650" s="208"/>
      <c r="K650" s="208"/>
      <c r="L650" s="208"/>
      <c r="M650" s="208"/>
      <c r="N650" s="206"/>
      <c r="AH650" s="215">
        <v>1</v>
      </c>
    </row>
    <row r="651" spans="1:34" ht="54.95" customHeight="1">
      <c r="A651" s="249" t="s">
        <v>662</v>
      </c>
      <c r="B651" s="112" t="s">
        <v>547</v>
      </c>
      <c r="C651" s="112" t="s">
        <v>1593</v>
      </c>
      <c r="D651" s="111" t="s">
        <v>1594</v>
      </c>
      <c r="E651" s="112" t="s">
        <v>1029</v>
      </c>
      <c r="F651" s="112" t="s">
        <v>1157</v>
      </c>
      <c r="G651" s="40" t="s">
        <v>2836</v>
      </c>
      <c r="H651" s="111" t="s">
        <v>2837</v>
      </c>
      <c r="AH651" s="215">
        <v>1</v>
      </c>
    </row>
    <row r="652" spans="1:34" ht="54.95" customHeight="1">
      <c r="A652" s="249" t="s">
        <v>683</v>
      </c>
      <c r="B652" s="112" t="s">
        <v>759</v>
      </c>
      <c r="C652" s="112" t="s">
        <v>336</v>
      </c>
      <c r="D652" s="111" t="s">
        <v>1570</v>
      </c>
      <c r="E652" s="112" t="s">
        <v>894</v>
      </c>
      <c r="F652" s="112" t="s">
        <v>1160</v>
      </c>
      <c r="G652" s="40" t="s">
        <v>2838</v>
      </c>
      <c r="H652" s="111" t="s">
        <v>2839</v>
      </c>
      <c r="I652" s="208"/>
      <c r="J652" s="208"/>
      <c r="K652" s="208"/>
      <c r="L652" s="208"/>
      <c r="M652" s="208"/>
      <c r="N652" s="206"/>
      <c r="AH652" s="215">
        <v>1</v>
      </c>
    </row>
    <row r="653" spans="1:34" ht="54.95" customHeight="1">
      <c r="A653" s="249" t="s">
        <v>683</v>
      </c>
      <c r="B653" s="112" t="s">
        <v>663</v>
      </c>
      <c r="C653" s="112" t="s">
        <v>336</v>
      </c>
      <c r="D653" s="111" t="s">
        <v>1574</v>
      </c>
      <c r="E653" s="112" t="s">
        <v>894</v>
      </c>
      <c r="F653" s="112" t="s">
        <v>1160</v>
      </c>
      <c r="G653" s="40" t="s">
        <v>2840</v>
      </c>
      <c r="H653" s="111" t="s">
        <v>2841</v>
      </c>
      <c r="AH653" s="215">
        <v>1</v>
      </c>
    </row>
    <row r="654" spans="1:34" ht="54.95" customHeight="1">
      <c r="A654" s="249" t="s">
        <v>683</v>
      </c>
      <c r="B654" s="112" t="s">
        <v>650</v>
      </c>
      <c r="C654" s="112" t="s">
        <v>733</v>
      </c>
      <c r="D654" s="111" t="s">
        <v>1578</v>
      </c>
      <c r="E654" s="112" t="s">
        <v>894</v>
      </c>
      <c r="F654" s="112" t="s">
        <v>1160</v>
      </c>
      <c r="G654" s="40" t="s">
        <v>2842</v>
      </c>
      <c r="H654" s="111" t="s">
        <v>2843</v>
      </c>
      <c r="I654" s="208"/>
      <c r="J654" s="208"/>
      <c r="K654" s="208"/>
      <c r="L654" s="208"/>
      <c r="M654" s="208"/>
      <c r="N654" s="206"/>
      <c r="AH654" s="215">
        <v>1</v>
      </c>
    </row>
    <row r="655" spans="1:34" ht="54.95" customHeight="1">
      <c r="A655" s="249" t="s">
        <v>683</v>
      </c>
      <c r="B655" s="112" t="s">
        <v>460</v>
      </c>
      <c r="C655" s="112" t="s">
        <v>565</v>
      </c>
      <c r="D655" s="111" t="s">
        <v>1582</v>
      </c>
      <c r="E655" s="112" t="s">
        <v>894</v>
      </c>
      <c r="F655" s="112" t="s">
        <v>1160</v>
      </c>
      <c r="G655" s="40" t="s">
        <v>2844</v>
      </c>
      <c r="H655" s="111" t="s">
        <v>2845</v>
      </c>
      <c r="AH655" s="215">
        <v>1</v>
      </c>
    </row>
    <row r="656" spans="1:34" ht="54.95" customHeight="1">
      <c r="A656" s="249" t="s">
        <v>683</v>
      </c>
      <c r="B656" s="112" t="s">
        <v>459</v>
      </c>
      <c r="C656" s="112" t="s">
        <v>750</v>
      </c>
      <c r="D656" s="111" t="s">
        <v>1586</v>
      </c>
      <c r="E656" s="112" t="s">
        <v>894</v>
      </c>
      <c r="F656" s="112" t="s">
        <v>1160</v>
      </c>
      <c r="G656" s="40" t="s">
        <v>2846</v>
      </c>
      <c r="H656" s="111" t="s">
        <v>2847</v>
      </c>
      <c r="I656" s="208"/>
      <c r="J656" s="208"/>
      <c r="K656" s="208"/>
      <c r="L656" s="208"/>
      <c r="M656" s="208"/>
      <c r="N656" s="206"/>
      <c r="AH656" s="215">
        <v>1</v>
      </c>
    </row>
    <row r="657" spans="1:34" ht="54.95" customHeight="1">
      <c r="A657" s="249" t="s">
        <v>683</v>
      </c>
      <c r="B657" s="112" t="s">
        <v>477</v>
      </c>
      <c r="C657" s="112" t="s">
        <v>757</v>
      </c>
      <c r="D657" s="111" t="s">
        <v>1589</v>
      </c>
      <c r="E657" s="112" t="s">
        <v>894</v>
      </c>
      <c r="F657" s="112" t="s">
        <v>1160</v>
      </c>
      <c r="G657" s="40" t="s">
        <v>2848</v>
      </c>
      <c r="H657" s="111" t="s">
        <v>2849</v>
      </c>
      <c r="AH657" s="215">
        <v>1</v>
      </c>
    </row>
    <row r="658" spans="1:34" ht="54.95" customHeight="1">
      <c r="A658" s="249" t="s">
        <v>683</v>
      </c>
      <c r="B658" s="112" t="s">
        <v>547</v>
      </c>
      <c r="C658" s="112" t="s">
        <v>1593</v>
      </c>
      <c r="D658" s="111" t="s">
        <v>1594</v>
      </c>
      <c r="E658" s="112" t="s">
        <v>894</v>
      </c>
      <c r="F658" s="112" t="s">
        <v>1160</v>
      </c>
      <c r="G658" s="40" t="s">
        <v>2850</v>
      </c>
      <c r="H658" s="111" t="s">
        <v>2851</v>
      </c>
      <c r="I658" s="208"/>
      <c r="J658" s="208"/>
      <c r="K658" s="208"/>
      <c r="L658" s="208"/>
      <c r="M658" s="208"/>
      <c r="N658" s="206"/>
      <c r="AH658" s="215">
        <v>1</v>
      </c>
    </row>
    <row r="659" spans="1:34" ht="54.95" customHeight="1">
      <c r="A659" s="249" t="s">
        <v>687</v>
      </c>
      <c r="B659" s="112" t="s">
        <v>653</v>
      </c>
      <c r="C659" s="112" t="s">
        <v>336</v>
      </c>
      <c r="D659" s="111" t="s">
        <v>1570</v>
      </c>
      <c r="E659" s="112" t="s">
        <v>707</v>
      </c>
      <c r="F659" s="112" t="s">
        <v>1163</v>
      </c>
      <c r="G659" s="40" t="s">
        <v>2852</v>
      </c>
      <c r="H659" s="111" t="s">
        <v>2853</v>
      </c>
      <c r="AH659" s="215">
        <v>1</v>
      </c>
    </row>
    <row r="660" spans="1:34" ht="54.95" customHeight="1">
      <c r="A660" s="249" t="s">
        <v>687</v>
      </c>
      <c r="B660" s="112" t="s">
        <v>874</v>
      </c>
      <c r="C660" s="112" t="s">
        <v>336</v>
      </c>
      <c r="D660" s="111" t="s">
        <v>1574</v>
      </c>
      <c r="E660" s="112" t="s">
        <v>707</v>
      </c>
      <c r="F660" s="112" t="s">
        <v>1163</v>
      </c>
      <c r="G660" s="40" t="s">
        <v>2854</v>
      </c>
      <c r="H660" s="111" t="s">
        <v>2855</v>
      </c>
      <c r="I660" s="208"/>
      <c r="J660" s="208"/>
      <c r="K660" s="208"/>
      <c r="L660" s="208"/>
      <c r="M660" s="208"/>
      <c r="N660" s="206"/>
      <c r="AH660" s="215">
        <v>1</v>
      </c>
    </row>
    <row r="661" spans="1:34" ht="54.95" customHeight="1">
      <c r="A661" s="249" t="s">
        <v>687</v>
      </c>
      <c r="B661" s="112" t="s">
        <v>474</v>
      </c>
      <c r="C661" s="112" t="s">
        <v>733</v>
      </c>
      <c r="D661" s="111" t="s">
        <v>1578</v>
      </c>
      <c r="E661" s="112" t="s">
        <v>707</v>
      </c>
      <c r="F661" s="112" t="s">
        <v>1163</v>
      </c>
      <c r="G661" s="40" t="s">
        <v>2856</v>
      </c>
      <c r="H661" s="111" t="s">
        <v>2857</v>
      </c>
      <c r="AH661" s="215">
        <v>1</v>
      </c>
    </row>
    <row r="662" spans="1:34" ht="54.95" customHeight="1">
      <c r="A662" s="249" t="s">
        <v>687</v>
      </c>
      <c r="B662" s="112" t="s">
        <v>1165</v>
      </c>
      <c r="C662" s="112" t="s">
        <v>565</v>
      </c>
      <c r="D662" s="111" t="s">
        <v>1582</v>
      </c>
      <c r="E662" s="112" t="s">
        <v>707</v>
      </c>
      <c r="F662" s="112" t="s">
        <v>1163</v>
      </c>
      <c r="G662" s="40" t="s">
        <v>2858</v>
      </c>
      <c r="H662" s="111" t="s">
        <v>2859</v>
      </c>
      <c r="I662" s="208"/>
      <c r="J662" s="208"/>
      <c r="K662" s="208"/>
      <c r="L662" s="208"/>
      <c r="M662" s="208"/>
      <c r="N662" s="206"/>
      <c r="AH662" s="215">
        <v>1</v>
      </c>
    </row>
    <row r="663" spans="1:34" ht="54.95" customHeight="1">
      <c r="A663" s="249" t="s">
        <v>687</v>
      </c>
      <c r="B663" s="112" t="s">
        <v>460</v>
      </c>
      <c r="C663" s="112" t="s">
        <v>750</v>
      </c>
      <c r="D663" s="111" t="s">
        <v>1586</v>
      </c>
      <c r="E663" s="112" t="s">
        <v>707</v>
      </c>
      <c r="F663" s="112" t="s">
        <v>1163</v>
      </c>
      <c r="G663" s="40" t="s">
        <v>2860</v>
      </c>
      <c r="H663" s="111" t="s">
        <v>2861</v>
      </c>
      <c r="AH663" s="215">
        <v>1</v>
      </c>
    </row>
    <row r="664" spans="1:34" ht="54.95" customHeight="1">
      <c r="A664" s="249" t="s">
        <v>687</v>
      </c>
      <c r="B664" s="112" t="s">
        <v>749</v>
      </c>
      <c r="C664" s="112" t="s">
        <v>757</v>
      </c>
      <c r="D664" s="111" t="s">
        <v>1589</v>
      </c>
      <c r="E664" s="112" t="s">
        <v>707</v>
      </c>
      <c r="F664" s="112" t="s">
        <v>1163</v>
      </c>
      <c r="G664" s="40" t="s">
        <v>2862</v>
      </c>
      <c r="H664" s="111" t="s">
        <v>2863</v>
      </c>
      <c r="I664" s="208"/>
      <c r="J664" s="208"/>
      <c r="K664" s="208"/>
      <c r="L664" s="208"/>
      <c r="M664" s="208"/>
      <c r="N664" s="206"/>
      <c r="AH664" s="215">
        <v>1</v>
      </c>
    </row>
    <row r="665" spans="1:34" ht="54.95" customHeight="1">
      <c r="A665" s="249" t="s">
        <v>687</v>
      </c>
      <c r="B665" s="112" t="s">
        <v>641</v>
      </c>
      <c r="C665" s="112" t="s">
        <v>1593</v>
      </c>
      <c r="D665" s="111" t="s">
        <v>1594</v>
      </c>
      <c r="E665" s="112" t="s">
        <v>707</v>
      </c>
      <c r="F665" s="112" t="s">
        <v>1163</v>
      </c>
      <c r="G665" s="40" t="s">
        <v>2864</v>
      </c>
      <c r="H665" s="111" t="s">
        <v>2865</v>
      </c>
      <c r="AH665" s="215">
        <v>1</v>
      </c>
    </row>
    <row r="666" spans="1:34" ht="54.95" customHeight="1">
      <c r="A666" s="249" t="s">
        <v>860</v>
      </c>
      <c r="B666" s="112" t="s">
        <v>862</v>
      </c>
      <c r="C666" s="112" t="s">
        <v>336</v>
      </c>
      <c r="D666" s="111" t="s">
        <v>1570</v>
      </c>
      <c r="E666" s="112" t="s">
        <v>707</v>
      </c>
      <c r="F666" s="112" t="s">
        <v>1167</v>
      </c>
      <c r="G666" s="40" t="s">
        <v>2866</v>
      </c>
      <c r="H666" s="111" t="s">
        <v>2867</v>
      </c>
      <c r="I666" s="208"/>
      <c r="J666" s="208"/>
      <c r="K666" s="208"/>
      <c r="L666" s="208"/>
      <c r="M666" s="208"/>
      <c r="N666" s="206"/>
      <c r="AH666" s="215">
        <v>1</v>
      </c>
    </row>
    <row r="667" spans="1:34" ht="54.95" customHeight="1">
      <c r="A667" s="249" t="s">
        <v>860</v>
      </c>
      <c r="B667" s="112" t="s">
        <v>648</v>
      </c>
      <c r="C667" s="112" t="s">
        <v>336</v>
      </c>
      <c r="D667" s="111" t="s">
        <v>1574</v>
      </c>
      <c r="E667" s="112" t="s">
        <v>707</v>
      </c>
      <c r="F667" s="112" t="s">
        <v>1167</v>
      </c>
      <c r="G667" s="40" t="s">
        <v>2868</v>
      </c>
      <c r="H667" s="111" t="s">
        <v>2869</v>
      </c>
      <c r="AH667" s="215">
        <v>1</v>
      </c>
    </row>
    <row r="668" spans="1:34" ht="54.95" customHeight="1">
      <c r="A668" s="249" t="s">
        <v>860</v>
      </c>
      <c r="B668" s="112" t="s">
        <v>773</v>
      </c>
      <c r="C668" s="112" t="s">
        <v>733</v>
      </c>
      <c r="D668" s="111" t="s">
        <v>1578</v>
      </c>
      <c r="E668" s="112" t="s">
        <v>707</v>
      </c>
      <c r="F668" s="112" t="s">
        <v>1167</v>
      </c>
      <c r="G668" s="40" t="s">
        <v>2870</v>
      </c>
      <c r="H668" s="111" t="s">
        <v>2871</v>
      </c>
      <c r="I668" s="208"/>
      <c r="J668" s="208"/>
      <c r="K668" s="208"/>
      <c r="L668" s="208"/>
      <c r="M668" s="208"/>
      <c r="N668" s="206"/>
      <c r="AH668" s="215">
        <v>1</v>
      </c>
    </row>
    <row r="669" spans="1:34" ht="54.95" customHeight="1">
      <c r="A669" s="249" t="s">
        <v>860</v>
      </c>
      <c r="B669" s="112" t="s">
        <v>1165</v>
      </c>
      <c r="C669" s="112" t="s">
        <v>565</v>
      </c>
      <c r="D669" s="111" t="s">
        <v>1582</v>
      </c>
      <c r="E669" s="112" t="s">
        <v>707</v>
      </c>
      <c r="F669" s="112" t="s">
        <v>1167</v>
      </c>
      <c r="G669" s="40" t="s">
        <v>2872</v>
      </c>
      <c r="H669" s="111" t="s">
        <v>2873</v>
      </c>
      <c r="AH669" s="215">
        <v>1</v>
      </c>
    </row>
    <row r="670" spans="1:34" ht="54.95" customHeight="1">
      <c r="A670" s="249" t="s">
        <v>860</v>
      </c>
      <c r="B670" s="112" t="s">
        <v>898</v>
      </c>
      <c r="C670" s="112" t="s">
        <v>750</v>
      </c>
      <c r="D670" s="111" t="s">
        <v>1586</v>
      </c>
      <c r="E670" s="112" t="s">
        <v>707</v>
      </c>
      <c r="F670" s="112" t="s">
        <v>1167</v>
      </c>
      <c r="G670" s="40" t="s">
        <v>2874</v>
      </c>
      <c r="H670" s="111" t="s">
        <v>2875</v>
      </c>
      <c r="I670" s="208"/>
      <c r="J670" s="208"/>
      <c r="K670" s="208"/>
      <c r="L670" s="208"/>
      <c r="M670" s="208"/>
      <c r="N670" s="206"/>
      <c r="AH670" s="215">
        <v>1</v>
      </c>
    </row>
    <row r="671" spans="1:34" ht="54.95" customHeight="1">
      <c r="A671" s="249" t="s">
        <v>860</v>
      </c>
      <c r="B671" s="112" t="s">
        <v>547</v>
      </c>
      <c r="C671" s="112" t="s">
        <v>757</v>
      </c>
      <c r="D671" s="111" t="s">
        <v>1589</v>
      </c>
      <c r="E671" s="112" t="s">
        <v>707</v>
      </c>
      <c r="F671" s="112" t="s">
        <v>1167</v>
      </c>
      <c r="G671" s="40" t="s">
        <v>2876</v>
      </c>
      <c r="H671" s="111" t="s">
        <v>2877</v>
      </c>
      <c r="AH671" s="215">
        <v>1</v>
      </c>
    </row>
    <row r="672" spans="1:34" ht="54.95" customHeight="1">
      <c r="A672" s="249" t="s">
        <v>860</v>
      </c>
      <c r="B672" s="112" t="s">
        <v>1007</v>
      </c>
      <c r="C672" s="112" t="s">
        <v>1593</v>
      </c>
      <c r="D672" s="111" t="s">
        <v>1594</v>
      </c>
      <c r="E672" s="112" t="s">
        <v>707</v>
      </c>
      <c r="F672" s="112" t="s">
        <v>1167</v>
      </c>
      <c r="G672" s="40" t="s">
        <v>2878</v>
      </c>
      <c r="H672" s="111" t="s">
        <v>2879</v>
      </c>
      <c r="I672" s="208"/>
      <c r="J672" s="208"/>
      <c r="K672" s="208"/>
      <c r="L672" s="208"/>
      <c r="M672" s="208"/>
      <c r="N672" s="206"/>
      <c r="AH672" s="215">
        <v>1</v>
      </c>
    </row>
    <row r="673" spans="1:34" ht="54.95" customHeight="1">
      <c r="A673" s="249" t="s">
        <v>1050</v>
      </c>
      <c r="B673" s="112" t="s">
        <v>647</v>
      </c>
      <c r="C673" s="112" t="s">
        <v>336</v>
      </c>
      <c r="D673" s="111" t="s">
        <v>1570</v>
      </c>
      <c r="E673" s="112" t="s">
        <v>679</v>
      </c>
      <c r="F673" s="112" t="s">
        <v>1170</v>
      </c>
      <c r="G673" s="40" t="s">
        <v>2880</v>
      </c>
      <c r="H673" s="111" t="s">
        <v>2881</v>
      </c>
      <c r="AH673" s="215">
        <v>1</v>
      </c>
    </row>
    <row r="674" spans="1:34" ht="54.95" customHeight="1">
      <c r="A674" s="249" t="s">
        <v>1050</v>
      </c>
      <c r="B674" s="112" t="s">
        <v>865</v>
      </c>
      <c r="C674" s="112" t="s">
        <v>336</v>
      </c>
      <c r="D674" s="111" t="s">
        <v>1574</v>
      </c>
      <c r="E674" s="112" t="s">
        <v>679</v>
      </c>
      <c r="F674" s="112" t="s">
        <v>1170</v>
      </c>
      <c r="G674" s="40" t="s">
        <v>2882</v>
      </c>
      <c r="H674" s="111" t="s">
        <v>2883</v>
      </c>
      <c r="I674" s="208"/>
      <c r="J674" s="208"/>
      <c r="K674" s="208"/>
      <c r="L674" s="208"/>
      <c r="M674" s="208"/>
      <c r="N674" s="206"/>
      <c r="AH674" s="215">
        <v>1</v>
      </c>
    </row>
    <row r="675" spans="1:34" ht="54.95" customHeight="1">
      <c r="A675" s="249" t="s">
        <v>1050</v>
      </c>
      <c r="B675" s="112" t="s">
        <v>641</v>
      </c>
      <c r="C675" s="112" t="s">
        <v>733</v>
      </c>
      <c r="D675" s="111" t="s">
        <v>1578</v>
      </c>
      <c r="E675" s="112" t="s">
        <v>679</v>
      </c>
      <c r="F675" s="112" t="s">
        <v>1170</v>
      </c>
      <c r="G675" s="40" t="s">
        <v>2884</v>
      </c>
      <c r="H675" s="111" t="s">
        <v>2885</v>
      </c>
      <c r="AH675" s="215">
        <v>1</v>
      </c>
    </row>
    <row r="676" spans="1:34" ht="54.95" customHeight="1">
      <c r="A676" s="249" t="s">
        <v>1050</v>
      </c>
      <c r="B676" s="112" t="s">
        <v>898</v>
      </c>
      <c r="C676" s="112" t="s">
        <v>565</v>
      </c>
      <c r="D676" s="111" t="s">
        <v>1582</v>
      </c>
      <c r="E676" s="112" t="s">
        <v>679</v>
      </c>
      <c r="F676" s="112" t="s">
        <v>1170</v>
      </c>
      <c r="G676" s="40" t="s">
        <v>2886</v>
      </c>
      <c r="H676" s="111" t="s">
        <v>2887</v>
      </c>
      <c r="I676" s="208"/>
      <c r="J676" s="208"/>
      <c r="K676" s="208"/>
      <c r="L676" s="208"/>
      <c r="M676" s="208"/>
      <c r="N676" s="206"/>
      <c r="AH676" s="215">
        <v>1</v>
      </c>
    </row>
    <row r="677" spans="1:34" ht="54.95" customHeight="1">
      <c r="A677" s="249" t="s">
        <v>1050</v>
      </c>
      <c r="B677" s="112" t="s">
        <v>460</v>
      </c>
      <c r="C677" s="112" t="s">
        <v>750</v>
      </c>
      <c r="D677" s="111" t="s">
        <v>1586</v>
      </c>
      <c r="E677" s="112" t="s">
        <v>679</v>
      </c>
      <c r="F677" s="112" t="s">
        <v>1170</v>
      </c>
      <c r="G677" s="40" t="s">
        <v>2888</v>
      </c>
      <c r="H677" s="111" t="s">
        <v>2889</v>
      </c>
      <c r="AH677" s="215">
        <v>1</v>
      </c>
    </row>
    <row r="678" spans="1:34" ht="54.95" customHeight="1">
      <c r="A678" s="249" t="s">
        <v>1050</v>
      </c>
      <c r="B678" s="112" t="s">
        <v>513</v>
      </c>
      <c r="C678" s="112" t="s">
        <v>757</v>
      </c>
      <c r="D678" s="111" t="s">
        <v>1589</v>
      </c>
      <c r="E678" s="112" t="s">
        <v>679</v>
      </c>
      <c r="F678" s="112" t="s">
        <v>1170</v>
      </c>
      <c r="G678" s="40" t="s">
        <v>2890</v>
      </c>
      <c r="H678" s="111" t="s">
        <v>2891</v>
      </c>
      <c r="I678" s="208"/>
      <c r="J678" s="208"/>
      <c r="K678" s="208"/>
      <c r="L678" s="208"/>
      <c r="M678" s="208"/>
      <c r="N678" s="206"/>
      <c r="AH678" s="215">
        <v>1</v>
      </c>
    </row>
    <row r="679" spans="1:34" ht="54.95" customHeight="1">
      <c r="A679" s="249" t="s">
        <v>1050</v>
      </c>
      <c r="B679" s="112" t="s">
        <v>1073</v>
      </c>
      <c r="C679" s="112" t="s">
        <v>1593</v>
      </c>
      <c r="D679" s="111" t="s">
        <v>1594</v>
      </c>
      <c r="E679" s="112" t="s">
        <v>679</v>
      </c>
      <c r="F679" s="112" t="s">
        <v>1170</v>
      </c>
      <c r="G679" s="40" t="s">
        <v>2892</v>
      </c>
      <c r="H679" s="111" t="s">
        <v>2893</v>
      </c>
      <c r="AH679" s="215">
        <v>1</v>
      </c>
    </row>
    <row r="680" spans="1:34" ht="54.95" customHeight="1">
      <c r="A680" s="249" t="s">
        <v>466</v>
      </c>
      <c r="B680" s="112" t="s">
        <v>686</v>
      </c>
      <c r="C680" s="112" t="s">
        <v>336</v>
      </c>
      <c r="D680" s="111" t="s">
        <v>1570</v>
      </c>
      <c r="E680" s="112" t="s">
        <v>1173</v>
      </c>
      <c r="F680" s="112" t="s">
        <v>1174</v>
      </c>
      <c r="G680" s="40" t="s">
        <v>2894</v>
      </c>
      <c r="H680" s="111" t="s">
        <v>2895</v>
      </c>
      <c r="I680" s="208"/>
      <c r="J680" s="208"/>
      <c r="K680" s="208"/>
      <c r="L680" s="208"/>
      <c r="M680" s="208"/>
      <c r="N680" s="206"/>
      <c r="AH680" s="215">
        <v>1</v>
      </c>
    </row>
    <row r="681" spans="1:34" ht="54.95" customHeight="1">
      <c r="A681" s="249" t="s">
        <v>466</v>
      </c>
      <c r="B681" s="112" t="s">
        <v>457</v>
      </c>
      <c r="C681" s="112" t="s">
        <v>336</v>
      </c>
      <c r="D681" s="111" t="s">
        <v>1574</v>
      </c>
      <c r="E681" s="112" t="s">
        <v>1173</v>
      </c>
      <c r="F681" s="112" t="s">
        <v>1174</v>
      </c>
      <c r="G681" s="40" t="s">
        <v>2896</v>
      </c>
      <c r="H681" s="111" t="s">
        <v>2897</v>
      </c>
      <c r="AH681" s="215">
        <v>1</v>
      </c>
    </row>
    <row r="682" spans="1:34" ht="54.95" customHeight="1">
      <c r="A682" s="249" t="s">
        <v>466</v>
      </c>
      <c r="B682" s="112" t="s">
        <v>513</v>
      </c>
      <c r="C682" s="112" t="s">
        <v>733</v>
      </c>
      <c r="D682" s="111" t="s">
        <v>1578</v>
      </c>
      <c r="E682" s="112" t="s">
        <v>1173</v>
      </c>
      <c r="F682" s="112" t="s">
        <v>1174</v>
      </c>
      <c r="G682" s="40" t="s">
        <v>2898</v>
      </c>
      <c r="H682" s="111" t="s">
        <v>2899</v>
      </c>
      <c r="I682" s="208"/>
      <c r="J682" s="208"/>
      <c r="K682" s="208"/>
      <c r="L682" s="208"/>
      <c r="M682" s="208"/>
      <c r="N682" s="206"/>
      <c r="AH682" s="215">
        <v>1</v>
      </c>
    </row>
    <row r="683" spans="1:34" ht="54.95" customHeight="1">
      <c r="A683" s="249" t="s">
        <v>466</v>
      </c>
      <c r="B683" s="112" t="s">
        <v>459</v>
      </c>
      <c r="C683" s="112" t="s">
        <v>565</v>
      </c>
      <c r="D683" s="111" t="s">
        <v>1582</v>
      </c>
      <c r="E683" s="112" t="s">
        <v>1173</v>
      </c>
      <c r="F683" s="112" t="s">
        <v>1174</v>
      </c>
      <c r="G683" s="40" t="s">
        <v>2900</v>
      </c>
      <c r="H683" s="111" t="s">
        <v>2901</v>
      </c>
      <c r="AH683" s="215">
        <v>1</v>
      </c>
    </row>
    <row r="684" spans="1:34" ht="54.95" customHeight="1">
      <c r="A684" s="249" t="s">
        <v>466</v>
      </c>
      <c r="B684" s="112" t="s">
        <v>464</v>
      </c>
      <c r="C684" s="112" t="s">
        <v>750</v>
      </c>
      <c r="D684" s="111" t="s">
        <v>1586</v>
      </c>
      <c r="E684" s="112" t="s">
        <v>1173</v>
      </c>
      <c r="F684" s="112" t="s">
        <v>1174</v>
      </c>
      <c r="G684" s="40" t="s">
        <v>2902</v>
      </c>
      <c r="H684" s="111" t="s">
        <v>2903</v>
      </c>
      <c r="I684" s="208"/>
      <c r="J684" s="208"/>
      <c r="K684" s="208"/>
      <c r="L684" s="208"/>
      <c r="M684" s="208"/>
      <c r="N684" s="206"/>
      <c r="AH684" s="215">
        <v>1</v>
      </c>
    </row>
    <row r="685" spans="1:34" ht="54.95" customHeight="1">
      <c r="A685" s="249" t="s">
        <v>466</v>
      </c>
      <c r="B685" s="112" t="s">
        <v>1176</v>
      </c>
      <c r="C685" s="112" t="s">
        <v>757</v>
      </c>
      <c r="D685" s="111" t="s">
        <v>1589</v>
      </c>
      <c r="E685" s="112" t="s">
        <v>1173</v>
      </c>
      <c r="F685" s="112" t="s">
        <v>1174</v>
      </c>
      <c r="G685" s="40" t="s">
        <v>2904</v>
      </c>
      <c r="H685" s="111" t="s">
        <v>2905</v>
      </c>
      <c r="AH685" s="215">
        <v>1</v>
      </c>
    </row>
    <row r="686" spans="1:34" ht="54.95" customHeight="1">
      <c r="A686" s="249" t="s">
        <v>466</v>
      </c>
      <c r="B686" s="112" t="s">
        <v>483</v>
      </c>
      <c r="C686" s="112" t="s">
        <v>1593</v>
      </c>
      <c r="D686" s="111" t="s">
        <v>1594</v>
      </c>
      <c r="E686" s="112" t="s">
        <v>1173</v>
      </c>
      <c r="F686" s="112" t="s">
        <v>1174</v>
      </c>
      <c r="G686" s="40" t="s">
        <v>2906</v>
      </c>
      <c r="H686" s="111" t="s">
        <v>2907</v>
      </c>
      <c r="I686" s="208"/>
      <c r="J686" s="208"/>
      <c r="K686" s="208"/>
      <c r="L686" s="208"/>
      <c r="M686" s="208"/>
      <c r="N686" s="206"/>
      <c r="AH686" s="215">
        <v>1</v>
      </c>
    </row>
    <row r="687" spans="1:34" ht="54.95" customHeight="1">
      <c r="A687" s="249" t="s">
        <v>519</v>
      </c>
      <c r="B687" s="112" t="s">
        <v>483</v>
      </c>
      <c r="C687" s="112" t="s">
        <v>336</v>
      </c>
      <c r="D687" s="111" t="s">
        <v>1570</v>
      </c>
      <c r="E687" s="112" t="s">
        <v>1126</v>
      </c>
      <c r="F687" s="112" t="s">
        <v>1178</v>
      </c>
      <c r="G687" s="40" t="s">
        <v>2908</v>
      </c>
      <c r="H687" s="111" t="s">
        <v>2909</v>
      </c>
      <c r="AH687" s="215">
        <v>1</v>
      </c>
    </row>
    <row r="688" spans="1:34" ht="54.95" customHeight="1">
      <c r="A688" s="249" t="s">
        <v>519</v>
      </c>
      <c r="B688" s="112" t="s">
        <v>474</v>
      </c>
      <c r="C688" s="112" t="s">
        <v>336</v>
      </c>
      <c r="D688" s="111" t="s">
        <v>1574</v>
      </c>
      <c r="E688" s="112" t="s">
        <v>1126</v>
      </c>
      <c r="F688" s="112" t="s">
        <v>1178</v>
      </c>
      <c r="G688" s="40" t="s">
        <v>2910</v>
      </c>
      <c r="H688" s="111" t="s">
        <v>2911</v>
      </c>
      <c r="I688" s="208"/>
      <c r="J688" s="208"/>
      <c r="K688" s="208"/>
      <c r="L688" s="208"/>
      <c r="M688" s="208"/>
      <c r="N688" s="206"/>
      <c r="AH688" s="215">
        <v>1</v>
      </c>
    </row>
    <row r="689" spans="1:34" ht="54.95" customHeight="1">
      <c r="A689" s="249" t="s">
        <v>519</v>
      </c>
      <c r="B689" s="112" t="s">
        <v>648</v>
      </c>
      <c r="C689" s="112" t="s">
        <v>733</v>
      </c>
      <c r="D689" s="111" t="s">
        <v>1578</v>
      </c>
      <c r="E689" s="112" t="s">
        <v>1126</v>
      </c>
      <c r="F689" s="112" t="s">
        <v>1178</v>
      </c>
      <c r="G689" s="40" t="s">
        <v>2912</v>
      </c>
      <c r="H689" s="111" t="s">
        <v>2913</v>
      </c>
      <c r="AH689" s="215">
        <v>1</v>
      </c>
    </row>
    <row r="690" spans="1:34" ht="54.95" customHeight="1">
      <c r="A690" s="249" t="s">
        <v>519</v>
      </c>
      <c r="B690" s="112" t="s">
        <v>547</v>
      </c>
      <c r="C690" s="112" t="s">
        <v>565</v>
      </c>
      <c r="D690" s="111" t="s">
        <v>1582</v>
      </c>
      <c r="E690" s="112" t="s">
        <v>1126</v>
      </c>
      <c r="F690" s="112" t="s">
        <v>1178</v>
      </c>
      <c r="G690" s="40" t="s">
        <v>2914</v>
      </c>
      <c r="H690" s="111" t="s">
        <v>2915</v>
      </c>
      <c r="I690" s="208"/>
      <c r="J690" s="208"/>
      <c r="K690" s="208"/>
      <c r="L690" s="208"/>
      <c r="M690" s="208"/>
      <c r="N690" s="206"/>
      <c r="AH690" s="215">
        <v>1</v>
      </c>
    </row>
    <row r="691" spans="1:34" ht="54.95" customHeight="1">
      <c r="A691" s="249" t="s">
        <v>519</v>
      </c>
      <c r="B691" s="112" t="s">
        <v>477</v>
      </c>
      <c r="C691" s="112" t="s">
        <v>750</v>
      </c>
      <c r="D691" s="111" t="s">
        <v>1586</v>
      </c>
      <c r="E691" s="112" t="s">
        <v>1126</v>
      </c>
      <c r="F691" s="112" t="s">
        <v>1178</v>
      </c>
      <c r="G691" s="40" t="s">
        <v>2916</v>
      </c>
      <c r="H691" s="111" t="s">
        <v>2917</v>
      </c>
      <c r="AH691" s="215">
        <v>1</v>
      </c>
    </row>
    <row r="692" spans="1:34" ht="54.95" customHeight="1">
      <c r="A692" s="249" t="s">
        <v>519</v>
      </c>
      <c r="B692" s="112" t="s">
        <v>749</v>
      </c>
      <c r="C692" s="112" t="s">
        <v>757</v>
      </c>
      <c r="D692" s="111" t="s">
        <v>1589</v>
      </c>
      <c r="E692" s="112" t="s">
        <v>1126</v>
      </c>
      <c r="F692" s="112" t="s">
        <v>1178</v>
      </c>
      <c r="G692" s="40" t="s">
        <v>2918</v>
      </c>
      <c r="H692" s="111" t="s">
        <v>2919</v>
      </c>
      <c r="I692" s="208"/>
      <c r="J692" s="208"/>
      <c r="K692" s="208"/>
      <c r="L692" s="208"/>
      <c r="M692" s="208"/>
      <c r="N692" s="206"/>
      <c r="AH692" s="215">
        <v>1</v>
      </c>
    </row>
    <row r="693" spans="1:34" ht="54.95" customHeight="1">
      <c r="A693" s="249" t="s">
        <v>519</v>
      </c>
      <c r="B693" s="112" t="s">
        <v>553</v>
      </c>
      <c r="C693" s="112" t="s">
        <v>1593</v>
      </c>
      <c r="D693" s="111" t="s">
        <v>1594</v>
      </c>
      <c r="E693" s="112" t="s">
        <v>1126</v>
      </c>
      <c r="F693" s="112" t="s">
        <v>1178</v>
      </c>
      <c r="G693" s="40" t="s">
        <v>2920</v>
      </c>
      <c r="H693" s="111" t="s">
        <v>2921</v>
      </c>
      <c r="AH693" s="215">
        <v>1</v>
      </c>
    </row>
    <row r="694" spans="1:34" ht="54.95" customHeight="1">
      <c r="A694" s="249" t="s">
        <v>692</v>
      </c>
      <c r="B694" s="112" t="s">
        <v>530</v>
      </c>
      <c r="C694" s="112" t="s">
        <v>336</v>
      </c>
      <c r="D694" s="111" t="s">
        <v>1570</v>
      </c>
      <c r="E694" s="112" t="s">
        <v>1181</v>
      </c>
      <c r="F694" s="112" t="s">
        <v>1182</v>
      </c>
      <c r="G694" s="40" t="s">
        <v>2922</v>
      </c>
      <c r="H694" s="111" t="s">
        <v>2923</v>
      </c>
      <c r="I694" s="208"/>
      <c r="J694" s="208"/>
      <c r="K694" s="208"/>
      <c r="L694" s="208"/>
      <c r="M694" s="208"/>
      <c r="N694" s="206"/>
      <c r="AH694" s="215">
        <v>1</v>
      </c>
    </row>
    <row r="695" spans="1:34" ht="54.95" customHeight="1">
      <c r="A695" s="249" t="s">
        <v>692</v>
      </c>
      <c r="B695" s="112" t="s">
        <v>474</v>
      </c>
      <c r="C695" s="112" t="s">
        <v>336</v>
      </c>
      <c r="D695" s="111" t="s">
        <v>1574</v>
      </c>
      <c r="E695" s="112" t="s">
        <v>1181</v>
      </c>
      <c r="F695" s="112" t="s">
        <v>1182</v>
      </c>
      <c r="G695" s="40" t="s">
        <v>2924</v>
      </c>
      <c r="H695" s="111" t="s">
        <v>2925</v>
      </c>
      <c r="AH695" s="215">
        <v>1</v>
      </c>
    </row>
    <row r="696" spans="1:34" ht="54.95" customHeight="1">
      <c r="A696" s="249" t="s">
        <v>692</v>
      </c>
      <c r="B696" s="112" t="s">
        <v>719</v>
      </c>
      <c r="C696" s="112" t="s">
        <v>733</v>
      </c>
      <c r="D696" s="111" t="s">
        <v>1578</v>
      </c>
      <c r="E696" s="112" t="s">
        <v>1181</v>
      </c>
      <c r="F696" s="112" t="s">
        <v>1182</v>
      </c>
      <c r="G696" s="40" t="s">
        <v>2926</v>
      </c>
      <c r="H696" s="111" t="s">
        <v>2927</v>
      </c>
      <c r="I696" s="208"/>
      <c r="J696" s="208"/>
      <c r="K696" s="208"/>
      <c r="L696" s="208"/>
      <c r="M696" s="208"/>
      <c r="N696" s="206"/>
      <c r="AH696" s="215">
        <v>1</v>
      </c>
    </row>
    <row r="697" spans="1:34" ht="54.95" customHeight="1">
      <c r="A697" s="249" t="s">
        <v>692</v>
      </c>
      <c r="B697" s="112" t="s">
        <v>477</v>
      </c>
      <c r="C697" s="112" t="s">
        <v>565</v>
      </c>
      <c r="D697" s="111" t="s">
        <v>1582</v>
      </c>
      <c r="E697" s="112" t="s">
        <v>1181</v>
      </c>
      <c r="F697" s="112" t="s">
        <v>1182</v>
      </c>
      <c r="G697" s="40" t="s">
        <v>2928</v>
      </c>
      <c r="H697" s="111" t="s">
        <v>2929</v>
      </c>
      <c r="AH697" s="215">
        <v>1</v>
      </c>
    </row>
    <row r="698" spans="1:34" ht="54.95" customHeight="1">
      <c r="A698" s="249" t="s">
        <v>692</v>
      </c>
      <c r="B698" s="112" t="s">
        <v>650</v>
      </c>
      <c r="C698" s="112" t="s">
        <v>750</v>
      </c>
      <c r="D698" s="111" t="s">
        <v>1586</v>
      </c>
      <c r="E698" s="112" t="s">
        <v>1181</v>
      </c>
      <c r="F698" s="112" t="s">
        <v>1182</v>
      </c>
      <c r="G698" s="40" t="s">
        <v>2930</v>
      </c>
      <c r="H698" s="111" t="s">
        <v>2931</v>
      </c>
      <c r="I698" s="208"/>
      <c r="J698" s="208"/>
      <c r="K698" s="208"/>
      <c r="L698" s="208"/>
      <c r="M698" s="208"/>
      <c r="N698" s="206"/>
      <c r="AH698" s="215">
        <v>1</v>
      </c>
    </row>
    <row r="699" spans="1:34" ht="54.95" customHeight="1">
      <c r="A699" s="249" t="s">
        <v>692</v>
      </c>
      <c r="B699" s="112" t="s">
        <v>547</v>
      </c>
      <c r="C699" s="112" t="s">
        <v>757</v>
      </c>
      <c r="D699" s="111" t="s">
        <v>1589</v>
      </c>
      <c r="E699" s="112" t="s">
        <v>1181</v>
      </c>
      <c r="F699" s="112" t="s">
        <v>1182</v>
      </c>
      <c r="G699" s="40" t="s">
        <v>2932</v>
      </c>
      <c r="H699" s="111" t="s">
        <v>2933</v>
      </c>
      <c r="AH699" s="215">
        <v>1</v>
      </c>
    </row>
    <row r="700" spans="1:34" ht="54.95" customHeight="1">
      <c r="A700" s="249" t="s">
        <v>692</v>
      </c>
      <c r="B700" s="112" t="s">
        <v>648</v>
      </c>
      <c r="C700" s="112" t="s">
        <v>1593</v>
      </c>
      <c r="D700" s="111" t="s">
        <v>1594</v>
      </c>
      <c r="E700" s="112" t="s">
        <v>1181</v>
      </c>
      <c r="F700" s="112" t="s">
        <v>1182</v>
      </c>
      <c r="G700" s="40" t="s">
        <v>2934</v>
      </c>
      <c r="H700" s="111" t="s">
        <v>2935</v>
      </c>
      <c r="I700" s="208"/>
      <c r="J700" s="208"/>
      <c r="K700" s="208"/>
      <c r="L700" s="208"/>
      <c r="M700" s="208"/>
      <c r="N700" s="206"/>
      <c r="AH700" s="215">
        <v>1</v>
      </c>
    </row>
    <row r="701" spans="1:34" ht="54.95" customHeight="1">
      <c r="A701" s="249" t="s">
        <v>826</v>
      </c>
      <c r="B701" s="112" t="s">
        <v>774</v>
      </c>
      <c r="C701" s="112" t="s">
        <v>336</v>
      </c>
      <c r="D701" s="111" t="s">
        <v>1570</v>
      </c>
      <c r="E701" s="112" t="s">
        <v>679</v>
      </c>
      <c r="F701" s="112" t="s">
        <v>1185</v>
      </c>
      <c r="G701" s="40" t="s">
        <v>2936</v>
      </c>
      <c r="H701" s="111" t="s">
        <v>2937</v>
      </c>
      <c r="AH701" s="215">
        <v>1</v>
      </c>
    </row>
    <row r="702" spans="1:34" ht="54.95" customHeight="1">
      <c r="A702" s="249" t="s">
        <v>826</v>
      </c>
      <c r="B702" s="112" t="s">
        <v>783</v>
      </c>
      <c r="C702" s="112" t="s">
        <v>336</v>
      </c>
      <c r="D702" s="111" t="s">
        <v>1574</v>
      </c>
      <c r="E702" s="112" t="s">
        <v>679</v>
      </c>
      <c r="F702" s="112" t="s">
        <v>1185</v>
      </c>
      <c r="G702" s="40" t="s">
        <v>2938</v>
      </c>
      <c r="H702" s="111" t="s">
        <v>2939</v>
      </c>
      <c r="I702" s="208"/>
      <c r="J702" s="208"/>
      <c r="K702" s="208"/>
      <c r="L702" s="208"/>
      <c r="M702" s="208"/>
      <c r="N702" s="206"/>
      <c r="AH702" s="215">
        <v>1</v>
      </c>
    </row>
    <row r="703" spans="1:34" ht="54.95" customHeight="1">
      <c r="A703" s="249" t="s">
        <v>826</v>
      </c>
      <c r="B703" s="112" t="s">
        <v>647</v>
      </c>
      <c r="C703" s="112" t="s">
        <v>733</v>
      </c>
      <c r="D703" s="111" t="s">
        <v>1578</v>
      </c>
      <c r="E703" s="112" t="s">
        <v>679</v>
      </c>
      <c r="F703" s="112" t="s">
        <v>1185</v>
      </c>
      <c r="G703" s="40" t="s">
        <v>2940</v>
      </c>
      <c r="H703" s="111" t="s">
        <v>2941</v>
      </c>
      <c r="AH703" s="215">
        <v>1</v>
      </c>
    </row>
    <row r="704" spans="1:34" ht="54.95" customHeight="1">
      <c r="A704" s="249" t="s">
        <v>826</v>
      </c>
      <c r="B704" s="112" t="s">
        <v>641</v>
      </c>
      <c r="C704" s="112" t="s">
        <v>565</v>
      </c>
      <c r="D704" s="111" t="s">
        <v>1582</v>
      </c>
      <c r="E704" s="112" t="s">
        <v>679</v>
      </c>
      <c r="F704" s="112" t="s">
        <v>1185</v>
      </c>
      <c r="G704" s="40" t="s">
        <v>2942</v>
      </c>
      <c r="H704" s="111" t="s">
        <v>2943</v>
      </c>
      <c r="I704" s="208"/>
      <c r="J704" s="208"/>
      <c r="K704" s="208"/>
      <c r="L704" s="208"/>
      <c r="M704" s="208"/>
      <c r="N704" s="206"/>
      <c r="AH704" s="215">
        <v>1</v>
      </c>
    </row>
    <row r="705" spans="1:34" ht="54.95" customHeight="1">
      <c r="A705" s="249" t="s">
        <v>826</v>
      </c>
      <c r="B705" s="112" t="s">
        <v>1165</v>
      </c>
      <c r="C705" s="112" t="s">
        <v>750</v>
      </c>
      <c r="D705" s="111" t="s">
        <v>1586</v>
      </c>
      <c r="E705" s="112" t="s">
        <v>679</v>
      </c>
      <c r="F705" s="112" t="s">
        <v>1185</v>
      </c>
      <c r="G705" s="40" t="s">
        <v>2944</v>
      </c>
      <c r="H705" s="111" t="s">
        <v>2945</v>
      </c>
      <c r="AH705" s="215">
        <v>1</v>
      </c>
    </row>
    <row r="706" spans="1:34" ht="54.95" customHeight="1">
      <c r="A706" s="249" t="s">
        <v>826</v>
      </c>
      <c r="B706" s="112" t="s">
        <v>1151</v>
      </c>
      <c r="C706" s="112" t="s">
        <v>757</v>
      </c>
      <c r="D706" s="111" t="s">
        <v>1589</v>
      </c>
      <c r="E706" s="112" t="s">
        <v>679</v>
      </c>
      <c r="F706" s="112" t="s">
        <v>1185</v>
      </c>
      <c r="G706" s="40" t="s">
        <v>2946</v>
      </c>
      <c r="H706" s="111" t="s">
        <v>2947</v>
      </c>
      <c r="I706" s="208"/>
      <c r="J706" s="208"/>
      <c r="K706" s="208"/>
      <c r="L706" s="208"/>
      <c r="M706" s="208"/>
      <c r="N706" s="206"/>
      <c r="AH706" s="215">
        <v>1</v>
      </c>
    </row>
    <row r="707" spans="1:34" ht="54.95" customHeight="1">
      <c r="A707" s="249" t="s">
        <v>826</v>
      </c>
      <c r="B707" s="112" t="s">
        <v>553</v>
      </c>
      <c r="C707" s="112" t="s">
        <v>1593</v>
      </c>
      <c r="D707" s="111" t="s">
        <v>1594</v>
      </c>
      <c r="E707" s="112" t="s">
        <v>679</v>
      </c>
      <c r="F707" s="112" t="s">
        <v>1185</v>
      </c>
      <c r="G707" s="40" t="s">
        <v>2948</v>
      </c>
      <c r="H707" s="111" t="s">
        <v>2949</v>
      </c>
      <c r="AH707" s="215">
        <v>1</v>
      </c>
    </row>
    <row r="708" spans="1:34" ht="54.95" customHeight="1">
      <c r="A708" s="249" t="s">
        <v>834</v>
      </c>
      <c r="B708" s="112" t="s">
        <v>662</v>
      </c>
      <c r="C708" s="112" t="s">
        <v>336</v>
      </c>
      <c r="D708" s="111" t="s">
        <v>1570</v>
      </c>
      <c r="E708" s="112" t="s">
        <v>769</v>
      </c>
      <c r="F708" s="112" t="s">
        <v>1188</v>
      </c>
      <c r="G708" s="40" t="s">
        <v>2950</v>
      </c>
      <c r="H708" s="111" t="s">
        <v>2951</v>
      </c>
      <c r="I708" s="208"/>
      <c r="J708" s="208"/>
      <c r="K708" s="208"/>
      <c r="L708" s="208"/>
      <c r="M708" s="208"/>
      <c r="N708" s="206"/>
      <c r="AH708" s="215">
        <v>1</v>
      </c>
    </row>
    <row r="709" spans="1:34" ht="54.95" customHeight="1">
      <c r="A709" s="249" t="s">
        <v>834</v>
      </c>
      <c r="B709" s="112" t="s">
        <v>647</v>
      </c>
      <c r="C709" s="112" t="s">
        <v>336</v>
      </c>
      <c r="D709" s="111" t="s">
        <v>1574</v>
      </c>
      <c r="E709" s="112" t="s">
        <v>769</v>
      </c>
      <c r="F709" s="112" t="s">
        <v>1188</v>
      </c>
      <c r="G709" s="40" t="s">
        <v>2952</v>
      </c>
      <c r="H709" s="111" t="s">
        <v>2953</v>
      </c>
      <c r="AH709" s="215">
        <v>1</v>
      </c>
    </row>
    <row r="710" spans="1:34" ht="54.95" customHeight="1">
      <c r="A710" s="249" t="s">
        <v>834</v>
      </c>
      <c r="B710" s="112" t="s">
        <v>648</v>
      </c>
      <c r="C710" s="112" t="s">
        <v>733</v>
      </c>
      <c r="D710" s="111" t="s">
        <v>1578</v>
      </c>
      <c r="E710" s="112" t="s">
        <v>769</v>
      </c>
      <c r="F710" s="112" t="s">
        <v>1188</v>
      </c>
      <c r="G710" s="40" t="s">
        <v>2954</v>
      </c>
      <c r="H710" s="111" t="s">
        <v>2955</v>
      </c>
      <c r="I710" s="208"/>
      <c r="J710" s="208"/>
      <c r="K710" s="208"/>
      <c r="L710" s="208"/>
      <c r="M710" s="208"/>
      <c r="N710" s="206"/>
      <c r="AH710" s="215">
        <v>1</v>
      </c>
    </row>
    <row r="711" spans="1:34" ht="54.95" customHeight="1">
      <c r="A711" s="249" t="s">
        <v>834</v>
      </c>
      <c r="B711" s="112" t="s">
        <v>460</v>
      </c>
      <c r="C711" s="112" t="s">
        <v>565</v>
      </c>
      <c r="D711" s="111" t="s">
        <v>1582</v>
      </c>
      <c r="E711" s="112" t="s">
        <v>769</v>
      </c>
      <c r="F711" s="112" t="s">
        <v>1188</v>
      </c>
      <c r="G711" s="40" t="s">
        <v>2956</v>
      </c>
      <c r="H711" s="111" t="s">
        <v>2957</v>
      </c>
      <c r="AH711" s="215">
        <v>1</v>
      </c>
    </row>
    <row r="712" spans="1:34" ht="54.95" customHeight="1">
      <c r="A712" s="249" t="s">
        <v>834</v>
      </c>
      <c r="B712" s="112" t="s">
        <v>641</v>
      </c>
      <c r="C712" s="112" t="s">
        <v>750</v>
      </c>
      <c r="D712" s="111" t="s">
        <v>1586</v>
      </c>
      <c r="E712" s="112" t="s">
        <v>769</v>
      </c>
      <c r="F712" s="112" t="s">
        <v>1188</v>
      </c>
      <c r="G712" s="40" t="s">
        <v>2958</v>
      </c>
      <c r="H712" s="111" t="s">
        <v>2959</v>
      </c>
      <c r="I712" s="208"/>
      <c r="J712" s="208"/>
      <c r="K712" s="208"/>
      <c r="L712" s="208"/>
      <c r="M712" s="208"/>
      <c r="N712" s="206"/>
      <c r="AH712" s="215">
        <v>1</v>
      </c>
    </row>
    <row r="713" spans="1:34" ht="54.95" customHeight="1">
      <c r="A713" s="249" t="s">
        <v>834</v>
      </c>
      <c r="B713" s="112" t="s">
        <v>553</v>
      </c>
      <c r="C713" s="112" t="s">
        <v>757</v>
      </c>
      <c r="D713" s="111" t="s">
        <v>1589</v>
      </c>
      <c r="E713" s="112" t="s">
        <v>769</v>
      </c>
      <c r="F713" s="112" t="s">
        <v>1188</v>
      </c>
      <c r="G713" s="40" t="s">
        <v>2960</v>
      </c>
      <c r="H713" s="111" t="s">
        <v>2961</v>
      </c>
      <c r="AH713" s="215">
        <v>1</v>
      </c>
    </row>
    <row r="714" spans="1:34" ht="54.95" customHeight="1">
      <c r="A714" s="249" t="s">
        <v>834</v>
      </c>
      <c r="B714" s="112" t="s">
        <v>744</v>
      </c>
      <c r="C714" s="112" t="s">
        <v>1593</v>
      </c>
      <c r="D714" s="111" t="s">
        <v>1594</v>
      </c>
      <c r="E714" s="112" t="s">
        <v>769</v>
      </c>
      <c r="F714" s="112" t="s">
        <v>1188</v>
      </c>
      <c r="G714" s="40" t="s">
        <v>2962</v>
      </c>
      <c r="H714" s="111" t="s">
        <v>2963</v>
      </c>
      <c r="I714" s="208"/>
      <c r="J714" s="208"/>
      <c r="K714" s="208"/>
      <c r="L714" s="208"/>
      <c r="M714" s="208"/>
      <c r="N714" s="206"/>
      <c r="AH714" s="215">
        <v>1</v>
      </c>
    </row>
    <row r="715" spans="1:34" ht="54.95" customHeight="1">
      <c r="A715" s="249" t="s">
        <v>959</v>
      </c>
      <c r="B715" s="112" t="s">
        <v>693</v>
      </c>
      <c r="C715" s="112" t="s">
        <v>336</v>
      </c>
      <c r="D715" s="111" t="s">
        <v>1570</v>
      </c>
      <c r="E715" s="112" t="s">
        <v>1126</v>
      </c>
      <c r="F715" s="112" t="s">
        <v>1191</v>
      </c>
      <c r="G715" s="40" t="s">
        <v>2964</v>
      </c>
      <c r="H715" s="111" t="s">
        <v>2965</v>
      </c>
      <c r="AH715" s="215">
        <v>1</v>
      </c>
    </row>
    <row r="716" spans="1:34" ht="54.95" customHeight="1">
      <c r="A716" s="249" t="s">
        <v>959</v>
      </c>
      <c r="B716" s="112" t="s">
        <v>653</v>
      </c>
      <c r="C716" s="112" t="s">
        <v>336</v>
      </c>
      <c r="D716" s="111" t="s">
        <v>1574</v>
      </c>
      <c r="E716" s="112" t="s">
        <v>1126</v>
      </c>
      <c r="F716" s="112" t="s">
        <v>1191</v>
      </c>
      <c r="G716" s="40" t="s">
        <v>2966</v>
      </c>
      <c r="H716" s="111" t="s">
        <v>2967</v>
      </c>
      <c r="I716" s="208"/>
      <c r="J716" s="208"/>
      <c r="K716" s="208"/>
      <c r="L716" s="208"/>
      <c r="M716" s="208"/>
      <c r="N716" s="206"/>
      <c r="AH716" s="215">
        <v>1</v>
      </c>
    </row>
    <row r="717" spans="1:34" ht="54.95" customHeight="1">
      <c r="A717" s="249" t="s">
        <v>959</v>
      </c>
      <c r="B717" s="112" t="s">
        <v>952</v>
      </c>
      <c r="C717" s="112" t="s">
        <v>733</v>
      </c>
      <c r="D717" s="111" t="s">
        <v>1578</v>
      </c>
      <c r="E717" s="112" t="s">
        <v>1126</v>
      </c>
      <c r="F717" s="112" t="s">
        <v>1191</v>
      </c>
      <c r="G717" s="40" t="s">
        <v>2968</v>
      </c>
      <c r="H717" s="111" t="s">
        <v>2969</v>
      </c>
      <c r="AH717" s="215">
        <v>1</v>
      </c>
    </row>
    <row r="718" spans="1:34" ht="54.95" customHeight="1">
      <c r="A718" s="249" t="s">
        <v>959</v>
      </c>
      <c r="B718" s="112" t="s">
        <v>1165</v>
      </c>
      <c r="C718" s="112" t="s">
        <v>565</v>
      </c>
      <c r="D718" s="111" t="s">
        <v>1582</v>
      </c>
      <c r="E718" s="112" t="s">
        <v>1126</v>
      </c>
      <c r="F718" s="112" t="s">
        <v>1191</v>
      </c>
      <c r="G718" s="40" t="s">
        <v>2970</v>
      </c>
      <c r="H718" s="111" t="s">
        <v>2971</v>
      </c>
      <c r="I718" s="208"/>
      <c r="J718" s="208"/>
      <c r="K718" s="208"/>
      <c r="L718" s="208"/>
      <c r="M718" s="208"/>
      <c r="N718" s="206"/>
      <c r="AH718" s="215">
        <v>1</v>
      </c>
    </row>
    <row r="719" spans="1:34" ht="54.95" customHeight="1">
      <c r="A719" s="249" t="s">
        <v>959</v>
      </c>
      <c r="B719" s="112" t="s">
        <v>649</v>
      </c>
      <c r="C719" s="112" t="s">
        <v>750</v>
      </c>
      <c r="D719" s="111" t="s">
        <v>1586</v>
      </c>
      <c r="E719" s="112" t="s">
        <v>1126</v>
      </c>
      <c r="F719" s="112" t="s">
        <v>1191</v>
      </c>
      <c r="G719" s="40" t="s">
        <v>2972</v>
      </c>
      <c r="H719" s="111" t="s">
        <v>2973</v>
      </c>
      <c r="AH719" s="215">
        <v>1</v>
      </c>
    </row>
    <row r="720" spans="1:34" ht="54.95" customHeight="1">
      <c r="A720" s="249" t="s">
        <v>959</v>
      </c>
      <c r="B720" s="112" t="s">
        <v>460</v>
      </c>
      <c r="C720" s="112" t="s">
        <v>757</v>
      </c>
      <c r="D720" s="111" t="s">
        <v>1589</v>
      </c>
      <c r="E720" s="112" t="s">
        <v>1126</v>
      </c>
      <c r="F720" s="112" t="s">
        <v>1191</v>
      </c>
      <c r="G720" s="40" t="s">
        <v>2974</v>
      </c>
      <c r="H720" s="111" t="s">
        <v>2975</v>
      </c>
      <c r="I720" s="208"/>
      <c r="J720" s="208"/>
      <c r="K720" s="208"/>
      <c r="L720" s="208"/>
      <c r="M720" s="208"/>
      <c r="N720" s="206"/>
      <c r="AH720" s="215">
        <v>1</v>
      </c>
    </row>
    <row r="721" spans="1:34" ht="54.95" customHeight="1">
      <c r="A721" s="249" t="s">
        <v>959</v>
      </c>
      <c r="B721" s="112" t="s">
        <v>763</v>
      </c>
      <c r="C721" s="112" t="s">
        <v>1593</v>
      </c>
      <c r="D721" s="111" t="s">
        <v>1594</v>
      </c>
      <c r="E721" s="112" t="s">
        <v>1126</v>
      </c>
      <c r="F721" s="112" t="s">
        <v>1191</v>
      </c>
      <c r="G721" s="40" t="s">
        <v>2976</v>
      </c>
      <c r="H721" s="111" t="s">
        <v>2977</v>
      </c>
      <c r="AH721" s="215">
        <v>1</v>
      </c>
    </row>
    <row r="722" spans="1:34" ht="54.95" customHeight="1">
      <c r="A722" s="249" t="s">
        <v>1194</v>
      </c>
      <c r="B722" s="112" t="s">
        <v>459</v>
      </c>
      <c r="C722" s="112" t="s">
        <v>336</v>
      </c>
      <c r="D722" s="111" t="s">
        <v>1570</v>
      </c>
      <c r="E722" s="112" t="s">
        <v>679</v>
      </c>
      <c r="F722" s="112" t="s">
        <v>1195</v>
      </c>
      <c r="G722" s="40" t="s">
        <v>2978</v>
      </c>
      <c r="H722" s="111" t="s">
        <v>2979</v>
      </c>
      <c r="I722" s="208"/>
      <c r="J722" s="208"/>
      <c r="K722" s="208"/>
      <c r="L722" s="208"/>
      <c r="M722" s="208"/>
      <c r="N722" s="206"/>
      <c r="AH722" s="215">
        <v>1</v>
      </c>
    </row>
    <row r="723" spans="1:34" ht="54.95" customHeight="1">
      <c r="A723" s="249" t="s">
        <v>1194</v>
      </c>
      <c r="B723" s="112" t="s">
        <v>460</v>
      </c>
      <c r="C723" s="112" t="s">
        <v>336</v>
      </c>
      <c r="D723" s="111" t="s">
        <v>1574</v>
      </c>
      <c r="E723" s="112" t="s">
        <v>679</v>
      </c>
      <c r="F723" s="112" t="s">
        <v>1195</v>
      </c>
      <c r="G723" s="40" t="s">
        <v>2980</v>
      </c>
      <c r="H723" s="111" t="s">
        <v>2981</v>
      </c>
      <c r="AH723" s="215">
        <v>1</v>
      </c>
    </row>
    <row r="724" spans="1:34" ht="54.95" customHeight="1">
      <c r="A724" s="249" t="s">
        <v>1194</v>
      </c>
      <c r="B724" s="112" t="s">
        <v>684</v>
      </c>
      <c r="C724" s="112" t="s">
        <v>733</v>
      </c>
      <c r="D724" s="111" t="s">
        <v>1578</v>
      </c>
      <c r="E724" s="112" t="s">
        <v>679</v>
      </c>
      <c r="F724" s="112" t="s">
        <v>1195</v>
      </c>
      <c r="G724" s="40" t="s">
        <v>2982</v>
      </c>
      <c r="H724" s="111" t="s">
        <v>2983</v>
      </c>
      <c r="I724" s="208"/>
      <c r="J724" s="208"/>
      <c r="K724" s="208"/>
      <c r="L724" s="208"/>
      <c r="M724" s="208"/>
      <c r="N724" s="206"/>
      <c r="AH724" s="215">
        <v>1</v>
      </c>
    </row>
    <row r="725" spans="1:34" ht="54.95" customHeight="1">
      <c r="A725" s="249" t="s">
        <v>1194</v>
      </c>
      <c r="B725" s="112" t="s">
        <v>641</v>
      </c>
      <c r="C725" s="112" t="s">
        <v>565</v>
      </c>
      <c r="D725" s="111" t="s">
        <v>1582</v>
      </c>
      <c r="E725" s="112" t="s">
        <v>679</v>
      </c>
      <c r="F725" s="112" t="s">
        <v>1195</v>
      </c>
      <c r="G725" s="40" t="s">
        <v>2984</v>
      </c>
      <c r="H725" s="111" t="s">
        <v>2985</v>
      </c>
      <c r="AH725" s="215">
        <v>1</v>
      </c>
    </row>
    <row r="726" spans="1:34" ht="54.95" customHeight="1">
      <c r="A726" s="249" t="s">
        <v>1194</v>
      </c>
      <c r="B726" s="112" t="s">
        <v>647</v>
      </c>
      <c r="C726" s="112" t="s">
        <v>750</v>
      </c>
      <c r="D726" s="111" t="s">
        <v>1586</v>
      </c>
      <c r="E726" s="112" t="s">
        <v>679</v>
      </c>
      <c r="F726" s="112" t="s">
        <v>1195</v>
      </c>
      <c r="G726" s="40" t="s">
        <v>2986</v>
      </c>
      <c r="H726" s="111" t="s">
        <v>2987</v>
      </c>
      <c r="I726" s="208"/>
      <c r="J726" s="208"/>
      <c r="K726" s="208"/>
      <c r="L726" s="208"/>
      <c r="M726" s="208"/>
      <c r="N726" s="206"/>
      <c r="AH726" s="215">
        <v>1</v>
      </c>
    </row>
    <row r="727" spans="1:34" ht="54.95" customHeight="1">
      <c r="A727" s="249" t="s">
        <v>1194</v>
      </c>
      <c r="B727" s="112" t="s">
        <v>663</v>
      </c>
      <c r="C727" s="112" t="s">
        <v>757</v>
      </c>
      <c r="D727" s="111" t="s">
        <v>1589</v>
      </c>
      <c r="E727" s="112" t="s">
        <v>679</v>
      </c>
      <c r="F727" s="112" t="s">
        <v>1195</v>
      </c>
      <c r="G727" s="40" t="s">
        <v>2988</v>
      </c>
      <c r="H727" s="111" t="s">
        <v>2989</v>
      </c>
      <c r="AH727" s="215">
        <v>1</v>
      </c>
    </row>
    <row r="728" spans="1:34" ht="54.95" customHeight="1">
      <c r="A728" s="249" t="s">
        <v>1194</v>
      </c>
      <c r="B728" s="112" t="s">
        <v>483</v>
      </c>
      <c r="C728" s="112" t="s">
        <v>1593</v>
      </c>
      <c r="D728" s="111" t="s">
        <v>1594</v>
      </c>
      <c r="E728" s="112" t="s">
        <v>679</v>
      </c>
      <c r="F728" s="112" t="s">
        <v>1195</v>
      </c>
      <c r="G728" s="40" t="s">
        <v>2990</v>
      </c>
      <c r="H728" s="111" t="s">
        <v>2991</v>
      </c>
      <c r="I728" s="208"/>
      <c r="J728" s="208"/>
      <c r="K728" s="208"/>
      <c r="L728" s="208"/>
      <c r="M728" s="208"/>
      <c r="N728" s="206"/>
      <c r="AH728" s="215">
        <v>1</v>
      </c>
    </row>
    <row r="729" spans="1:34" ht="54.95" customHeight="1">
      <c r="A729" s="249" t="s">
        <v>841</v>
      </c>
      <c r="B729" s="112" t="s">
        <v>662</v>
      </c>
      <c r="C729" s="112" t="s">
        <v>336</v>
      </c>
      <c r="D729" s="111" t="s">
        <v>1570</v>
      </c>
      <c r="E729" s="112" t="s">
        <v>707</v>
      </c>
      <c r="F729" s="112" t="s">
        <v>1198</v>
      </c>
      <c r="G729" s="40" t="s">
        <v>2992</v>
      </c>
      <c r="H729" s="111" t="s">
        <v>2993</v>
      </c>
      <c r="AH729" s="215">
        <v>1</v>
      </c>
    </row>
    <row r="730" spans="1:34" ht="54.95" customHeight="1">
      <c r="A730" s="249" t="s">
        <v>841</v>
      </c>
      <c r="B730" s="112" t="s">
        <v>648</v>
      </c>
      <c r="C730" s="112" t="s">
        <v>336</v>
      </c>
      <c r="D730" s="111" t="s">
        <v>1574</v>
      </c>
      <c r="E730" s="112" t="s">
        <v>707</v>
      </c>
      <c r="F730" s="112" t="s">
        <v>1198</v>
      </c>
      <c r="G730" s="40" t="s">
        <v>2994</v>
      </c>
      <c r="H730" s="111" t="s">
        <v>2995</v>
      </c>
      <c r="I730" s="208"/>
      <c r="J730" s="208"/>
      <c r="K730" s="208"/>
      <c r="L730" s="208"/>
      <c r="M730" s="208"/>
      <c r="N730" s="206"/>
      <c r="AH730" s="215">
        <v>1</v>
      </c>
    </row>
    <row r="731" spans="1:34" ht="54.95" customHeight="1">
      <c r="A731" s="249" t="s">
        <v>841</v>
      </c>
      <c r="B731" s="112" t="s">
        <v>647</v>
      </c>
      <c r="C731" s="112" t="s">
        <v>733</v>
      </c>
      <c r="D731" s="111" t="s">
        <v>1578</v>
      </c>
      <c r="E731" s="112" t="s">
        <v>707</v>
      </c>
      <c r="F731" s="112" t="s">
        <v>1198</v>
      </c>
      <c r="G731" s="40" t="s">
        <v>2996</v>
      </c>
      <c r="H731" s="111" t="s">
        <v>2997</v>
      </c>
      <c r="AH731" s="215">
        <v>1</v>
      </c>
    </row>
    <row r="732" spans="1:34" ht="54.95" customHeight="1">
      <c r="A732" s="249" t="s">
        <v>841</v>
      </c>
      <c r="B732" s="112" t="s">
        <v>865</v>
      </c>
      <c r="C732" s="112" t="s">
        <v>565</v>
      </c>
      <c r="D732" s="111" t="s">
        <v>1582</v>
      </c>
      <c r="E732" s="112" t="s">
        <v>707</v>
      </c>
      <c r="F732" s="112" t="s">
        <v>1198</v>
      </c>
      <c r="G732" s="40" t="s">
        <v>2998</v>
      </c>
      <c r="H732" s="111" t="s">
        <v>2999</v>
      </c>
      <c r="I732" s="208"/>
      <c r="J732" s="208"/>
      <c r="K732" s="208"/>
      <c r="L732" s="208"/>
      <c r="M732" s="208"/>
      <c r="N732" s="206"/>
      <c r="AH732" s="215">
        <v>1</v>
      </c>
    </row>
    <row r="733" spans="1:34" ht="54.95" customHeight="1">
      <c r="A733" s="249" t="s">
        <v>841</v>
      </c>
      <c r="B733" s="112" t="s">
        <v>1200</v>
      </c>
      <c r="C733" s="112" t="s">
        <v>750</v>
      </c>
      <c r="D733" s="111" t="s">
        <v>1586</v>
      </c>
      <c r="E733" s="112" t="s">
        <v>707</v>
      </c>
      <c r="F733" s="112" t="s">
        <v>1198</v>
      </c>
      <c r="G733" s="40" t="s">
        <v>3000</v>
      </c>
      <c r="H733" s="111" t="s">
        <v>3001</v>
      </c>
      <c r="AH733" s="215">
        <v>1</v>
      </c>
    </row>
    <row r="734" spans="1:34" ht="54.95" customHeight="1">
      <c r="A734" s="249" t="s">
        <v>841</v>
      </c>
      <c r="B734" s="112" t="s">
        <v>460</v>
      </c>
      <c r="C734" s="112" t="s">
        <v>757</v>
      </c>
      <c r="D734" s="111" t="s">
        <v>1589</v>
      </c>
      <c r="E734" s="112" t="s">
        <v>707</v>
      </c>
      <c r="F734" s="112" t="s">
        <v>1198</v>
      </c>
      <c r="G734" s="40" t="s">
        <v>3002</v>
      </c>
      <c r="H734" s="111" t="s">
        <v>3003</v>
      </c>
      <c r="I734" s="208"/>
      <c r="J734" s="208"/>
      <c r="K734" s="208"/>
      <c r="L734" s="208"/>
      <c r="M734" s="208"/>
      <c r="N734" s="206"/>
      <c r="AH734" s="215">
        <v>1</v>
      </c>
    </row>
    <row r="735" spans="1:34" ht="54.95" customHeight="1">
      <c r="A735" s="249" t="s">
        <v>841</v>
      </c>
      <c r="B735" s="112" t="s">
        <v>547</v>
      </c>
      <c r="C735" s="112" t="s">
        <v>1593</v>
      </c>
      <c r="D735" s="111" t="s">
        <v>1594</v>
      </c>
      <c r="E735" s="112" t="s">
        <v>707</v>
      </c>
      <c r="F735" s="112" t="s">
        <v>1198</v>
      </c>
      <c r="G735" s="40" t="s">
        <v>3004</v>
      </c>
      <c r="H735" s="111" t="s">
        <v>3005</v>
      </c>
      <c r="AH735" s="215">
        <v>1</v>
      </c>
    </row>
    <row r="736" spans="1:34" ht="54.95" customHeight="1">
      <c r="A736" s="249" t="s">
        <v>1065</v>
      </c>
      <c r="B736" s="112" t="s">
        <v>460</v>
      </c>
      <c r="C736" s="112" t="s">
        <v>336</v>
      </c>
      <c r="D736" s="111" t="s">
        <v>1570</v>
      </c>
      <c r="E736" s="112" t="s">
        <v>658</v>
      </c>
      <c r="F736" s="112" t="s">
        <v>1202</v>
      </c>
      <c r="G736" s="40" t="s">
        <v>3006</v>
      </c>
      <c r="H736" s="111" t="s">
        <v>3007</v>
      </c>
      <c r="I736" s="208"/>
      <c r="J736" s="208"/>
      <c r="K736" s="208"/>
      <c r="L736" s="208"/>
      <c r="M736" s="208"/>
      <c r="N736" s="206"/>
      <c r="AH736" s="215">
        <v>1</v>
      </c>
    </row>
    <row r="737" spans="1:34" ht="54.95" customHeight="1">
      <c r="A737" s="249" t="s">
        <v>1065</v>
      </c>
      <c r="B737" s="112" t="s">
        <v>1204</v>
      </c>
      <c r="C737" s="112" t="s">
        <v>336</v>
      </c>
      <c r="D737" s="111" t="s">
        <v>1574</v>
      </c>
      <c r="E737" s="112" t="s">
        <v>658</v>
      </c>
      <c r="F737" s="112" t="s">
        <v>1202</v>
      </c>
      <c r="G737" s="40" t="s">
        <v>3008</v>
      </c>
      <c r="H737" s="111" t="s">
        <v>3009</v>
      </c>
      <c r="AH737" s="215">
        <v>1</v>
      </c>
    </row>
    <row r="738" spans="1:34" ht="54.95" customHeight="1">
      <c r="A738" s="249" t="s">
        <v>1065</v>
      </c>
      <c r="B738" s="112" t="s">
        <v>763</v>
      </c>
      <c r="C738" s="112" t="s">
        <v>733</v>
      </c>
      <c r="D738" s="111" t="s">
        <v>1578</v>
      </c>
      <c r="E738" s="112" t="s">
        <v>658</v>
      </c>
      <c r="F738" s="112" t="s">
        <v>1202</v>
      </c>
      <c r="G738" s="40" t="s">
        <v>3010</v>
      </c>
      <c r="H738" s="111" t="s">
        <v>3011</v>
      </c>
      <c r="I738" s="208"/>
      <c r="J738" s="208"/>
      <c r="K738" s="208"/>
      <c r="L738" s="208"/>
      <c r="M738" s="208"/>
      <c r="N738" s="206"/>
      <c r="AH738" s="215">
        <v>1</v>
      </c>
    </row>
    <row r="739" spans="1:34" ht="54.95" customHeight="1">
      <c r="A739" s="249" t="s">
        <v>1065</v>
      </c>
      <c r="B739" s="112" t="s">
        <v>477</v>
      </c>
      <c r="C739" s="112" t="s">
        <v>565</v>
      </c>
      <c r="D739" s="111" t="s">
        <v>1582</v>
      </c>
      <c r="E739" s="112" t="s">
        <v>658</v>
      </c>
      <c r="F739" s="112" t="s">
        <v>1202</v>
      </c>
      <c r="G739" s="40" t="s">
        <v>3012</v>
      </c>
      <c r="H739" s="111" t="s">
        <v>3013</v>
      </c>
      <c r="AH739" s="215">
        <v>1</v>
      </c>
    </row>
    <row r="740" spans="1:34" ht="54.95" customHeight="1">
      <c r="A740" s="249" t="s">
        <v>1065</v>
      </c>
      <c r="B740" s="112" t="s">
        <v>687</v>
      </c>
      <c r="C740" s="112" t="s">
        <v>750</v>
      </c>
      <c r="D740" s="111" t="s">
        <v>1586</v>
      </c>
      <c r="E740" s="112" t="s">
        <v>658</v>
      </c>
      <c r="F740" s="112" t="s">
        <v>1202</v>
      </c>
      <c r="G740" s="40" t="s">
        <v>3014</v>
      </c>
      <c r="H740" s="111" t="s">
        <v>3015</v>
      </c>
      <c r="I740" s="208"/>
      <c r="J740" s="208"/>
      <c r="K740" s="208"/>
      <c r="L740" s="208"/>
      <c r="M740" s="208"/>
      <c r="N740" s="206"/>
      <c r="AH740" s="215">
        <v>1</v>
      </c>
    </row>
    <row r="741" spans="1:34" ht="54.95" customHeight="1">
      <c r="A741" s="249" t="s">
        <v>1065</v>
      </c>
      <c r="B741" s="112" t="s">
        <v>553</v>
      </c>
      <c r="C741" s="112" t="s">
        <v>757</v>
      </c>
      <c r="D741" s="111" t="s">
        <v>1589</v>
      </c>
      <c r="E741" s="112" t="s">
        <v>658</v>
      </c>
      <c r="F741" s="112" t="s">
        <v>1202</v>
      </c>
      <c r="G741" s="40" t="s">
        <v>3016</v>
      </c>
      <c r="H741" s="111" t="s">
        <v>3017</v>
      </c>
      <c r="AH741" s="215">
        <v>1</v>
      </c>
    </row>
    <row r="742" spans="1:34" ht="54.95" customHeight="1">
      <c r="A742" s="249" t="s">
        <v>1065</v>
      </c>
      <c r="B742" s="112" t="s">
        <v>676</v>
      </c>
      <c r="C742" s="112" t="s">
        <v>1593</v>
      </c>
      <c r="D742" s="111" t="s">
        <v>1594</v>
      </c>
      <c r="E742" s="112" t="s">
        <v>658</v>
      </c>
      <c r="F742" s="112" t="s">
        <v>1202</v>
      </c>
      <c r="G742" s="40" t="s">
        <v>3018</v>
      </c>
      <c r="H742" s="111" t="s">
        <v>3019</v>
      </c>
      <c r="I742" s="208"/>
      <c r="J742" s="208"/>
      <c r="K742" s="208"/>
      <c r="L742" s="208"/>
      <c r="M742" s="208"/>
      <c r="N742" s="206"/>
      <c r="AH742" s="215">
        <v>1</v>
      </c>
    </row>
    <row r="743" spans="1:34" ht="54.95" customHeight="1">
      <c r="A743" s="249" t="s">
        <v>847</v>
      </c>
      <c r="B743" s="112" t="s">
        <v>796</v>
      </c>
      <c r="C743" s="112" t="s">
        <v>336</v>
      </c>
      <c r="D743" s="111" t="s">
        <v>1570</v>
      </c>
      <c r="E743" s="112" t="s">
        <v>769</v>
      </c>
      <c r="F743" s="112" t="s">
        <v>1206</v>
      </c>
      <c r="G743" s="40" t="s">
        <v>3020</v>
      </c>
      <c r="H743" s="111" t="s">
        <v>3021</v>
      </c>
      <c r="AH743" s="215">
        <v>1</v>
      </c>
    </row>
    <row r="744" spans="1:34" ht="54.95" customHeight="1">
      <c r="A744" s="249" t="s">
        <v>847</v>
      </c>
      <c r="B744" s="112" t="s">
        <v>662</v>
      </c>
      <c r="C744" s="112" t="s">
        <v>336</v>
      </c>
      <c r="D744" s="111" t="s">
        <v>1574</v>
      </c>
      <c r="E744" s="112" t="s">
        <v>769</v>
      </c>
      <c r="F744" s="112" t="s">
        <v>1206</v>
      </c>
      <c r="G744" s="40" t="s">
        <v>3022</v>
      </c>
      <c r="H744" s="111" t="s">
        <v>3023</v>
      </c>
      <c r="I744" s="208"/>
      <c r="J744" s="208"/>
      <c r="K744" s="208"/>
      <c r="L744" s="208"/>
      <c r="M744" s="208"/>
      <c r="N744" s="206"/>
      <c r="AH744" s="215">
        <v>1</v>
      </c>
    </row>
    <row r="745" spans="1:34" ht="54.95" customHeight="1">
      <c r="A745" s="249" t="s">
        <v>847</v>
      </c>
      <c r="B745" s="112" t="s">
        <v>897</v>
      </c>
      <c r="C745" s="112" t="s">
        <v>733</v>
      </c>
      <c r="D745" s="111" t="s">
        <v>1578</v>
      </c>
      <c r="E745" s="112" t="s">
        <v>769</v>
      </c>
      <c r="F745" s="112" t="s">
        <v>1206</v>
      </c>
      <c r="G745" s="40" t="s">
        <v>3024</v>
      </c>
      <c r="H745" s="111" t="s">
        <v>3025</v>
      </c>
      <c r="AH745" s="215">
        <v>1</v>
      </c>
    </row>
    <row r="746" spans="1:34" ht="54.95" customHeight="1">
      <c r="A746" s="249" t="s">
        <v>847</v>
      </c>
      <c r="B746" s="112" t="s">
        <v>460</v>
      </c>
      <c r="C746" s="112" t="s">
        <v>565</v>
      </c>
      <c r="D746" s="111" t="s">
        <v>1582</v>
      </c>
      <c r="E746" s="112" t="s">
        <v>769</v>
      </c>
      <c r="F746" s="112" t="s">
        <v>1206</v>
      </c>
      <c r="G746" s="40" t="s">
        <v>3026</v>
      </c>
      <c r="H746" s="111" t="s">
        <v>3027</v>
      </c>
      <c r="I746" s="208"/>
      <c r="J746" s="208"/>
      <c r="K746" s="208"/>
      <c r="L746" s="208"/>
      <c r="M746" s="208"/>
      <c r="N746" s="206"/>
      <c r="AH746" s="215">
        <v>1</v>
      </c>
    </row>
    <row r="747" spans="1:34" ht="54.95" customHeight="1">
      <c r="A747" s="249" t="s">
        <v>847</v>
      </c>
      <c r="B747" s="112" t="s">
        <v>648</v>
      </c>
      <c r="C747" s="112" t="s">
        <v>750</v>
      </c>
      <c r="D747" s="111" t="s">
        <v>1586</v>
      </c>
      <c r="E747" s="112" t="s">
        <v>769</v>
      </c>
      <c r="F747" s="112" t="s">
        <v>1206</v>
      </c>
      <c r="G747" s="40" t="s">
        <v>3028</v>
      </c>
      <c r="H747" s="111" t="s">
        <v>3029</v>
      </c>
      <c r="AH747" s="215">
        <v>1</v>
      </c>
    </row>
    <row r="748" spans="1:34" ht="54.95" customHeight="1">
      <c r="A748" s="249" t="s">
        <v>847</v>
      </c>
      <c r="B748" s="112" t="s">
        <v>553</v>
      </c>
      <c r="C748" s="112" t="s">
        <v>757</v>
      </c>
      <c r="D748" s="111" t="s">
        <v>1589</v>
      </c>
      <c r="E748" s="112" t="s">
        <v>769</v>
      </c>
      <c r="F748" s="112" t="s">
        <v>1206</v>
      </c>
      <c r="G748" s="40" t="s">
        <v>3030</v>
      </c>
      <c r="H748" s="111" t="s">
        <v>3031</v>
      </c>
      <c r="I748" s="208"/>
      <c r="J748" s="208"/>
      <c r="K748" s="208"/>
      <c r="L748" s="208"/>
      <c r="M748" s="208"/>
      <c r="N748" s="206"/>
      <c r="AH748" s="215">
        <v>1</v>
      </c>
    </row>
    <row r="749" spans="1:34" ht="54.95" customHeight="1">
      <c r="A749" s="249" t="s">
        <v>847</v>
      </c>
      <c r="B749" s="112" t="s">
        <v>773</v>
      </c>
      <c r="C749" s="112" t="s">
        <v>1593</v>
      </c>
      <c r="D749" s="111" t="s">
        <v>1594</v>
      </c>
      <c r="E749" s="112" t="s">
        <v>769</v>
      </c>
      <c r="F749" s="112" t="s">
        <v>1206</v>
      </c>
      <c r="G749" s="40" t="s">
        <v>3032</v>
      </c>
      <c r="H749" s="111" t="s">
        <v>3033</v>
      </c>
      <c r="AH749" s="215">
        <v>1</v>
      </c>
    </row>
    <row r="750" spans="1:34" ht="54.95" customHeight="1">
      <c r="A750" s="249" t="s">
        <v>1069</v>
      </c>
      <c r="B750" s="112" t="s">
        <v>774</v>
      </c>
      <c r="C750" s="112" t="s">
        <v>336</v>
      </c>
      <c r="D750" s="111" t="s">
        <v>1570</v>
      </c>
      <c r="E750" s="112" t="s">
        <v>1209</v>
      </c>
      <c r="F750" s="112" t="s">
        <v>1210</v>
      </c>
      <c r="G750" s="40" t="s">
        <v>3034</v>
      </c>
      <c r="H750" s="111" t="s">
        <v>3035</v>
      </c>
      <c r="I750" s="208"/>
      <c r="J750" s="208"/>
      <c r="K750" s="208"/>
      <c r="L750" s="208"/>
      <c r="M750" s="208"/>
      <c r="N750" s="206"/>
      <c r="AH750" s="215">
        <v>1</v>
      </c>
    </row>
    <row r="751" spans="1:34" ht="54.95" customHeight="1">
      <c r="A751" s="249" t="s">
        <v>1069</v>
      </c>
      <c r="B751" s="112" t="s">
        <v>648</v>
      </c>
      <c r="C751" s="112" t="s">
        <v>336</v>
      </c>
      <c r="D751" s="111" t="s">
        <v>1574</v>
      </c>
      <c r="E751" s="112" t="s">
        <v>1209</v>
      </c>
      <c r="F751" s="112" t="s">
        <v>1210</v>
      </c>
      <c r="G751" s="40" t="s">
        <v>3036</v>
      </c>
      <c r="H751" s="111" t="s">
        <v>3037</v>
      </c>
      <c r="AH751" s="215">
        <v>1</v>
      </c>
    </row>
    <row r="752" spans="1:34" ht="54.95" customHeight="1">
      <c r="A752" s="249" t="s">
        <v>1069</v>
      </c>
      <c r="B752" s="112" t="s">
        <v>674</v>
      </c>
      <c r="C752" s="112" t="s">
        <v>733</v>
      </c>
      <c r="D752" s="111" t="s">
        <v>1578</v>
      </c>
      <c r="E752" s="112" t="s">
        <v>1209</v>
      </c>
      <c r="F752" s="112" t="s">
        <v>1210</v>
      </c>
      <c r="G752" s="40" t="s">
        <v>3038</v>
      </c>
      <c r="H752" s="111" t="s">
        <v>3039</v>
      </c>
      <c r="I752" s="208"/>
      <c r="J752" s="208"/>
      <c r="K752" s="208"/>
      <c r="L752" s="208"/>
      <c r="M752" s="208"/>
      <c r="N752" s="206"/>
      <c r="AH752" s="215">
        <v>1</v>
      </c>
    </row>
    <row r="753" spans="1:34" ht="54.95" customHeight="1">
      <c r="A753" s="249" t="s">
        <v>1069</v>
      </c>
      <c r="B753" s="112" t="s">
        <v>858</v>
      </c>
      <c r="C753" s="112" t="s">
        <v>565</v>
      </c>
      <c r="D753" s="111" t="s">
        <v>1582</v>
      </c>
      <c r="E753" s="112" t="s">
        <v>1209</v>
      </c>
      <c r="F753" s="112" t="s">
        <v>1210</v>
      </c>
      <c r="G753" s="40" t="s">
        <v>3040</v>
      </c>
      <c r="H753" s="111" t="s">
        <v>3041</v>
      </c>
      <c r="AH753" s="215">
        <v>1</v>
      </c>
    </row>
    <row r="754" spans="1:34" ht="54.95" customHeight="1">
      <c r="A754" s="249" t="s">
        <v>1069</v>
      </c>
      <c r="B754" s="112" t="s">
        <v>719</v>
      </c>
      <c r="C754" s="112" t="s">
        <v>750</v>
      </c>
      <c r="D754" s="111" t="s">
        <v>1586</v>
      </c>
      <c r="E754" s="112" t="s">
        <v>1209</v>
      </c>
      <c r="F754" s="112" t="s">
        <v>1210</v>
      </c>
      <c r="G754" s="40" t="s">
        <v>3042</v>
      </c>
      <c r="H754" s="111" t="s">
        <v>3043</v>
      </c>
      <c r="I754" s="208"/>
      <c r="J754" s="208"/>
      <c r="K754" s="208"/>
      <c r="L754" s="208"/>
      <c r="M754" s="208"/>
      <c r="N754" s="206"/>
      <c r="AH754" s="215">
        <v>1</v>
      </c>
    </row>
    <row r="755" spans="1:34" ht="54.95" customHeight="1">
      <c r="A755" s="249" t="s">
        <v>1069</v>
      </c>
      <c r="B755" s="112" t="s">
        <v>650</v>
      </c>
      <c r="C755" s="112" t="s">
        <v>757</v>
      </c>
      <c r="D755" s="111" t="s">
        <v>1589</v>
      </c>
      <c r="E755" s="112" t="s">
        <v>1209</v>
      </c>
      <c r="F755" s="112" t="s">
        <v>1210</v>
      </c>
      <c r="G755" s="40" t="s">
        <v>3044</v>
      </c>
      <c r="H755" s="111" t="s">
        <v>3045</v>
      </c>
      <c r="AH755" s="215">
        <v>1</v>
      </c>
    </row>
    <row r="756" spans="1:34" ht="54.95" customHeight="1">
      <c r="A756" s="249" t="s">
        <v>1069</v>
      </c>
      <c r="B756" s="112" t="s">
        <v>1165</v>
      </c>
      <c r="C756" s="112" t="s">
        <v>1593</v>
      </c>
      <c r="D756" s="111" t="s">
        <v>1594</v>
      </c>
      <c r="E756" s="112" t="s">
        <v>1209</v>
      </c>
      <c r="F756" s="112" t="s">
        <v>1210</v>
      </c>
      <c r="G756" s="40" t="s">
        <v>3046</v>
      </c>
      <c r="H756" s="111" t="s">
        <v>3047</v>
      </c>
      <c r="I756" s="208"/>
      <c r="J756" s="208"/>
      <c r="K756" s="208"/>
      <c r="L756" s="208"/>
      <c r="M756" s="208"/>
      <c r="N756" s="206"/>
      <c r="AH756" s="215">
        <v>1</v>
      </c>
    </row>
    <row r="757" spans="1:34" ht="54.95" customHeight="1">
      <c r="A757" s="249" t="s">
        <v>853</v>
      </c>
      <c r="B757" s="112" t="s">
        <v>459</v>
      </c>
      <c r="C757" s="112" t="s">
        <v>336</v>
      </c>
      <c r="D757" s="111" t="s">
        <v>1570</v>
      </c>
      <c r="E757" s="112" t="s">
        <v>769</v>
      </c>
      <c r="F757" s="112" t="s">
        <v>1213</v>
      </c>
      <c r="G757" s="40" t="s">
        <v>3048</v>
      </c>
      <c r="H757" s="111" t="s">
        <v>3049</v>
      </c>
      <c r="AH757" s="215">
        <v>1</v>
      </c>
    </row>
    <row r="758" spans="1:34" ht="54.95" customHeight="1">
      <c r="A758" s="249" t="s">
        <v>853</v>
      </c>
      <c r="B758" s="112" t="s">
        <v>720</v>
      </c>
      <c r="C758" s="112" t="s">
        <v>336</v>
      </c>
      <c r="D758" s="111" t="s">
        <v>1574</v>
      </c>
      <c r="E758" s="112" t="s">
        <v>769</v>
      </c>
      <c r="F758" s="112" t="s">
        <v>1213</v>
      </c>
      <c r="G758" s="40" t="s">
        <v>3050</v>
      </c>
      <c r="H758" s="111" t="s">
        <v>3051</v>
      </c>
      <c r="I758" s="208"/>
      <c r="J758" s="208"/>
      <c r="K758" s="208"/>
      <c r="L758" s="208"/>
      <c r="M758" s="208"/>
      <c r="N758" s="206"/>
      <c r="AH758" s="215">
        <v>1</v>
      </c>
    </row>
    <row r="759" spans="1:34" ht="54.95" customHeight="1">
      <c r="A759" s="249" t="s">
        <v>853</v>
      </c>
      <c r="B759" s="112" t="s">
        <v>649</v>
      </c>
      <c r="C759" s="112" t="s">
        <v>733</v>
      </c>
      <c r="D759" s="111" t="s">
        <v>1578</v>
      </c>
      <c r="E759" s="112" t="s">
        <v>769</v>
      </c>
      <c r="F759" s="112" t="s">
        <v>1213</v>
      </c>
      <c r="G759" s="40" t="s">
        <v>3052</v>
      </c>
      <c r="H759" s="111" t="s">
        <v>3053</v>
      </c>
      <c r="AH759" s="215">
        <v>1</v>
      </c>
    </row>
    <row r="760" spans="1:34" ht="54.95" customHeight="1">
      <c r="A760" s="249" t="s">
        <v>853</v>
      </c>
      <c r="B760" s="112" t="s">
        <v>460</v>
      </c>
      <c r="C760" s="112" t="s">
        <v>565</v>
      </c>
      <c r="D760" s="111" t="s">
        <v>1582</v>
      </c>
      <c r="E760" s="112" t="s">
        <v>769</v>
      </c>
      <c r="F760" s="112" t="s">
        <v>1213</v>
      </c>
      <c r="G760" s="40" t="s">
        <v>3054</v>
      </c>
      <c r="H760" s="111" t="s">
        <v>3055</v>
      </c>
      <c r="I760" s="208"/>
      <c r="J760" s="208"/>
      <c r="K760" s="208"/>
      <c r="L760" s="208"/>
      <c r="M760" s="208"/>
      <c r="N760" s="206"/>
      <c r="AH760" s="215">
        <v>1</v>
      </c>
    </row>
    <row r="761" spans="1:34" ht="54.95" customHeight="1">
      <c r="A761" s="249" t="s">
        <v>853</v>
      </c>
      <c r="B761" s="112" t="s">
        <v>663</v>
      </c>
      <c r="C761" s="112" t="s">
        <v>750</v>
      </c>
      <c r="D761" s="111" t="s">
        <v>1586</v>
      </c>
      <c r="E761" s="112" t="s">
        <v>769</v>
      </c>
      <c r="F761" s="112" t="s">
        <v>1213</v>
      </c>
      <c r="G761" s="40" t="s">
        <v>3056</v>
      </c>
      <c r="H761" s="111" t="s">
        <v>3057</v>
      </c>
      <c r="AH761" s="215">
        <v>1</v>
      </c>
    </row>
    <row r="762" spans="1:34" ht="54.95" customHeight="1">
      <c r="A762" s="249" t="s">
        <v>853</v>
      </c>
      <c r="B762" s="112" t="s">
        <v>650</v>
      </c>
      <c r="C762" s="112" t="s">
        <v>757</v>
      </c>
      <c r="D762" s="111" t="s">
        <v>1589</v>
      </c>
      <c r="E762" s="112" t="s">
        <v>769</v>
      </c>
      <c r="F762" s="112" t="s">
        <v>1213</v>
      </c>
      <c r="G762" s="40" t="s">
        <v>3058</v>
      </c>
      <c r="H762" s="111" t="s">
        <v>3059</v>
      </c>
      <c r="I762" s="208"/>
      <c r="J762" s="208"/>
      <c r="K762" s="208"/>
      <c r="L762" s="208"/>
      <c r="M762" s="208"/>
      <c r="N762" s="206"/>
      <c r="AH762" s="215">
        <v>1</v>
      </c>
    </row>
    <row r="763" spans="1:34" ht="54.95" customHeight="1">
      <c r="A763" s="249" t="s">
        <v>853</v>
      </c>
      <c r="B763" s="112" t="s">
        <v>676</v>
      </c>
      <c r="C763" s="112" t="s">
        <v>1593</v>
      </c>
      <c r="D763" s="111" t="s">
        <v>1594</v>
      </c>
      <c r="E763" s="112" t="s">
        <v>769</v>
      </c>
      <c r="F763" s="112" t="s">
        <v>1213</v>
      </c>
      <c r="G763" s="40" t="s">
        <v>3060</v>
      </c>
      <c r="H763" s="111" t="s">
        <v>3061</v>
      </c>
      <c r="AH763" s="215">
        <v>1</v>
      </c>
    </row>
    <row r="764" spans="1:34" ht="54.95" customHeight="1">
      <c r="A764" s="249" t="s">
        <v>684</v>
      </c>
      <c r="B764" s="112" t="s">
        <v>1073</v>
      </c>
      <c r="C764" s="112" t="s">
        <v>336</v>
      </c>
      <c r="D764" s="111" t="s">
        <v>1570</v>
      </c>
      <c r="E764" s="112" t="s">
        <v>1181</v>
      </c>
      <c r="F764" s="112" t="s">
        <v>1216</v>
      </c>
      <c r="G764" s="40" t="s">
        <v>3062</v>
      </c>
      <c r="H764" s="111" t="s">
        <v>3063</v>
      </c>
      <c r="I764" s="208"/>
      <c r="J764" s="208"/>
      <c r="K764" s="208"/>
      <c r="L764" s="208"/>
      <c r="M764" s="208"/>
      <c r="N764" s="206"/>
      <c r="AH764" s="215">
        <v>1</v>
      </c>
    </row>
    <row r="765" spans="1:34" ht="54.95" customHeight="1">
      <c r="A765" s="249" t="s">
        <v>684</v>
      </c>
      <c r="B765" s="112" t="s">
        <v>486</v>
      </c>
      <c r="C765" s="112" t="s">
        <v>336</v>
      </c>
      <c r="D765" s="111" t="s">
        <v>1574</v>
      </c>
      <c r="E765" s="112" t="s">
        <v>1181</v>
      </c>
      <c r="F765" s="112" t="s">
        <v>1216</v>
      </c>
      <c r="G765" s="40" t="s">
        <v>3064</v>
      </c>
      <c r="H765" s="111" t="s">
        <v>3065</v>
      </c>
      <c r="AH765" s="215">
        <v>1</v>
      </c>
    </row>
    <row r="766" spans="1:34" ht="54.95" customHeight="1">
      <c r="A766" s="249" t="s">
        <v>684</v>
      </c>
      <c r="B766" s="112" t="s">
        <v>460</v>
      </c>
      <c r="C766" s="112" t="s">
        <v>733</v>
      </c>
      <c r="D766" s="111" t="s">
        <v>1578</v>
      </c>
      <c r="E766" s="112" t="s">
        <v>1181</v>
      </c>
      <c r="F766" s="112" t="s">
        <v>1216</v>
      </c>
      <c r="G766" s="40" t="s">
        <v>3066</v>
      </c>
      <c r="H766" s="111" t="s">
        <v>3067</v>
      </c>
      <c r="I766" s="208"/>
      <c r="J766" s="208"/>
      <c r="K766" s="208"/>
      <c r="L766" s="208"/>
      <c r="M766" s="208"/>
      <c r="N766" s="206"/>
      <c r="AH766" s="215">
        <v>1</v>
      </c>
    </row>
    <row r="767" spans="1:34" ht="54.95" customHeight="1">
      <c r="A767" s="249" t="s">
        <v>684</v>
      </c>
      <c r="B767" s="112" t="s">
        <v>650</v>
      </c>
      <c r="C767" s="112" t="s">
        <v>565</v>
      </c>
      <c r="D767" s="111" t="s">
        <v>1582</v>
      </c>
      <c r="E767" s="112" t="s">
        <v>1181</v>
      </c>
      <c r="F767" s="112" t="s">
        <v>1216</v>
      </c>
      <c r="G767" s="40" t="s">
        <v>3068</v>
      </c>
      <c r="H767" s="111" t="s">
        <v>3069</v>
      </c>
      <c r="AH767" s="215">
        <v>1</v>
      </c>
    </row>
    <row r="768" spans="1:34" ht="54.95" customHeight="1">
      <c r="A768" s="249" t="s">
        <v>684</v>
      </c>
      <c r="B768" s="112" t="s">
        <v>1165</v>
      </c>
      <c r="C768" s="112" t="s">
        <v>750</v>
      </c>
      <c r="D768" s="111" t="s">
        <v>1586</v>
      </c>
      <c r="E768" s="112" t="s">
        <v>1181</v>
      </c>
      <c r="F768" s="112" t="s">
        <v>1216</v>
      </c>
      <c r="G768" s="40" t="s">
        <v>3070</v>
      </c>
      <c r="H768" s="111" t="s">
        <v>3071</v>
      </c>
      <c r="I768" s="208"/>
      <c r="J768" s="208"/>
      <c r="K768" s="208"/>
      <c r="L768" s="208"/>
      <c r="M768" s="208"/>
      <c r="N768" s="206"/>
      <c r="AH768" s="215">
        <v>1</v>
      </c>
    </row>
    <row r="769" spans="1:34" ht="54.95" customHeight="1">
      <c r="A769" s="249" t="s">
        <v>684</v>
      </c>
      <c r="B769" s="112" t="s">
        <v>676</v>
      </c>
      <c r="C769" s="112" t="s">
        <v>757</v>
      </c>
      <c r="D769" s="111" t="s">
        <v>1589</v>
      </c>
      <c r="E769" s="112" t="s">
        <v>1181</v>
      </c>
      <c r="F769" s="112" t="s">
        <v>1216</v>
      </c>
      <c r="G769" s="40" t="s">
        <v>3072</v>
      </c>
      <c r="H769" s="111" t="s">
        <v>3073</v>
      </c>
      <c r="AH769" s="215">
        <v>1</v>
      </c>
    </row>
    <row r="770" spans="1:34" ht="54.95" customHeight="1">
      <c r="A770" s="249" t="s">
        <v>684</v>
      </c>
      <c r="B770" s="112" t="s">
        <v>547</v>
      </c>
      <c r="C770" s="112" t="s">
        <v>1593</v>
      </c>
      <c r="D770" s="111" t="s">
        <v>1594</v>
      </c>
      <c r="E770" s="112" t="s">
        <v>1181</v>
      </c>
      <c r="F770" s="112" t="s">
        <v>1216</v>
      </c>
      <c r="G770" s="40" t="s">
        <v>3074</v>
      </c>
      <c r="H770" s="111" t="s">
        <v>3075</v>
      </c>
      <c r="I770" s="208"/>
      <c r="J770" s="208"/>
      <c r="K770" s="208"/>
      <c r="L770" s="208"/>
      <c r="M770" s="208"/>
      <c r="N770" s="206"/>
      <c r="AH770" s="215">
        <v>1</v>
      </c>
    </row>
    <row r="771" spans="1:34" ht="54.95" customHeight="1">
      <c r="A771" s="249" t="s">
        <v>507</v>
      </c>
      <c r="B771" s="112" t="s">
        <v>464</v>
      </c>
      <c r="C771" s="112" t="s">
        <v>336</v>
      </c>
      <c r="D771" s="111" t="s">
        <v>1570</v>
      </c>
      <c r="E771" s="112" t="s">
        <v>1219</v>
      </c>
      <c r="F771" s="112" t="s">
        <v>1220</v>
      </c>
      <c r="G771" s="40" t="s">
        <v>3076</v>
      </c>
      <c r="H771" s="111" t="s">
        <v>3077</v>
      </c>
      <c r="AH771" s="215">
        <v>1</v>
      </c>
    </row>
    <row r="772" spans="1:34" ht="54.95" customHeight="1">
      <c r="A772" s="249" t="s">
        <v>507</v>
      </c>
      <c r="B772" s="112" t="s">
        <v>759</v>
      </c>
      <c r="C772" s="112" t="s">
        <v>336</v>
      </c>
      <c r="D772" s="111" t="s">
        <v>1574</v>
      </c>
      <c r="E772" s="112" t="s">
        <v>1219</v>
      </c>
      <c r="F772" s="112" t="s">
        <v>1220</v>
      </c>
      <c r="G772" s="40" t="s">
        <v>3078</v>
      </c>
      <c r="H772" s="111" t="s">
        <v>3079</v>
      </c>
      <c r="I772" s="208"/>
      <c r="J772" s="208"/>
      <c r="K772" s="208"/>
      <c r="L772" s="208"/>
      <c r="M772" s="208"/>
      <c r="N772" s="206"/>
      <c r="AH772" s="215">
        <v>1</v>
      </c>
    </row>
    <row r="773" spans="1:34" ht="54.95" customHeight="1">
      <c r="A773" s="249" t="s">
        <v>507</v>
      </c>
      <c r="B773" s="112" t="s">
        <v>460</v>
      </c>
      <c r="C773" s="112" t="s">
        <v>733</v>
      </c>
      <c r="D773" s="111" t="s">
        <v>1578</v>
      </c>
      <c r="E773" s="112" t="s">
        <v>1219</v>
      </c>
      <c r="F773" s="112" t="s">
        <v>1220</v>
      </c>
      <c r="G773" s="40" t="s">
        <v>3080</v>
      </c>
      <c r="H773" s="111" t="s">
        <v>3081</v>
      </c>
      <c r="AH773" s="215">
        <v>1</v>
      </c>
    </row>
    <row r="774" spans="1:34" ht="54.95" customHeight="1">
      <c r="A774" s="249" t="s">
        <v>507</v>
      </c>
      <c r="B774" s="112" t="s">
        <v>477</v>
      </c>
      <c r="C774" s="112" t="s">
        <v>565</v>
      </c>
      <c r="D774" s="111" t="s">
        <v>1582</v>
      </c>
      <c r="E774" s="112" t="s">
        <v>1219</v>
      </c>
      <c r="F774" s="112" t="s">
        <v>1220</v>
      </c>
      <c r="G774" s="40" t="s">
        <v>3082</v>
      </c>
      <c r="H774" s="111" t="s">
        <v>3083</v>
      </c>
      <c r="I774" s="208"/>
      <c r="J774" s="208"/>
      <c r="K774" s="208"/>
      <c r="L774" s="208"/>
      <c r="M774" s="208"/>
      <c r="N774" s="206"/>
      <c r="AH774" s="215">
        <v>1</v>
      </c>
    </row>
    <row r="775" spans="1:34" ht="54.95" customHeight="1">
      <c r="A775" s="249" t="s">
        <v>507</v>
      </c>
      <c r="B775" s="112" t="s">
        <v>818</v>
      </c>
      <c r="C775" s="112" t="s">
        <v>750</v>
      </c>
      <c r="D775" s="111" t="s">
        <v>1586</v>
      </c>
      <c r="E775" s="112" t="s">
        <v>1219</v>
      </c>
      <c r="F775" s="112" t="s">
        <v>1220</v>
      </c>
      <c r="G775" s="40" t="s">
        <v>3084</v>
      </c>
      <c r="H775" s="111" t="s">
        <v>3085</v>
      </c>
      <c r="AH775" s="215">
        <v>1</v>
      </c>
    </row>
    <row r="776" spans="1:34" ht="54.95" customHeight="1">
      <c r="A776" s="249" t="s">
        <v>507</v>
      </c>
      <c r="B776" s="112" t="s">
        <v>683</v>
      </c>
      <c r="C776" s="112" t="s">
        <v>757</v>
      </c>
      <c r="D776" s="111" t="s">
        <v>1589</v>
      </c>
      <c r="E776" s="112" t="s">
        <v>1219</v>
      </c>
      <c r="F776" s="112" t="s">
        <v>1220</v>
      </c>
      <c r="G776" s="40" t="s">
        <v>3086</v>
      </c>
      <c r="H776" s="111" t="s">
        <v>3087</v>
      </c>
      <c r="I776" s="208"/>
      <c r="J776" s="208"/>
      <c r="K776" s="208"/>
      <c r="L776" s="208"/>
      <c r="M776" s="208"/>
      <c r="N776" s="206"/>
      <c r="AH776" s="215">
        <v>1</v>
      </c>
    </row>
    <row r="777" spans="1:34" ht="54.95" customHeight="1">
      <c r="A777" s="249" t="s">
        <v>507</v>
      </c>
      <c r="B777" s="112" t="s">
        <v>883</v>
      </c>
      <c r="C777" s="112" t="s">
        <v>1593</v>
      </c>
      <c r="D777" s="111" t="s">
        <v>1594</v>
      </c>
      <c r="E777" s="112" t="s">
        <v>1219</v>
      </c>
      <c r="F777" s="112" t="s">
        <v>1220</v>
      </c>
      <c r="G777" s="40" t="s">
        <v>3088</v>
      </c>
      <c r="H777" s="111" t="s">
        <v>3089</v>
      </c>
      <c r="AH777" s="215">
        <v>1</v>
      </c>
    </row>
    <row r="778" spans="1:34" ht="54.95" customHeight="1">
      <c r="A778" s="249" t="s">
        <v>756</v>
      </c>
      <c r="B778" s="112" t="s">
        <v>647</v>
      </c>
      <c r="C778" s="112" t="s">
        <v>336</v>
      </c>
      <c r="D778" s="111" t="s">
        <v>1570</v>
      </c>
      <c r="E778" s="112" t="s">
        <v>1219</v>
      </c>
      <c r="F778" s="112" t="s">
        <v>1224</v>
      </c>
      <c r="G778" s="40" t="s">
        <v>3090</v>
      </c>
      <c r="H778" s="111" t="s">
        <v>3091</v>
      </c>
      <c r="I778" s="208"/>
      <c r="J778" s="208"/>
      <c r="K778" s="208"/>
      <c r="L778" s="208"/>
      <c r="M778" s="208"/>
      <c r="N778" s="206"/>
      <c r="AH778" s="215">
        <v>1</v>
      </c>
    </row>
    <row r="779" spans="1:34" ht="54.95" customHeight="1">
      <c r="A779" s="249" t="s">
        <v>756</v>
      </c>
      <c r="B779" s="112" t="s">
        <v>883</v>
      </c>
      <c r="C779" s="112" t="s">
        <v>336</v>
      </c>
      <c r="D779" s="111" t="s">
        <v>1574</v>
      </c>
      <c r="E779" s="112" t="s">
        <v>1219</v>
      </c>
      <c r="F779" s="112" t="s">
        <v>1224</v>
      </c>
      <c r="G779" s="40" t="s">
        <v>3092</v>
      </c>
      <c r="H779" s="111" t="s">
        <v>3093</v>
      </c>
      <c r="AH779" s="215">
        <v>1</v>
      </c>
    </row>
    <row r="780" spans="1:34" ht="54.95" customHeight="1">
      <c r="A780" s="249" t="s">
        <v>756</v>
      </c>
      <c r="B780" s="112" t="s">
        <v>998</v>
      </c>
      <c r="C780" s="112" t="s">
        <v>733</v>
      </c>
      <c r="D780" s="111" t="s">
        <v>1578</v>
      </c>
      <c r="E780" s="112" t="s">
        <v>1219</v>
      </c>
      <c r="F780" s="112" t="s">
        <v>1224</v>
      </c>
      <c r="G780" s="40" t="s">
        <v>3094</v>
      </c>
      <c r="H780" s="111" t="s">
        <v>3095</v>
      </c>
      <c r="I780" s="208"/>
      <c r="J780" s="208"/>
      <c r="K780" s="208"/>
      <c r="L780" s="208"/>
      <c r="M780" s="208"/>
      <c r="N780" s="206"/>
      <c r="AH780" s="215">
        <v>1</v>
      </c>
    </row>
    <row r="781" spans="1:34" ht="54.95" customHeight="1">
      <c r="A781" s="249" t="s">
        <v>756</v>
      </c>
      <c r="B781" s="112" t="s">
        <v>460</v>
      </c>
      <c r="C781" s="112" t="s">
        <v>565</v>
      </c>
      <c r="D781" s="111" t="s">
        <v>1582</v>
      </c>
      <c r="E781" s="112" t="s">
        <v>1219</v>
      </c>
      <c r="F781" s="112" t="s">
        <v>1224</v>
      </c>
      <c r="G781" s="40" t="s">
        <v>3096</v>
      </c>
      <c r="H781" s="111" t="s">
        <v>3097</v>
      </c>
      <c r="AH781" s="215">
        <v>1</v>
      </c>
    </row>
    <row r="782" spans="1:34" ht="54.95" customHeight="1">
      <c r="A782" s="249" t="s">
        <v>756</v>
      </c>
      <c r="B782" s="112" t="s">
        <v>882</v>
      </c>
      <c r="C782" s="112" t="s">
        <v>750</v>
      </c>
      <c r="D782" s="111" t="s">
        <v>1586</v>
      </c>
      <c r="E782" s="112" t="s">
        <v>1219</v>
      </c>
      <c r="F782" s="112" t="s">
        <v>1224</v>
      </c>
      <c r="G782" s="40" t="s">
        <v>3098</v>
      </c>
      <c r="H782" s="111" t="s">
        <v>3099</v>
      </c>
      <c r="I782" s="208"/>
      <c r="J782" s="208"/>
      <c r="K782" s="208"/>
      <c r="L782" s="208"/>
      <c r="M782" s="208"/>
      <c r="N782" s="206"/>
      <c r="AH782" s="215">
        <v>1</v>
      </c>
    </row>
    <row r="783" spans="1:34" ht="54.95" customHeight="1">
      <c r="A783" s="249" t="s">
        <v>756</v>
      </c>
      <c r="B783" s="112" t="s">
        <v>483</v>
      </c>
      <c r="C783" s="112" t="s">
        <v>757</v>
      </c>
      <c r="D783" s="111" t="s">
        <v>1589</v>
      </c>
      <c r="E783" s="112" t="s">
        <v>1219</v>
      </c>
      <c r="F783" s="112" t="s">
        <v>1224</v>
      </c>
      <c r="G783" s="40" t="s">
        <v>3100</v>
      </c>
      <c r="H783" s="111" t="s">
        <v>3101</v>
      </c>
      <c r="AH783" s="215">
        <v>1</v>
      </c>
    </row>
    <row r="784" spans="1:34" ht="54.95" customHeight="1">
      <c r="A784" s="249" t="s">
        <v>756</v>
      </c>
      <c r="B784" s="112" t="s">
        <v>697</v>
      </c>
      <c r="C784" s="112" t="s">
        <v>1593</v>
      </c>
      <c r="D784" s="111" t="s">
        <v>1594</v>
      </c>
      <c r="E784" s="112" t="s">
        <v>1219</v>
      </c>
      <c r="F784" s="112" t="s">
        <v>1224</v>
      </c>
      <c r="G784" s="40" t="s">
        <v>3102</v>
      </c>
      <c r="H784" s="111" t="s">
        <v>3103</v>
      </c>
      <c r="I784" s="208"/>
      <c r="J784" s="208"/>
      <c r="K784" s="208"/>
      <c r="L784" s="208"/>
      <c r="M784" s="208"/>
      <c r="N784" s="206"/>
      <c r="AH784" s="215">
        <v>1</v>
      </c>
    </row>
    <row r="785" spans="1:34" ht="54.95" customHeight="1">
      <c r="A785" s="249" t="s">
        <v>746</v>
      </c>
      <c r="B785" s="112" t="s">
        <v>719</v>
      </c>
      <c r="C785" s="112" t="s">
        <v>336</v>
      </c>
      <c r="D785" s="111" t="s">
        <v>1570</v>
      </c>
      <c r="E785" s="112" t="s">
        <v>1227</v>
      </c>
      <c r="F785" s="112" t="s">
        <v>1228</v>
      </c>
      <c r="G785" s="40" t="s">
        <v>3104</v>
      </c>
      <c r="H785" s="111" t="s">
        <v>3105</v>
      </c>
      <c r="AH785" s="215">
        <v>1</v>
      </c>
    </row>
    <row r="786" spans="1:34" ht="54.95" customHeight="1">
      <c r="A786" s="249" t="s">
        <v>746</v>
      </c>
      <c r="B786" s="112" t="s">
        <v>474</v>
      </c>
      <c r="C786" s="112" t="s">
        <v>336</v>
      </c>
      <c r="D786" s="111" t="s">
        <v>1574</v>
      </c>
      <c r="E786" s="112" t="s">
        <v>1227</v>
      </c>
      <c r="F786" s="112" t="s">
        <v>1228</v>
      </c>
      <c r="G786" s="40" t="s">
        <v>3106</v>
      </c>
      <c r="H786" s="111" t="s">
        <v>3107</v>
      </c>
      <c r="I786" s="208"/>
      <c r="J786" s="208"/>
      <c r="K786" s="208"/>
      <c r="L786" s="208"/>
      <c r="M786" s="208"/>
      <c r="N786" s="206"/>
      <c r="AH786" s="215">
        <v>1</v>
      </c>
    </row>
    <row r="787" spans="1:34" ht="54.95" customHeight="1">
      <c r="A787" s="249" t="s">
        <v>746</v>
      </c>
      <c r="B787" s="112" t="s">
        <v>1165</v>
      </c>
      <c r="C787" s="112" t="s">
        <v>733</v>
      </c>
      <c r="D787" s="111" t="s">
        <v>1578</v>
      </c>
      <c r="E787" s="112" t="s">
        <v>1227</v>
      </c>
      <c r="F787" s="112" t="s">
        <v>1228</v>
      </c>
      <c r="G787" s="40" t="s">
        <v>3108</v>
      </c>
      <c r="H787" s="111" t="s">
        <v>3109</v>
      </c>
      <c r="AH787" s="215">
        <v>1</v>
      </c>
    </row>
    <row r="788" spans="1:34" ht="54.95" customHeight="1">
      <c r="A788" s="249" t="s">
        <v>746</v>
      </c>
      <c r="B788" s="112" t="s">
        <v>649</v>
      </c>
      <c r="C788" s="112" t="s">
        <v>565</v>
      </c>
      <c r="D788" s="111" t="s">
        <v>1582</v>
      </c>
      <c r="E788" s="112" t="s">
        <v>1227</v>
      </c>
      <c r="F788" s="112" t="s">
        <v>1228</v>
      </c>
      <c r="G788" s="40" t="s">
        <v>3110</v>
      </c>
      <c r="H788" s="111" t="s">
        <v>3111</v>
      </c>
      <c r="I788" s="208"/>
      <c r="J788" s="208"/>
      <c r="K788" s="208"/>
      <c r="L788" s="208"/>
      <c r="M788" s="208"/>
      <c r="N788" s="206"/>
      <c r="AH788" s="215">
        <v>1</v>
      </c>
    </row>
    <row r="789" spans="1:34" ht="54.95" customHeight="1">
      <c r="A789" s="249" t="s">
        <v>746</v>
      </c>
      <c r="B789" s="112" t="s">
        <v>457</v>
      </c>
      <c r="C789" s="112" t="s">
        <v>750</v>
      </c>
      <c r="D789" s="111" t="s">
        <v>1586</v>
      </c>
      <c r="E789" s="112" t="s">
        <v>1227</v>
      </c>
      <c r="F789" s="112" t="s">
        <v>1228</v>
      </c>
      <c r="G789" s="40" t="s">
        <v>3112</v>
      </c>
      <c r="H789" s="111" t="s">
        <v>3113</v>
      </c>
      <c r="AH789" s="215">
        <v>1</v>
      </c>
    </row>
    <row r="790" spans="1:34" ht="54.95" customHeight="1">
      <c r="A790" s="249" t="s">
        <v>746</v>
      </c>
      <c r="B790" s="112" t="s">
        <v>547</v>
      </c>
      <c r="C790" s="112" t="s">
        <v>757</v>
      </c>
      <c r="D790" s="111" t="s">
        <v>1589</v>
      </c>
      <c r="E790" s="112" t="s">
        <v>1227</v>
      </c>
      <c r="F790" s="112" t="s">
        <v>1228</v>
      </c>
      <c r="G790" s="40" t="s">
        <v>3114</v>
      </c>
      <c r="H790" s="111" t="s">
        <v>3115</v>
      </c>
      <c r="I790" s="208"/>
      <c r="J790" s="208"/>
      <c r="K790" s="208"/>
      <c r="L790" s="208"/>
      <c r="M790" s="208"/>
      <c r="N790" s="206"/>
      <c r="AH790" s="215">
        <v>1</v>
      </c>
    </row>
    <row r="791" spans="1:34" ht="54.95" customHeight="1">
      <c r="A791" s="249" t="s">
        <v>746</v>
      </c>
      <c r="B791" s="112" t="s">
        <v>647</v>
      </c>
      <c r="C791" s="112" t="s">
        <v>1593</v>
      </c>
      <c r="D791" s="111" t="s">
        <v>1594</v>
      </c>
      <c r="E791" s="112" t="s">
        <v>1227</v>
      </c>
      <c r="F791" s="112" t="s">
        <v>1228</v>
      </c>
      <c r="G791" s="40" t="s">
        <v>3116</v>
      </c>
      <c r="H791" s="111" t="s">
        <v>3117</v>
      </c>
      <c r="AH791" s="215">
        <v>1</v>
      </c>
    </row>
    <row r="792" spans="1:34" ht="54.95" customHeight="1">
      <c r="A792" s="249" t="s">
        <v>810</v>
      </c>
      <c r="B792" s="112" t="s">
        <v>809</v>
      </c>
      <c r="C792" s="112" t="s">
        <v>336</v>
      </c>
      <c r="D792" s="111" t="s">
        <v>1570</v>
      </c>
      <c r="E792" s="112" t="s">
        <v>1219</v>
      </c>
      <c r="F792" s="112" t="s">
        <v>1231</v>
      </c>
      <c r="G792" s="40" t="s">
        <v>3118</v>
      </c>
      <c r="H792" s="111" t="s">
        <v>3119</v>
      </c>
      <c r="I792" s="208"/>
      <c r="J792" s="208"/>
      <c r="K792" s="208"/>
      <c r="L792" s="208"/>
      <c r="M792" s="208"/>
      <c r="N792" s="206"/>
      <c r="AH792" s="215">
        <v>1</v>
      </c>
    </row>
    <row r="793" spans="1:34" ht="54.95" customHeight="1">
      <c r="A793" s="249" t="s">
        <v>810</v>
      </c>
      <c r="B793" s="112" t="s">
        <v>457</v>
      </c>
      <c r="C793" s="112" t="s">
        <v>336</v>
      </c>
      <c r="D793" s="111" t="s">
        <v>1574</v>
      </c>
      <c r="E793" s="112" t="s">
        <v>1219</v>
      </c>
      <c r="F793" s="112" t="s">
        <v>1231</v>
      </c>
      <c r="G793" s="40" t="s">
        <v>3120</v>
      </c>
      <c r="H793" s="111" t="s">
        <v>3121</v>
      </c>
      <c r="AH793" s="215">
        <v>1</v>
      </c>
    </row>
    <row r="794" spans="1:34" ht="54.95" customHeight="1">
      <c r="A794" s="249" t="s">
        <v>810</v>
      </c>
      <c r="B794" s="112" t="s">
        <v>459</v>
      </c>
      <c r="C794" s="112" t="s">
        <v>733</v>
      </c>
      <c r="D794" s="111" t="s">
        <v>1578</v>
      </c>
      <c r="E794" s="112" t="s">
        <v>1219</v>
      </c>
      <c r="F794" s="112" t="s">
        <v>1231</v>
      </c>
      <c r="G794" s="40" t="s">
        <v>3122</v>
      </c>
      <c r="H794" s="111" t="s">
        <v>3123</v>
      </c>
      <c r="I794" s="208"/>
      <c r="J794" s="208"/>
      <c r="K794" s="208"/>
      <c r="L794" s="208"/>
      <c r="M794" s="208"/>
      <c r="N794" s="206"/>
      <c r="AH794" s="215">
        <v>1</v>
      </c>
    </row>
    <row r="795" spans="1:34" ht="54.95" customHeight="1">
      <c r="A795" s="249" t="s">
        <v>810</v>
      </c>
      <c r="B795" s="112" t="s">
        <v>931</v>
      </c>
      <c r="C795" s="112" t="s">
        <v>565</v>
      </c>
      <c r="D795" s="111" t="s">
        <v>1582</v>
      </c>
      <c r="E795" s="112" t="s">
        <v>1219</v>
      </c>
      <c r="F795" s="112" t="s">
        <v>1231</v>
      </c>
      <c r="G795" s="40" t="s">
        <v>3124</v>
      </c>
      <c r="H795" s="111" t="s">
        <v>3125</v>
      </c>
      <c r="AH795" s="215">
        <v>1</v>
      </c>
    </row>
    <row r="796" spans="1:34" ht="54.95" customHeight="1">
      <c r="A796" s="249" t="s">
        <v>810</v>
      </c>
      <c r="B796" s="112" t="s">
        <v>932</v>
      </c>
      <c r="C796" s="112" t="s">
        <v>750</v>
      </c>
      <c r="D796" s="111" t="s">
        <v>1586</v>
      </c>
      <c r="E796" s="112" t="s">
        <v>1219</v>
      </c>
      <c r="F796" s="112" t="s">
        <v>1231</v>
      </c>
      <c r="G796" s="40" t="s">
        <v>3126</v>
      </c>
      <c r="H796" s="111" t="s">
        <v>3127</v>
      </c>
      <c r="I796" s="208"/>
      <c r="J796" s="208"/>
      <c r="K796" s="208"/>
      <c r="L796" s="208"/>
      <c r="M796" s="208"/>
      <c r="N796" s="206"/>
      <c r="AH796" s="215">
        <v>1</v>
      </c>
    </row>
    <row r="797" spans="1:34" ht="54.95" customHeight="1">
      <c r="A797" s="249" t="s">
        <v>810</v>
      </c>
      <c r="B797" s="112" t="s">
        <v>647</v>
      </c>
      <c r="C797" s="112" t="s">
        <v>757</v>
      </c>
      <c r="D797" s="111" t="s">
        <v>1589</v>
      </c>
      <c r="E797" s="112" t="s">
        <v>1219</v>
      </c>
      <c r="F797" s="112" t="s">
        <v>1231</v>
      </c>
      <c r="G797" s="40" t="s">
        <v>3128</v>
      </c>
      <c r="H797" s="111" t="s">
        <v>3129</v>
      </c>
      <c r="AH797" s="215">
        <v>1</v>
      </c>
    </row>
    <row r="798" spans="1:34" ht="54.95" customHeight="1">
      <c r="A798" s="249" t="s">
        <v>810</v>
      </c>
      <c r="B798" s="112" t="s">
        <v>1165</v>
      </c>
      <c r="C798" s="112" t="s">
        <v>1593</v>
      </c>
      <c r="D798" s="111" t="s">
        <v>1594</v>
      </c>
      <c r="E798" s="112" t="s">
        <v>1219</v>
      </c>
      <c r="F798" s="112" t="s">
        <v>1231</v>
      </c>
      <c r="G798" s="40" t="s">
        <v>3130</v>
      </c>
      <c r="H798" s="111" t="s">
        <v>3131</v>
      </c>
      <c r="I798" s="208"/>
      <c r="J798" s="208"/>
      <c r="K798" s="208"/>
      <c r="L798" s="208"/>
      <c r="M798" s="208"/>
      <c r="N798" s="206"/>
      <c r="AH798" s="215">
        <v>1</v>
      </c>
    </row>
    <row r="799" spans="1:34" ht="54.95" customHeight="1">
      <c r="A799" s="249" t="s">
        <v>459</v>
      </c>
      <c r="B799" s="112" t="s">
        <v>457</v>
      </c>
      <c r="C799" s="112" t="s">
        <v>336</v>
      </c>
      <c r="D799" s="111" t="s">
        <v>1570</v>
      </c>
      <c r="E799" s="112" t="s">
        <v>1234</v>
      </c>
      <c r="F799" s="112" t="s">
        <v>1235</v>
      </c>
      <c r="G799" s="40" t="s">
        <v>3132</v>
      </c>
      <c r="H799" s="111" t="s">
        <v>3133</v>
      </c>
      <c r="AH799" s="215">
        <v>1</v>
      </c>
    </row>
    <row r="800" spans="1:34" ht="54.95" customHeight="1">
      <c r="A800" s="249" t="s">
        <v>459</v>
      </c>
      <c r="B800" s="112" t="s">
        <v>649</v>
      </c>
      <c r="C800" s="112" t="s">
        <v>336</v>
      </c>
      <c r="D800" s="111" t="s">
        <v>1574</v>
      </c>
      <c r="E800" s="112" t="s">
        <v>1234</v>
      </c>
      <c r="F800" s="112" t="s">
        <v>1235</v>
      </c>
      <c r="G800" s="40" t="s">
        <v>3134</v>
      </c>
      <c r="H800" s="111" t="s">
        <v>3135</v>
      </c>
      <c r="I800" s="208"/>
      <c r="J800" s="208"/>
      <c r="K800" s="208"/>
      <c r="L800" s="208"/>
      <c r="M800" s="208"/>
      <c r="N800" s="206"/>
      <c r="AH800" s="215">
        <v>1</v>
      </c>
    </row>
    <row r="801" spans="1:34" ht="54.95" customHeight="1">
      <c r="A801" s="249" t="s">
        <v>459</v>
      </c>
      <c r="B801" s="112" t="s">
        <v>1194</v>
      </c>
      <c r="C801" s="112" t="s">
        <v>733</v>
      </c>
      <c r="D801" s="111" t="s">
        <v>1578</v>
      </c>
      <c r="E801" s="112" t="s">
        <v>1234</v>
      </c>
      <c r="F801" s="112" t="s">
        <v>1235</v>
      </c>
      <c r="G801" s="40" t="s">
        <v>3136</v>
      </c>
      <c r="H801" s="111" t="s">
        <v>3137</v>
      </c>
      <c r="AH801" s="215">
        <v>1</v>
      </c>
    </row>
    <row r="802" spans="1:34" ht="54.95" customHeight="1">
      <c r="A802" s="249" t="s">
        <v>459</v>
      </c>
      <c r="B802" s="112" t="s">
        <v>468</v>
      </c>
      <c r="C802" s="112" t="s">
        <v>565</v>
      </c>
      <c r="D802" s="111" t="s">
        <v>1582</v>
      </c>
      <c r="E802" s="112" t="s">
        <v>1234</v>
      </c>
      <c r="F802" s="112" t="s">
        <v>1235</v>
      </c>
      <c r="G802" s="40" t="s">
        <v>3138</v>
      </c>
      <c r="H802" s="111" t="s">
        <v>3139</v>
      </c>
      <c r="I802" s="208"/>
      <c r="J802" s="208"/>
      <c r="K802" s="208"/>
      <c r="L802" s="208"/>
      <c r="M802" s="208"/>
      <c r="N802" s="206"/>
      <c r="AH802" s="215">
        <v>1</v>
      </c>
    </row>
    <row r="803" spans="1:34" ht="54.95" customHeight="1">
      <c r="A803" s="249" t="s">
        <v>459</v>
      </c>
      <c r="B803" s="112" t="s">
        <v>683</v>
      </c>
      <c r="C803" s="112" t="s">
        <v>750</v>
      </c>
      <c r="D803" s="111" t="s">
        <v>1586</v>
      </c>
      <c r="E803" s="112" t="s">
        <v>1234</v>
      </c>
      <c r="F803" s="112" t="s">
        <v>1235</v>
      </c>
      <c r="G803" s="40" t="s">
        <v>3140</v>
      </c>
      <c r="H803" s="111" t="s">
        <v>3141</v>
      </c>
      <c r="AH803" s="215">
        <v>1</v>
      </c>
    </row>
    <row r="804" spans="1:34" ht="54.95" customHeight="1">
      <c r="A804" s="249" t="s">
        <v>459</v>
      </c>
      <c r="B804" s="112" t="s">
        <v>676</v>
      </c>
      <c r="C804" s="112" t="s">
        <v>757</v>
      </c>
      <c r="D804" s="111" t="s">
        <v>1589</v>
      </c>
      <c r="E804" s="112" t="s">
        <v>1234</v>
      </c>
      <c r="F804" s="112" t="s">
        <v>1235</v>
      </c>
      <c r="G804" s="40" t="s">
        <v>3142</v>
      </c>
      <c r="H804" s="111" t="s">
        <v>3143</v>
      </c>
      <c r="I804" s="208"/>
      <c r="J804" s="208"/>
      <c r="K804" s="208"/>
      <c r="L804" s="208"/>
      <c r="M804" s="208"/>
      <c r="N804" s="206"/>
      <c r="AH804" s="215">
        <v>1</v>
      </c>
    </row>
    <row r="805" spans="1:34" ht="54.95" customHeight="1">
      <c r="A805" s="249" t="s">
        <v>459</v>
      </c>
      <c r="B805" s="112" t="s">
        <v>483</v>
      </c>
      <c r="C805" s="112" t="s">
        <v>1593</v>
      </c>
      <c r="D805" s="111" t="s">
        <v>1594</v>
      </c>
      <c r="E805" s="112" t="s">
        <v>1234</v>
      </c>
      <c r="F805" s="112" t="s">
        <v>1235</v>
      </c>
      <c r="G805" s="40" t="s">
        <v>3144</v>
      </c>
      <c r="H805" s="111" t="s">
        <v>3145</v>
      </c>
      <c r="AH805" s="215">
        <v>1</v>
      </c>
    </row>
    <row r="806" spans="1:34" ht="54.95" customHeight="1">
      <c r="A806" s="249" t="s">
        <v>675</v>
      </c>
      <c r="B806" s="112" t="s">
        <v>471</v>
      </c>
      <c r="C806" s="112" t="s">
        <v>336</v>
      </c>
      <c r="D806" s="111" t="s">
        <v>1570</v>
      </c>
      <c r="E806" s="112" t="s">
        <v>1219</v>
      </c>
      <c r="F806" s="112" t="s">
        <v>1238</v>
      </c>
      <c r="G806" s="40" t="s">
        <v>3146</v>
      </c>
      <c r="H806" s="111" t="s">
        <v>3147</v>
      </c>
      <c r="I806" s="208"/>
      <c r="J806" s="208"/>
      <c r="K806" s="208"/>
      <c r="L806" s="208"/>
      <c r="M806" s="208"/>
      <c r="N806" s="206"/>
      <c r="AH806" s="215">
        <v>1</v>
      </c>
    </row>
    <row r="807" spans="1:34" ht="54.95" customHeight="1">
      <c r="A807" s="249" t="s">
        <v>675</v>
      </c>
      <c r="B807" s="112" t="s">
        <v>674</v>
      </c>
      <c r="C807" s="112" t="s">
        <v>336</v>
      </c>
      <c r="D807" s="111" t="s">
        <v>1574</v>
      </c>
      <c r="E807" s="112" t="s">
        <v>1219</v>
      </c>
      <c r="F807" s="112" t="s">
        <v>1238</v>
      </c>
      <c r="G807" s="40" t="s">
        <v>3148</v>
      </c>
      <c r="H807" s="111" t="s">
        <v>3149</v>
      </c>
      <c r="AH807" s="215">
        <v>1</v>
      </c>
    </row>
    <row r="808" spans="1:34" ht="54.95" customHeight="1">
      <c r="A808" s="249" t="s">
        <v>675</v>
      </c>
      <c r="B808" s="112" t="s">
        <v>513</v>
      </c>
      <c r="C808" s="112" t="s">
        <v>733</v>
      </c>
      <c r="D808" s="111" t="s">
        <v>1578</v>
      </c>
      <c r="E808" s="112" t="s">
        <v>1219</v>
      </c>
      <c r="F808" s="112" t="s">
        <v>1238</v>
      </c>
      <c r="G808" s="40" t="s">
        <v>3150</v>
      </c>
      <c r="H808" s="111" t="s">
        <v>3151</v>
      </c>
      <c r="I808" s="208"/>
      <c r="J808" s="208"/>
      <c r="K808" s="208"/>
      <c r="L808" s="208"/>
      <c r="M808" s="208"/>
      <c r="N808" s="206"/>
      <c r="AH808" s="215">
        <v>1</v>
      </c>
    </row>
    <row r="809" spans="1:34" ht="54.95" customHeight="1">
      <c r="A809" s="249" t="s">
        <v>675</v>
      </c>
      <c r="B809" s="112" t="s">
        <v>648</v>
      </c>
      <c r="C809" s="112" t="s">
        <v>565</v>
      </c>
      <c r="D809" s="111" t="s">
        <v>1582</v>
      </c>
      <c r="E809" s="112" t="s">
        <v>1219</v>
      </c>
      <c r="F809" s="112" t="s">
        <v>1238</v>
      </c>
      <c r="G809" s="40" t="s">
        <v>3152</v>
      </c>
      <c r="H809" s="111" t="s">
        <v>3153</v>
      </c>
      <c r="AH809" s="215">
        <v>1</v>
      </c>
    </row>
    <row r="810" spans="1:34" ht="54.95" customHeight="1">
      <c r="A810" s="249" t="s">
        <v>675</v>
      </c>
      <c r="B810" s="112" t="s">
        <v>671</v>
      </c>
      <c r="C810" s="112" t="s">
        <v>750</v>
      </c>
      <c r="D810" s="111" t="s">
        <v>1586</v>
      </c>
      <c r="E810" s="112" t="s">
        <v>1219</v>
      </c>
      <c r="F810" s="112" t="s">
        <v>1238</v>
      </c>
      <c r="G810" s="40" t="s">
        <v>3154</v>
      </c>
      <c r="H810" s="111" t="s">
        <v>3155</v>
      </c>
      <c r="I810" s="208"/>
      <c r="J810" s="208"/>
      <c r="K810" s="208"/>
      <c r="L810" s="208"/>
      <c r="M810" s="208"/>
      <c r="N810" s="206"/>
      <c r="AH810" s="215">
        <v>1</v>
      </c>
    </row>
    <row r="811" spans="1:34" ht="54.95" customHeight="1">
      <c r="A811" s="249" t="s">
        <v>675</v>
      </c>
      <c r="B811" s="112" t="s">
        <v>883</v>
      </c>
      <c r="C811" s="112" t="s">
        <v>757</v>
      </c>
      <c r="D811" s="111" t="s">
        <v>1589</v>
      </c>
      <c r="E811" s="112" t="s">
        <v>1219</v>
      </c>
      <c r="F811" s="112" t="s">
        <v>1238</v>
      </c>
      <c r="G811" s="40" t="s">
        <v>3156</v>
      </c>
      <c r="H811" s="111" t="s">
        <v>3157</v>
      </c>
      <c r="AH811" s="215">
        <v>1</v>
      </c>
    </row>
    <row r="812" spans="1:34" ht="54.95" customHeight="1">
      <c r="A812" s="249" t="s">
        <v>675</v>
      </c>
      <c r="B812" s="112" t="s">
        <v>998</v>
      </c>
      <c r="C812" s="112" t="s">
        <v>1593</v>
      </c>
      <c r="D812" s="111" t="s">
        <v>1594</v>
      </c>
      <c r="E812" s="112" t="s">
        <v>1219</v>
      </c>
      <c r="F812" s="112" t="s">
        <v>1238</v>
      </c>
      <c r="G812" s="40" t="s">
        <v>3158</v>
      </c>
      <c r="H812" s="111" t="s">
        <v>3159</v>
      </c>
      <c r="I812" s="208"/>
      <c r="J812" s="208"/>
      <c r="K812" s="208"/>
      <c r="L812" s="208"/>
      <c r="M812" s="208"/>
      <c r="N812" s="206"/>
      <c r="AH812" s="215">
        <v>1</v>
      </c>
    </row>
    <row r="813" spans="1:34" ht="54.95" customHeight="1">
      <c r="A813" s="249" t="s">
        <v>710</v>
      </c>
      <c r="B813" s="112" t="s">
        <v>809</v>
      </c>
      <c r="C813" s="112" t="s">
        <v>336</v>
      </c>
      <c r="D813" s="111" t="s">
        <v>1570</v>
      </c>
      <c r="E813" s="112" t="s">
        <v>268</v>
      </c>
      <c r="F813" s="112" t="s">
        <v>1240</v>
      </c>
      <c r="G813" s="40" t="s">
        <v>3160</v>
      </c>
      <c r="H813" s="111" t="s">
        <v>3161</v>
      </c>
      <c r="AH813" s="215">
        <v>1</v>
      </c>
    </row>
    <row r="814" spans="1:34" ht="54.95" customHeight="1">
      <c r="A814" s="249" t="s">
        <v>710</v>
      </c>
      <c r="B814" s="112" t="s">
        <v>457</v>
      </c>
      <c r="C814" s="112" t="s">
        <v>336</v>
      </c>
      <c r="D814" s="111" t="s">
        <v>1574</v>
      </c>
      <c r="E814" s="112" t="s">
        <v>268</v>
      </c>
      <c r="F814" s="112" t="s">
        <v>1240</v>
      </c>
      <c r="G814" s="40" t="s">
        <v>3162</v>
      </c>
      <c r="H814" s="111" t="s">
        <v>3163</v>
      </c>
      <c r="I814" s="208"/>
      <c r="J814" s="208"/>
      <c r="K814" s="208"/>
      <c r="L814" s="208"/>
      <c r="M814" s="208"/>
      <c r="N814" s="206"/>
      <c r="AH814" s="215">
        <v>1</v>
      </c>
    </row>
    <row r="815" spans="1:34" ht="54.95" customHeight="1">
      <c r="A815" s="249" t="s">
        <v>710</v>
      </c>
      <c r="B815" s="112" t="s">
        <v>474</v>
      </c>
      <c r="C815" s="112" t="s">
        <v>733</v>
      </c>
      <c r="D815" s="111" t="s">
        <v>1578</v>
      </c>
      <c r="E815" s="112" t="s">
        <v>268</v>
      </c>
      <c r="F815" s="112" t="s">
        <v>1240</v>
      </c>
      <c r="G815" s="40" t="s">
        <v>3164</v>
      </c>
      <c r="H815" s="111" t="s">
        <v>3165</v>
      </c>
      <c r="AH815" s="215">
        <v>1</v>
      </c>
    </row>
    <row r="816" spans="1:34" ht="54.95" customHeight="1">
      <c r="A816" s="249" t="s">
        <v>710</v>
      </c>
      <c r="B816" s="112" t="s">
        <v>827</v>
      </c>
      <c r="C816" s="112" t="s">
        <v>565</v>
      </c>
      <c r="D816" s="111" t="s">
        <v>1582</v>
      </c>
      <c r="E816" s="112" t="s">
        <v>268</v>
      </c>
      <c r="F816" s="112" t="s">
        <v>1240</v>
      </c>
      <c r="G816" s="40" t="s">
        <v>3166</v>
      </c>
      <c r="H816" s="111" t="s">
        <v>3167</v>
      </c>
      <c r="I816" s="208"/>
      <c r="J816" s="208"/>
      <c r="K816" s="208"/>
      <c r="L816" s="208"/>
      <c r="M816" s="208"/>
      <c r="N816" s="206"/>
      <c r="AH816" s="215">
        <v>1</v>
      </c>
    </row>
    <row r="817" spans="1:34" ht="54.95" customHeight="1">
      <c r="A817" s="249" t="s">
        <v>710</v>
      </c>
      <c r="B817" s="112" t="s">
        <v>931</v>
      </c>
      <c r="C817" s="112" t="s">
        <v>750</v>
      </c>
      <c r="D817" s="111" t="s">
        <v>1586</v>
      </c>
      <c r="E817" s="112" t="s">
        <v>268</v>
      </c>
      <c r="F817" s="112" t="s">
        <v>1240</v>
      </c>
      <c r="G817" s="40" t="s">
        <v>3168</v>
      </c>
      <c r="H817" s="111" t="s">
        <v>3169</v>
      </c>
      <c r="AH817" s="215">
        <v>1</v>
      </c>
    </row>
    <row r="818" spans="1:34" ht="54.95" customHeight="1">
      <c r="A818" s="249" t="s">
        <v>710</v>
      </c>
      <c r="B818" s="112" t="s">
        <v>1165</v>
      </c>
      <c r="C818" s="112" t="s">
        <v>757</v>
      </c>
      <c r="D818" s="111" t="s">
        <v>1589</v>
      </c>
      <c r="E818" s="112" t="s">
        <v>268</v>
      </c>
      <c r="F818" s="112" t="s">
        <v>1240</v>
      </c>
      <c r="G818" s="40" t="s">
        <v>3170</v>
      </c>
      <c r="H818" s="111" t="s">
        <v>3171</v>
      </c>
      <c r="I818" s="208"/>
      <c r="J818" s="208"/>
      <c r="K818" s="208"/>
      <c r="L818" s="208"/>
      <c r="M818" s="208"/>
      <c r="N818" s="206"/>
      <c r="AH818" s="215">
        <v>1</v>
      </c>
    </row>
    <row r="819" spans="1:34" ht="54.95" customHeight="1">
      <c r="A819" s="249" t="s">
        <v>710</v>
      </c>
      <c r="B819" s="112" t="s">
        <v>647</v>
      </c>
      <c r="C819" s="112" t="s">
        <v>1593</v>
      </c>
      <c r="D819" s="111" t="s">
        <v>1594</v>
      </c>
      <c r="E819" s="112" t="s">
        <v>268</v>
      </c>
      <c r="F819" s="112" t="s">
        <v>1240</v>
      </c>
      <c r="G819" s="40" t="s">
        <v>3172</v>
      </c>
      <c r="H819" s="111" t="s">
        <v>3173</v>
      </c>
      <c r="AH819" s="215">
        <v>1</v>
      </c>
    </row>
    <row r="820" spans="1:34" ht="54.95" customHeight="1">
      <c r="A820" s="249" t="s">
        <v>663</v>
      </c>
      <c r="B820" s="112" t="s">
        <v>836</v>
      </c>
      <c r="C820" s="112" t="s">
        <v>336</v>
      </c>
      <c r="D820" s="111" t="s">
        <v>1570</v>
      </c>
      <c r="E820" s="112" t="s">
        <v>1244</v>
      </c>
      <c r="F820" s="112" t="s">
        <v>1245</v>
      </c>
      <c r="G820" s="40" t="s">
        <v>3174</v>
      </c>
      <c r="H820" s="111" t="s">
        <v>3175</v>
      </c>
      <c r="I820" s="208"/>
      <c r="J820" s="208"/>
      <c r="K820" s="208"/>
      <c r="L820" s="208"/>
      <c r="M820" s="208"/>
      <c r="N820" s="206"/>
      <c r="AH820" s="215">
        <v>1</v>
      </c>
    </row>
    <row r="821" spans="1:34" ht="54.95" customHeight="1">
      <c r="A821" s="249" t="s">
        <v>663</v>
      </c>
      <c r="B821" s="112" t="s">
        <v>649</v>
      </c>
      <c r="C821" s="112" t="s">
        <v>336</v>
      </c>
      <c r="D821" s="111" t="s">
        <v>1574</v>
      </c>
      <c r="E821" s="112" t="s">
        <v>1244</v>
      </c>
      <c r="F821" s="112" t="s">
        <v>1245</v>
      </c>
      <c r="G821" s="40" t="s">
        <v>3176</v>
      </c>
      <c r="H821" s="111" t="s">
        <v>3177</v>
      </c>
      <c r="AH821" s="215">
        <v>1</v>
      </c>
    </row>
    <row r="822" spans="1:34" ht="54.95" customHeight="1">
      <c r="A822" s="249" t="s">
        <v>663</v>
      </c>
      <c r="B822" s="112" t="s">
        <v>759</v>
      </c>
      <c r="C822" s="112" t="s">
        <v>733</v>
      </c>
      <c r="D822" s="111" t="s">
        <v>1578</v>
      </c>
      <c r="E822" s="112" t="s">
        <v>1244</v>
      </c>
      <c r="F822" s="112" t="s">
        <v>1245</v>
      </c>
      <c r="G822" s="40" t="s">
        <v>3178</v>
      </c>
      <c r="H822" s="111" t="s">
        <v>3179</v>
      </c>
      <c r="I822" s="208"/>
      <c r="J822" s="208"/>
      <c r="K822" s="208"/>
      <c r="L822" s="208"/>
      <c r="M822" s="208"/>
      <c r="N822" s="206"/>
      <c r="AH822" s="215">
        <v>1</v>
      </c>
    </row>
    <row r="823" spans="1:34" ht="54.95" customHeight="1">
      <c r="A823" s="249" t="s">
        <v>663</v>
      </c>
      <c r="B823" s="112" t="s">
        <v>1165</v>
      </c>
      <c r="C823" s="112" t="s">
        <v>565</v>
      </c>
      <c r="D823" s="111" t="s">
        <v>1582</v>
      </c>
      <c r="E823" s="112" t="s">
        <v>1244</v>
      </c>
      <c r="F823" s="112" t="s">
        <v>1245</v>
      </c>
      <c r="G823" s="40" t="s">
        <v>3180</v>
      </c>
      <c r="H823" s="111" t="s">
        <v>3181</v>
      </c>
      <c r="AH823" s="215">
        <v>1</v>
      </c>
    </row>
    <row r="824" spans="1:34" ht="54.95" customHeight="1">
      <c r="A824" s="249" t="s">
        <v>663</v>
      </c>
      <c r="B824" s="112" t="s">
        <v>883</v>
      </c>
      <c r="C824" s="112" t="s">
        <v>750</v>
      </c>
      <c r="D824" s="111" t="s">
        <v>1586</v>
      </c>
      <c r="E824" s="112" t="s">
        <v>1244</v>
      </c>
      <c r="F824" s="112" t="s">
        <v>1245</v>
      </c>
      <c r="G824" s="40" t="s">
        <v>3182</v>
      </c>
      <c r="H824" s="111" t="s">
        <v>3183</v>
      </c>
      <c r="I824" s="208"/>
      <c r="J824" s="208"/>
      <c r="K824" s="208"/>
      <c r="L824" s="208"/>
      <c r="M824" s="208"/>
      <c r="N824" s="206"/>
      <c r="AH824" s="215">
        <v>1</v>
      </c>
    </row>
    <row r="825" spans="1:34" ht="54.95" customHeight="1">
      <c r="A825" s="249" t="s">
        <v>663</v>
      </c>
      <c r="B825" s="112" t="s">
        <v>764</v>
      </c>
      <c r="C825" s="112" t="s">
        <v>757</v>
      </c>
      <c r="D825" s="111" t="s">
        <v>1589</v>
      </c>
      <c r="E825" s="112" t="s">
        <v>1244</v>
      </c>
      <c r="F825" s="112" t="s">
        <v>1245</v>
      </c>
      <c r="G825" s="40" t="s">
        <v>3184</v>
      </c>
      <c r="H825" s="111" t="s">
        <v>3185</v>
      </c>
      <c r="AH825" s="215">
        <v>1</v>
      </c>
    </row>
    <row r="826" spans="1:34" ht="54.95" customHeight="1">
      <c r="A826" s="249" t="s">
        <v>663</v>
      </c>
      <c r="B826" s="112" t="s">
        <v>647</v>
      </c>
      <c r="C826" s="112" t="s">
        <v>1593</v>
      </c>
      <c r="D826" s="111" t="s">
        <v>1594</v>
      </c>
      <c r="E826" s="112" t="s">
        <v>1244</v>
      </c>
      <c r="F826" s="112" t="s">
        <v>1245</v>
      </c>
      <c r="G826" s="40" t="s">
        <v>3186</v>
      </c>
      <c r="H826" s="111" t="s">
        <v>3187</v>
      </c>
      <c r="I826" s="208"/>
      <c r="J826" s="208"/>
      <c r="K826" s="208"/>
      <c r="L826" s="208"/>
      <c r="M826" s="208"/>
      <c r="N826" s="206"/>
      <c r="AH826" s="215">
        <v>1</v>
      </c>
    </row>
    <row r="827" spans="1:34" ht="54.95" customHeight="1">
      <c r="A827" s="249" t="s">
        <v>702</v>
      </c>
      <c r="B827" s="112" t="s">
        <v>483</v>
      </c>
      <c r="C827" s="112" t="s">
        <v>336</v>
      </c>
      <c r="D827" s="111" t="s">
        <v>1570</v>
      </c>
      <c r="E827" s="112" t="s">
        <v>268</v>
      </c>
      <c r="F827" s="112" t="s">
        <v>1248</v>
      </c>
      <c r="G827" s="40" t="s">
        <v>3188</v>
      </c>
      <c r="H827" s="111" t="s">
        <v>3189</v>
      </c>
      <c r="AH827" s="215">
        <v>1</v>
      </c>
    </row>
    <row r="828" spans="1:34" ht="54.95" customHeight="1">
      <c r="A828" s="249" t="s">
        <v>702</v>
      </c>
      <c r="B828" s="112" t="s">
        <v>931</v>
      </c>
      <c r="C828" s="112" t="s">
        <v>336</v>
      </c>
      <c r="D828" s="111" t="s">
        <v>1574</v>
      </c>
      <c r="E828" s="112" t="s">
        <v>268</v>
      </c>
      <c r="F828" s="112" t="s">
        <v>1248</v>
      </c>
      <c r="G828" s="40" t="s">
        <v>3190</v>
      </c>
      <c r="H828" s="111" t="s">
        <v>3191</v>
      </c>
      <c r="I828" s="208"/>
      <c r="J828" s="208"/>
      <c r="K828" s="208"/>
      <c r="L828" s="208"/>
      <c r="M828" s="208"/>
      <c r="N828" s="206"/>
      <c r="AH828" s="215">
        <v>1</v>
      </c>
    </row>
    <row r="829" spans="1:34" ht="54.95" customHeight="1">
      <c r="A829" s="249" t="s">
        <v>702</v>
      </c>
      <c r="B829" s="112" t="s">
        <v>647</v>
      </c>
      <c r="C829" s="112" t="s">
        <v>733</v>
      </c>
      <c r="D829" s="111" t="s">
        <v>1578</v>
      </c>
      <c r="E829" s="112" t="s">
        <v>268</v>
      </c>
      <c r="F829" s="112" t="s">
        <v>1248</v>
      </c>
      <c r="G829" s="40" t="s">
        <v>3192</v>
      </c>
      <c r="H829" s="111" t="s">
        <v>3193</v>
      </c>
      <c r="AH829" s="215">
        <v>1</v>
      </c>
    </row>
    <row r="830" spans="1:34" ht="54.95" customHeight="1">
      <c r="A830" s="249" t="s">
        <v>702</v>
      </c>
      <c r="B830" s="112" t="s">
        <v>809</v>
      </c>
      <c r="C830" s="112" t="s">
        <v>565</v>
      </c>
      <c r="D830" s="111" t="s">
        <v>1582</v>
      </c>
      <c r="E830" s="112" t="s">
        <v>268</v>
      </c>
      <c r="F830" s="112" t="s">
        <v>1248</v>
      </c>
      <c r="G830" s="40" t="s">
        <v>3194</v>
      </c>
      <c r="H830" s="111" t="s">
        <v>3195</v>
      </c>
      <c r="I830" s="208"/>
      <c r="J830" s="208"/>
      <c r="K830" s="208"/>
      <c r="L830" s="208"/>
      <c r="M830" s="208"/>
      <c r="N830" s="206"/>
      <c r="AH830" s="215">
        <v>1</v>
      </c>
    </row>
    <row r="831" spans="1:34" ht="54.95" customHeight="1">
      <c r="A831" s="249" t="s">
        <v>702</v>
      </c>
      <c r="B831" s="112" t="s">
        <v>650</v>
      </c>
      <c r="C831" s="112" t="s">
        <v>750</v>
      </c>
      <c r="D831" s="111" t="s">
        <v>1586</v>
      </c>
      <c r="E831" s="112" t="s">
        <v>268</v>
      </c>
      <c r="F831" s="112" t="s">
        <v>1248</v>
      </c>
      <c r="G831" s="40" t="s">
        <v>3196</v>
      </c>
      <c r="H831" s="111" t="s">
        <v>3197</v>
      </c>
      <c r="AH831" s="215">
        <v>1</v>
      </c>
    </row>
    <row r="832" spans="1:34" ht="54.95" customHeight="1">
      <c r="A832" s="249" t="s">
        <v>702</v>
      </c>
      <c r="B832" s="112" t="s">
        <v>697</v>
      </c>
      <c r="C832" s="112" t="s">
        <v>757</v>
      </c>
      <c r="D832" s="111" t="s">
        <v>1589</v>
      </c>
      <c r="E832" s="112" t="s">
        <v>268</v>
      </c>
      <c r="F832" s="112" t="s">
        <v>1248</v>
      </c>
      <c r="G832" s="40" t="s">
        <v>3198</v>
      </c>
      <c r="H832" s="111" t="s">
        <v>3199</v>
      </c>
      <c r="I832" s="208"/>
      <c r="J832" s="208"/>
      <c r="K832" s="208"/>
      <c r="L832" s="208"/>
      <c r="M832" s="208"/>
      <c r="N832" s="206"/>
      <c r="AH832" s="215">
        <v>1</v>
      </c>
    </row>
    <row r="833" spans="1:34" ht="54.95" customHeight="1">
      <c r="A833" s="249" t="s">
        <v>702</v>
      </c>
      <c r="B833" s="112" t="s">
        <v>764</v>
      </c>
      <c r="C833" s="112" t="s">
        <v>1593</v>
      </c>
      <c r="D833" s="111" t="s">
        <v>1594</v>
      </c>
      <c r="E833" s="112" t="s">
        <v>268</v>
      </c>
      <c r="F833" s="112" t="s">
        <v>1248</v>
      </c>
      <c r="G833" s="40" t="s">
        <v>3200</v>
      </c>
      <c r="H833" s="111" t="s">
        <v>3201</v>
      </c>
      <c r="AH833" s="215">
        <v>1</v>
      </c>
    </row>
    <row r="834" spans="1:34" ht="54.95" customHeight="1">
      <c r="A834" s="249" t="s">
        <v>542</v>
      </c>
      <c r="B834" s="112" t="s">
        <v>641</v>
      </c>
      <c r="C834" s="112" t="s">
        <v>336</v>
      </c>
      <c r="D834" s="111" t="s">
        <v>1570</v>
      </c>
      <c r="E834" s="112" t="s">
        <v>1219</v>
      </c>
      <c r="F834" s="112" t="s">
        <v>1251</v>
      </c>
      <c r="G834" s="40" t="s">
        <v>3202</v>
      </c>
      <c r="H834" s="111" t="s">
        <v>3203</v>
      </c>
      <c r="I834" s="208"/>
      <c r="J834" s="208"/>
      <c r="K834" s="208"/>
      <c r="L834" s="208"/>
      <c r="M834" s="208"/>
      <c r="N834" s="206"/>
      <c r="AH834" s="215">
        <v>1</v>
      </c>
    </row>
    <row r="835" spans="1:34" ht="54.95" customHeight="1">
      <c r="A835" s="249" t="s">
        <v>542</v>
      </c>
      <c r="B835" s="112" t="s">
        <v>648</v>
      </c>
      <c r="C835" s="112" t="s">
        <v>336</v>
      </c>
      <c r="D835" s="111" t="s">
        <v>1574</v>
      </c>
      <c r="E835" s="112" t="s">
        <v>1219</v>
      </c>
      <c r="F835" s="112" t="s">
        <v>1251</v>
      </c>
      <c r="G835" s="40" t="s">
        <v>3204</v>
      </c>
      <c r="H835" s="111" t="s">
        <v>3205</v>
      </c>
      <c r="AH835" s="215">
        <v>1</v>
      </c>
    </row>
    <row r="836" spans="1:34" ht="54.95" customHeight="1">
      <c r="A836" s="249" t="s">
        <v>542</v>
      </c>
      <c r="B836" s="112" t="s">
        <v>749</v>
      </c>
      <c r="C836" s="112" t="s">
        <v>733</v>
      </c>
      <c r="D836" s="111" t="s">
        <v>1578</v>
      </c>
      <c r="E836" s="112" t="s">
        <v>1219</v>
      </c>
      <c r="F836" s="112" t="s">
        <v>1251</v>
      </c>
      <c r="G836" s="40" t="s">
        <v>3206</v>
      </c>
      <c r="H836" s="111" t="s">
        <v>3207</v>
      </c>
      <c r="I836" s="208"/>
      <c r="J836" s="208"/>
      <c r="K836" s="208"/>
      <c r="L836" s="208"/>
      <c r="M836" s="208"/>
      <c r="N836" s="206"/>
      <c r="AH836" s="215">
        <v>1</v>
      </c>
    </row>
    <row r="837" spans="1:34" ht="54.95" customHeight="1">
      <c r="A837" s="249" t="s">
        <v>542</v>
      </c>
      <c r="B837" s="112" t="s">
        <v>460</v>
      </c>
      <c r="C837" s="112" t="s">
        <v>565</v>
      </c>
      <c r="D837" s="111" t="s">
        <v>1582</v>
      </c>
      <c r="E837" s="112" t="s">
        <v>1219</v>
      </c>
      <c r="F837" s="112" t="s">
        <v>1251</v>
      </c>
      <c r="G837" s="40" t="s">
        <v>3208</v>
      </c>
      <c r="H837" s="111" t="s">
        <v>3209</v>
      </c>
      <c r="AH837" s="215">
        <v>1</v>
      </c>
    </row>
    <row r="838" spans="1:34" ht="54.95" customHeight="1">
      <c r="A838" s="249" t="s">
        <v>542</v>
      </c>
      <c r="B838" s="112" t="s">
        <v>774</v>
      </c>
      <c r="C838" s="112" t="s">
        <v>750</v>
      </c>
      <c r="D838" s="111" t="s">
        <v>1586</v>
      </c>
      <c r="E838" s="112" t="s">
        <v>1219</v>
      </c>
      <c r="F838" s="112" t="s">
        <v>1251</v>
      </c>
      <c r="G838" s="40" t="s">
        <v>3210</v>
      </c>
      <c r="H838" s="111" t="s">
        <v>3211</v>
      </c>
      <c r="I838" s="208"/>
      <c r="J838" s="208"/>
      <c r="K838" s="208"/>
      <c r="L838" s="208"/>
      <c r="M838" s="208"/>
      <c r="N838" s="206"/>
      <c r="AH838" s="215">
        <v>1</v>
      </c>
    </row>
    <row r="839" spans="1:34" ht="54.95" customHeight="1">
      <c r="A839" s="249" t="s">
        <v>542</v>
      </c>
      <c r="B839" s="112" t="s">
        <v>647</v>
      </c>
      <c r="C839" s="112" t="s">
        <v>757</v>
      </c>
      <c r="D839" s="111" t="s">
        <v>1589</v>
      </c>
      <c r="E839" s="112" t="s">
        <v>1219</v>
      </c>
      <c r="F839" s="112" t="s">
        <v>1251</v>
      </c>
      <c r="G839" s="40" t="s">
        <v>3212</v>
      </c>
      <c r="H839" s="111" t="s">
        <v>3213</v>
      </c>
      <c r="AH839" s="215">
        <v>1</v>
      </c>
    </row>
    <row r="840" spans="1:34" ht="54.95" customHeight="1">
      <c r="A840" s="249" t="s">
        <v>542</v>
      </c>
      <c r="B840" s="112" t="s">
        <v>519</v>
      </c>
      <c r="C840" s="112" t="s">
        <v>1593</v>
      </c>
      <c r="D840" s="111" t="s">
        <v>1594</v>
      </c>
      <c r="E840" s="112" t="s">
        <v>1219</v>
      </c>
      <c r="F840" s="112" t="s">
        <v>1251</v>
      </c>
      <c r="G840" s="40" t="s">
        <v>3214</v>
      </c>
      <c r="H840" s="111" t="s">
        <v>3215</v>
      </c>
      <c r="I840" s="208"/>
      <c r="J840" s="208"/>
      <c r="K840" s="208"/>
      <c r="L840" s="208"/>
      <c r="M840" s="208"/>
      <c r="N840" s="206"/>
      <c r="AH840" s="215">
        <v>1</v>
      </c>
    </row>
    <row r="841" spans="1:34" ht="54.95" customHeight="1">
      <c r="A841" s="249" t="s">
        <v>890</v>
      </c>
      <c r="B841" s="112" t="s">
        <v>649</v>
      </c>
      <c r="C841" s="112" t="s">
        <v>336</v>
      </c>
      <c r="D841" s="111" t="s">
        <v>1570</v>
      </c>
      <c r="E841" s="112" t="s">
        <v>1254</v>
      </c>
      <c r="F841" s="112" t="s">
        <v>1255</v>
      </c>
      <c r="G841" s="40" t="s">
        <v>3216</v>
      </c>
      <c r="H841" s="111" t="s">
        <v>3217</v>
      </c>
      <c r="AH841" s="215">
        <v>1</v>
      </c>
    </row>
    <row r="842" spans="1:34" ht="54.95" customHeight="1">
      <c r="A842" s="249" t="s">
        <v>890</v>
      </c>
      <c r="B842" s="112" t="s">
        <v>653</v>
      </c>
      <c r="C842" s="112" t="s">
        <v>336</v>
      </c>
      <c r="D842" s="111" t="s">
        <v>1574</v>
      </c>
      <c r="E842" s="112" t="s">
        <v>1254</v>
      </c>
      <c r="F842" s="112" t="s">
        <v>1255</v>
      </c>
      <c r="G842" s="40" t="s">
        <v>3218</v>
      </c>
      <c r="H842" s="111" t="s">
        <v>3219</v>
      </c>
      <c r="I842" s="208"/>
      <c r="J842" s="208"/>
      <c r="K842" s="208"/>
      <c r="L842" s="208"/>
      <c r="M842" s="208"/>
      <c r="N842" s="206"/>
      <c r="AH842" s="215">
        <v>1</v>
      </c>
    </row>
    <row r="843" spans="1:34" ht="54.95" customHeight="1">
      <c r="A843" s="249" t="s">
        <v>890</v>
      </c>
      <c r="B843" s="112" t="s">
        <v>818</v>
      </c>
      <c r="C843" s="112" t="s">
        <v>733</v>
      </c>
      <c r="D843" s="111" t="s">
        <v>1578</v>
      </c>
      <c r="E843" s="112" t="s">
        <v>1254</v>
      </c>
      <c r="F843" s="112" t="s">
        <v>1255</v>
      </c>
      <c r="G843" s="40" t="s">
        <v>3220</v>
      </c>
      <c r="H843" s="111" t="s">
        <v>3221</v>
      </c>
      <c r="AH843" s="215">
        <v>1</v>
      </c>
    </row>
    <row r="844" spans="1:34" ht="54.95" customHeight="1">
      <c r="A844" s="249" t="s">
        <v>890</v>
      </c>
      <c r="B844" s="112" t="s">
        <v>460</v>
      </c>
      <c r="C844" s="112" t="s">
        <v>565</v>
      </c>
      <c r="D844" s="111" t="s">
        <v>1582</v>
      </c>
      <c r="E844" s="112" t="s">
        <v>1254</v>
      </c>
      <c r="F844" s="112" t="s">
        <v>1255</v>
      </c>
      <c r="G844" s="40" t="s">
        <v>3222</v>
      </c>
      <c r="H844" s="111" t="s">
        <v>3223</v>
      </c>
      <c r="I844" s="208"/>
      <c r="J844" s="208"/>
      <c r="K844" s="208"/>
      <c r="L844" s="208"/>
      <c r="M844" s="208"/>
      <c r="N844" s="206"/>
      <c r="AH844" s="215">
        <v>1</v>
      </c>
    </row>
    <row r="845" spans="1:34" ht="54.95" customHeight="1">
      <c r="A845" s="249" t="s">
        <v>890</v>
      </c>
      <c r="B845" s="112" t="s">
        <v>650</v>
      </c>
      <c r="C845" s="112" t="s">
        <v>750</v>
      </c>
      <c r="D845" s="111" t="s">
        <v>1586</v>
      </c>
      <c r="E845" s="112" t="s">
        <v>1254</v>
      </c>
      <c r="F845" s="112" t="s">
        <v>1255</v>
      </c>
      <c r="G845" s="40" t="s">
        <v>3224</v>
      </c>
      <c r="H845" s="111" t="s">
        <v>3225</v>
      </c>
      <c r="AH845" s="215">
        <v>1</v>
      </c>
    </row>
    <row r="846" spans="1:34" ht="54.95" customHeight="1">
      <c r="A846" s="249" t="s">
        <v>890</v>
      </c>
      <c r="B846" s="112" t="s">
        <v>998</v>
      </c>
      <c r="C846" s="112" t="s">
        <v>757</v>
      </c>
      <c r="D846" s="111" t="s">
        <v>1589</v>
      </c>
      <c r="E846" s="112" t="s">
        <v>1254</v>
      </c>
      <c r="F846" s="112" t="s">
        <v>1255</v>
      </c>
      <c r="G846" s="40" t="s">
        <v>3226</v>
      </c>
      <c r="H846" s="111" t="s">
        <v>3227</v>
      </c>
      <c r="I846" s="208"/>
      <c r="J846" s="208"/>
      <c r="K846" s="208"/>
      <c r="L846" s="208"/>
      <c r="M846" s="208"/>
      <c r="N846" s="206"/>
      <c r="AH846" s="215">
        <v>1</v>
      </c>
    </row>
    <row r="847" spans="1:34" ht="54.95" customHeight="1">
      <c r="A847" s="249" t="s">
        <v>890</v>
      </c>
      <c r="B847" s="112" t="s">
        <v>1165</v>
      </c>
      <c r="C847" s="112" t="s">
        <v>1593</v>
      </c>
      <c r="D847" s="111" t="s">
        <v>1594</v>
      </c>
      <c r="E847" s="112" t="s">
        <v>1254</v>
      </c>
      <c r="F847" s="112" t="s">
        <v>1255</v>
      </c>
      <c r="G847" s="40" t="s">
        <v>3228</v>
      </c>
      <c r="H847" s="111" t="s">
        <v>3229</v>
      </c>
      <c r="AH847" s="215">
        <v>1</v>
      </c>
    </row>
    <row r="848" spans="1:34" ht="54.95" customHeight="1">
      <c r="A848" s="249" t="s">
        <v>525</v>
      </c>
      <c r="B848" s="112" t="s">
        <v>471</v>
      </c>
      <c r="C848" s="112" t="s">
        <v>336</v>
      </c>
      <c r="D848" s="111" t="s">
        <v>1570</v>
      </c>
      <c r="E848" s="112" t="s">
        <v>1254</v>
      </c>
      <c r="F848" s="112" t="s">
        <v>1258</v>
      </c>
      <c r="G848" s="40" t="s">
        <v>3230</v>
      </c>
      <c r="H848" s="111" t="s">
        <v>3231</v>
      </c>
      <c r="I848" s="208"/>
      <c r="J848" s="208"/>
      <c r="K848" s="208"/>
      <c r="L848" s="208"/>
      <c r="M848" s="208"/>
      <c r="N848" s="206"/>
      <c r="AH848" s="215">
        <v>1</v>
      </c>
    </row>
    <row r="849" spans="1:34" ht="54.95" customHeight="1">
      <c r="A849" s="249" t="s">
        <v>525</v>
      </c>
      <c r="B849" s="112" t="s">
        <v>647</v>
      </c>
      <c r="C849" s="112" t="s">
        <v>336</v>
      </c>
      <c r="D849" s="111" t="s">
        <v>1574</v>
      </c>
      <c r="E849" s="112" t="s">
        <v>1254</v>
      </c>
      <c r="F849" s="112" t="s">
        <v>1258</v>
      </c>
      <c r="G849" s="40" t="s">
        <v>3232</v>
      </c>
      <c r="H849" s="111" t="s">
        <v>3233</v>
      </c>
      <c r="AH849" s="215">
        <v>1</v>
      </c>
    </row>
    <row r="850" spans="1:34" ht="54.95" customHeight="1">
      <c r="A850" s="249" t="s">
        <v>525</v>
      </c>
      <c r="B850" s="112" t="s">
        <v>648</v>
      </c>
      <c r="C850" s="112" t="s">
        <v>733</v>
      </c>
      <c r="D850" s="111" t="s">
        <v>1578</v>
      </c>
      <c r="E850" s="112" t="s">
        <v>1254</v>
      </c>
      <c r="F850" s="112" t="s">
        <v>1258</v>
      </c>
      <c r="G850" s="40" t="s">
        <v>3234</v>
      </c>
      <c r="H850" s="111" t="s">
        <v>3235</v>
      </c>
      <c r="I850" s="208"/>
      <c r="J850" s="208"/>
      <c r="K850" s="208"/>
      <c r="L850" s="208"/>
      <c r="M850" s="208"/>
      <c r="N850" s="206"/>
      <c r="AH850" s="215">
        <v>1</v>
      </c>
    </row>
    <row r="851" spans="1:34" ht="54.95" customHeight="1">
      <c r="A851" s="249" t="s">
        <v>525</v>
      </c>
      <c r="B851" s="112" t="s">
        <v>460</v>
      </c>
      <c r="C851" s="112" t="s">
        <v>565</v>
      </c>
      <c r="D851" s="111" t="s">
        <v>1582</v>
      </c>
      <c r="E851" s="112" t="s">
        <v>1254</v>
      </c>
      <c r="F851" s="112" t="s">
        <v>1258</v>
      </c>
      <c r="G851" s="40" t="s">
        <v>3236</v>
      </c>
      <c r="H851" s="111" t="s">
        <v>3237</v>
      </c>
      <c r="AH851" s="215">
        <v>1</v>
      </c>
    </row>
    <row r="852" spans="1:34" ht="54.95" customHeight="1">
      <c r="A852" s="249" t="s">
        <v>525</v>
      </c>
      <c r="B852" s="112" t="s">
        <v>653</v>
      </c>
      <c r="C852" s="112" t="s">
        <v>750</v>
      </c>
      <c r="D852" s="111" t="s">
        <v>1586</v>
      </c>
      <c r="E852" s="112" t="s">
        <v>1254</v>
      </c>
      <c r="F852" s="112" t="s">
        <v>1258</v>
      </c>
      <c r="G852" s="40" t="s">
        <v>3238</v>
      </c>
      <c r="H852" s="111" t="s">
        <v>3239</v>
      </c>
      <c r="I852" s="208"/>
      <c r="J852" s="208"/>
      <c r="K852" s="208"/>
      <c r="L852" s="208"/>
      <c r="M852" s="208"/>
      <c r="N852" s="206"/>
      <c r="AH852" s="215">
        <v>1</v>
      </c>
    </row>
    <row r="853" spans="1:34" ht="54.95" customHeight="1">
      <c r="A853" s="249" t="s">
        <v>525</v>
      </c>
      <c r="B853" s="112" t="s">
        <v>650</v>
      </c>
      <c r="C853" s="112" t="s">
        <v>757</v>
      </c>
      <c r="D853" s="111" t="s">
        <v>1589</v>
      </c>
      <c r="E853" s="112" t="s">
        <v>1254</v>
      </c>
      <c r="F853" s="112" t="s">
        <v>1258</v>
      </c>
      <c r="G853" s="40" t="s">
        <v>3240</v>
      </c>
      <c r="H853" s="111" t="s">
        <v>3241</v>
      </c>
      <c r="AH853" s="215">
        <v>1</v>
      </c>
    </row>
    <row r="854" spans="1:34" ht="54.95" customHeight="1">
      <c r="A854" s="249" t="s">
        <v>525</v>
      </c>
      <c r="B854" s="112" t="s">
        <v>483</v>
      </c>
      <c r="C854" s="112" t="s">
        <v>1593</v>
      </c>
      <c r="D854" s="111" t="s">
        <v>1594</v>
      </c>
      <c r="E854" s="112" t="s">
        <v>1254</v>
      </c>
      <c r="F854" s="112" t="s">
        <v>1258</v>
      </c>
      <c r="G854" s="40" t="s">
        <v>3242</v>
      </c>
      <c r="H854" s="111" t="s">
        <v>3243</v>
      </c>
      <c r="I854" s="208"/>
      <c r="J854" s="208"/>
      <c r="K854" s="208"/>
      <c r="L854" s="208"/>
      <c r="M854" s="208"/>
      <c r="N854" s="206"/>
      <c r="AH854" s="215">
        <v>1</v>
      </c>
    </row>
    <row r="855" spans="1:34" ht="54.95" customHeight="1">
      <c r="A855" s="249" t="s">
        <v>773</v>
      </c>
      <c r="B855" s="112" t="s">
        <v>1165</v>
      </c>
      <c r="C855" s="112" t="s">
        <v>336</v>
      </c>
      <c r="D855" s="111" t="s">
        <v>1570</v>
      </c>
      <c r="E855" s="112" t="s">
        <v>1227</v>
      </c>
      <c r="F855" s="112" t="s">
        <v>1261</v>
      </c>
      <c r="G855" s="40" t="s">
        <v>3244</v>
      </c>
      <c r="H855" s="111" t="s">
        <v>3245</v>
      </c>
      <c r="AH855" s="215">
        <v>1</v>
      </c>
    </row>
    <row r="856" spans="1:34" ht="54.95" customHeight="1">
      <c r="A856" s="249" t="s">
        <v>773</v>
      </c>
      <c r="B856" s="112" t="s">
        <v>474</v>
      </c>
      <c r="C856" s="112" t="s">
        <v>336</v>
      </c>
      <c r="D856" s="111" t="s">
        <v>1574</v>
      </c>
      <c r="E856" s="112" t="s">
        <v>1227</v>
      </c>
      <c r="F856" s="112" t="s">
        <v>1261</v>
      </c>
      <c r="G856" s="40" t="s">
        <v>3246</v>
      </c>
      <c r="H856" s="111" t="s">
        <v>3247</v>
      </c>
      <c r="I856" s="208"/>
      <c r="J856" s="208"/>
      <c r="K856" s="208"/>
      <c r="L856" s="208"/>
      <c r="M856" s="208"/>
      <c r="N856" s="206"/>
      <c r="AH856" s="215">
        <v>1</v>
      </c>
    </row>
    <row r="857" spans="1:34" ht="54.95" customHeight="1">
      <c r="A857" s="249" t="s">
        <v>773</v>
      </c>
      <c r="B857" s="112" t="s">
        <v>1057</v>
      </c>
      <c r="C857" s="112" t="s">
        <v>733</v>
      </c>
      <c r="D857" s="111" t="s">
        <v>1578</v>
      </c>
      <c r="E857" s="112" t="s">
        <v>1227</v>
      </c>
      <c r="F857" s="112" t="s">
        <v>1261</v>
      </c>
      <c r="G857" s="40" t="s">
        <v>3248</v>
      </c>
      <c r="H857" s="111" t="s">
        <v>3249</v>
      </c>
      <c r="AH857" s="215">
        <v>1</v>
      </c>
    </row>
    <row r="858" spans="1:34" ht="54.95" customHeight="1">
      <c r="A858" s="249" t="s">
        <v>773</v>
      </c>
      <c r="B858" s="112" t="s">
        <v>647</v>
      </c>
      <c r="C858" s="112" t="s">
        <v>565</v>
      </c>
      <c r="D858" s="111" t="s">
        <v>1582</v>
      </c>
      <c r="E858" s="112" t="s">
        <v>1227</v>
      </c>
      <c r="F858" s="112" t="s">
        <v>1261</v>
      </c>
      <c r="G858" s="40" t="s">
        <v>3250</v>
      </c>
      <c r="H858" s="111" t="s">
        <v>3251</v>
      </c>
      <c r="I858" s="208"/>
      <c r="J858" s="208"/>
      <c r="K858" s="208"/>
      <c r="L858" s="208"/>
      <c r="M858" s="208"/>
      <c r="N858" s="206"/>
      <c r="AH858" s="215">
        <v>1</v>
      </c>
    </row>
    <row r="859" spans="1:34" ht="54.95" customHeight="1">
      <c r="A859" s="249" t="s">
        <v>773</v>
      </c>
      <c r="B859" s="112" t="s">
        <v>471</v>
      </c>
      <c r="C859" s="112" t="s">
        <v>750</v>
      </c>
      <c r="D859" s="111" t="s">
        <v>1586</v>
      </c>
      <c r="E859" s="112" t="s">
        <v>1227</v>
      </c>
      <c r="F859" s="112" t="s">
        <v>1261</v>
      </c>
      <c r="G859" s="40" t="s">
        <v>3252</v>
      </c>
      <c r="H859" s="111" t="s">
        <v>3253</v>
      </c>
      <c r="AH859" s="215">
        <v>1</v>
      </c>
    </row>
    <row r="860" spans="1:34" ht="54.95" customHeight="1">
      <c r="A860" s="249" t="s">
        <v>773</v>
      </c>
      <c r="B860" s="112" t="s">
        <v>457</v>
      </c>
      <c r="C860" s="112" t="s">
        <v>757</v>
      </c>
      <c r="D860" s="111" t="s">
        <v>1589</v>
      </c>
      <c r="E860" s="112" t="s">
        <v>1227</v>
      </c>
      <c r="F860" s="112" t="s">
        <v>1261</v>
      </c>
      <c r="G860" s="40" t="s">
        <v>3254</v>
      </c>
      <c r="H860" s="111" t="s">
        <v>3255</v>
      </c>
      <c r="I860" s="208"/>
      <c r="J860" s="208"/>
      <c r="K860" s="208"/>
      <c r="L860" s="208"/>
      <c r="M860" s="208"/>
      <c r="N860" s="206"/>
      <c r="AH860" s="215">
        <v>1</v>
      </c>
    </row>
    <row r="861" spans="1:34" ht="54.95" customHeight="1">
      <c r="A861" s="249" t="s">
        <v>773</v>
      </c>
      <c r="B861" s="112" t="s">
        <v>794</v>
      </c>
      <c r="C861" s="112" t="s">
        <v>1593</v>
      </c>
      <c r="D861" s="111" t="s">
        <v>1594</v>
      </c>
      <c r="E861" s="112" t="s">
        <v>1227</v>
      </c>
      <c r="F861" s="112" t="s">
        <v>1261</v>
      </c>
      <c r="G861" s="40" t="s">
        <v>3256</v>
      </c>
      <c r="H861" s="111" t="s">
        <v>3257</v>
      </c>
      <c r="AH861" s="215">
        <v>1</v>
      </c>
    </row>
    <row r="862" spans="1:34" ht="54.95" customHeight="1">
      <c r="A862" s="249" t="s">
        <v>547</v>
      </c>
      <c r="B862" s="112" t="s">
        <v>483</v>
      </c>
      <c r="C862" s="112" t="s">
        <v>336</v>
      </c>
      <c r="D862" s="111" t="s">
        <v>1570</v>
      </c>
      <c r="E862" s="112" t="s">
        <v>194</v>
      </c>
      <c r="F862" s="112" t="s">
        <v>1264</v>
      </c>
      <c r="G862" s="40" t="s">
        <v>3258</v>
      </c>
      <c r="H862" s="111" t="s">
        <v>3259</v>
      </c>
      <c r="I862" s="208"/>
      <c r="J862" s="208"/>
      <c r="K862" s="208"/>
      <c r="L862" s="208"/>
      <c r="M862" s="208"/>
      <c r="N862" s="206"/>
      <c r="AH862" s="215">
        <v>1</v>
      </c>
    </row>
    <row r="863" spans="1:34" ht="54.95" customHeight="1">
      <c r="A863" s="249" t="s">
        <v>547</v>
      </c>
      <c r="B863" s="112" t="s">
        <v>519</v>
      </c>
      <c r="C863" s="112" t="s">
        <v>336</v>
      </c>
      <c r="D863" s="111" t="s">
        <v>1574</v>
      </c>
      <c r="E863" s="112" t="s">
        <v>194</v>
      </c>
      <c r="F863" s="112" t="s">
        <v>1264</v>
      </c>
      <c r="G863" s="40" t="s">
        <v>3260</v>
      </c>
      <c r="H863" s="111" t="s">
        <v>3261</v>
      </c>
      <c r="AH863" s="215">
        <v>1</v>
      </c>
    </row>
    <row r="864" spans="1:34" ht="54.95" customHeight="1">
      <c r="A864" s="249" t="s">
        <v>547</v>
      </c>
      <c r="B864" s="112" t="s">
        <v>474</v>
      </c>
      <c r="C864" s="112" t="s">
        <v>733</v>
      </c>
      <c r="D864" s="111" t="s">
        <v>1578</v>
      </c>
      <c r="E864" s="112" t="s">
        <v>194</v>
      </c>
      <c r="F864" s="112" t="s">
        <v>1264</v>
      </c>
      <c r="G864" s="40" t="s">
        <v>3262</v>
      </c>
      <c r="H864" s="111" t="s">
        <v>3263</v>
      </c>
      <c r="I864" s="208"/>
      <c r="J864" s="208"/>
      <c r="K864" s="208"/>
      <c r="L864" s="208"/>
      <c r="M864" s="208"/>
      <c r="N864" s="206"/>
      <c r="AH864" s="215">
        <v>1</v>
      </c>
    </row>
    <row r="865" spans="1:34" ht="54.95" customHeight="1">
      <c r="A865" s="249" t="s">
        <v>547</v>
      </c>
      <c r="B865" s="112" t="s">
        <v>827</v>
      </c>
      <c r="C865" s="112" t="s">
        <v>565</v>
      </c>
      <c r="D865" s="111" t="s">
        <v>1582</v>
      </c>
      <c r="E865" s="112" t="s">
        <v>194</v>
      </c>
      <c r="F865" s="112" t="s">
        <v>1264</v>
      </c>
      <c r="G865" s="40" t="s">
        <v>3264</v>
      </c>
      <c r="H865" s="111" t="s">
        <v>3265</v>
      </c>
      <c r="AH865" s="215">
        <v>1</v>
      </c>
    </row>
    <row r="866" spans="1:34" ht="54.95" customHeight="1">
      <c r="A866" s="249" t="s">
        <v>547</v>
      </c>
      <c r="B866" s="112" t="s">
        <v>780</v>
      </c>
      <c r="C866" s="112" t="s">
        <v>750</v>
      </c>
      <c r="D866" s="111" t="s">
        <v>1586</v>
      </c>
      <c r="E866" s="112" t="s">
        <v>194</v>
      </c>
      <c r="F866" s="112" t="s">
        <v>1264</v>
      </c>
      <c r="G866" s="40" t="s">
        <v>3266</v>
      </c>
      <c r="H866" s="111" t="s">
        <v>3267</v>
      </c>
      <c r="I866" s="208"/>
      <c r="J866" s="208"/>
      <c r="K866" s="208"/>
      <c r="L866" s="208"/>
      <c r="M866" s="208"/>
      <c r="N866" s="206"/>
      <c r="AH866" s="215">
        <v>1</v>
      </c>
    </row>
    <row r="867" spans="1:34" ht="54.95" customHeight="1">
      <c r="A867" s="249" t="s">
        <v>547</v>
      </c>
      <c r="B867" s="112" t="s">
        <v>457</v>
      </c>
      <c r="C867" s="112" t="s">
        <v>757</v>
      </c>
      <c r="D867" s="111" t="s">
        <v>1589</v>
      </c>
      <c r="E867" s="112" t="s">
        <v>194</v>
      </c>
      <c r="F867" s="112" t="s">
        <v>1264</v>
      </c>
      <c r="G867" s="40" t="s">
        <v>3268</v>
      </c>
      <c r="H867" s="111" t="s">
        <v>3269</v>
      </c>
      <c r="AH867" s="215">
        <v>1</v>
      </c>
    </row>
    <row r="868" spans="1:34" ht="54.95" customHeight="1">
      <c r="A868" s="249" t="s">
        <v>547</v>
      </c>
      <c r="B868" s="112" t="s">
        <v>648</v>
      </c>
      <c r="C868" s="112" t="s">
        <v>1593</v>
      </c>
      <c r="D868" s="111" t="s">
        <v>1594</v>
      </c>
      <c r="E868" s="112" t="s">
        <v>194</v>
      </c>
      <c r="F868" s="112" t="s">
        <v>1264</v>
      </c>
      <c r="G868" s="40" t="s">
        <v>3270</v>
      </c>
      <c r="H868" s="111" t="s">
        <v>3271</v>
      </c>
      <c r="I868" s="208"/>
      <c r="J868" s="208"/>
      <c r="K868" s="208"/>
      <c r="L868" s="208"/>
      <c r="M868" s="208"/>
      <c r="N868" s="206"/>
      <c r="AH868" s="215">
        <v>1</v>
      </c>
    </row>
    <row r="869" spans="1:34" ht="54.95" customHeight="1">
      <c r="A869" s="249" t="s">
        <v>695</v>
      </c>
      <c r="B869" s="112" t="s">
        <v>1070</v>
      </c>
      <c r="C869" s="112" t="s">
        <v>336</v>
      </c>
      <c r="D869" s="111" t="s">
        <v>1570</v>
      </c>
      <c r="E869" s="112" t="s">
        <v>1133</v>
      </c>
      <c r="F869" s="112" t="s">
        <v>1267</v>
      </c>
      <c r="G869" s="40" t="s">
        <v>3272</v>
      </c>
      <c r="H869" s="111" t="s">
        <v>3273</v>
      </c>
      <c r="AH869" s="215">
        <v>1</v>
      </c>
    </row>
    <row r="870" spans="1:34" ht="54.95" customHeight="1">
      <c r="A870" s="249" t="s">
        <v>695</v>
      </c>
      <c r="B870" s="112" t="s">
        <v>749</v>
      </c>
      <c r="C870" s="112" t="s">
        <v>336</v>
      </c>
      <c r="D870" s="111" t="s">
        <v>1574</v>
      </c>
      <c r="E870" s="112" t="s">
        <v>1133</v>
      </c>
      <c r="F870" s="112" t="s">
        <v>1267</v>
      </c>
      <c r="G870" s="40" t="s">
        <v>3274</v>
      </c>
      <c r="H870" s="111" t="s">
        <v>3275</v>
      </c>
      <c r="I870" s="208"/>
      <c r="J870" s="208"/>
      <c r="K870" s="208"/>
      <c r="L870" s="208"/>
      <c r="M870" s="208"/>
      <c r="N870" s="206"/>
      <c r="AH870" s="215">
        <v>1</v>
      </c>
    </row>
    <row r="871" spans="1:34" ht="54.95" customHeight="1">
      <c r="A871" s="249" t="s">
        <v>695</v>
      </c>
      <c r="B871" s="112" t="s">
        <v>647</v>
      </c>
      <c r="C871" s="112" t="s">
        <v>733</v>
      </c>
      <c r="D871" s="111" t="s">
        <v>1578</v>
      </c>
      <c r="E871" s="112" t="s">
        <v>1133</v>
      </c>
      <c r="F871" s="112" t="s">
        <v>1267</v>
      </c>
      <c r="G871" s="40" t="s">
        <v>3276</v>
      </c>
      <c r="H871" s="111" t="s">
        <v>3277</v>
      </c>
      <c r="AH871" s="215">
        <v>1</v>
      </c>
    </row>
    <row r="872" spans="1:34" ht="54.95" customHeight="1">
      <c r="A872" s="249" t="s">
        <v>695</v>
      </c>
      <c r="B872" s="112" t="s">
        <v>774</v>
      </c>
      <c r="C872" s="112" t="s">
        <v>565</v>
      </c>
      <c r="D872" s="111" t="s">
        <v>1582</v>
      </c>
      <c r="E872" s="112" t="s">
        <v>1133</v>
      </c>
      <c r="F872" s="112" t="s">
        <v>1267</v>
      </c>
      <c r="G872" s="40" t="s">
        <v>3278</v>
      </c>
      <c r="H872" s="111" t="s">
        <v>3279</v>
      </c>
      <c r="I872" s="208"/>
      <c r="J872" s="208"/>
      <c r="K872" s="208"/>
      <c r="L872" s="208"/>
      <c r="M872" s="208"/>
      <c r="N872" s="206"/>
      <c r="AH872" s="215">
        <v>1</v>
      </c>
    </row>
    <row r="873" spans="1:34" ht="54.95" customHeight="1">
      <c r="A873" s="249" t="s">
        <v>695</v>
      </c>
      <c r="B873" s="112" t="s">
        <v>460</v>
      </c>
      <c r="C873" s="112" t="s">
        <v>750</v>
      </c>
      <c r="D873" s="111" t="s">
        <v>1586</v>
      </c>
      <c r="E873" s="112" t="s">
        <v>1133</v>
      </c>
      <c r="F873" s="112" t="s">
        <v>1267</v>
      </c>
      <c r="G873" s="40" t="s">
        <v>3280</v>
      </c>
      <c r="H873" s="111" t="s">
        <v>3281</v>
      </c>
      <c r="AH873" s="215">
        <v>1</v>
      </c>
    </row>
    <row r="874" spans="1:34" ht="54.95" customHeight="1">
      <c r="A874" s="249" t="s">
        <v>695</v>
      </c>
      <c r="B874" s="112" t="s">
        <v>542</v>
      </c>
      <c r="C874" s="112" t="s">
        <v>757</v>
      </c>
      <c r="D874" s="111" t="s">
        <v>1589</v>
      </c>
      <c r="E874" s="112" t="s">
        <v>1133</v>
      </c>
      <c r="F874" s="112" t="s">
        <v>1267</v>
      </c>
      <c r="G874" s="40" t="s">
        <v>3282</v>
      </c>
      <c r="H874" s="111" t="s">
        <v>3283</v>
      </c>
      <c r="I874" s="208"/>
      <c r="J874" s="208"/>
      <c r="K874" s="208"/>
      <c r="L874" s="208"/>
      <c r="M874" s="208"/>
      <c r="N874" s="206"/>
      <c r="AH874" s="215">
        <v>1</v>
      </c>
    </row>
    <row r="875" spans="1:34" ht="54.95" customHeight="1">
      <c r="A875" s="249" t="s">
        <v>695</v>
      </c>
      <c r="B875" s="112" t="s">
        <v>674</v>
      </c>
      <c r="C875" s="112" t="s">
        <v>1593</v>
      </c>
      <c r="D875" s="111" t="s">
        <v>1594</v>
      </c>
      <c r="E875" s="112" t="s">
        <v>1133</v>
      </c>
      <c r="F875" s="112" t="s">
        <v>1267</v>
      </c>
      <c r="G875" s="40" t="s">
        <v>3284</v>
      </c>
      <c r="H875" s="111" t="s">
        <v>3285</v>
      </c>
      <c r="AH875" s="215">
        <v>1</v>
      </c>
    </row>
    <row r="876" spans="1:34" ht="54.95" customHeight="1">
      <c r="A876" s="249" t="s">
        <v>483</v>
      </c>
      <c r="B876" s="112" t="s">
        <v>547</v>
      </c>
      <c r="C876" s="112" t="s">
        <v>336</v>
      </c>
      <c r="D876" s="111" t="s">
        <v>1570</v>
      </c>
      <c r="E876" s="112" t="s">
        <v>658</v>
      </c>
      <c r="F876" s="112" t="s">
        <v>1270</v>
      </c>
      <c r="G876" s="40" t="s">
        <v>3286</v>
      </c>
      <c r="H876" s="111" t="s">
        <v>3287</v>
      </c>
      <c r="I876" s="208"/>
      <c r="J876" s="208"/>
      <c r="K876" s="208"/>
      <c r="L876" s="208"/>
      <c r="M876" s="208"/>
      <c r="N876" s="206"/>
      <c r="AH876" s="215">
        <v>1</v>
      </c>
    </row>
    <row r="877" spans="1:34" ht="54.95" customHeight="1">
      <c r="A877" s="249" t="s">
        <v>483</v>
      </c>
      <c r="B877" s="112" t="s">
        <v>693</v>
      </c>
      <c r="C877" s="112" t="s">
        <v>336</v>
      </c>
      <c r="D877" s="111" t="s">
        <v>1574</v>
      </c>
      <c r="E877" s="112" t="s">
        <v>658</v>
      </c>
      <c r="F877" s="112" t="s">
        <v>1270</v>
      </c>
      <c r="G877" s="40" t="s">
        <v>3288</v>
      </c>
      <c r="H877" s="111" t="s">
        <v>3289</v>
      </c>
      <c r="AH877" s="215">
        <v>1</v>
      </c>
    </row>
    <row r="878" spans="1:34" ht="54.95" customHeight="1">
      <c r="A878" s="249" t="s">
        <v>483</v>
      </c>
      <c r="B878" s="112" t="s">
        <v>676</v>
      </c>
      <c r="C878" s="112" t="s">
        <v>733</v>
      </c>
      <c r="D878" s="111" t="s">
        <v>1578</v>
      </c>
      <c r="E878" s="112" t="s">
        <v>658</v>
      </c>
      <c r="F878" s="112" t="s">
        <v>1270</v>
      </c>
      <c r="G878" s="40" t="s">
        <v>3290</v>
      </c>
      <c r="H878" s="111" t="s">
        <v>3291</v>
      </c>
      <c r="I878" s="208"/>
      <c r="J878" s="208"/>
      <c r="K878" s="208"/>
      <c r="L878" s="208"/>
      <c r="M878" s="208"/>
      <c r="N878" s="206"/>
      <c r="AH878" s="215">
        <v>1</v>
      </c>
    </row>
    <row r="879" spans="1:34" ht="54.95" customHeight="1">
      <c r="A879" s="249" t="s">
        <v>483</v>
      </c>
      <c r="B879" s="112" t="s">
        <v>702</v>
      </c>
      <c r="C879" s="112" t="s">
        <v>565</v>
      </c>
      <c r="D879" s="111" t="s">
        <v>1582</v>
      </c>
      <c r="E879" s="112" t="s">
        <v>658</v>
      </c>
      <c r="F879" s="112" t="s">
        <v>1270</v>
      </c>
      <c r="G879" s="40" t="s">
        <v>3292</v>
      </c>
      <c r="H879" s="111" t="s">
        <v>3293</v>
      </c>
      <c r="AH879" s="215">
        <v>1</v>
      </c>
    </row>
    <row r="880" spans="1:34" ht="54.95" customHeight="1">
      <c r="A880" s="249" t="s">
        <v>483</v>
      </c>
      <c r="B880" s="112" t="s">
        <v>519</v>
      </c>
      <c r="C880" s="112" t="s">
        <v>750</v>
      </c>
      <c r="D880" s="111" t="s">
        <v>1586</v>
      </c>
      <c r="E880" s="112" t="s">
        <v>658</v>
      </c>
      <c r="F880" s="112" t="s">
        <v>1270</v>
      </c>
      <c r="G880" s="40" t="s">
        <v>3294</v>
      </c>
      <c r="H880" s="111" t="s">
        <v>3295</v>
      </c>
      <c r="I880" s="208"/>
      <c r="J880" s="208"/>
      <c r="K880" s="208"/>
      <c r="L880" s="208"/>
      <c r="M880" s="208"/>
      <c r="N880" s="206"/>
      <c r="AH880" s="215">
        <v>1</v>
      </c>
    </row>
    <row r="881" spans="1:34" ht="54.95" customHeight="1">
      <c r="A881" s="249" t="s">
        <v>483</v>
      </c>
      <c r="B881" s="112" t="s">
        <v>780</v>
      </c>
      <c r="C881" s="112" t="s">
        <v>757</v>
      </c>
      <c r="D881" s="111" t="s">
        <v>1589</v>
      </c>
      <c r="E881" s="112" t="s">
        <v>658</v>
      </c>
      <c r="F881" s="112" t="s">
        <v>1270</v>
      </c>
      <c r="G881" s="40" t="s">
        <v>3296</v>
      </c>
      <c r="H881" s="111" t="s">
        <v>3297</v>
      </c>
      <c r="AH881" s="215">
        <v>1</v>
      </c>
    </row>
    <row r="882" spans="1:34" ht="54.95" customHeight="1">
      <c r="A882" s="249" t="s">
        <v>483</v>
      </c>
      <c r="B882" s="112" t="s">
        <v>722</v>
      </c>
      <c r="C882" s="112" t="s">
        <v>1593</v>
      </c>
      <c r="D882" s="111" t="s">
        <v>1594</v>
      </c>
      <c r="E882" s="112" t="s">
        <v>658</v>
      </c>
      <c r="F882" s="112" t="s">
        <v>1270</v>
      </c>
      <c r="G882" s="40" t="s">
        <v>3298</v>
      </c>
      <c r="H882" s="111" t="s">
        <v>3299</v>
      </c>
      <c r="I882" s="208"/>
      <c r="J882" s="208"/>
      <c r="K882" s="208"/>
      <c r="L882" s="208"/>
      <c r="M882" s="208"/>
      <c r="N882" s="206"/>
      <c r="AH882" s="215">
        <v>1</v>
      </c>
    </row>
    <row r="883" spans="1:34" ht="54.95" customHeight="1">
      <c r="A883" s="249" t="s">
        <v>650</v>
      </c>
      <c r="B883" s="112" t="s">
        <v>536</v>
      </c>
      <c r="C883" s="112" t="s">
        <v>336</v>
      </c>
      <c r="D883" s="111" t="s">
        <v>1570</v>
      </c>
      <c r="E883" s="112" t="s">
        <v>707</v>
      </c>
      <c r="F883" s="112" t="s">
        <v>1273</v>
      </c>
      <c r="G883" s="40" t="s">
        <v>3300</v>
      </c>
      <c r="H883" s="111" t="s">
        <v>3301</v>
      </c>
      <c r="AH883" s="215">
        <v>1</v>
      </c>
    </row>
    <row r="884" spans="1:34" ht="54.95" customHeight="1">
      <c r="A884" s="249" t="s">
        <v>650</v>
      </c>
      <c r="B884" s="112" t="s">
        <v>513</v>
      </c>
      <c r="C884" s="112" t="s">
        <v>336</v>
      </c>
      <c r="D884" s="111" t="s">
        <v>1574</v>
      </c>
      <c r="E884" s="112" t="s">
        <v>707</v>
      </c>
      <c r="F884" s="112" t="s">
        <v>1273</v>
      </c>
      <c r="G884" s="40" t="s">
        <v>3302</v>
      </c>
      <c r="H884" s="111" t="s">
        <v>3303</v>
      </c>
      <c r="I884" s="208"/>
      <c r="J884" s="208"/>
      <c r="K884" s="208"/>
      <c r="L884" s="208"/>
      <c r="M884" s="208"/>
      <c r="N884" s="206"/>
      <c r="AH884" s="215">
        <v>1</v>
      </c>
    </row>
    <row r="885" spans="1:34" ht="54.95" customHeight="1">
      <c r="A885" s="249" t="s">
        <v>650</v>
      </c>
      <c r="B885" s="112" t="s">
        <v>460</v>
      </c>
      <c r="C885" s="112" t="s">
        <v>733</v>
      </c>
      <c r="D885" s="111" t="s">
        <v>1578</v>
      </c>
      <c r="E885" s="112" t="s">
        <v>707</v>
      </c>
      <c r="F885" s="112" t="s">
        <v>1273</v>
      </c>
      <c r="G885" s="40" t="s">
        <v>3304</v>
      </c>
      <c r="H885" s="111" t="s">
        <v>3305</v>
      </c>
      <c r="AH885" s="215">
        <v>1</v>
      </c>
    </row>
    <row r="886" spans="1:34" ht="54.95" customHeight="1">
      <c r="A886" s="249" t="s">
        <v>650</v>
      </c>
      <c r="B886" s="112" t="s">
        <v>525</v>
      </c>
      <c r="C886" s="112" t="s">
        <v>565</v>
      </c>
      <c r="D886" s="111" t="s">
        <v>1582</v>
      </c>
      <c r="E886" s="112" t="s">
        <v>707</v>
      </c>
      <c r="F886" s="112" t="s">
        <v>1273</v>
      </c>
      <c r="G886" s="40" t="s">
        <v>3306</v>
      </c>
      <c r="H886" s="111" t="s">
        <v>3307</v>
      </c>
      <c r="I886" s="208"/>
      <c r="J886" s="208"/>
      <c r="K886" s="208"/>
      <c r="L886" s="208"/>
      <c r="M886" s="208"/>
      <c r="N886" s="206"/>
      <c r="AH886" s="215">
        <v>1</v>
      </c>
    </row>
    <row r="887" spans="1:34" ht="54.95" customHeight="1">
      <c r="A887" s="249" t="s">
        <v>650</v>
      </c>
      <c r="B887" s="112" t="s">
        <v>457</v>
      </c>
      <c r="C887" s="112" t="s">
        <v>750</v>
      </c>
      <c r="D887" s="111" t="s">
        <v>1586</v>
      </c>
      <c r="E887" s="112" t="s">
        <v>707</v>
      </c>
      <c r="F887" s="112" t="s">
        <v>1273</v>
      </c>
      <c r="G887" s="40" t="s">
        <v>3308</v>
      </c>
      <c r="H887" s="111" t="s">
        <v>3309</v>
      </c>
      <c r="AH887" s="215">
        <v>1</v>
      </c>
    </row>
    <row r="888" spans="1:34" ht="54.95" customHeight="1">
      <c r="A888" s="249" t="s">
        <v>650</v>
      </c>
      <c r="B888" s="112" t="s">
        <v>898</v>
      </c>
      <c r="C888" s="112" t="s">
        <v>757</v>
      </c>
      <c r="D888" s="111" t="s">
        <v>1589</v>
      </c>
      <c r="E888" s="112" t="s">
        <v>707</v>
      </c>
      <c r="F888" s="112" t="s">
        <v>1273</v>
      </c>
      <c r="G888" s="40" t="s">
        <v>3310</v>
      </c>
      <c r="H888" s="111" t="s">
        <v>3311</v>
      </c>
      <c r="I888" s="208"/>
      <c r="J888" s="208"/>
      <c r="K888" s="208"/>
      <c r="L888" s="208"/>
      <c r="M888" s="208"/>
      <c r="N888" s="206"/>
      <c r="AH888" s="215">
        <v>1</v>
      </c>
    </row>
    <row r="889" spans="1:34" ht="54.95" customHeight="1">
      <c r="A889" s="249" t="s">
        <v>650</v>
      </c>
      <c r="B889" s="112" t="s">
        <v>553</v>
      </c>
      <c r="C889" s="112" t="s">
        <v>1593</v>
      </c>
      <c r="D889" s="111" t="s">
        <v>1594</v>
      </c>
      <c r="E889" s="112" t="s">
        <v>707</v>
      </c>
      <c r="F889" s="112" t="s">
        <v>1273</v>
      </c>
      <c r="G889" s="40" t="s">
        <v>3312</v>
      </c>
      <c r="H889" s="111" t="s">
        <v>3313</v>
      </c>
      <c r="AH889" s="215">
        <v>1</v>
      </c>
    </row>
    <row r="890" spans="1:34" ht="54.95" customHeight="1">
      <c r="A890" s="249" t="s">
        <v>553</v>
      </c>
      <c r="B890" s="112" t="s">
        <v>486</v>
      </c>
      <c r="C890" s="112" t="s">
        <v>336</v>
      </c>
      <c r="D890" s="111" t="s">
        <v>1570</v>
      </c>
      <c r="E890" s="112" t="s">
        <v>1029</v>
      </c>
      <c r="F890" s="112" t="s">
        <v>1276</v>
      </c>
      <c r="G890" s="40" t="s">
        <v>3314</v>
      </c>
      <c r="H890" s="111" t="s">
        <v>3315</v>
      </c>
      <c r="I890" s="208"/>
      <c r="J890" s="208"/>
      <c r="K890" s="208"/>
      <c r="L890" s="208"/>
      <c r="M890" s="208"/>
      <c r="N890" s="206"/>
      <c r="AH890" s="215">
        <v>1</v>
      </c>
    </row>
    <row r="891" spans="1:34" ht="54.95" customHeight="1">
      <c r="A891" s="249" t="s">
        <v>553</v>
      </c>
      <c r="B891" s="112" t="s">
        <v>774</v>
      </c>
      <c r="C891" s="112" t="s">
        <v>336</v>
      </c>
      <c r="D891" s="111" t="s">
        <v>1574</v>
      </c>
      <c r="E891" s="112" t="s">
        <v>1029</v>
      </c>
      <c r="F891" s="112" t="s">
        <v>1276</v>
      </c>
      <c r="G891" s="40" t="s">
        <v>3316</v>
      </c>
      <c r="H891" s="111" t="s">
        <v>3317</v>
      </c>
      <c r="AH891" s="215">
        <v>1</v>
      </c>
    </row>
    <row r="892" spans="1:34" ht="54.95" customHeight="1">
      <c r="A892" s="249" t="s">
        <v>553</v>
      </c>
      <c r="B892" s="112" t="s">
        <v>648</v>
      </c>
      <c r="C892" s="112" t="s">
        <v>733</v>
      </c>
      <c r="D892" s="111" t="s">
        <v>1578</v>
      </c>
      <c r="E892" s="112" t="s">
        <v>1029</v>
      </c>
      <c r="F892" s="112" t="s">
        <v>1276</v>
      </c>
      <c r="G892" s="40" t="s">
        <v>3318</v>
      </c>
      <c r="H892" s="111" t="s">
        <v>3319</v>
      </c>
      <c r="I892" s="208"/>
      <c r="J892" s="208"/>
      <c r="K892" s="208"/>
      <c r="L892" s="208"/>
      <c r="M892" s="208"/>
      <c r="N892" s="206"/>
      <c r="AH892" s="215">
        <v>1</v>
      </c>
    </row>
    <row r="893" spans="1:34" ht="54.95" customHeight="1">
      <c r="A893" s="249" t="s">
        <v>553</v>
      </c>
      <c r="B893" s="112" t="s">
        <v>468</v>
      </c>
      <c r="C893" s="112" t="s">
        <v>565</v>
      </c>
      <c r="D893" s="111" t="s">
        <v>1582</v>
      </c>
      <c r="E893" s="112" t="s">
        <v>1029</v>
      </c>
      <c r="F893" s="112" t="s">
        <v>1276</v>
      </c>
      <c r="G893" s="40" t="s">
        <v>3320</v>
      </c>
      <c r="H893" s="111" t="s">
        <v>3321</v>
      </c>
      <c r="AH893" s="215">
        <v>1</v>
      </c>
    </row>
    <row r="894" spans="1:34" ht="54.95" customHeight="1">
      <c r="A894" s="249" t="s">
        <v>553</v>
      </c>
      <c r="B894" s="112" t="s">
        <v>650</v>
      </c>
      <c r="C894" s="112" t="s">
        <v>750</v>
      </c>
      <c r="D894" s="111" t="s">
        <v>1586</v>
      </c>
      <c r="E894" s="112" t="s">
        <v>1029</v>
      </c>
      <c r="F894" s="112" t="s">
        <v>1276</v>
      </c>
      <c r="G894" s="40" t="s">
        <v>3322</v>
      </c>
      <c r="H894" s="111" t="s">
        <v>3323</v>
      </c>
      <c r="I894" s="208"/>
      <c r="J894" s="208"/>
      <c r="K894" s="208"/>
      <c r="L894" s="208"/>
      <c r="M894" s="208"/>
      <c r="N894" s="206"/>
      <c r="AH894" s="215">
        <v>1</v>
      </c>
    </row>
    <row r="895" spans="1:34" ht="54.95" customHeight="1">
      <c r="A895" s="249" t="s">
        <v>553</v>
      </c>
      <c r="B895" s="112" t="s">
        <v>749</v>
      </c>
      <c r="C895" s="112" t="s">
        <v>757</v>
      </c>
      <c r="D895" s="111" t="s">
        <v>1589</v>
      </c>
      <c r="E895" s="112" t="s">
        <v>1029</v>
      </c>
      <c r="F895" s="112" t="s">
        <v>1276</v>
      </c>
      <c r="G895" s="40" t="s">
        <v>3324</v>
      </c>
      <c r="H895" s="111" t="s">
        <v>3325</v>
      </c>
      <c r="AH895" s="215">
        <v>1</v>
      </c>
    </row>
    <row r="896" spans="1:34" ht="54.95" customHeight="1">
      <c r="A896" s="249" t="s">
        <v>553</v>
      </c>
      <c r="B896" s="112" t="s">
        <v>483</v>
      </c>
      <c r="C896" s="112" t="s">
        <v>1593</v>
      </c>
      <c r="D896" s="111" t="s">
        <v>1594</v>
      </c>
      <c r="E896" s="112" t="s">
        <v>1029</v>
      </c>
      <c r="F896" s="112" t="s">
        <v>1276</v>
      </c>
      <c r="G896" s="40" t="s">
        <v>3326</v>
      </c>
      <c r="H896" s="111" t="s">
        <v>3327</v>
      </c>
      <c r="I896" s="208"/>
      <c r="J896" s="208"/>
      <c r="K896" s="208"/>
      <c r="L896" s="208"/>
      <c r="M896" s="208"/>
      <c r="N896" s="206"/>
      <c r="AH896" s="215">
        <v>1</v>
      </c>
    </row>
    <row r="897" spans="1:34" ht="54.95" customHeight="1">
      <c r="A897" s="249" t="s">
        <v>513</v>
      </c>
      <c r="B897" s="112" t="s">
        <v>898</v>
      </c>
      <c r="C897" s="112" t="s">
        <v>336</v>
      </c>
      <c r="D897" s="111" t="s">
        <v>1570</v>
      </c>
      <c r="E897" s="112" t="s">
        <v>1279</v>
      </c>
      <c r="F897" s="112" t="s">
        <v>1280</v>
      </c>
      <c r="G897" s="40" t="s">
        <v>3328</v>
      </c>
      <c r="H897" s="111" t="s">
        <v>3329</v>
      </c>
      <c r="AH897" s="215">
        <v>1</v>
      </c>
    </row>
    <row r="898" spans="1:34" ht="54.95" customHeight="1">
      <c r="A898" s="249" t="s">
        <v>513</v>
      </c>
      <c r="B898" s="112" t="s">
        <v>1058</v>
      </c>
      <c r="C898" s="112" t="s">
        <v>336</v>
      </c>
      <c r="D898" s="111" t="s">
        <v>1574</v>
      </c>
      <c r="E898" s="112" t="s">
        <v>1279</v>
      </c>
      <c r="F898" s="112" t="s">
        <v>1280</v>
      </c>
      <c r="G898" s="40" t="s">
        <v>3330</v>
      </c>
      <c r="H898" s="111" t="s">
        <v>3331</v>
      </c>
      <c r="I898" s="208"/>
      <c r="J898" s="208"/>
      <c r="K898" s="208"/>
      <c r="L898" s="208"/>
      <c r="M898" s="208"/>
      <c r="N898" s="206"/>
      <c r="AH898" s="215">
        <v>1</v>
      </c>
    </row>
    <row r="899" spans="1:34" ht="54.95" customHeight="1">
      <c r="A899" s="249" t="s">
        <v>513</v>
      </c>
      <c r="B899" s="112" t="s">
        <v>780</v>
      </c>
      <c r="C899" s="112" t="s">
        <v>733</v>
      </c>
      <c r="D899" s="111" t="s">
        <v>1578</v>
      </c>
      <c r="E899" s="112" t="s">
        <v>1279</v>
      </c>
      <c r="F899" s="112" t="s">
        <v>1280</v>
      </c>
      <c r="G899" s="40" t="s">
        <v>3332</v>
      </c>
      <c r="H899" s="111" t="s">
        <v>3333</v>
      </c>
      <c r="AH899" s="215">
        <v>1</v>
      </c>
    </row>
    <row r="900" spans="1:34" ht="54.95" customHeight="1">
      <c r="A900" s="249" t="s">
        <v>513</v>
      </c>
      <c r="B900" s="112" t="s">
        <v>650</v>
      </c>
      <c r="C900" s="112" t="s">
        <v>565</v>
      </c>
      <c r="D900" s="111" t="s">
        <v>1582</v>
      </c>
      <c r="E900" s="112" t="s">
        <v>1279</v>
      </c>
      <c r="F900" s="112" t="s">
        <v>1280</v>
      </c>
      <c r="G900" s="40" t="s">
        <v>3334</v>
      </c>
      <c r="H900" s="111" t="s">
        <v>3335</v>
      </c>
      <c r="I900" s="208"/>
      <c r="J900" s="208"/>
      <c r="K900" s="208"/>
      <c r="L900" s="208"/>
      <c r="M900" s="208"/>
      <c r="N900" s="206"/>
      <c r="AH900" s="215">
        <v>1</v>
      </c>
    </row>
    <row r="901" spans="1:34" ht="54.95" customHeight="1">
      <c r="A901" s="249" t="s">
        <v>513</v>
      </c>
      <c r="B901" s="112" t="s">
        <v>466</v>
      </c>
      <c r="C901" s="112" t="s">
        <v>750</v>
      </c>
      <c r="D901" s="111" t="s">
        <v>1586</v>
      </c>
      <c r="E901" s="112" t="s">
        <v>1279</v>
      </c>
      <c r="F901" s="112" t="s">
        <v>1280</v>
      </c>
      <c r="G901" s="40" t="s">
        <v>3336</v>
      </c>
      <c r="H901" s="111" t="s">
        <v>3337</v>
      </c>
      <c r="AH901" s="215">
        <v>1</v>
      </c>
    </row>
    <row r="902" spans="1:34" ht="54.95" customHeight="1">
      <c r="A902" s="249" t="s">
        <v>513</v>
      </c>
      <c r="B902" s="112" t="s">
        <v>783</v>
      </c>
      <c r="C902" s="112" t="s">
        <v>757</v>
      </c>
      <c r="D902" s="111" t="s">
        <v>1589</v>
      </c>
      <c r="E902" s="112" t="s">
        <v>1279</v>
      </c>
      <c r="F902" s="112" t="s">
        <v>1280</v>
      </c>
      <c r="G902" s="40" t="s">
        <v>3338</v>
      </c>
      <c r="H902" s="111" t="s">
        <v>3339</v>
      </c>
      <c r="I902" s="208"/>
      <c r="J902" s="208"/>
      <c r="K902" s="208"/>
      <c r="L902" s="208"/>
      <c r="M902" s="208"/>
      <c r="N902" s="206"/>
      <c r="AH902" s="215">
        <v>1</v>
      </c>
    </row>
    <row r="903" spans="1:34" ht="54.95" customHeight="1">
      <c r="A903" s="249" t="s">
        <v>513</v>
      </c>
      <c r="B903" s="112" t="s">
        <v>883</v>
      </c>
      <c r="C903" s="112" t="s">
        <v>1593</v>
      </c>
      <c r="D903" s="111" t="s">
        <v>1594</v>
      </c>
      <c r="E903" s="112" t="s">
        <v>1279</v>
      </c>
      <c r="F903" s="112" t="s">
        <v>1280</v>
      </c>
      <c r="G903" s="40" t="s">
        <v>3340</v>
      </c>
      <c r="H903" s="111" t="s">
        <v>3341</v>
      </c>
      <c r="AH903" s="215">
        <v>1</v>
      </c>
    </row>
    <row r="904" spans="1:34" ht="54.95" customHeight="1">
      <c r="A904" s="249" t="s">
        <v>722</v>
      </c>
      <c r="B904" s="112" t="s">
        <v>647</v>
      </c>
      <c r="C904" s="112" t="s">
        <v>336</v>
      </c>
      <c r="D904" s="111" t="s">
        <v>1570</v>
      </c>
      <c r="E904" s="112" t="s">
        <v>716</v>
      </c>
      <c r="F904" s="112" t="s">
        <v>1283</v>
      </c>
      <c r="G904" s="40" t="s">
        <v>3342</v>
      </c>
      <c r="H904" s="111" t="s">
        <v>3343</v>
      </c>
      <c r="I904" s="208"/>
      <c r="J904" s="208"/>
      <c r="K904" s="208"/>
      <c r="L904" s="208"/>
      <c r="M904" s="208"/>
      <c r="N904" s="206"/>
      <c r="AH904" s="215">
        <v>1</v>
      </c>
    </row>
    <row r="905" spans="1:34" ht="54.95" customHeight="1">
      <c r="A905" s="249" t="s">
        <v>722</v>
      </c>
      <c r="B905" s="112" t="s">
        <v>676</v>
      </c>
      <c r="C905" s="112" t="s">
        <v>336</v>
      </c>
      <c r="D905" s="111" t="s">
        <v>1574</v>
      </c>
      <c r="E905" s="112" t="s">
        <v>716</v>
      </c>
      <c r="F905" s="112" t="s">
        <v>1283</v>
      </c>
      <c r="G905" s="40" t="s">
        <v>3344</v>
      </c>
      <c r="H905" s="111" t="s">
        <v>3345</v>
      </c>
      <c r="AH905" s="215">
        <v>1</v>
      </c>
    </row>
    <row r="906" spans="1:34" ht="54.95" customHeight="1">
      <c r="A906" s="249" t="s">
        <v>722</v>
      </c>
      <c r="B906" s="112" t="s">
        <v>749</v>
      </c>
      <c r="C906" s="112" t="s">
        <v>733</v>
      </c>
      <c r="D906" s="111" t="s">
        <v>1578</v>
      </c>
      <c r="E906" s="112" t="s">
        <v>716</v>
      </c>
      <c r="F906" s="112" t="s">
        <v>1283</v>
      </c>
      <c r="G906" s="40" t="s">
        <v>3346</v>
      </c>
      <c r="H906" s="111" t="s">
        <v>3347</v>
      </c>
      <c r="I906" s="208"/>
      <c r="J906" s="208"/>
      <c r="K906" s="208"/>
      <c r="L906" s="208"/>
      <c r="M906" s="208"/>
      <c r="N906" s="206"/>
      <c r="AH906" s="215">
        <v>1</v>
      </c>
    </row>
    <row r="907" spans="1:34" ht="54.95" customHeight="1">
      <c r="A907" s="249" t="s">
        <v>722</v>
      </c>
      <c r="B907" s="112" t="s">
        <v>791</v>
      </c>
      <c r="C907" s="112" t="s">
        <v>565</v>
      </c>
      <c r="D907" s="111" t="s">
        <v>1582</v>
      </c>
      <c r="E907" s="112" t="s">
        <v>716</v>
      </c>
      <c r="F907" s="112" t="s">
        <v>1283</v>
      </c>
      <c r="G907" s="40" t="s">
        <v>3348</v>
      </c>
      <c r="H907" s="111" t="s">
        <v>3349</v>
      </c>
      <c r="AH907" s="215">
        <v>1</v>
      </c>
    </row>
    <row r="908" spans="1:34" ht="54.95" customHeight="1">
      <c r="A908" s="249" t="s">
        <v>722</v>
      </c>
      <c r="B908" s="112" t="s">
        <v>483</v>
      </c>
      <c r="C908" s="112" t="s">
        <v>750</v>
      </c>
      <c r="D908" s="111" t="s">
        <v>1586</v>
      </c>
      <c r="E908" s="112" t="s">
        <v>716</v>
      </c>
      <c r="F908" s="112" t="s">
        <v>1283</v>
      </c>
      <c r="G908" s="40" t="s">
        <v>3350</v>
      </c>
      <c r="H908" s="111" t="s">
        <v>3351</v>
      </c>
      <c r="I908" s="208"/>
      <c r="J908" s="208"/>
      <c r="K908" s="208"/>
      <c r="L908" s="208"/>
      <c r="M908" s="208"/>
      <c r="N908" s="206"/>
      <c r="AH908" s="215">
        <v>1</v>
      </c>
    </row>
    <row r="909" spans="1:34" ht="54.95" customHeight="1">
      <c r="A909" s="249" t="s">
        <v>722</v>
      </c>
      <c r="B909" s="112" t="s">
        <v>764</v>
      </c>
      <c r="C909" s="112" t="s">
        <v>757</v>
      </c>
      <c r="D909" s="111" t="s">
        <v>1589</v>
      </c>
      <c r="E909" s="112" t="s">
        <v>716</v>
      </c>
      <c r="F909" s="112" t="s">
        <v>1283</v>
      </c>
      <c r="G909" s="40" t="s">
        <v>3352</v>
      </c>
      <c r="H909" s="111" t="s">
        <v>3353</v>
      </c>
      <c r="AH909" s="215">
        <v>1</v>
      </c>
    </row>
    <row r="910" spans="1:34" ht="54.95" customHeight="1">
      <c r="A910" s="249" t="s">
        <v>722</v>
      </c>
      <c r="B910" s="112" t="s">
        <v>471</v>
      </c>
      <c r="C910" s="112" t="s">
        <v>1593</v>
      </c>
      <c r="D910" s="111" t="s">
        <v>1594</v>
      </c>
      <c r="E910" s="112" t="s">
        <v>716</v>
      </c>
      <c r="F910" s="112" t="s">
        <v>1283</v>
      </c>
      <c r="G910" s="40" t="s">
        <v>3354</v>
      </c>
      <c r="H910" s="111" t="s">
        <v>3355</v>
      </c>
      <c r="I910" s="208"/>
      <c r="J910" s="208"/>
      <c r="K910" s="208"/>
      <c r="L910" s="208"/>
      <c r="M910" s="208"/>
      <c r="N910" s="206"/>
      <c r="AH910" s="215">
        <v>1</v>
      </c>
    </row>
    <row r="911" spans="1:34" ht="54.95" customHeight="1">
      <c r="A911" s="249" t="s">
        <v>738</v>
      </c>
      <c r="B911" s="112" t="s">
        <v>710</v>
      </c>
      <c r="C911" s="112" t="s">
        <v>336</v>
      </c>
      <c r="D911" s="111" t="s">
        <v>1570</v>
      </c>
      <c r="E911" s="112" t="s">
        <v>1029</v>
      </c>
      <c r="F911" s="112" t="s">
        <v>1286</v>
      </c>
      <c r="G911" s="40" t="s">
        <v>3356</v>
      </c>
      <c r="H911" s="111" t="s">
        <v>3357</v>
      </c>
      <c r="AH911" s="215">
        <v>1</v>
      </c>
    </row>
    <row r="912" spans="1:34" ht="54.95" customHeight="1">
      <c r="A912" s="249" t="s">
        <v>738</v>
      </c>
      <c r="B912" s="112" t="s">
        <v>684</v>
      </c>
      <c r="C912" s="112" t="s">
        <v>336</v>
      </c>
      <c r="D912" s="111" t="s">
        <v>1574</v>
      </c>
      <c r="E912" s="112" t="s">
        <v>1029</v>
      </c>
      <c r="F912" s="112" t="s">
        <v>1286</v>
      </c>
      <c r="G912" s="40" t="s">
        <v>3358</v>
      </c>
      <c r="H912" s="111" t="s">
        <v>3359</v>
      </c>
      <c r="I912" s="208"/>
      <c r="J912" s="208"/>
      <c r="K912" s="208"/>
      <c r="L912" s="208"/>
      <c r="M912" s="208"/>
      <c r="N912" s="206"/>
      <c r="AH912" s="215">
        <v>1</v>
      </c>
    </row>
    <row r="913" spans="1:34" ht="54.95" customHeight="1">
      <c r="A913" s="249" t="s">
        <v>738</v>
      </c>
      <c r="B913" s="112" t="s">
        <v>1073</v>
      </c>
      <c r="C913" s="112" t="s">
        <v>733</v>
      </c>
      <c r="D913" s="111" t="s">
        <v>1578</v>
      </c>
      <c r="E913" s="112" t="s">
        <v>1029</v>
      </c>
      <c r="F913" s="112" t="s">
        <v>1286</v>
      </c>
      <c r="G913" s="40" t="s">
        <v>3360</v>
      </c>
      <c r="H913" s="111" t="s">
        <v>3361</v>
      </c>
      <c r="AH913" s="215">
        <v>1</v>
      </c>
    </row>
    <row r="914" spans="1:34" ht="54.95" customHeight="1">
      <c r="A914" s="249" t="s">
        <v>738</v>
      </c>
      <c r="B914" s="112" t="s">
        <v>648</v>
      </c>
      <c r="C914" s="112" t="s">
        <v>565</v>
      </c>
      <c r="D914" s="111" t="s">
        <v>1582</v>
      </c>
      <c r="E914" s="112" t="s">
        <v>1029</v>
      </c>
      <c r="F914" s="112" t="s">
        <v>1286</v>
      </c>
      <c r="G914" s="40" t="s">
        <v>3362</v>
      </c>
      <c r="H914" s="111" t="s">
        <v>3363</v>
      </c>
      <c r="I914" s="208"/>
      <c r="J914" s="208"/>
      <c r="K914" s="208"/>
      <c r="L914" s="208"/>
      <c r="M914" s="208"/>
      <c r="N914" s="206"/>
      <c r="AH914" s="215">
        <v>1</v>
      </c>
    </row>
    <row r="915" spans="1:34" ht="54.95" customHeight="1">
      <c r="A915" s="249" t="s">
        <v>738</v>
      </c>
      <c r="B915" s="112" t="s">
        <v>650</v>
      </c>
      <c r="C915" s="112" t="s">
        <v>750</v>
      </c>
      <c r="D915" s="111" t="s">
        <v>1586</v>
      </c>
      <c r="E915" s="112" t="s">
        <v>1029</v>
      </c>
      <c r="F915" s="112" t="s">
        <v>1286</v>
      </c>
      <c r="G915" s="40" t="s">
        <v>3364</v>
      </c>
      <c r="H915" s="111" t="s">
        <v>3365</v>
      </c>
      <c r="AH915" s="215">
        <v>1</v>
      </c>
    </row>
    <row r="916" spans="1:34" ht="54.95" customHeight="1">
      <c r="A916" s="249" t="s">
        <v>738</v>
      </c>
      <c r="B916" s="112" t="s">
        <v>809</v>
      </c>
      <c r="C916" s="112" t="s">
        <v>757</v>
      </c>
      <c r="D916" s="111" t="s">
        <v>1589</v>
      </c>
      <c r="E916" s="112" t="s">
        <v>1029</v>
      </c>
      <c r="F916" s="112" t="s">
        <v>1286</v>
      </c>
      <c r="G916" s="40" t="s">
        <v>3366</v>
      </c>
      <c r="H916" s="111" t="s">
        <v>3367</v>
      </c>
      <c r="I916" s="208"/>
      <c r="J916" s="208"/>
      <c r="K916" s="208"/>
      <c r="L916" s="208"/>
      <c r="M916" s="208"/>
      <c r="N916" s="206"/>
      <c r="AH916" s="215">
        <v>1</v>
      </c>
    </row>
    <row r="917" spans="1:34" ht="54.95" customHeight="1">
      <c r="A917" s="249" t="s">
        <v>738</v>
      </c>
      <c r="B917" s="112" t="s">
        <v>483</v>
      </c>
      <c r="C917" s="112" t="s">
        <v>1593</v>
      </c>
      <c r="D917" s="111" t="s">
        <v>1594</v>
      </c>
      <c r="E917" s="112" t="s">
        <v>1029</v>
      </c>
      <c r="F917" s="112" t="s">
        <v>1286</v>
      </c>
      <c r="G917" s="40" t="s">
        <v>3368</v>
      </c>
      <c r="H917" s="111" t="s">
        <v>3369</v>
      </c>
      <c r="AH917" s="215">
        <v>1</v>
      </c>
    </row>
    <row r="918" spans="1:34" ht="54.95" customHeight="1">
      <c r="A918" s="249" t="s">
        <v>712</v>
      </c>
      <c r="B918" s="112" t="s">
        <v>883</v>
      </c>
      <c r="C918" s="112" t="s">
        <v>336</v>
      </c>
      <c r="D918" s="111" t="s">
        <v>1570</v>
      </c>
      <c r="E918" s="112" t="s">
        <v>894</v>
      </c>
      <c r="F918" s="112" t="s">
        <v>1289</v>
      </c>
      <c r="G918" s="40" t="s">
        <v>3370</v>
      </c>
      <c r="H918" s="111" t="s">
        <v>3371</v>
      </c>
      <c r="I918" s="208"/>
      <c r="J918" s="208"/>
      <c r="K918" s="208"/>
      <c r="L918" s="208"/>
      <c r="M918" s="208"/>
      <c r="N918" s="206"/>
      <c r="AH918" s="215">
        <v>1</v>
      </c>
    </row>
    <row r="919" spans="1:34" ht="54.95" customHeight="1">
      <c r="A919" s="249" t="s">
        <v>712</v>
      </c>
      <c r="B919" s="112" t="s">
        <v>662</v>
      </c>
      <c r="C919" s="112" t="s">
        <v>336</v>
      </c>
      <c r="D919" s="111" t="s">
        <v>1574</v>
      </c>
      <c r="E919" s="112" t="s">
        <v>894</v>
      </c>
      <c r="F919" s="112" t="s">
        <v>1289</v>
      </c>
      <c r="G919" s="40" t="s">
        <v>3372</v>
      </c>
      <c r="H919" s="111" t="s">
        <v>3373</v>
      </c>
      <c r="AH919" s="215">
        <v>1</v>
      </c>
    </row>
    <row r="920" spans="1:34" ht="54.95" customHeight="1">
      <c r="A920" s="249" t="s">
        <v>712</v>
      </c>
      <c r="B920" s="112" t="s">
        <v>647</v>
      </c>
      <c r="C920" s="112" t="s">
        <v>733</v>
      </c>
      <c r="D920" s="111" t="s">
        <v>1578</v>
      </c>
      <c r="E920" s="112" t="s">
        <v>894</v>
      </c>
      <c r="F920" s="112" t="s">
        <v>1289</v>
      </c>
      <c r="G920" s="40" t="s">
        <v>3374</v>
      </c>
      <c r="H920" s="111" t="s">
        <v>3375</v>
      </c>
      <c r="I920" s="208"/>
      <c r="J920" s="208"/>
      <c r="K920" s="208"/>
      <c r="L920" s="208"/>
      <c r="M920" s="208"/>
      <c r="N920" s="206"/>
      <c r="AH920" s="215">
        <v>1</v>
      </c>
    </row>
    <row r="921" spans="1:34" ht="54.95" customHeight="1">
      <c r="A921" s="249" t="s">
        <v>712</v>
      </c>
      <c r="B921" s="112" t="s">
        <v>941</v>
      </c>
      <c r="C921" s="112" t="s">
        <v>565</v>
      </c>
      <c r="D921" s="111" t="s">
        <v>1582</v>
      </c>
      <c r="E921" s="112" t="s">
        <v>894</v>
      </c>
      <c r="F921" s="112" t="s">
        <v>1289</v>
      </c>
      <c r="G921" s="40" t="s">
        <v>3376</v>
      </c>
      <c r="H921" s="111" t="s">
        <v>3377</v>
      </c>
      <c r="AH921" s="215">
        <v>1</v>
      </c>
    </row>
    <row r="922" spans="1:34" ht="54.95" customHeight="1">
      <c r="A922" s="249" t="s">
        <v>712</v>
      </c>
      <c r="B922" s="112" t="s">
        <v>780</v>
      </c>
      <c r="C922" s="112" t="s">
        <v>750</v>
      </c>
      <c r="D922" s="111" t="s">
        <v>1586</v>
      </c>
      <c r="E922" s="112" t="s">
        <v>894</v>
      </c>
      <c r="F922" s="112" t="s">
        <v>1289</v>
      </c>
      <c r="G922" s="40" t="s">
        <v>3378</v>
      </c>
      <c r="H922" s="111" t="s">
        <v>3379</v>
      </c>
      <c r="I922" s="208"/>
      <c r="J922" s="208"/>
      <c r="K922" s="208"/>
      <c r="L922" s="208"/>
      <c r="M922" s="208"/>
      <c r="N922" s="206"/>
      <c r="AH922" s="215">
        <v>1</v>
      </c>
    </row>
    <row r="923" spans="1:34" ht="54.95" customHeight="1">
      <c r="A923" s="249" t="s">
        <v>712</v>
      </c>
      <c r="B923" s="112" t="s">
        <v>474</v>
      </c>
      <c r="C923" s="112" t="s">
        <v>757</v>
      </c>
      <c r="D923" s="111" t="s">
        <v>1589</v>
      </c>
      <c r="E923" s="112" t="s">
        <v>894</v>
      </c>
      <c r="F923" s="112" t="s">
        <v>1289</v>
      </c>
      <c r="G923" s="40" t="s">
        <v>3380</v>
      </c>
      <c r="H923" s="111" t="s">
        <v>3381</v>
      </c>
      <c r="AH923" s="215">
        <v>1</v>
      </c>
    </row>
    <row r="924" spans="1:34" ht="54.95" customHeight="1">
      <c r="A924" s="249" t="s">
        <v>712</v>
      </c>
      <c r="B924" s="112" t="s">
        <v>483</v>
      </c>
      <c r="C924" s="112" t="s">
        <v>1593</v>
      </c>
      <c r="D924" s="111" t="s">
        <v>1594</v>
      </c>
      <c r="E924" s="112" t="s">
        <v>894</v>
      </c>
      <c r="F924" s="112" t="s">
        <v>1289</v>
      </c>
      <c r="G924" s="40" t="s">
        <v>3382</v>
      </c>
      <c r="H924" s="111" t="s">
        <v>3383</v>
      </c>
      <c r="I924" s="208"/>
      <c r="J924" s="208"/>
      <c r="K924" s="208"/>
      <c r="L924" s="208"/>
      <c r="M924" s="208"/>
      <c r="N924" s="206"/>
      <c r="AH924" s="215">
        <v>1</v>
      </c>
    </row>
    <row r="925" spans="1:34" ht="54.95" customHeight="1">
      <c r="A925" s="249" t="s">
        <v>743</v>
      </c>
      <c r="B925" s="112" t="s">
        <v>897</v>
      </c>
      <c r="C925" s="112" t="s">
        <v>336</v>
      </c>
      <c r="D925" s="111" t="s">
        <v>1570</v>
      </c>
      <c r="E925" s="112" t="s">
        <v>1234</v>
      </c>
      <c r="F925" s="112" t="s">
        <v>1292</v>
      </c>
      <c r="G925" s="40" t="s">
        <v>3384</v>
      </c>
      <c r="H925" s="111" t="s">
        <v>3385</v>
      </c>
      <c r="AH925" s="215">
        <v>1</v>
      </c>
    </row>
    <row r="926" spans="1:34" ht="54.95" customHeight="1">
      <c r="A926" s="249" t="s">
        <v>743</v>
      </c>
      <c r="B926" s="112" t="s">
        <v>471</v>
      </c>
      <c r="C926" s="112" t="s">
        <v>336</v>
      </c>
      <c r="D926" s="111" t="s">
        <v>1574</v>
      </c>
      <c r="E926" s="112" t="s">
        <v>1234</v>
      </c>
      <c r="F926" s="112" t="s">
        <v>1292</v>
      </c>
      <c r="G926" s="40" t="s">
        <v>3386</v>
      </c>
      <c r="H926" s="111" t="s">
        <v>3387</v>
      </c>
      <c r="I926" s="208"/>
      <c r="J926" s="208"/>
      <c r="K926" s="208"/>
      <c r="L926" s="208"/>
      <c r="M926" s="208"/>
      <c r="N926" s="206"/>
      <c r="AH926" s="215">
        <v>1</v>
      </c>
    </row>
    <row r="927" spans="1:34" ht="54.95" customHeight="1">
      <c r="A927" s="249" t="s">
        <v>743</v>
      </c>
      <c r="B927" s="112" t="s">
        <v>468</v>
      </c>
      <c r="C927" s="112" t="s">
        <v>733</v>
      </c>
      <c r="D927" s="111" t="s">
        <v>1578</v>
      </c>
      <c r="E927" s="112" t="s">
        <v>1234</v>
      </c>
      <c r="F927" s="112" t="s">
        <v>1292</v>
      </c>
      <c r="G927" s="40" t="s">
        <v>3388</v>
      </c>
      <c r="H927" s="111" t="s">
        <v>3389</v>
      </c>
      <c r="AH927" s="215">
        <v>1</v>
      </c>
    </row>
    <row r="928" spans="1:34" ht="54.95" customHeight="1">
      <c r="A928" s="249" t="s">
        <v>743</v>
      </c>
      <c r="B928" s="112" t="s">
        <v>719</v>
      </c>
      <c r="C928" s="112" t="s">
        <v>565</v>
      </c>
      <c r="D928" s="111" t="s">
        <v>1582</v>
      </c>
      <c r="E928" s="112" t="s">
        <v>1234</v>
      </c>
      <c r="F928" s="112" t="s">
        <v>1292</v>
      </c>
      <c r="G928" s="40" t="s">
        <v>3390</v>
      </c>
      <c r="H928" s="111" t="s">
        <v>3391</v>
      </c>
      <c r="I928" s="208"/>
      <c r="J928" s="208"/>
      <c r="K928" s="208"/>
      <c r="L928" s="208"/>
      <c r="M928" s="208"/>
      <c r="N928" s="206"/>
      <c r="AH928" s="215">
        <v>1</v>
      </c>
    </row>
    <row r="929" spans="1:34" ht="54.95" customHeight="1">
      <c r="A929" s="249" t="s">
        <v>743</v>
      </c>
      <c r="B929" s="112" t="s">
        <v>932</v>
      </c>
      <c r="C929" s="112" t="s">
        <v>750</v>
      </c>
      <c r="D929" s="111" t="s">
        <v>1586</v>
      </c>
      <c r="E929" s="112" t="s">
        <v>1234</v>
      </c>
      <c r="F929" s="112" t="s">
        <v>1292</v>
      </c>
      <c r="G929" s="40" t="s">
        <v>3392</v>
      </c>
      <c r="H929" s="111" t="s">
        <v>3393</v>
      </c>
      <c r="AH929" s="215">
        <v>1</v>
      </c>
    </row>
    <row r="930" spans="1:34" ht="54.95" customHeight="1">
      <c r="A930" s="249" t="s">
        <v>743</v>
      </c>
      <c r="B930" s="112" t="s">
        <v>647</v>
      </c>
      <c r="C930" s="112" t="s">
        <v>757</v>
      </c>
      <c r="D930" s="111" t="s">
        <v>1589</v>
      </c>
      <c r="E930" s="112" t="s">
        <v>1234</v>
      </c>
      <c r="F930" s="112" t="s">
        <v>1292</v>
      </c>
      <c r="G930" s="40" t="s">
        <v>3394</v>
      </c>
      <c r="H930" s="111" t="s">
        <v>3395</v>
      </c>
      <c r="I930" s="208"/>
      <c r="J930" s="208"/>
      <c r="K930" s="208"/>
      <c r="L930" s="208"/>
      <c r="M930" s="208"/>
      <c r="N930" s="206"/>
      <c r="AH930" s="215">
        <v>1</v>
      </c>
    </row>
    <row r="931" spans="1:34" ht="54.95" customHeight="1">
      <c r="A931" s="249" t="s">
        <v>743</v>
      </c>
      <c r="B931" s="112" t="s">
        <v>483</v>
      </c>
      <c r="C931" s="112" t="s">
        <v>1593</v>
      </c>
      <c r="D931" s="111" t="s">
        <v>1594</v>
      </c>
      <c r="E931" s="112" t="s">
        <v>1234</v>
      </c>
      <c r="F931" s="112" t="s">
        <v>1292</v>
      </c>
      <c r="G931" s="40" t="s">
        <v>3396</v>
      </c>
      <c r="H931" s="111" t="s">
        <v>3397</v>
      </c>
      <c r="AH931" s="215">
        <v>1</v>
      </c>
    </row>
    <row r="932" spans="1:34" ht="54.95" customHeight="1">
      <c r="A932" s="249" t="s">
        <v>782</v>
      </c>
      <c r="B932" s="112" t="s">
        <v>784</v>
      </c>
      <c r="C932" s="112" t="s">
        <v>336</v>
      </c>
      <c r="D932" s="111" t="s">
        <v>1570</v>
      </c>
      <c r="E932" s="112" t="s">
        <v>1254</v>
      </c>
      <c r="F932" s="112" t="s">
        <v>1295</v>
      </c>
      <c r="G932" s="40" t="s">
        <v>3398</v>
      </c>
      <c r="H932" s="111" t="s">
        <v>3399</v>
      </c>
      <c r="I932" s="208"/>
      <c r="J932" s="208"/>
      <c r="K932" s="208"/>
      <c r="L932" s="208"/>
      <c r="M932" s="208"/>
      <c r="N932" s="206"/>
      <c r="AH932" s="215">
        <v>1</v>
      </c>
    </row>
    <row r="933" spans="1:34" ht="54.95" customHeight="1">
      <c r="A933" s="249" t="s">
        <v>782</v>
      </c>
      <c r="B933" s="112" t="s">
        <v>818</v>
      </c>
      <c r="C933" s="112" t="s">
        <v>336</v>
      </c>
      <c r="D933" s="111" t="s">
        <v>1574</v>
      </c>
      <c r="E933" s="112" t="s">
        <v>1254</v>
      </c>
      <c r="F933" s="112" t="s">
        <v>1295</v>
      </c>
      <c r="G933" s="40" t="s">
        <v>3400</v>
      </c>
      <c r="H933" s="111" t="s">
        <v>3401</v>
      </c>
      <c r="AH933" s="215">
        <v>1</v>
      </c>
    </row>
    <row r="934" spans="1:34" ht="54.95" customHeight="1">
      <c r="A934" s="249" t="s">
        <v>782</v>
      </c>
      <c r="B934" s="112" t="s">
        <v>729</v>
      </c>
      <c r="C934" s="112" t="s">
        <v>733</v>
      </c>
      <c r="D934" s="111" t="s">
        <v>1578</v>
      </c>
      <c r="E934" s="112" t="s">
        <v>1254</v>
      </c>
      <c r="F934" s="112" t="s">
        <v>1295</v>
      </c>
      <c r="G934" s="40" t="s">
        <v>3402</v>
      </c>
      <c r="H934" s="111" t="s">
        <v>3403</v>
      </c>
      <c r="I934" s="208"/>
      <c r="J934" s="208"/>
      <c r="K934" s="208"/>
      <c r="L934" s="208"/>
      <c r="M934" s="208"/>
      <c r="N934" s="206"/>
      <c r="AH934" s="215">
        <v>1</v>
      </c>
    </row>
    <row r="935" spans="1:34" ht="54.95" customHeight="1">
      <c r="A935" s="249" t="s">
        <v>782</v>
      </c>
      <c r="B935" s="112" t="s">
        <v>674</v>
      </c>
      <c r="C935" s="112" t="s">
        <v>565</v>
      </c>
      <c r="D935" s="111" t="s">
        <v>1582</v>
      </c>
      <c r="E935" s="112" t="s">
        <v>1254</v>
      </c>
      <c r="F935" s="112" t="s">
        <v>1295</v>
      </c>
      <c r="G935" s="40" t="s">
        <v>3404</v>
      </c>
      <c r="H935" s="111" t="s">
        <v>3405</v>
      </c>
      <c r="AH935" s="215">
        <v>1</v>
      </c>
    </row>
    <row r="936" spans="1:34" ht="54.95" customHeight="1">
      <c r="A936" s="249" t="s">
        <v>782</v>
      </c>
      <c r="B936" s="112" t="s">
        <v>468</v>
      </c>
      <c r="C936" s="112" t="s">
        <v>750</v>
      </c>
      <c r="D936" s="111" t="s">
        <v>1586</v>
      </c>
      <c r="E936" s="112" t="s">
        <v>1254</v>
      </c>
      <c r="F936" s="112" t="s">
        <v>1295</v>
      </c>
      <c r="G936" s="40" t="s">
        <v>3406</v>
      </c>
      <c r="H936" s="111" t="s">
        <v>3407</v>
      </c>
      <c r="I936" s="208"/>
      <c r="J936" s="208"/>
      <c r="K936" s="208"/>
      <c r="L936" s="208"/>
      <c r="M936" s="208"/>
      <c r="N936" s="206"/>
      <c r="AH936" s="215">
        <v>1</v>
      </c>
    </row>
    <row r="937" spans="1:34" ht="54.95" customHeight="1">
      <c r="A937" s="249" t="s">
        <v>782</v>
      </c>
      <c r="B937" s="112" t="s">
        <v>474</v>
      </c>
      <c r="C937" s="112" t="s">
        <v>757</v>
      </c>
      <c r="D937" s="111" t="s">
        <v>1589</v>
      </c>
      <c r="E937" s="112" t="s">
        <v>1254</v>
      </c>
      <c r="F937" s="112" t="s">
        <v>1295</v>
      </c>
      <c r="G937" s="40" t="s">
        <v>3408</v>
      </c>
      <c r="H937" s="111" t="s">
        <v>3409</v>
      </c>
      <c r="AH937" s="215">
        <v>1</v>
      </c>
    </row>
    <row r="938" spans="1:34" ht="54.95" customHeight="1">
      <c r="A938" s="249" t="s">
        <v>782</v>
      </c>
      <c r="B938" s="112" t="s">
        <v>1165</v>
      </c>
      <c r="C938" s="112" t="s">
        <v>1593</v>
      </c>
      <c r="D938" s="111" t="s">
        <v>1594</v>
      </c>
      <c r="E938" s="112" t="s">
        <v>1254</v>
      </c>
      <c r="F938" s="112" t="s">
        <v>1295</v>
      </c>
      <c r="G938" s="40" t="s">
        <v>3410</v>
      </c>
      <c r="H938" s="111" t="s">
        <v>3411</v>
      </c>
      <c r="I938" s="208"/>
      <c r="J938" s="208"/>
      <c r="K938" s="208"/>
      <c r="L938" s="208"/>
      <c r="M938" s="208"/>
      <c r="N938" s="206"/>
      <c r="AH938" s="215">
        <v>1</v>
      </c>
    </row>
    <row r="939" spans="1:34" ht="54.95" customHeight="1">
      <c r="A939" s="249" t="s">
        <v>789</v>
      </c>
      <c r="B939" s="112" t="s">
        <v>471</v>
      </c>
      <c r="C939" s="112" t="s">
        <v>336</v>
      </c>
      <c r="D939" s="111" t="s">
        <v>1570</v>
      </c>
      <c r="E939" s="112" t="s">
        <v>726</v>
      </c>
      <c r="F939" s="112" t="s">
        <v>1298</v>
      </c>
      <c r="G939" s="40" t="s">
        <v>3412</v>
      </c>
      <c r="H939" s="111" t="s">
        <v>3413</v>
      </c>
      <c r="AH939" s="215">
        <v>1</v>
      </c>
    </row>
    <row r="940" spans="1:34" ht="54.95" customHeight="1">
      <c r="A940" s="249" t="s">
        <v>789</v>
      </c>
      <c r="B940" s="112" t="s">
        <v>647</v>
      </c>
      <c r="C940" s="112" t="s">
        <v>336</v>
      </c>
      <c r="D940" s="111" t="s">
        <v>1574</v>
      </c>
      <c r="E940" s="112" t="s">
        <v>726</v>
      </c>
      <c r="F940" s="112" t="s">
        <v>1298</v>
      </c>
      <c r="G940" s="40" t="s">
        <v>3414</v>
      </c>
      <c r="H940" s="111" t="s">
        <v>3415</v>
      </c>
      <c r="I940" s="208"/>
      <c r="J940" s="208"/>
      <c r="K940" s="208"/>
      <c r="L940" s="208"/>
      <c r="M940" s="208"/>
      <c r="N940" s="206"/>
      <c r="AH940" s="215">
        <v>1</v>
      </c>
    </row>
    <row r="941" spans="1:34" ht="54.95" customHeight="1">
      <c r="A941" s="249" t="s">
        <v>789</v>
      </c>
      <c r="B941" s="112" t="s">
        <v>898</v>
      </c>
      <c r="C941" s="112" t="s">
        <v>733</v>
      </c>
      <c r="D941" s="111" t="s">
        <v>1578</v>
      </c>
      <c r="E941" s="112" t="s">
        <v>726</v>
      </c>
      <c r="F941" s="112" t="s">
        <v>1298</v>
      </c>
      <c r="G941" s="40" t="s">
        <v>3416</v>
      </c>
      <c r="H941" s="111" t="s">
        <v>3417</v>
      </c>
      <c r="AH941" s="215">
        <v>1</v>
      </c>
    </row>
    <row r="942" spans="1:34" ht="54.95" customHeight="1">
      <c r="A942" s="249" t="s">
        <v>789</v>
      </c>
      <c r="B942" s="112" t="s">
        <v>818</v>
      </c>
      <c r="C942" s="112" t="s">
        <v>565</v>
      </c>
      <c r="D942" s="111" t="s">
        <v>1582</v>
      </c>
      <c r="E942" s="112" t="s">
        <v>726</v>
      </c>
      <c r="F942" s="112" t="s">
        <v>1298</v>
      </c>
      <c r="G942" s="40" t="s">
        <v>3418</v>
      </c>
      <c r="H942" s="111" t="s">
        <v>3419</v>
      </c>
      <c r="I942" s="208"/>
      <c r="J942" s="208"/>
      <c r="K942" s="208"/>
      <c r="L942" s="208"/>
      <c r="M942" s="208"/>
      <c r="N942" s="206"/>
      <c r="AH942" s="215">
        <v>1</v>
      </c>
    </row>
    <row r="943" spans="1:34" ht="54.95" customHeight="1">
      <c r="A943" s="249" t="s">
        <v>789</v>
      </c>
      <c r="B943" s="112" t="s">
        <v>641</v>
      </c>
      <c r="C943" s="112" t="s">
        <v>750</v>
      </c>
      <c r="D943" s="111" t="s">
        <v>1586</v>
      </c>
      <c r="E943" s="112" t="s">
        <v>726</v>
      </c>
      <c r="F943" s="112" t="s">
        <v>1298</v>
      </c>
      <c r="G943" s="40" t="s">
        <v>3420</v>
      </c>
      <c r="H943" s="111" t="s">
        <v>3421</v>
      </c>
      <c r="AH943" s="215">
        <v>1</v>
      </c>
    </row>
    <row r="944" spans="1:34" ht="54.95" customHeight="1">
      <c r="A944" s="249" t="s">
        <v>789</v>
      </c>
      <c r="B944" s="112" t="s">
        <v>650</v>
      </c>
      <c r="C944" s="112" t="s">
        <v>757</v>
      </c>
      <c r="D944" s="111" t="s">
        <v>1589</v>
      </c>
      <c r="E944" s="112" t="s">
        <v>726</v>
      </c>
      <c r="F944" s="112" t="s">
        <v>1298</v>
      </c>
      <c r="G944" s="40" t="s">
        <v>3422</v>
      </c>
      <c r="H944" s="111" t="s">
        <v>3423</v>
      </c>
      <c r="I944" s="208"/>
      <c r="J944" s="208"/>
      <c r="K944" s="208"/>
      <c r="L944" s="208"/>
      <c r="M944" s="208"/>
      <c r="N944" s="206"/>
      <c r="AH944" s="215">
        <v>1</v>
      </c>
    </row>
    <row r="945" spans="1:34" ht="54.95" customHeight="1">
      <c r="A945" s="249" t="s">
        <v>789</v>
      </c>
      <c r="B945" s="112" t="s">
        <v>1165</v>
      </c>
      <c r="C945" s="112" t="s">
        <v>1593</v>
      </c>
      <c r="D945" s="111" t="s">
        <v>1594</v>
      </c>
      <c r="E945" s="112" t="s">
        <v>726</v>
      </c>
      <c r="F945" s="112" t="s">
        <v>1298</v>
      </c>
      <c r="G945" s="40" t="s">
        <v>3424</v>
      </c>
      <c r="H945" s="111" t="s">
        <v>3425</v>
      </c>
      <c r="AH945" s="215">
        <v>1</v>
      </c>
    </row>
    <row r="946" spans="1:34" ht="54.95" customHeight="1">
      <c r="A946" s="249" t="s">
        <v>796</v>
      </c>
      <c r="B946" s="112" t="s">
        <v>847</v>
      </c>
      <c r="C946" s="112" t="s">
        <v>336</v>
      </c>
      <c r="D946" s="111" t="s">
        <v>1570</v>
      </c>
      <c r="E946" s="112" t="s">
        <v>1254</v>
      </c>
      <c r="F946" s="112" t="s">
        <v>1301</v>
      </c>
      <c r="G946" s="40" t="s">
        <v>3426</v>
      </c>
      <c r="H946" s="111" t="s">
        <v>3427</v>
      </c>
      <c r="I946" s="208"/>
      <c r="J946" s="208"/>
      <c r="K946" s="208"/>
      <c r="L946" s="208"/>
      <c r="M946" s="208"/>
      <c r="N946" s="206"/>
      <c r="AH946" s="215">
        <v>1</v>
      </c>
    </row>
    <row r="947" spans="1:34" ht="54.95" customHeight="1">
      <c r="A947" s="249" t="s">
        <v>796</v>
      </c>
      <c r="B947" s="112" t="s">
        <v>749</v>
      </c>
      <c r="C947" s="112" t="s">
        <v>336</v>
      </c>
      <c r="D947" s="111" t="s">
        <v>1574</v>
      </c>
      <c r="E947" s="112" t="s">
        <v>1254</v>
      </c>
      <c r="F947" s="112" t="s">
        <v>1301</v>
      </c>
      <c r="G947" s="40" t="s">
        <v>3428</v>
      </c>
      <c r="H947" s="111" t="s">
        <v>3429</v>
      </c>
      <c r="AH947" s="215">
        <v>1</v>
      </c>
    </row>
    <row r="948" spans="1:34" ht="54.95" customHeight="1">
      <c r="A948" s="249" t="s">
        <v>796</v>
      </c>
      <c r="B948" s="112" t="s">
        <v>676</v>
      </c>
      <c r="C948" s="112" t="s">
        <v>733</v>
      </c>
      <c r="D948" s="111" t="s">
        <v>1578</v>
      </c>
      <c r="E948" s="112" t="s">
        <v>1254</v>
      </c>
      <c r="F948" s="112" t="s">
        <v>1301</v>
      </c>
      <c r="G948" s="40" t="s">
        <v>3430</v>
      </c>
      <c r="H948" s="111" t="s">
        <v>3431</v>
      </c>
      <c r="I948" s="208"/>
      <c r="J948" s="208"/>
      <c r="K948" s="208"/>
      <c r="L948" s="208"/>
      <c r="M948" s="208"/>
      <c r="N948" s="206"/>
      <c r="AH948" s="215">
        <v>1</v>
      </c>
    </row>
    <row r="949" spans="1:34" ht="54.95" customHeight="1">
      <c r="A949" s="249" t="s">
        <v>796</v>
      </c>
      <c r="B949" s="112" t="s">
        <v>650</v>
      </c>
      <c r="C949" s="112" t="s">
        <v>565</v>
      </c>
      <c r="D949" s="111" t="s">
        <v>1582</v>
      </c>
      <c r="E949" s="112" t="s">
        <v>1254</v>
      </c>
      <c r="F949" s="112" t="s">
        <v>1301</v>
      </c>
      <c r="G949" s="40" t="s">
        <v>3432</v>
      </c>
      <c r="H949" s="111" t="s">
        <v>3433</v>
      </c>
      <c r="AH949" s="215">
        <v>1</v>
      </c>
    </row>
    <row r="950" spans="1:34" ht="54.95" customHeight="1">
      <c r="A950" s="249" t="s">
        <v>796</v>
      </c>
      <c r="B950" s="112" t="s">
        <v>647</v>
      </c>
      <c r="C950" s="112" t="s">
        <v>750</v>
      </c>
      <c r="D950" s="111" t="s">
        <v>1586</v>
      </c>
      <c r="E950" s="112" t="s">
        <v>1254</v>
      </c>
      <c r="F950" s="112" t="s">
        <v>1301</v>
      </c>
      <c r="G950" s="40" t="s">
        <v>3434</v>
      </c>
      <c r="H950" s="111" t="s">
        <v>3435</v>
      </c>
      <c r="I950" s="208"/>
      <c r="J950" s="208"/>
      <c r="K950" s="208"/>
      <c r="L950" s="208"/>
      <c r="M950" s="208"/>
      <c r="N950" s="206"/>
      <c r="AH950" s="215">
        <v>1</v>
      </c>
    </row>
    <row r="951" spans="1:34" ht="54.95" customHeight="1">
      <c r="A951" s="249" t="s">
        <v>796</v>
      </c>
      <c r="B951" s="112" t="s">
        <v>474</v>
      </c>
      <c r="C951" s="112" t="s">
        <v>757</v>
      </c>
      <c r="D951" s="111" t="s">
        <v>1589</v>
      </c>
      <c r="E951" s="112" t="s">
        <v>1254</v>
      </c>
      <c r="F951" s="112" t="s">
        <v>1301</v>
      </c>
      <c r="G951" s="40" t="s">
        <v>3436</v>
      </c>
      <c r="H951" s="111" t="s">
        <v>3437</v>
      </c>
      <c r="AH951" s="215">
        <v>1</v>
      </c>
    </row>
    <row r="952" spans="1:34" ht="54.95" customHeight="1">
      <c r="A952" s="249" t="s">
        <v>796</v>
      </c>
      <c r="B952" s="112" t="s">
        <v>1303</v>
      </c>
      <c r="C952" s="112" t="s">
        <v>1593</v>
      </c>
      <c r="D952" s="111" t="s">
        <v>1594</v>
      </c>
      <c r="E952" s="112" t="s">
        <v>1254</v>
      </c>
      <c r="F952" s="112" t="s">
        <v>1301</v>
      </c>
      <c r="G952" s="40" t="s">
        <v>3438</v>
      </c>
      <c r="H952" s="111" t="s">
        <v>3439</v>
      </c>
      <c r="I952" s="208"/>
      <c r="J952" s="208"/>
      <c r="K952" s="208"/>
      <c r="L952" s="208"/>
      <c r="M952" s="208"/>
      <c r="N952" s="206"/>
      <c r="AH952" s="215">
        <v>1</v>
      </c>
    </row>
    <row r="953" spans="1:34" ht="54.95" customHeight="1">
      <c r="A953" s="249" t="s">
        <v>865</v>
      </c>
      <c r="B953" s="112" t="s">
        <v>898</v>
      </c>
      <c r="C953" s="112" t="s">
        <v>336</v>
      </c>
      <c r="D953" s="111" t="s">
        <v>1570</v>
      </c>
      <c r="E953" s="112" t="s">
        <v>1254</v>
      </c>
      <c r="F953" s="112" t="s">
        <v>1305</v>
      </c>
      <c r="G953" s="40" t="s">
        <v>3440</v>
      </c>
      <c r="H953" s="111" t="s">
        <v>3441</v>
      </c>
      <c r="AH953" s="215">
        <v>1</v>
      </c>
    </row>
    <row r="954" spans="1:34" ht="54.95" customHeight="1">
      <c r="A954" s="249" t="s">
        <v>865</v>
      </c>
      <c r="B954" s="112" t="s">
        <v>862</v>
      </c>
      <c r="C954" s="112" t="s">
        <v>336</v>
      </c>
      <c r="D954" s="111" t="s">
        <v>1574</v>
      </c>
      <c r="E954" s="112" t="s">
        <v>1254</v>
      </c>
      <c r="F954" s="112" t="s">
        <v>1305</v>
      </c>
      <c r="G954" s="40" t="s">
        <v>3442</v>
      </c>
      <c r="H954" s="111" t="s">
        <v>3443</v>
      </c>
      <c r="I954" s="208"/>
      <c r="J954" s="208"/>
      <c r="K954" s="208"/>
      <c r="L954" s="208"/>
      <c r="M954" s="208"/>
      <c r="N954" s="206"/>
      <c r="AH954" s="215">
        <v>1</v>
      </c>
    </row>
    <row r="955" spans="1:34" ht="54.95" customHeight="1">
      <c r="A955" s="249" t="s">
        <v>865</v>
      </c>
      <c r="B955" s="112" t="s">
        <v>774</v>
      </c>
      <c r="C955" s="112" t="s">
        <v>733</v>
      </c>
      <c r="D955" s="111" t="s">
        <v>1578</v>
      </c>
      <c r="E955" s="112" t="s">
        <v>1254</v>
      </c>
      <c r="F955" s="112" t="s">
        <v>1305</v>
      </c>
      <c r="G955" s="40" t="s">
        <v>3444</v>
      </c>
      <c r="H955" s="111" t="s">
        <v>3445</v>
      </c>
      <c r="AH955" s="215">
        <v>1</v>
      </c>
    </row>
    <row r="956" spans="1:34" ht="54.95" customHeight="1">
      <c r="A956" s="249" t="s">
        <v>865</v>
      </c>
      <c r="B956" s="112" t="s">
        <v>1070</v>
      </c>
      <c r="C956" s="112" t="s">
        <v>565</v>
      </c>
      <c r="D956" s="111" t="s">
        <v>1582</v>
      </c>
      <c r="E956" s="112" t="s">
        <v>1254</v>
      </c>
      <c r="F956" s="112" t="s">
        <v>1305</v>
      </c>
      <c r="G956" s="40" t="s">
        <v>3446</v>
      </c>
      <c r="H956" s="111" t="s">
        <v>3447</v>
      </c>
      <c r="I956" s="208"/>
      <c r="J956" s="208"/>
      <c r="K956" s="208"/>
      <c r="L956" s="208"/>
      <c r="M956" s="208"/>
      <c r="N956" s="206"/>
      <c r="AH956" s="215">
        <v>1</v>
      </c>
    </row>
    <row r="957" spans="1:34" ht="54.95" customHeight="1">
      <c r="A957" s="249" t="s">
        <v>865</v>
      </c>
      <c r="B957" s="112" t="s">
        <v>719</v>
      </c>
      <c r="C957" s="112" t="s">
        <v>750</v>
      </c>
      <c r="D957" s="111" t="s">
        <v>1586</v>
      </c>
      <c r="E957" s="112" t="s">
        <v>1254</v>
      </c>
      <c r="F957" s="112" t="s">
        <v>1305</v>
      </c>
      <c r="G957" s="40" t="s">
        <v>3448</v>
      </c>
      <c r="H957" s="111" t="s">
        <v>3449</v>
      </c>
      <c r="AH957" s="215">
        <v>1</v>
      </c>
    </row>
    <row r="958" spans="1:34" ht="54.95" customHeight="1">
      <c r="A958" s="249" t="s">
        <v>865</v>
      </c>
      <c r="B958" s="112" t="s">
        <v>650</v>
      </c>
      <c r="C958" s="112" t="s">
        <v>757</v>
      </c>
      <c r="D958" s="111" t="s">
        <v>1589</v>
      </c>
      <c r="E958" s="112" t="s">
        <v>1254</v>
      </c>
      <c r="F958" s="112" t="s">
        <v>1305</v>
      </c>
      <c r="G958" s="40" t="s">
        <v>3450</v>
      </c>
      <c r="H958" s="111" t="s">
        <v>3451</v>
      </c>
      <c r="I958" s="208"/>
      <c r="J958" s="208"/>
      <c r="K958" s="208"/>
      <c r="L958" s="208"/>
      <c r="M958" s="208"/>
      <c r="N958" s="206"/>
      <c r="AH958" s="215">
        <v>1</v>
      </c>
    </row>
    <row r="959" spans="1:34" ht="54.95" customHeight="1">
      <c r="A959" s="249" t="s">
        <v>865</v>
      </c>
      <c r="B959" s="112" t="s">
        <v>474</v>
      </c>
      <c r="C959" s="112" t="s">
        <v>1593</v>
      </c>
      <c r="D959" s="111" t="s">
        <v>1594</v>
      </c>
      <c r="E959" s="112" t="s">
        <v>1254</v>
      </c>
      <c r="F959" s="112" t="s">
        <v>1305</v>
      </c>
      <c r="G959" s="40" t="s">
        <v>3452</v>
      </c>
      <c r="H959" s="111" t="s">
        <v>3453</v>
      </c>
      <c r="AH959" s="215">
        <v>1</v>
      </c>
    </row>
    <row r="960" spans="1:34" ht="54.95" customHeight="1">
      <c r="A960" s="249" t="s">
        <v>803</v>
      </c>
      <c r="B960" s="112" t="s">
        <v>710</v>
      </c>
      <c r="C960" s="112" t="s">
        <v>336</v>
      </c>
      <c r="D960" s="111" t="s">
        <v>1570</v>
      </c>
      <c r="E960" s="112" t="s">
        <v>1209</v>
      </c>
      <c r="F960" s="112" t="s">
        <v>1308</v>
      </c>
      <c r="G960" s="40" t="s">
        <v>3454</v>
      </c>
      <c r="H960" s="111" t="s">
        <v>3455</v>
      </c>
      <c r="I960" s="208"/>
      <c r="J960" s="208"/>
      <c r="K960" s="208"/>
      <c r="L960" s="208"/>
      <c r="M960" s="208"/>
      <c r="N960" s="206"/>
      <c r="AH960" s="215">
        <v>1</v>
      </c>
    </row>
    <row r="961" spans="1:34" ht="54.95" customHeight="1">
      <c r="A961" s="249" t="s">
        <v>803</v>
      </c>
      <c r="B961" s="112" t="s">
        <v>897</v>
      </c>
      <c r="C961" s="112" t="s">
        <v>336</v>
      </c>
      <c r="D961" s="111" t="s">
        <v>1574</v>
      </c>
      <c r="E961" s="112" t="s">
        <v>1209</v>
      </c>
      <c r="F961" s="112" t="s">
        <v>1308</v>
      </c>
      <c r="G961" s="40" t="s">
        <v>3456</v>
      </c>
      <c r="H961" s="111" t="s">
        <v>3457</v>
      </c>
      <c r="AH961" s="215">
        <v>1</v>
      </c>
    </row>
    <row r="962" spans="1:34" ht="54.95" customHeight="1">
      <c r="A962" s="249" t="s">
        <v>803</v>
      </c>
      <c r="B962" s="112" t="s">
        <v>457</v>
      </c>
      <c r="C962" s="112" t="s">
        <v>733</v>
      </c>
      <c r="D962" s="111" t="s">
        <v>1578</v>
      </c>
      <c r="E962" s="112" t="s">
        <v>1209</v>
      </c>
      <c r="F962" s="112" t="s">
        <v>1308</v>
      </c>
      <c r="G962" s="40" t="s">
        <v>3458</v>
      </c>
      <c r="H962" s="111" t="s">
        <v>3459</v>
      </c>
      <c r="I962" s="208"/>
      <c r="J962" s="208"/>
      <c r="K962" s="208"/>
      <c r="L962" s="208"/>
      <c r="M962" s="208"/>
      <c r="N962" s="206"/>
      <c r="AH962" s="215">
        <v>1</v>
      </c>
    </row>
    <row r="963" spans="1:34" ht="54.95" customHeight="1">
      <c r="A963" s="249" t="s">
        <v>803</v>
      </c>
      <c r="B963" s="112" t="s">
        <v>468</v>
      </c>
      <c r="C963" s="112" t="s">
        <v>565</v>
      </c>
      <c r="D963" s="111" t="s">
        <v>1582</v>
      </c>
      <c r="E963" s="112" t="s">
        <v>1209</v>
      </c>
      <c r="F963" s="112" t="s">
        <v>1308</v>
      </c>
      <c r="G963" s="40" t="s">
        <v>3460</v>
      </c>
      <c r="H963" s="111" t="s">
        <v>3461</v>
      </c>
      <c r="AH963" s="215">
        <v>1</v>
      </c>
    </row>
    <row r="964" spans="1:34" ht="54.95" customHeight="1">
      <c r="A964" s="249" t="s">
        <v>803</v>
      </c>
      <c r="B964" s="112" t="s">
        <v>460</v>
      </c>
      <c r="C964" s="112" t="s">
        <v>750</v>
      </c>
      <c r="D964" s="111" t="s">
        <v>1586</v>
      </c>
      <c r="E964" s="112" t="s">
        <v>1209</v>
      </c>
      <c r="F964" s="112" t="s">
        <v>1308</v>
      </c>
      <c r="G964" s="40" t="s">
        <v>3462</v>
      </c>
      <c r="H964" s="111" t="s">
        <v>3463</v>
      </c>
      <c r="I964" s="208"/>
      <c r="J964" s="208"/>
      <c r="K964" s="208"/>
      <c r="L964" s="208"/>
      <c r="M964" s="208"/>
      <c r="N964" s="206"/>
      <c r="AH964" s="215">
        <v>1</v>
      </c>
    </row>
    <row r="965" spans="1:34" ht="54.95" customHeight="1">
      <c r="A965" s="249" t="s">
        <v>803</v>
      </c>
      <c r="B965" s="112" t="s">
        <v>650</v>
      </c>
      <c r="C965" s="112" t="s">
        <v>757</v>
      </c>
      <c r="D965" s="111" t="s">
        <v>1589</v>
      </c>
      <c r="E965" s="112" t="s">
        <v>1209</v>
      </c>
      <c r="F965" s="112" t="s">
        <v>1308</v>
      </c>
      <c r="G965" s="40" t="s">
        <v>3464</v>
      </c>
      <c r="H965" s="111" t="s">
        <v>3465</v>
      </c>
      <c r="AH965" s="215">
        <v>1</v>
      </c>
    </row>
    <row r="966" spans="1:34" ht="54.95" customHeight="1">
      <c r="A966" s="249" t="s">
        <v>803</v>
      </c>
      <c r="B966" s="112" t="s">
        <v>920</v>
      </c>
      <c r="C966" s="112" t="s">
        <v>1593</v>
      </c>
      <c r="D966" s="111" t="s">
        <v>1594</v>
      </c>
      <c r="E966" s="112" t="s">
        <v>1209</v>
      </c>
      <c r="F966" s="112" t="s">
        <v>1308</v>
      </c>
      <c r="G966" s="40" t="s">
        <v>3466</v>
      </c>
      <c r="H966" s="111" t="s">
        <v>3467</v>
      </c>
      <c r="I966" s="208"/>
      <c r="J966" s="208"/>
      <c r="K966" s="208"/>
      <c r="L966" s="208"/>
      <c r="M966" s="208"/>
      <c r="N966" s="206"/>
      <c r="AH966" s="215">
        <v>1</v>
      </c>
    </row>
    <row r="967" spans="1:34">
      <c r="AH967" s="215">
        <v>1</v>
      </c>
    </row>
    <row r="968" spans="1:34">
      <c r="AH968" s="216" t="s">
        <v>172</v>
      </c>
    </row>
    <row r="969" spans="1:34">
      <c r="A969" s="215">
        <v>1</v>
      </c>
      <c r="B969" s="215">
        <v>1</v>
      </c>
      <c r="C969" s="215">
        <v>1</v>
      </c>
      <c r="D969" s="215">
        <v>1</v>
      </c>
      <c r="E969" s="215">
        <v>1</v>
      </c>
      <c r="F969" s="215">
        <v>1</v>
      </c>
      <c r="G969" s="215">
        <v>1</v>
      </c>
      <c r="H969" s="215">
        <v>1</v>
      </c>
      <c r="I969" s="215">
        <v>1</v>
      </c>
      <c r="J969" s="215">
        <v>1</v>
      </c>
      <c r="K969" s="215">
        <v>1</v>
      </c>
      <c r="L969" s="215">
        <v>1</v>
      </c>
      <c r="M969" s="215">
        <v>1</v>
      </c>
      <c r="N969" s="215">
        <v>1</v>
      </c>
      <c r="O969" s="215">
        <v>1</v>
      </c>
      <c r="P969" s="215">
        <v>1</v>
      </c>
      <c r="Q969" s="215">
        <v>1</v>
      </c>
      <c r="R969" s="215">
        <v>1</v>
      </c>
      <c r="S969" s="215">
        <v>1</v>
      </c>
      <c r="T969" s="215">
        <v>1</v>
      </c>
      <c r="U969" s="215">
        <v>1</v>
      </c>
      <c r="V969" s="215">
        <v>1</v>
      </c>
      <c r="W969" s="215">
        <v>1</v>
      </c>
      <c r="X969" s="215">
        <v>1</v>
      </c>
      <c r="Y969" s="215">
        <v>1</v>
      </c>
      <c r="Z969" s="215">
        <v>1</v>
      </c>
      <c r="AA969" s="215">
        <v>1</v>
      </c>
      <c r="AB969" s="215">
        <v>1</v>
      </c>
      <c r="AC969" s="215">
        <v>1</v>
      </c>
      <c r="AD969" s="215">
        <v>1</v>
      </c>
      <c r="AE969" s="215">
        <v>1</v>
      </c>
      <c r="AF969" s="215">
        <v>1</v>
      </c>
      <c r="AG969" s="215">
        <v>1</v>
      </c>
      <c r="AH969" s="217" t="str">
        <f>ADDRESS(ROW(),COLUMN(),4)</f>
        <v>AH969</v>
      </c>
    </row>
  </sheetData>
  <mergeCells count="99">
    <mergeCell ref="R67:AE69"/>
    <mergeCell ref="R58:AE58"/>
    <mergeCell ref="R59:AE59"/>
    <mergeCell ref="R60:AE60"/>
    <mergeCell ref="R61:AE61"/>
    <mergeCell ref="R62:AE62"/>
    <mergeCell ref="R55:AE55"/>
    <mergeCell ref="R57:AE57"/>
    <mergeCell ref="R63:AE63"/>
    <mergeCell ref="R64:AE64"/>
    <mergeCell ref="R66:AE66"/>
    <mergeCell ref="R50:AE50"/>
    <mergeCell ref="R51:AE51"/>
    <mergeCell ref="R52:AE52"/>
    <mergeCell ref="R53:AE53"/>
    <mergeCell ref="R54:AE54"/>
    <mergeCell ref="R46:T46"/>
    <mergeCell ref="U46:AE46"/>
    <mergeCell ref="R47:T47"/>
    <mergeCell ref="U47:AE47"/>
    <mergeCell ref="R49:AE49"/>
    <mergeCell ref="R43:T43"/>
    <mergeCell ref="U43:AE43"/>
    <mergeCell ref="R44:T44"/>
    <mergeCell ref="U44:AE44"/>
    <mergeCell ref="R45:T45"/>
    <mergeCell ref="U45:AE45"/>
    <mergeCell ref="R39:S39"/>
    <mergeCell ref="T39:AE39"/>
    <mergeCell ref="R41:AE41"/>
    <mergeCell ref="R42:T42"/>
    <mergeCell ref="U42:AE42"/>
    <mergeCell ref="R36:S36"/>
    <mergeCell ref="T36:AE36"/>
    <mergeCell ref="R37:S37"/>
    <mergeCell ref="T37:AE37"/>
    <mergeCell ref="R38:S38"/>
    <mergeCell ref="T38:AE38"/>
    <mergeCell ref="R33:S33"/>
    <mergeCell ref="T33:AE33"/>
    <mergeCell ref="R34:S34"/>
    <mergeCell ref="T34:AE34"/>
    <mergeCell ref="R35:S35"/>
    <mergeCell ref="T35:AE35"/>
    <mergeCell ref="R30:S30"/>
    <mergeCell ref="T30:AE30"/>
    <mergeCell ref="R31:S31"/>
    <mergeCell ref="T31:AE31"/>
    <mergeCell ref="R32:S32"/>
    <mergeCell ref="T32:AE32"/>
    <mergeCell ref="T24:AE24"/>
    <mergeCell ref="T25:AE25"/>
    <mergeCell ref="T26:AE26"/>
    <mergeCell ref="R27:AE27"/>
    <mergeCell ref="R29:AE29"/>
    <mergeCell ref="R19:AE19"/>
    <mergeCell ref="T20:AE20"/>
    <mergeCell ref="T21:AE21"/>
    <mergeCell ref="T22:AE22"/>
    <mergeCell ref="T23:AE23"/>
    <mergeCell ref="R15:S15"/>
    <mergeCell ref="T15:AE15"/>
    <mergeCell ref="R16:S16"/>
    <mergeCell ref="T16:AE16"/>
    <mergeCell ref="R17:S17"/>
    <mergeCell ref="T17:AE17"/>
    <mergeCell ref="R12:S12"/>
    <mergeCell ref="T12:AE12"/>
    <mergeCell ref="R13:S13"/>
    <mergeCell ref="T13:AE13"/>
    <mergeCell ref="R14:S14"/>
    <mergeCell ref="T14:AE14"/>
    <mergeCell ref="R7:AE7"/>
    <mergeCell ref="D6:E6"/>
    <mergeCell ref="R8:AE8"/>
    <mergeCell ref="R10:AE10"/>
    <mergeCell ref="R11:S11"/>
    <mergeCell ref="T11:AE11"/>
    <mergeCell ref="R1:AE1"/>
    <mergeCell ref="R2:AE2"/>
    <mergeCell ref="R4:AE4"/>
    <mergeCell ref="R5:AE5"/>
    <mergeCell ref="R6:AE6"/>
    <mergeCell ref="A33:H33"/>
    <mergeCell ref="A34:H34"/>
    <mergeCell ref="F7:H7"/>
    <mergeCell ref="J7:L7"/>
    <mergeCell ref="D9:E9"/>
    <mergeCell ref="D10:E10"/>
    <mergeCell ref="D11:E11"/>
    <mergeCell ref="D12:E12"/>
    <mergeCell ref="D13:E13"/>
    <mergeCell ref="D14:E14"/>
    <mergeCell ref="D15:E15"/>
    <mergeCell ref="D16:E16"/>
    <mergeCell ref="D17:E17"/>
    <mergeCell ref="D18:E18"/>
    <mergeCell ref="D8:E8"/>
    <mergeCell ref="D7:E7"/>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D109"/>
  <sheetViews>
    <sheetView topLeftCell="BJ1" workbookViewId="0">
      <selection activeCell="BM2" sqref="BM2"/>
    </sheetView>
  </sheetViews>
  <sheetFormatPr baseColWidth="10" defaultColWidth="10.28515625" defaultRowHeight="15.75"/>
  <cols>
    <col min="1" max="1" width="3.42578125" style="305" customWidth="1"/>
    <col min="2" max="2" width="30.85546875" style="305" customWidth="1"/>
    <col min="3" max="3" width="29.140625" style="305" customWidth="1"/>
    <col min="4" max="4" width="30.85546875" style="305" customWidth="1"/>
    <col min="5" max="5" width="26.28515625" style="305" customWidth="1"/>
    <col min="6" max="6" width="48" style="305" customWidth="1"/>
    <col min="7" max="7" width="42" style="305" customWidth="1"/>
    <col min="8" max="8" width="23.42578125" style="305" customWidth="1"/>
    <col min="9" max="9" width="38.28515625" style="305" customWidth="1"/>
    <col min="10" max="14" width="12.5703125" style="305" customWidth="1"/>
    <col min="15" max="15" width="18.28515625" style="305" customWidth="1"/>
    <col min="16" max="18" width="12.5703125" style="305" customWidth="1"/>
    <col min="19" max="19" width="13.7109375" style="305" customWidth="1"/>
    <col min="20" max="26" width="3.42578125" style="305" customWidth="1"/>
    <col min="27" max="28" width="20.5703125" style="391" customWidth="1"/>
    <col min="29" max="31" width="27.42578125" style="391" customWidth="1"/>
    <col min="32" max="32" width="36.5703125" style="305" customWidth="1"/>
    <col min="33" max="33" width="38.85546875" style="305" customWidth="1"/>
    <col min="34" max="34" width="41.140625" style="305" customWidth="1"/>
    <col min="35" max="35" width="43.42578125" style="305" customWidth="1"/>
    <col min="36" max="36" width="66" style="305" customWidth="1"/>
    <col min="37" max="46" width="12.5703125" style="391" customWidth="1"/>
    <col min="47" max="47" width="58.28515625" style="305" customWidth="1"/>
    <col min="48" max="48" width="3.42578125" style="305" customWidth="1"/>
    <col min="49" max="49" width="38.85546875" style="305" customWidth="1"/>
    <col min="50" max="51" width="32" style="391" customWidth="1"/>
    <col min="52" max="53" width="45.7109375" style="305" customWidth="1"/>
    <col min="54" max="54" width="60" style="305" customWidth="1"/>
    <col min="55" max="55" width="45.7109375" style="305" customWidth="1"/>
    <col min="56" max="56" width="58.28515625" style="305" customWidth="1"/>
    <col min="57" max="57" width="70.28515625" style="305" customWidth="1"/>
    <col min="58" max="58" width="22.85546875" style="305" customWidth="1"/>
    <col min="59" max="59" width="57.7109375" style="305" customWidth="1"/>
    <col min="60" max="60" width="3.42578125" style="305" customWidth="1"/>
    <col min="61" max="64" width="32" style="391" customWidth="1"/>
    <col min="65" max="65" width="10.28515625" style="305"/>
    <col min="66" max="66" width="20.140625" customWidth="1"/>
    <col min="67" max="67" width="47.140625" customWidth="1"/>
    <col min="68" max="68" width="13" customWidth="1"/>
    <col min="69" max="79" width="12.7109375" customWidth="1"/>
    <col min="80" max="80" width="10.28515625" style="305"/>
    <col min="81" max="81" width="18.85546875" style="111" customWidth="1"/>
    <col min="82" max="82" width="8.7109375" style="218" customWidth="1"/>
    <col min="83" max="16384" width="10.28515625" style="305"/>
  </cols>
  <sheetData>
    <row r="1" spans="1:82" ht="30" customHeight="1">
      <c r="A1" s="758" t="s">
        <v>3468</v>
      </c>
      <c r="B1" s="758"/>
      <c r="C1" s="758"/>
      <c r="D1" s="758"/>
      <c r="E1" s="758"/>
      <c r="F1" s="758"/>
      <c r="G1" s="758"/>
      <c r="H1" s="758"/>
      <c r="I1" s="758"/>
      <c r="J1" s="758"/>
      <c r="K1" s="758"/>
      <c r="L1" s="758"/>
      <c r="M1" s="758"/>
      <c r="N1" s="758"/>
      <c r="O1" s="758"/>
      <c r="P1" s="758"/>
      <c r="Q1" s="758"/>
      <c r="R1" s="758"/>
      <c r="S1" s="758"/>
      <c r="T1" s="340"/>
      <c r="U1" s="340"/>
      <c r="V1" s="340"/>
      <c r="W1" s="340"/>
      <c r="X1" s="340"/>
      <c r="Y1" s="340"/>
      <c r="Z1" s="340"/>
      <c r="AA1" s="342" t="s">
        <v>3469</v>
      </c>
      <c r="AB1" s="342" t="s">
        <v>3470</v>
      </c>
      <c r="AC1" s="342" t="s">
        <v>336</v>
      </c>
      <c r="AD1" s="342" t="s">
        <v>3471</v>
      </c>
      <c r="AE1" s="342" t="s">
        <v>3472</v>
      </c>
      <c r="AF1" s="342" t="s">
        <v>3473</v>
      </c>
      <c r="AG1" s="342" t="s">
        <v>3474</v>
      </c>
      <c r="AH1" s="342" t="s">
        <v>3475</v>
      </c>
      <c r="AI1" s="342" t="s">
        <v>892</v>
      </c>
      <c r="AJ1" s="342" t="s">
        <v>289</v>
      </c>
      <c r="AK1" s="132" t="s">
        <v>707</v>
      </c>
      <c r="AL1" s="120" t="s">
        <v>190</v>
      </c>
      <c r="AM1" s="121" t="s">
        <v>194</v>
      </c>
      <c r="AN1" s="349" t="s">
        <v>198</v>
      </c>
      <c r="AO1" s="281" t="s">
        <v>252</v>
      </c>
      <c r="AP1" s="350" t="s">
        <v>256</v>
      </c>
      <c r="AQ1" s="351" t="s">
        <v>260</v>
      </c>
      <c r="AR1" s="352" t="s">
        <v>264</v>
      </c>
      <c r="AS1" s="353" t="s">
        <v>186</v>
      </c>
      <c r="AT1" s="282" t="s">
        <v>268</v>
      </c>
      <c r="AU1" s="339" t="s">
        <v>3476</v>
      </c>
      <c r="AV1" s="339"/>
      <c r="AW1" s="339" t="s">
        <v>3477</v>
      </c>
      <c r="AX1" s="339" t="s">
        <v>3469</v>
      </c>
      <c r="AY1" s="339" t="s">
        <v>3478</v>
      </c>
      <c r="AZ1" s="339" t="s">
        <v>3479</v>
      </c>
      <c r="BA1" s="339" t="s">
        <v>3480</v>
      </c>
      <c r="BB1" s="339" t="s">
        <v>3481</v>
      </c>
      <c r="BC1" s="339" t="s">
        <v>3482</v>
      </c>
      <c r="BD1" s="339" t="s">
        <v>3483</v>
      </c>
      <c r="BE1" s="339" t="s">
        <v>3484</v>
      </c>
      <c r="BF1" s="339" t="s">
        <v>268</v>
      </c>
      <c r="BG1" s="339" t="s">
        <v>3485</v>
      </c>
      <c r="BH1" s="339"/>
      <c r="BI1" s="339" t="s">
        <v>3486</v>
      </c>
      <c r="BJ1" s="339" t="s">
        <v>3487</v>
      </c>
      <c r="BK1" s="339" t="s">
        <v>268</v>
      </c>
      <c r="BL1" s="339" t="s">
        <v>3488</v>
      </c>
      <c r="BN1" s="767" t="s">
        <v>3489</v>
      </c>
      <c r="BO1" s="767"/>
      <c r="BP1" s="767"/>
      <c r="BQ1" s="767"/>
      <c r="BR1" s="767"/>
      <c r="BS1" s="767"/>
      <c r="BT1" s="767"/>
      <c r="BU1" s="767"/>
      <c r="BV1" s="767"/>
      <c r="BW1" s="767"/>
      <c r="BX1" s="767"/>
      <c r="BY1" s="767"/>
      <c r="BZ1" s="767"/>
      <c r="CA1" s="767"/>
      <c r="CC1" s="864" t="s">
        <v>174</v>
      </c>
      <c r="CD1" s="215">
        <v>1</v>
      </c>
    </row>
    <row r="2" spans="1:82" ht="24" customHeight="1">
      <c r="A2" s="430"/>
      <c r="B2" s="431" t="s">
        <v>3490</v>
      </c>
      <c r="C2" s="430"/>
      <c r="D2" s="432" t="s">
        <v>3491</v>
      </c>
      <c r="E2" s="430"/>
      <c r="F2" s="430"/>
      <c r="G2" s="430"/>
      <c r="H2" s="430"/>
      <c r="I2" s="430"/>
      <c r="J2" s="430"/>
      <c r="K2" s="430"/>
      <c r="L2" s="430"/>
      <c r="M2" s="430"/>
      <c r="N2" s="430"/>
      <c r="O2" s="430"/>
      <c r="P2" s="430"/>
      <c r="Q2" s="430"/>
      <c r="R2" s="430"/>
      <c r="S2" s="430"/>
      <c r="T2" s="433"/>
      <c r="U2" s="433"/>
      <c r="V2" s="433"/>
      <c r="W2" s="433"/>
      <c r="X2" s="433"/>
      <c r="Y2" s="433"/>
      <c r="Z2" s="433"/>
      <c r="AA2" s="390" t="s">
        <v>3492</v>
      </c>
      <c r="AB2" s="390" t="s">
        <v>3493</v>
      </c>
      <c r="AC2" s="390" t="s">
        <v>3494</v>
      </c>
      <c r="AD2" s="390" t="s">
        <v>3495</v>
      </c>
      <c r="AE2" s="390" t="s">
        <v>3496</v>
      </c>
      <c r="AF2" s="341" t="s">
        <v>3497</v>
      </c>
      <c r="AG2" s="341" t="s">
        <v>3498</v>
      </c>
      <c r="AH2" s="341" t="s">
        <v>3499</v>
      </c>
      <c r="AI2" s="341" t="s">
        <v>3500</v>
      </c>
      <c r="AJ2" s="341" t="s">
        <v>3501</v>
      </c>
      <c r="AK2" s="390" t="s">
        <v>79</v>
      </c>
      <c r="AL2" s="390" t="s">
        <v>79</v>
      </c>
      <c r="AM2" s="390" t="s">
        <v>9</v>
      </c>
      <c r="AN2" s="390" t="s">
        <v>79</v>
      </c>
      <c r="AO2" s="390" t="s">
        <v>79</v>
      </c>
      <c r="AP2" s="390" t="s">
        <v>17</v>
      </c>
      <c r="AQ2" s="390" t="s">
        <v>79</v>
      </c>
      <c r="AR2" s="390" t="s">
        <v>79</v>
      </c>
      <c r="AS2" s="390" t="s">
        <v>79</v>
      </c>
      <c r="AT2" s="390" t="s">
        <v>79</v>
      </c>
      <c r="AU2" s="341" t="s">
        <v>3502</v>
      </c>
      <c r="AV2" s="341"/>
      <c r="AW2" s="341" t="s">
        <v>3503</v>
      </c>
      <c r="AX2" s="390" t="s">
        <v>3492</v>
      </c>
      <c r="AY2" s="390" t="s">
        <v>3504</v>
      </c>
      <c r="AZ2" s="341" t="s">
        <v>3505</v>
      </c>
      <c r="BA2" s="341" t="s">
        <v>3506</v>
      </c>
      <c r="BB2" s="341" t="s">
        <v>3507</v>
      </c>
      <c r="BC2" s="341" t="s">
        <v>3508</v>
      </c>
      <c r="BD2" s="341" t="s">
        <v>3509</v>
      </c>
      <c r="BE2" s="341" t="s">
        <v>3510</v>
      </c>
      <c r="BF2" s="341" t="s">
        <v>3511</v>
      </c>
      <c r="BG2" s="341" t="s">
        <v>3512</v>
      </c>
      <c r="BH2" s="341"/>
      <c r="BI2" s="390" t="s">
        <v>3492</v>
      </c>
      <c r="BJ2" s="390" t="s">
        <v>3504</v>
      </c>
      <c r="BK2" s="390" t="s">
        <v>3513</v>
      </c>
      <c r="BL2" s="390" t="s">
        <v>3494</v>
      </c>
      <c r="BN2" s="768" t="s">
        <v>3514</v>
      </c>
      <c r="BO2" s="768"/>
      <c r="BP2" s="768"/>
      <c r="BQ2" s="768"/>
      <c r="BR2" s="768"/>
      <c r="BS2" s="768"/>
      <c r="BT2" s="768"/>
      <c r="BU2" s="768"/>
      <c r="BV2" s="768"/>
      <c r="BW2" s="768"/>
      <c r="BX2" s="768"/>
      <c r="BY2" s="768"/>
      <c r="BZ2" s="768"/>
      <c r="CA2" s="768"/>
      <c r="CC2" s="864" t="str">
        <f>SUM(CD1:CD107)+2&amp;" lignes"</f>
        <v>109 lignes</v>
      </c>
      <c r="CD2" s="434">
        <v>1</v>
      </c>
    </row>
    <row r="3" spans="1:82" ht="30">
      <c r="A3" s="340"/>
      <c r="B3" s="340"/>
      <c r="C3" s="340"/>
      <c r="D3" s="340"/>
      <c r="E3" s="340"/>
      <c r="F3" s="340"/>
      <c r="G3" s="340"/>
      <c r="H3" s="340"/>
      <c r="I3" s="340"/>
      <c r="J3" s="340"/>
      <c r="K3" s="340"/>
      <c r="L3" s="340"/>
      <c r="M3" s="340"/>
      <c r="N3" s="340"/>
      <c r="O3" s="340"/>
      <c r="P3" s="340"/>
      <c r="Q3" s="340"/>
      <c r="R3" s="340"/>
      <c r="S3" s="425" t="s">
        <v>39</v>
      </c>
      <c r="T3" s="340"/>
      <c r="U3" s="340"/>
      <c r="V3" s="340"/>
      <c r="W3" s="340"/>
      <c r="X3" s="340"/>
      <c r="Y3" s="340"/>
      <c r="Z3" s="340"/>
      <c r="AA3" s="390" t="s">
        <v>3492</v>
      </c>
      <c r="AB3" s="390" t="s">
        <v>3515</v>
      </c>
      <c r="AC3" s="390" t="s">
        <v>3516</v>
      </c>
      <c r="AD3" s="390" t="s">
        <v>3517</v>
      </c>
      <c r="AE3" s="390" t="s">
        <v>3518</v>
      </c>
      <c r="AF3" s="341" t="s">
        <v>3519</v>
      </c>
      <c r="AG3" s="341" t="s">
        <v>3520</v>
      </c>
      <c r="AH3" s="341" t="s">
        <v>3521</v>
      </c>
      <c r="AI3" s="341" t="s">
        <v>3522</v>
      </c>
      <c r="AJ3" s="341" t="s">
        <v>3523</v>
      </c>
      <c r="AK3" s="390" t="s">
        <v>79</v>
      </c>
      <c r="AL3" s="390" t="s">
        <v>79</v>
      </c>
      <c r="AM3" s="390" t="s">
        <v>79</v>
      </c>
      <c r="AN3" s="390" t="s">
        <v>79</v>
      </c>
      <c r="AO3" s="390" t="s">
        <v>79</v>
      </c>
      <c r="AP3" s="390" t="s">
        <v>13</v>
      </c>
      <c r="AQ3" s="390" t="s">
        <v>79</v>
      </c>
      <c r="AR3" s="390" t="s">
        <v>79</v>
      </c>
      <c r="AS3" s="390" t="s">
        <v>79</v>
      </c>
      <c r="AT3" s="390" t="s">
        <v>9</v>
      </c>
      <c r="AU3" s="341" t="s">
        <v>3524</v>
      </c>
      <c r="AV3" s="341"/>
      <c r="AW3" s="341" t="s">
        <v>3525</v>
      </c>
      <c r="AX3" s="390" t="s">
        <v>3492</v>
      </c>
      <c r="AY3" s="390" t="s">
        <v>3526</v>
      </c>
      <c r="AZ3" s="341" t="s">
        <v>3527</v>
      </c>
      <c r="BA3" s="341" t="s">
        <v>3528</v>
      </c>
      <c r="BB3" s="341" t="s">
        <v>3529</v>
      </c>
      <c r="BC3" s="341" t="s">
        <v>3530</v>
      </c>
      <c r="BD3" s="341" t="s">
        <v>3531</v>
      </c>
      <c r="BE3" s="341" t="s">
        <v>3532</v>
      </c>
      <c r="BF3" s="341" t="s">
        <v>3533</v>
      </c>
      <c r="BG3" s="341" t="s">
        <v>3534</v>
      </c>
      <c r="BH3" s="341"/>
      <c r="BI3" s="390" t="s">
        <v>3535</v>
      </c>
      <c r="BJ3" s="390" t="s">
        <v>3526</v>
      </c>
      <c r="BK3" s="390" t="s">
        <v>3536</v>
      </c>
      <c r="BL3" s="390" t="s">
        <v>3516</v>
      </c>
      <c r="BN3" s="399"/>
      <c r="BO3" s="399"/>
      <c r="BP3" s="399"/>
      <c r="BQ3" s="399"/>
      <c r="BR3" s="399"/>
      <c r="BS3" s="399"/>
      <c r="BT3" s="399"/>
      <c r="BU3" s="399"/>
      <c r="BV3" s="399"/>
      <c r="BW3" s="399"/>
      <c r="BX3" s="399"/>
      <c r="BY3" s="399"/>
      <c r="BZ3" s="399"/>
      <c r="CA3" s="399"/>
      <c r="CC3" s="864" t="str">
        <f>SUM(A109:CC109)+1&amp;" colonnes"</f>
        <v>82 colonnes</v>
      </c>
      <c r="CD3" s="215">
        <v>1</v>
      </c>
    </row>
    <row r="4" spans="1:82" ht="24" customHeight="1">
      <c r="A4" s="340"/>
      <c r="B4" s="378" t="s">
        <v>3537</v>
      </c>
      <c r="C4" s="377"/>
      <c r="D4" s="377"/>
      <c r="E4" s="377"/>
      <c r="F4" s="377"/>
      <c r="G4" s="377"/>
      <c r="H4" s="377"/>
      <c r="I4" s="377"/>
      <c r="J4" s="377"/>
      <c r="K4" s="377"/>
      <c r="L4" s="377"/>
      <c r="M4" s="377"/>
      <c r="N4" s="377"/>
      <c r="O4" s="377"/>
      <c r="P4" s="377"/>
      <c r="Q4" s="377"/>
      <c r="R4" s="377"/>
      <c r="S4" s="377"/>
      <c r="T4" s="340"/>
      <c r="U4" s="340"/>
      <c r="V4" s="340"/>
      <c r="W4" s="340"/>
      <c r="X4" s="340"/>
      <c r="Y4" s="340"/>
      <c r="Z4" s="340"/>
      <c r="AA4" s="390" t="s">
        <v>3492</v>
      </c>
      <c r="AB4" s="390" t="s">
        <v>3538</v>
      </c>
      <c r="AC4" s="390" t="s">
        <v>3539</v>
      </c>
      <c r="AD4" s="390" t="s">
        <v>268</v>
      </c>
      <c r="AE4" s="390" t="s">
        <v>3540</v>
      </c>
      <c r="AF4" s="341" t="s">
        <v>3541</v>
      </c>
      <c r="AG4" s="341" t="s">
        <v>3542</v>
      </c>
      <c r="AH4" s="341" t="s">
        <v>3543</v>
      </c>
      <c r="AI4" s="341" t="s">
        <v>3544</v>
      </c>
      <c r="AJ4" s="341" t="s">
        <v>3545</v>
      </c>
      <c r="AK4" s="390" t="s">
        <v>79</v>
      </c>
      <c r="AL4" s="390" t="s">
        <v>79</v>
      </c>
      <c r="AM4" s="390" t="s">
        <v>79</v>
      </c>
      <c r="AN4" s="390" t="s">
        <v>79</v>
      </c>
      <c r="AO4" s="390" t="s">
        <v>79</v>
      </c>
      <c r="AP4" s="390" t="s">
        <v>79</v>
      </c>
      <c r="AQ4" s="390" t="s">
        <v>79</v>
      </c>
      <c r="AR4" s="390" t="s">
        <v>79</v>
      </c>
      <c r="AS4" s="390" t="s">
        <v>79</v>
      </c>
      <c r="AT4" s="390" t="s">
        <v>17</v>
      </c>
      <c r="AU4" s="341" t="s">
        <v>3524</v>
      </c>
      <c r="AV4" s="341"/>
      <c r="AW4" s="341" t="s">
        <v>3546</v>
      </c>
      <c r="AX4" s="390" t="s">
        <v>3492</v>
      </c>
      <c r="AY4" s="390" t="s">
        <v>3547</v>
      </c>
      <c r="AZ4" s="341" t="s">
        <v>3548</v>
      </c>
      <c r="BA4" s="341" t="s">
        <v>3549</v>
      </c>
      <c r="BB4" s="341" t="s">
        <v>3550</v>
      </c>
      <c r="BC4" s="341" t="s">
        <v>3551</v>
      </c>
      <c r="BD4" s="341" t="s">
        <v>3552</v>
      </c>
      <c r="BE4" s="341" t="s">
        <v>3553</v>
      </c>
      <c r="BF4" s="341" t="s">
        <v>3554</v>
      </c>
      <c r="BG4" s="341" t="s">
        <v>3555</v>
      </c>
      <c r="BH4" s="341"/>
      <c r="BI4" s="390" t="s">
        <v>3556</v>
      </c>
      <c r="BJ4" s="390" t="s">
        <v>3547</v>
      </c>
      <c r="BK4" s="390" t="s">
        <v>3557</v>
      </c>
      <c r="BL4" s="390" t="s">
        <v>3539</v>
      </c>
      <c r="BN4" s="765" t="s">
        <v>67</v>
      </c>
      <c r="BO4" s="765"/>
      <c r="BP4" s="765"/>
      <c r="BQ4" s="765"/>
      <c r="BR4" s="765"/>
      <c r="BS4" s="765"/>
      <c r="BT4" s="765"/>
      <c r="BU4" s="765"/>
      <c r="BV4" s="765"/>
      <c r="BW4" s="765"/>
      <c r="BX4" s="765"/>
      <c r="BY4" s="765"/>
      <c r="BZ4" s="765"/>
      <c r="CA4" s="765"/>
      <c r="CC4" s="864" t="str">
        <f>ROWS(A1:CD109)*COLUMNS(A1:CD109)&amp;" cellules"</f>
        <v>8938 cellules</v>
      </c>
      <c r="CD4" s="215">
        <v>1</v>
      </c>
    </row>
    <row r="5" spans="1:82" ht="30">
      <c r="A5" s="340"/>
      <c r="B5" s="382" t="s">
        <v>3558</v>
      </c>
      <c r="C5" s="343" t="s">
        <v>3492</v>
      </c>
      <c r="D5" s="384" t="s">
        <v>3559</v>
      </c>
      <c r="E5" s="363"/>
      <c r="F5" s="363"/>
      <c r="G5" s="363"/>
      <c r="H5" s="363"/>
      <c r="I5" s="363"/>
      <c r="J5" s="363"/>
      <c r="K5" s="363"/>
      <c r="L5" s="363"/>
      <c r="M5" s="363"/>
      <c r="N5" s="363"/>
      <c r="O5" s="363"/>
      <c r="P5" s="363"/>
      <c r="Q5" s="363"/>
      <c r="R5" s="363"/>
      <c r="S5" s="363"/>
      <c r="T5" s="340"/>
      <c r="U5" s="340"/>
      <c r="V5" s="340"/>
      <c r="W5" s="340"/>
      <c r="X5" s="340"/>
      <c r="Y5" s="340"/>
      <c r="Z5" s="340"/>
      <c r="AA5" s="390" t="s">
        <v>3492</v>
      </c>
      <c r="AB5" s="390" t="s">
        <v>747</v>
      </c>
      <c r="AC5" s="390" t="s">
        <v>3560</v>
      </c>
      <c r="AD5" s="390" t="s">
        <v>1234</v>
      </c>
      <c r="AE5" s="390" t="s">
        <v>3561</v>
      </c>
      <c r="AF5" s="341" t="s">
        <v>3562</v>
      </c>
      <c r="AG5" s="341" t="s">
        <v>3563</v>
      </c>
      <c r="AH5" s="341" t="s">
        <v>3564</v>
      </c>
      <c r="AI5" s="341" t="s">
        <v>3565</v>
      </c>
      <c r="AJ5" s="341" t="s">
        <v>3566</v>
      </c>
      <c r="AK5" s="390" t="s">
        <v>79</v>
      </c>
      <c r="AL5" s="390" t="s">
        <v>79</v>
      </c>
      <c r="AM5" s="390" t="s">
        <v>9</v>
      </c>
      <c r="AN5" s="390" t="s">
        <v>79</v>
      </c>
      <c r="AO5" s="390" t="s">
        <v>79</v>
      </c>
      <c r="AP5" s="390" t="s">
        <v>79</v>
      </c>
      <c r="AQ5" s="390" t="s">
        <v>9</v>
      </c>
      <c r="AR5" s="390" t="s">
        <v>9</v>
      </c>
      <c r="AS5" s="390" t="s">
        <v>79</v>
      </c>
      <c r="AT5" s="390" t="s">
        <v>9</v>
      </c>
      <c r="AU5" s="341" t="s">
        <v>3524</v>
      </c>
      <c r="AV5" s="341"/>
      <c r="AW5" s="341" t="s">
        <v>3567</v>
      </c>
      <c r="AX5" s="390" t="s">
        <v>3492</v>
      </c>
      <c r="AY5" s="390" t="s">
        <v>3568</v>
      </c>
      <c r="AZ5" s="341" t="s">
        <v>3527</v>
      </c>
      <c r="BA5" s="341" t="s">
        <v>3569</v>
      </c>
      <c r="BB5" s="341" t="s">
        <v>3570</v>
      </c>
      <c r="BC5" s="341" t="s">
        <v>3571</v>
      </c>
      <c r="BD5" s="341" t="s">
        <v>3572</v>
      </c>
      <c r="BE5" s="341" t="s">
        <v>3573</v>
      </c>
      <c r="BF5" s="341" t="s">
        <v>3574</v>
      </c>
      <c r="BG5" s="341" t="s">
        <v>3575</v>
      </c>
      <c r="BH5" s="341"/>
      <c r="BI5" s="390" t="s">
        <v>3576</v>
      </c>
      <c r="BJ5" s="390" t="s">
        <v>3568</v>
      </c>
      <c r="BK5" s="390" t="s">
        <v>3577</v>
      </c>
      <c r="BL5" s="390" t="s">
        <v>3560</v>
      </c>
      <c r="BN5" s="769" t="s">
        <v>3578</v>
      </c>
      <c r="BO5" s="769"/>
      <c r="BP5" s="769"/>
      <c r="BQ5" s="769"/>
      <c r="BR5" s="769"/>
      <c r="BS5" s="769"/>
      <c r="BT5" s="769"/>
      <c r="BU5" s="769"/>
      <c r="BV5" s="769"/>
      <c r="BW5" s="769"/>
      <c r="BX5" s="769"/>
      <c r="BY5" s="769"/>
      <c r="BZ5" s="769"/>
      <c r="CA5" s="769"/>
      <c r="CC5" s="866"/>
      <c r="CD5" s="215">
        <v>1</v>
      </c>
    </row>
    <row r="6" spans="1:82" ht="30">
      <c r="A6" s="340"/>
      <c r="B6" s="382" t="s">
        <v>3579</v>
      </c>
      <c r="C6" s="343" t="s">
        <v>3504</v>
      </c>
      <c r="D6" s="384" t="s">
        <v>3559</v>
      </c>
      <c r="E6" s="363"/>
      <c r="F6" s="363"/>
      <c r="G6" s="363"/>
      <c r="H6" s="363"/>
      <c r="I6" s="363"/>
      <c r="J6" s="363"/>
      <c r="K6" s="363"/>
      <c r="L6" s="363"/>
      <c r="M6" s="363"/>
      <c r="N6" s="363"/>
      <c r="O6" s="363"/>
      <c r="P6" s="363"/>
      <c r="Q6" s="363"/>
      <c r="R6" s="363"/>
      <c r="S6" s="363"/>
      <c r="T6" s="340"/>
      <c r="U6" s="340"/>
      <c r="V6" s="340"/>
      <c r="W6" s="340"/>
      <c r="X6" s="340"/>
      <c r="Y6" s="340"/>
      <c r="Z6" s="340"/>
      <c r="AA6" s="390" t="s">
        <v>3492</v>
      </c>
      <c r="AB6" s="390" t="s">
        <v>986</v>
      </c>
      <c r="AC6" s="390" t="s">
        <v>3580</v>
      </c>
      <c r="AD6" s="390" t="s">
        <v>3581</v>
      </c>
      <c r="AE6" s="390" t="s">
        <v>3582</v>
      </c>
      <c r="AF6" s="341" t="s">
        <v>3583</v>
      </c>
      <c r="AG6" s="341" t="s">
        <v>3584</v>
      </c>
      <c r="AH6" s="341" t="s">
        <v>3585</v>
      </c>
      <c r="AI6" s="341" t="s">
        <v>3586</v>
      </c>
      <c r="AJ6" s="341" t="s">
        <v>3587</v>
      </c>
      <c r="AK6" s="390" t="s">
        <v>79</v>
      </c>
      <c r="AL6" s="390" t="s">
        <v>79</v>
      </c>
      <c r="AM6" s="390" t="s">
        <v>9</v>
      </c>
      <c r="AN6" s="390" t="s">
        <v>79</v>
      </c>
      <c r="AO6" s="390" t="s">
        <v>79</v>
      </c>
      <c r="AP6" s="390" t="s">
        <v>79</v>
      </c>
      <c r="AQ6" s="390" t="s">
        <v>9</v>
      </c>
      <c r="AR6" s="390" t="s">
        <v>9</v>
      </c>
      <c r="AS6" s="390" t="s">
        <v>79</v>
      </c>
      <c r="AT6" s="390" t="s">
        <v>9</v>
      </c>
      <c r="AU6" s="341" t="s">
        <v>3588</v>
      </c>
      <c r="AV6" s="341"/>
      <c r="AW6" s="341" t="s">
        <v>3589</v>
      </c>
      <c r="AX6" s="390" t="s">
        <v>3492</v>
      </c>
      <c r="AY6" s="390" t="s">
        <v>3590</v>
      </c>
      <c r="AZ6" s="341" t="s">
        <v>3591</v>
      </c>
      <c r="BA6" s="341" t="s">
        <v>3592</v>
      </c>
      <c r="BB6" s="341" t="s">
        <v>3593</v>
      </c>
      <c r="BC6" s="341" t="s">
        <v>3594</v>
      </c>
      <c r="BD6" s="341" t="s">
        <v>3595</v>
      </c>
      <c r="BE6" s="341" t="s">
        <v>3596</v>
      </c>
      <c r="BF6" s="341" t="s">
        <v>3597</v>
      </c>
      <c r="BG6" s="341" t="s">
        <v>3598</v>
      </c>
      <c r="BH6" s="341"/>
      <c r="BI6" s="390"/>
      <c r="BJ6" s="390" t="s">
        <v>3590</v>
      </c>
      <c r="BK6" s="390"/>
      <c r="BL6" s="390" t="s">
        <v>3580</v>
      </c>
      <c r="BN6" s="769" t="s">
        <v>3599</v>
      </c>
      <c r="BO6" s="769"/>
      <c r="BP6" s="769"/>
      <c r="BQ6" s="769"/>
      <c r="BR6" s="769"/>
      <c r="BS6" s="769"/>
      <c r="BT6" s="769"/>
      <c r="BU6" s="769"/>
      <c r="BV6" s="769"/>
      <c r="BW6" s="769"/>
      <c r="BX6" s="769"/>
      <c r="BY6" s="769"/>
      <c r="BZ6" s="769"/>
      <c r="CA6" s="769"/>
      <c r="CC6" s="866"/>
      <c r="CD6" s="215">
        <v>1</v>
      </c>
    </row>
    <row r="7" spans="1:82" ht="30">
      <c r="A7" s="340"/>
      <c r="B7" s="382" t="s">
        <v>3600</v>
      </c>
      <c r="C7" s="343" t="s">
        <v>3536</v>
      </c>
      <c r="D7" s="384" t="s">
        <v>3559</v>
      </c>
      <c r="E7" s="363"/>
      <c r="F7" s="363"/>
      <c r="G7" s="363"/>
      <c r="H7" s="363"/>
      <c r="I7" s="363"/>
      <c r="J7" s="363"/>
      <c r="K7" s="363"/>
      <c r="L7" s="363"/>
      <c r="M7" s="363"/>
      <c r="N7" s="363"/>
      <c r="O7" s="363"/>
      <c r="P7" s="363"/>
      <c r="Q7" s="363"/>
      <c r="R7" s="363"/>
      <c r="S7" s="363"/>
      <c r="T7" s="340"/>
      <c r="U7" s="340"/>
      <c r="V7" s="340"/>
      <c r="W7" s="340"/>
      <c r="X7" s="340"/>
      <c r="Y7" s="340"/>
      <c r="Z7" s="340"/>
      <c r="AA7" s="390" t="s">
        <v>3492</v>
      </c>
      <c r="AB7" s="390" t="s">
        <v>696</v>
      </c>
      <c r="AC7" s="390" t="s">
        <v>3601</v>
      </c>
      <c r="AD7" s="390" t="s">
        <v>3602</v>
      </c>
      <c r="AE7" s="390" t="s">
        <v>3603</v>
      </c>
      <c r="AF7" s="341" t="s">
        <v>3604</v>
      </c>
      <c r="AG7" s="341" t="s">
        <v>3605</v>
      </c>
      <c r="AH7" s="341" t="s">
        <v>3606</v>
      </c>
      <c r="AI7" s="341" t="s">
        <v>3607</v>
      </c>
      <c r="AJ7" s="341" t="s">
        <v>3608</v>
      </c>
      <c r="AK7" s="390" t="s">
        <v>79</v>
      </c>
      <c r="AL7" s="390" t="s">
        <v>17</v>
      </c>
      <c r="AM7" s="390" t="s">
        <v>79</v>
      </c>
      <c r="AN7" s="390" t="s">
        <v>79</v>
      </c>
      <c r="AO7" s="390" t="s">
        <v>9</v>
      </c>
      <c r="AP7" s="390" t="s">
        <v>17</v>
      </c>
      <c r="AQ7" s="390" t="s">
        <v>79</v>
      </c>
      <c r="AR7" s="390" t="s">
        <v>79</v>
      </c>
      <c r="AS7" s="390" t="s">
        <v>9</v>
      </c>
      <c r="AT7" s="390" t="s">
        <v>9</v>
      </c>
      <c r="AU7" s="341" t="s">
        <v>3502</v>
      </c>
      <c r="AV7" s="341"/>
      <c r="AW7" s="341" t="s">
        <v>3609</v>
      </c>
      <c r="AX7" s="390" t="s">
        <v>3492</v>
      </c>
      <c r="AY7" s="390" t="s">
        <v>3610</v>
      </c>
      <c r="AZ7" s="341" t="s">
        <v>3569</v>
      </c>
      <c r="BA7" s="341" t="s">
        <v>3611</v>
      </c>
      <c r="BB7" s="341" t="s">
        <v>3612</v>
      </c>
      <c r="BC7" s="341" t="s">
        <v>3613</v>
      </c>
      <c r="BD7" s="341" t="s">
        <v>3614</v>
      </c>
      <c r="BE7" s="341" t="s">
        <v>3615</v>
      </c>
      <c r="BF7" s="341" t="s">
        <v>3533</v>
      </c>
      <c r="BG7" s="341" t="s">
        <v>3616</v>
      </c>
      <c r="BH7" s="341"/>
      <c r="BI7" s="390"/>
      <c r="BJ7" s="390" t="s">
        <v>3610</v>
      </c>
      <c r="BK7" s="390"/>
      <c r="BL7" s="390" t="s">
        <v>3601</v>
      </c>
      <c r="BN7" s="769" t="s">
        <v>3617</v>
      </c>
      <c r="BO7" s="769"/>
      <c r="BP7" s="769"/>
      <c r="BQ7" s="769"/>
      <c r="BR7" s="769"/>
      <c r="BS7" s="769"/>
      <c r="BT7" s="769"/>
      <c r="BU7" s="769"/>
      <c r="BV7" s="769"/>
      <c r="BW7" s="769"/>
      <c r="BX7" s="769"/>
      <c r="BY7" s="769"/>
      <c r="BZ7" s="769"/>
      <c r="CA7" s="769"/>
      <c r="CD7" s="215">
        <v>1</v>
      </c>
    </row>
    <row r="8" spans="1:82" ht="30">
      <c r="A8" s="340"/>
      <c r="B8" s="424" t="s">
        <v>29</v>
      </c>
      <c r="C8" s="363"/>
      <c r="D8" s="363"/>
      <c r="E8" s="363"/>
      <c r="F8" s="363"/>
      <c r="G8" s="363"/>
      <c r="H8" s="363"/>
      <c r="I8" s="363"/>
      <c r="J8" s="363"/>
      <c r="K8" s="363"/>
      <c r="L8" s="363"/>
      <c r="M8" s="363"/>
      <c r="N8" s="363"/>
      <c r="O8" s="363"/>
      <c r="P8" s="363"/>
      <c r="Q8" s="363"/>
      <c r="R8" s="363"/>
      <c r="S8" s="363"/>
      <c r="T8" s="340"/>
      <c r="U8" s="340"/>
      <c r="V8" s="340"/>
      <c r="W8" s="340"/>
      <c r="X8" s="340"/>
      <c r="Y8" s="340"/>
      <c r="Z8" s="340"/>
      <c r="AA8" s="390" t="s">
        <v>3492</v>
      </c>
      <c r="AB8" s="390" t="s">
        <v>657</v>
      </c>
      <c r="AC8" s="390" t="s">
        <v>3618</v>
      </c>
      <c r="AD8" s="390" t="s">
        <v>769</v>
      </c>
      <c r="AE8" s="390" t="s">
        <v>3619</v>
      </c>
      <c r="AF8" s="341" t="s">
        <v>3620</v>
      </c>
      <c r="AG8" s="341" t="s">
        <v>3621</v>
      </c>
      <c r="AH8" s="341" t="s">
        <v>3622</v>
      </c>
      <c r="AI8" s="341" t="s">
        <v>3623</v>
      </c>
      <c r="AJ8" s="341" t="s">
        <v>3624</v>
      </c>
      <c r="AK8" s="390" t="s">
        <v>9</v>
      </c>
      <c r="AL8" s="390" t="s">
        <v>79</v>
      </c>
      <c r="AM8" s="390" t="s">
        <v>79</v>
      </c>
      <c r="AN8" s="390" t="s">
        <v>79</v>
      </c>
      <c r="AO8" s="390" t="s">
        <v>79</v>
      </c>
      <c r="AP8" s="390" t="s">
        <v>9</v>
      </c>
      <c r="AQ8" s="390" t="s">
        <v>79</v>
      </c>
      <c r="AR8" s="390" t="s">
        <v>79</v>
      </c>
      <c r="AS8" s="390" t="s">
        <v>79</v>
      </c>
      <c r="AT8" s="390" t="s">
        <v>79</v>
      </c>
      <c r="AU8" s="341" t="s">
        <v>3625</v>
      </c>
      <c r="AV8" s="341"/>
      <c r="AW8" s="341" t="s">
        <v>3626</v>
      </c>
      <c r="AX8" s="390" t="s">
        <v>3492</v>
      </c>
      <c r="AY8" s="390" t="s">
        <v>3627</v>
      </c>
      <c r="AZ8" s="341" t="s">
        <v>3527</v>
      </c>
      <c r="BA8" s="341" t="s">
        <v>3528</v>
      </c>
      <c r="BB8" s="341" t="s">
        <v>3628</v>
      </c>
      <c r="BC8" s="341" t="s">
        <v>3629</v>
      </c>
      <c r="BD8" s="341" t="s">
        <v>3630</v>
      </c>
      <c r="BE8" s="341" t="s">
        <v>3631</v>
      </c>
      <c r="BF8" s="341" t="s">
        <v>3632</v>
      </c>
      <c r="BG8" s="341" t="s">
        <v>3633</v>
      </c>
      <c r="BH8" s="341"/>
      <c r="BI8" s="390"/>
      <c r="BJ8" s="390" t="s">
        <v>3627</v>
      </c>
      <c r="BK8" s="390"/>
      <c r="BL8" s="390" t="s">
        <v>3618</v>
      </c>
      <c r="BN8" s="769" t="s">
        <v>3634</v>
      </c>
      <c r="BO8" s="769"/>
      <c r="BP8" s="769"/>
      <c r="BQ8" s="769"/>
      <c r="BR8" s="769"/>
      <c r="BS8" s="769"/>
      <c r="BT8" s="769"/>
      <c r="BU8" s="769"/>
      <c r="BV8" s="769"/>
      <c r="BW8" s="769"/>
      <c r="BX8" s="769"/>
      <c r="BY8" s="769"/>
      <c r="BZ8" s="769"/>
      <c r="CA8" s="769"/>
      <c r="CD8" s="215">
        <v>1</v>
      </c>
    </row>
    <row r="9" spans="1:82" ht="33.950000000000003" customHeight="1">
      <c r="A9" s="340"/>
      <c r="B9" s="344" t="s">
        <v>3479</v>
      </c>
      <c r="C9" s="344" t="s">
        <v>3480</v>
      </c>
      <c r="D9" s="344" t="s">
        <v>3481</v>
      </c>
      <c r="E9" s="344" t="s">
        <v>3482</v>
      </c>
      <c r="F9" s="344" t="s">
        <v>3483</v>
      </c>
      <c r="G9" s="344" t="s">
        <v>3635</v>
      </c>
      <c r="H9" s="344" t="s">
        <v>3636</v>
      </c>
      <c r="I9" s="344" t="s">
        <v>3485</v>
      </c>
      <c r="J9" s="363"/>
      <c r="K9" s="363"/>
      <c r="L9" s="363"/>
      <c r="M9" s="363"/>
      <c r="N9" s="363"/>
      <c r="O9" s="363"/>
      <c r="P9" s="363"/>
      <c r="Q9" s="363"/>
      <c r="R9" s="363"/>
      <c r="S9" s="363"/>
      <c r="T9" s="340"/>
      <c r="U9" s="340"/>
      <c r="V9" s="340"/>
      <c r="W9" s="340"/>
      <c r="X9" s="340"/>
      <c r="Y9" s="340"/>
      <c r="Z9" s="340"/>
      <c r="AA9" s="390" t="s">
        <v>3492</v>
      </c>
      <c r="AB9" s="390" t="s">
        <v>657</v>
      </c>
      <c r="AC9" s="390" t="s">
        <v>3637</v>
      </c>
      <c r="AD9" s="390" t="s">
        <v>707</v>
      </c>
      <c r="AE9" s="390" t="s">
        <v>3638</v>
      </c>
      <c r="AF9" s="341" t="s">
        <v>3639</v>
      </c>
      <c r="AG9" s="341" t="s">
        <v>3640</v>
      </c>
      <c r="AH9" s="341" t="s">
        <v>3641</v>
      </c>
      <c r="AI9" s="341" t="s">
        <v>3642</v>
      </c>
      <c r="AJ9" s="341" t="s">
        <v>3643</v>
      </c>
      <c r="AK9" s="390" t="s">
        <v>13</v>
      </c>
      <c r="AL9" s="390" t="s">
        <v>79</v>
      </c>
      <c r="AM9" s="390" t="s">
        <v>79</v>
      </c>
      <c r="AN9" s="390" t="s">
        <v>79</v>
      </c>
      <c r="AO9" s="390" t="s">
        <v>79</v>
      </c>
      <c r="AP9" s="390" t="s">
        <v>9</v>
      </c>
      <c r="AQ9" s="390" t="s">
        <v>9</v>
      </c>
      <c r="AR9" s="390" t="s">
        <v>79</v>
      </c>
      <c r="AS9" s="390" t="s">
        <v>79</v>
      </c>
      <c r="AT9" s="390" t="s">
        <v>79</v>
      </c>
      <c r="AU9" s="341" t="s">
        <v>3625</v>
      </c>
      <c r="AV9" s="341"/>
      <c r="AW9" s="341" t="s">
        <v>3644</v>
      </c>
      <c r="AX9" s="390" t="s">
        <v>3492</v>
      </c>
      <c r="AY9" s="390" t="s">
        <v>3645</v>
      </c>
      <c r="AZ9" s="341" t="s">
        <v>3646</v>
      </c>
      <c r="BA9" s="341" t="s">
        <v>3647</v>
      </c>
      <c r="BB9" s="341" t="s">
        <v>3648</v>
      </c>
      <c r="BC9" s="341" t="s">
        <v>3649</v>
      </c>
      <c r="BD9" s="341" t="s">
        <v>3650</v>
      </c>
      <c r="BE9" s="341" t="s">
        <v>3651</v>
      </c>
      <c r="BF9" s="341" t="s">
        <v>3652</v>
      </c>
      <c r="BG9" s="341" t="s">
        <v>3653</v>
      </c>
      <c r="BH9" s="341"/>
      <c r="BI9" s="390"/>
      <c r="BJ9" s="390" t="s">
        <v>3645</v>
      </c>
      <c r="BK9" s="390"/>
      <c r="BL9" s="390" t="s">
        <v>3637</v>
      </c>
      <c r="BN9" s="399"/>
      <c r="BO9" s="399"/>
      <c r="BP9" s="399"/>
      <c r="BQ9" s="399"/>
      <c r="BR9" s="399"/>
      <c r="BS9" s="399"/>
      <c r="BT9" s="399"/>
      <c r="BU9" s="399"/>
      <c r="BV9" s="399"/>
      <c r="BW9" s="399"/>
      <c r="BX9" s="399"/>
      <c r="BY9" s="399"/>
      <c r="BZ9" s="399"/>
      <c r="CA9" s="399"/>
      <c r="CD9" s="215">
        <v>1</v>
      </c>
    </row>
    <row r="10" spans="1:82" ht="72" customHeight="1">
      <c r="A10" s="340"/>
      <c r="B10" s="345" t="str">
        <f>IFERROR(INDEX($AZ$2:$BG$41,MATCH($C$5&amp;"|"&amp;$C$6,$AW$2:$AW$41,0),1),"")</f>
        <v>Ajouter citron vert ou sauce chien</v>
      </c>
      <c r="C10" s="345" t="str">
        <f>IFERROR(INDEX($AZ$2:$BG$41,MATCH($C$5&amp;"|"&amp;$C$6,$AW$2:$AW$41,0),2),"")</f>
        <v>Conserver cive / piment végétarien en finition</v>
      </c>
      <c r="D10" s="345" t="str">
        <f>IFERROR(INDEX($AZ$2:$BG$41,MATCH($C$5&amp;"|"&amp;$C$6,$AW$2:$AW$41,0),3),"")</f>
        <v>Réduire une sauce trop concentrée</v>
      </c>
      <c r="E10" s="345" t="str">
        <f>IFERROR(INDEX($AZ$2:$BG$41,MATCH($C$5&amp;"|"&amp;$C$6,$AW$2:$AW$41,0),4),"")</f>
        <v>Ajouter sucre ou sel pour masquer l'absence d'acidité</v>
      </c>
      <c r="F10" s="345" t="str">
        <f>IFERROR(INDEX($AZ$2:$BG$41,MATCH($C$5&amp;"|"&amp;$C$6,$AW$2:$AW$41,0),5),"")</f>
        <v>Cherche d'abord une petite source acide qui réveille le plat sans changer son identité.</v>
      </c>
      <c r="G10" s="345" t="str">
        <f>IFERROR(INDEX($AZ$2:$BG$41,MATCH($C$5&amp;"|"&amp;$C$6,$AW$2:$AW$41,0),6),"")</f>
        <v>Restaurer la tension acide avec un marqueur compatible avec le territoire ; vérifier ensuite gras et salinité.</v>
      </c>
      <c r="H10" s="345" t="str">
        <f>$C$7</f>
        <v>PARFUMÉ / PEU PIQUANT</v>
      </c>
      <c r="I10" s="345" t="str">
        <f>IFERROR(INDEX($BG$2:$BG$41,MATCH($C$5&amp;"|"&amp;$C$6,$AW$2:$AW$41,0)),"")</f>
        <v>Quel effet attends-tu de l'acidité sur la perception du gras et du doux ?</v>
      </c>
      <c r="J10" s="363"/>
      <c r="K10" s="363"/>
      <c r="L10" s="363"/>
      <c r="M10" s="363"/>
      <c r="N10" s="363"/>
      <c r="O10" s="363"/>
      <c r="P10" s="363"/>
      <c r="Q10" s="363"/>
      <c r="R10" s="363"/>
      <c r="S10" s="363"/>
      <c r="T10" s="340"/>
      <c r="U10" s="340"/>
      <c r="V10" s="340"/>
      <c r="W10" s="340"/>
      <c r="X10" s="340"/>
      <c r="Y10" s="340"/>
      <c r="Z10" s="340"/>
      <c r="AA10" s="390" t="s">
        <v>3492</v>
      </c>
      <c r="AB10" s="390" t="s">
        <v>819</v>
      </c>
      <c r="AC10" s="390" t="s">
        <v>3654</v>
      </c>
      <c r="AD10" s="390" t="s">
        <v>769</v>
      </c>
      <c r="AE10" s="390" t="s">
        <v>3655</v>
      </c>
      <c r="AF10" s="341" t="s">
        <v>3656</v>
      </c>
      <c r="AG10" s="341" t="s">
        <v>3657</v>
      </c>
      <c r="AH10" s="341" t="s">
        <v>3658</v>
      </c>
      <c r="AI10" s="341" t="s">
        <v>3659</v>
      </c>
      <c r="AJ10" s="341" t="s">
        <v>3660</v>
      </c>
      <c r="AK10" s="390" t="s">
        <v>9</v>
      </c>
      <c r="AL10" s="390" t="s">
        <v>79</v>
      </c>
      <c r="AM10" s="390" t="s">
        <v>79</v>
      </c>
      <c r="AN10" s="390" t="s">
        <v>79</v>
      </c>
      <c r="AO10" s="390" t="s">
        <v>79</v>
      </c>
      <c r="AP10" s="390" t="s">
        <v>79</v>
      </c>
      <c r="AQ10" s="390" t="s">
        <v>9</v>
      </c>
      <c r="AR10" s="390" t="s">
        <v>79</v>
      </c>
      <c r="AS10" s="390" t="s">
        <v>79</v>
      </c>
      <c r="AT10" s="390" t="s">
        <v>79</v>
      </c>
      <c r="AU10" s="341" t="s">
        <v>3625</v>
      </c>
      <c r="AV10" s="341"/>
      <c r="AW10" s="341" t="s">
        <v>3661</v>
      </c>
      <c r="AX10" s="390" t="s">
        <v>3492</v>
      </c>
      <c r="AY10" s="390" t="s">
        <v>3662</v>
      </c>
      <c r="AZ10" s="341" t="s">
        <v>3663</v>
      </c>
      <c r="BA10" s="341" t="s">
        <v>3664</v>
      </c>
      <c r="BB10" s="341" t="s">
        <v>3665</v>
      </c>
      <c r="BC10" s="341" t="s">
        <v>3666</v>
      </c>
      <c r="BD10" s="341" t="s">
        <v>3667</v>
      </c>
      <c r="BE10" s="341" t="s">
        <v>3668</v>
      </c>
      <c r="BF10" s="341" t="s">
        <v>3574</v>
      </c>
      <c r="BG10" s="341" t="s">
        <v>3669</v>
      </c>
      <c r="BH10" s="341"/>
      <c r="BI10" s="390"/>
      <c r="BJ10" s="390" t="s">
        <v>3662</v>
      </c>
      <c r="BK10" s="390"/>
      <c r="BL10" s="390" t="s">
        <v>3654</v>
      </c>
      <c r="BN10" s="765" t="s">
        <v>316</v>
      </c>
      <c r="BO10" s="765"/>
      <c r="BP10" s="765"/>
      <c r="BQ10" s="765"/>
      <c r="BR10" s="765"/>
      <c r="BS10" s="765"/>
      <c r="BT10" s="765"/>
      <c r="BU10" s="765"/>
      <c r="BV10" s="765"/>
      <c r="BW10" s="765"/>
      <c r="BX10" s="765"/>
      <c r="BY10" s="765"/>
      <c r="BZ10" s="765"/>
      <c r="CA10" s="765"/>
      <c r="CD10" s="215">
        <v>1</v>
      </c>
    </row>
    <row r="11" spans="1:82" ht="30">
      <c r="A11" s="340"/>
      <c r="B11" s="363"/>
      <c r="C11" s="363"/>
      <c r="D11" s="363"/>
      <c r="E11" s="363"/>
      <c r="F11" s="363"/>
      <c r="G11" s="363"/>
      <c r="H11" s="363"/>
      <c r="I11" s="363"/>
      <c r="J11" s="363"/>
      <c r="K11" s="363"/>
      <c r="L11" s="363"/>
      <c r="M11" s="363"/>
      <c r="N11" s="363"/>
      <c r="O11" s="363"/>
      <c r="P11" s="363"/>
      <c r="Q11" s="363"/>
      <c r="R11" s="363"/>
      <c r="S11" s="363"/>
      <c r="T11" s="340"/>
      <c r="U11" s="340"/>
      <c r="V11" s="340"/>
      <c r="W11" s="340"/>
      <c r="X11" s="340"/>
      <c r="Y11" s="340"/>
      <c r="Z11" s="340"/>
      <c r="AA11" s="390" t="s">
        <v>3492</v>
      </c>
      <c r="AB11" s="390" t="s">
        <v>819</v>
      </c>
      <c r="AC11" s="390" t="s">
        <v>3670</v>
      </c>
      <c r="AD11" s="390" t="s">
        <v>769</v>
      </c>
      <c r="AE11" s="390" t="s">
        <v>3655</v>
      </c>
      <c r="AF11" s="341" t="s">
        <v>3671</v>
      </c>
      <c r="AG11" s="341" t="s">
        <v>3672</v>
      </c>
      <c r="AH11" s="341" t="s">
        <v>3673</v>
      </c>
      <c r="AI11" s="341" t="s">
        <v>3674</v>
      </c>
      <c r="AJ11" s="341" t="s">
        <v>3675</v>
      </c>
      <c r="AK11" s="390" t="s">
        <v>9</v>
      </c>
      <c r="AL11" s="390" t="s">
        <v>79</v>
      </c>
      <c r="AM11" s="390" t="s">
        <v>79</v>
      </c>
      <c r="AN11" s="390" t="s">
        <v>79</v>
      </c>
      <c r="AO11" s="390" t="s">
        <v>79</v>
      </c>
      <c r="AP11" s="390" t="s">
        <v>79</v>
      </c>
      <c r="AQ11" s="390" t="s">
        <v>79</v>
      </c>
      <c r="AR11" s="390" t="s">
        <v>79</v>
      </c>
      <c r="AS11" s="390" t="s">
        <v>79</v>
      </c>
      <c r="AT11" s="390" t="s">
        <v>79</v>
      </c>
      <c r="AU11" s="341" t="s">
        <v>3502</v>
      </c>
      <c r="AV11" s="341"/>
      <c r="AW11" s="341" t="s">
        <v>3676</v>
      </c>
      <c r="AX11" s="390" t="s">
        <v>3492</v>
      </c>
      <c r="AY11" s="390" t="s">
        <v>3677</v>
      </c>
      <c r="AZ11" s="341" t="s">
        <v>3678</v>
      </c>
      <c r="BA11" s="341" t="s">
        <v>3679</v>
      </c>
      <c r="BB11" s="341" t="s">
        <v>3680</v>
      </c>
      <c r="BC11" s="341" t="s">
        <v>3681</v>
      </c>
      <c r="BD11" s="341" t="s">
        <v>3682</v>
      </c>
      <c r="BE11" s="341" t="s">
        <v>3683</v>
      </c>
      <c r="BF11" s="341" t="s">
        <v>3684</v>
      </c>
      <c r="BG11" s="341" t="s">
        <v>3685</v>
      </c>
      <c r="BH11" s="341"/>
      <c r="BI11" s="390"/>
      <c r="BJ11" s="390" t="s">
        <v>3677</v>
      </c>
      <c r="BK11" s="390"/>
      <c r="BL11" s="390" t="s">
        <v>3670</v>
      </c>
      <c r="BN11" s="762" t="s">
        <v>9</v>
      </c>
      <c r="BO11" s="762"/>
      <c r="BP11" s="761" t="s">
        <v>3686</v>
      </c>
      <c r="BQ11" s="761"/>
      <c r="BR11" s="761"/>
      <c r="BS11" s="761"/>
      <c r="BT11" s="761"/>
      <c r="BU11" s="761"/>
      <c r="BV11" s="761"/>
      <c r="BW11" s="761"/>
      <c r="BX11" s="761"/>
      <c r="BY11" s="761"/>
      <c r="BZ11" s="761"/>
      <c r="CA11" s="761"/>
      <c r="CD11" s="215">
        <v>1</v>
      </c>
    </row>
    <row r="12" spans="1:82" ht="30">
      <c r="A12" s="340"/>
      <c r="B12" s="363"/>
      <c r="C12" s="363"/>
      <c r="D12" s="363"/>
      <c r="E12" s="363"/>
      <c r="F12" s="363"/>
      <c r="G12" s="363"/>
      <c r="H12" s="363"/>
      <c r="I12" s="363"/>
      <c r="J12" s="363"/>
      <c r="K12" s="363"/>
      <c r="L12" s="363"/>
      <c r="M12" s="363"/>
      <c r="N12" s="363"/>
      <c r="O12" s="363"/>
      <c r="P12" s="363"/>
      <c r="Q12" s="363"/>
      <c r="R12" s="363"/>
      <c r="S12" s="363"/>
      <c r="T12" s="340"/>
      <c r="U12" s="340"/>
      <c r="V12" s="340"/>
      <c r="W12" s="340"/>
      <c r="X12" s="340"/>
      <c r="Y12" s="340"/>
      <c r="Z12" s="340"/>
      <c r="AA12" s="390" t="s">
        <v>3492</v>
      </c>
      <c r="AB12" s="390" t="s">
        <v>657</v>
      </c>
      <c r="AC12" s="390" t="s">
        <v>3687</v>
      </c>
      <c r="AD12" s="390" t="s">
        <v>3688</v>
      </c>
      <c r="AE12" s="390" t="s">
        <v>3689</v>
      </c>
      <c r="AF12" s="341" t="s">
        <v>3690</v>
      </c>
      <c r="AG12" s="341" t="s">
        <v>3691</v>
      </c>
      <c r="AH12" s="341" t="s">
        <v>3692</v>
      </c>
      <c r="AI12" s="341" t="s">
        <v>3693</v>
      </c>
      <c r="AJ12" s="341" t="s">
        <v>3694</v>
      </c>
      <c r="AK12" s="390" t="s">
        <v>9</v>
      </c>
      <c r="AL12" s="390" t="s">
        <v>79</v>
      </c>
      <c r="AM12" s="390" t="s">
        <v>79</v>
      </c>
      <c r="AN12" s="390" t="s">
        <v>79</v>
      </c>
      <c r="AO12" s="390" t="s">
        <v>79</v>
      </c>
      <c r="AP12" s="390" t="s">
        <v>9</v>
      </c>
      <c r="AQ12" s="390" t="s">
        <v>79</v>
      </c>
      <c r="AR12" s="390" t="s">
        <v>79</v>
      </c>
      <c r="AS12" s="390" t="s">
        <v>79</v>
      </c>
      <c r="AT12" s="390" t="s">
        <v>79</v>
      </c>
      <c r="AU12" s="341" t="s">
        <v>3625</v>
      </c>
      <c r="AV12" s="341"/>
      <c r="AW12" s="341" t="s">
        <v>3695</v>
      </c>
      <c r="AX12" s="390" t="s">
        <v>3535</v>
      </c>
      <c r="AY12" s="390" t="s">
        <v>3504</v>
      </c>
      <c r="AZ12" s="341" t="s">
        <v>3696</v>
      </c>
      <c r="BA12" s="341" t="s">
        <v>3697</v>
      </c>
      <c r="BB12" s="341" t="s">
        <v>3507</v>
      </c>
      <c r="BC12" s="341" t="s">
        <v>3508</v>
      </c>
      <c r="BD12" s="341" t="s">
        <v>3509</v>
      </c>
      <c r="BE12" s="341" t="s">
        <v>3510</v>
      </c>
      <c r="BF12" s="341" t="s">
        <v>3511</v>
      </c>
      <c r="BG12" s="341" t="s">
        <v>3512</v>
      </c>
      <c r="BH12" s="341"/>
      <c r="BI12" s="390"/>
      <c r="BJ12" s="390"/>
      <c r="BK12" s="390"/>
      <c r="BL12" s="390" t="s">
        <v>3687</v>
      </c>
      <c r="BN12" s="762" t="s">
        <v>13</v>
      </c>
      <c r="BO12" s="762"/>
      <c r="BP12" s="761" t="s">
        <v>3698</v>
      </c>
      <c r="BQ12" s="761"/>
      <c r="BR12" s="761"/>
      <c r="BS12" s="761"/>
      <c r="BT12" s="761"/>
      <c r="BU12" s="761"/>
      <c r="BV12" s="761"/>
      <c r="BW12" s="761"/>
      <c r="BX12" s="761"/>
      <c r="BY12" s="761"/>
      <c r="BZ12" s="761"/>
      <c r="CA12" s="761"/>
      <c r="CD12" s="215">
        <v>1</v>
      </c>
    </row>
    <row r="13" spans="1:82" ht="24" customHeight="1">
      <c r="A13" s="340"/>
      <c r="B13" s="378" t="s">
        <v>3699</v>
      </c>
      <c r="C13" s="378"/>
      <c r="D13" s="378"/>
      <c r="E13" s="378"/>
      <c r="F13" s="378"/>
      <c r="G13" s="378"/>
      <c r="H13" s="378"/>
      <c r="I13" s="378"/>
      <c r="J13" s="378"/>
      <c r="K13" s="378"/>
      <c r="L13" s="378"/>
      <c r="M13" s="378"/>
      <c r="N13" s="378"/>
      <c r="O13" s="378"/>
      <c r="P13" s="378"/>
      <c r="Q13" s="378"/>
      <c r="R13" s="378"/>
      <c r="S13" s="378"/>
      <c r="T13" s="340"/>
      <c r="U13" s="340"/>
      <c r="V13" s="340"/>
      <c r="W13" s="340"/>
      <c r="X13" s="340"/>
      <c r="Y13" s="340"/>
      <c r="Z13" s="340"/>
      <c r="AA13" s="390" t="s">
        <v>3492</v>
      </c>
      <c r="AB13" s="390" t="s">
        <v>3700</v>
      </c>
      <c r="AC13" s="390" t="s">
        <v>3701</v>
      </c>
      <c r="AD13" s="390" t="s">
        <v>1029</v>
      </c>
      <c r="AE13" s="390" t="s">
        <v>3702</v>
      </c>
      <c r="AF13" s="341" t="s">
        <v>3703</v>
      </c>
      <c r="AG13" s="341" t="s">
        <v>3704</v>
      </c>
      <c r="AH13" s="341" t="s">
        <v>3705</v>
      </c>
      <c r="AI13" s="341" t="s">
        <v>3706</v>
      </c>
      <c r="AJ13" s="341" t="s">
        <v>3707</v>
      </c>
      <c r="AK13" s="390" t="s">
        <v>79</v>
      </c>
      <c r="AL13" s="390" t="s">
        <v>79</v>
      </c>
      <c r="AM13" s="390" t="s">
        <v>79</v>
      </c>
      <c r="AN13" s="390" t="s">
        <v>17</v>
      </c>
      <c r="AO13" s="390" t="s">
        <v>79</v>
      </c>
      <c r="AP13" s="390" t="s">
        <v>79</v>
      </c>
      <c r="AQ13" s="390" t="s">
        <v>79</v>
      </c>
      <c r="AR13" s="390" t="s">
        <v>79</v>
      </c>
      <c r="AS13" s="390" t="s">
        <v>17</v>
      </c>
      <c r="AT13" s="390" t="s">
        <v>79</v>
      </c>
      <c r="AU13" s="341" t="s">
        <v>3502</v>
      </c>
      <c r="AV13" s="341"/>
      <c r="AW13" s="341" t="s">
        <v>3708</v>
      </c>
      <c r="AX13" s="390" t="s">
        <v>3535</v>
      </c>
      <c r="AY13" s="390" t="s">
        <v>3526</v>
      </c>
      <c r="AZ13" s="341" t="s">
        <v>3709</v>
      </c>
      <c r="BA13" s="341" t="s">
        <v>3710</v>
      </c>
      <c r="BB13" s="341" t="s">
        <v>3529</v>
      </c>
      <c r="BC13" s="341" t="s">
        <v>3530</v>
      </c>
      <c r="BD13" s="341" t="s">
        <v>3531</v>
      </c>
      <c r="BE13" s="341" t="s">
        <v>3532</v>
      </c>
      <c r="BF13" s="341" t="s">
        <v>3533</v>
      </c>
      <c r="BG13" s="341" t="s">
        <v>3534</v>
      </c>
      <c r="BH13" s="341"/>
      <c r="BI13" s="390"/>
      <c r="BJ13" s="390"/>
      <c r="BK13" s="390"/>
      <c r="BL13" s="390" t="s">
        <v>3701</v>
      </c>
      <c r="BN13" s="762" t="s">
        <v>17</v>
      </c>
      <c r="BO13" s="762"/>
      <c r="BP13" s="761" t="s">
        <v>3711</v>
      </c>
      <c r="BQ13" s="761"/>
      <c r="BR13" s="761"/>
      <c r="BS13" s="761"/>
      <c r="BT13" s="761"/>
      <c r="BU13" s="761"/>
      <c r="BV13" s="761"/>
      <c r="BW13" s="761"/>
      <c r="BX13" s="761"/>
      <c r="BY13" s="761"/>
      <c r="BZ13" s="761"/>
      <c r="CA13" s="761"/>
      <c r="CD13" s="215">
        <v>1</v>
      </c>
    </row>
    <row r="14" spans="1:82" ht="22.5" customHeight="1">
      <c r="A14" s="340"/>
      <c r="B14" s="363"/>
      <c r="C14" s="340"/>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90" t="s">
        <v>3492</v>
      </c>
      <c r="AB14" s="390" t="s">
        <v>102</v>
      </c>
      <c r="AC14" s="390" t="s">
        <v>3712</v>
      </c>
      <c r="AD14" s="390" t="s">
        <v>3713</v>
      </c>
      <c r="AE14" s="390" t="s">
        <v>3714</v>
      </c>
      <c r="AF14" s="341" t="s">
        <v>3715</v>
      </c>
      <c r="AG14" s="341" t="s">
        <v>3716</v>
      </c>
      <c r="AH14" s="341" t="s">
        <v>3717</v>
      </c>
      <c r="AI14" s="341" t="s">
        <v>3718</v>
      </c>
      <c r="AJ14" s="341" t="s">
        <v>3719</v>
      </c>
      <c r="AK14" s="390" t="s">
        <v>79</v>
      </c>
      <c r="AL14" s="390" t="s">
        <v>79</v>
      </c>
      <c r="AM14" s="390" t="s">
        <v>9</v>
      </c>
      <c r="AN14" s="390" t="s">
        <v>13</v>
      </c>
      <c r="AO14" s="390" t="s">
        <v>9</v>
      </c>
      <c r="AP14" s="390" t="s">
        <v>79</v>
      </c>
      <c r="AQ14" s="390" t="s">
        <v>79</v>
      </c>
      <c r="AR14" s="390" t="s">
        <v>17</v>
      </c>
      <c r="AS14" s="390" t="s">
        <v>9</v>
      </c>
      <c r="AT14" s="390" t="s">
        <v>79</v>
      </c>
      <c r="AU14" s="341" t="s">
        <v>3502</v>
      </c>
      <c r="AV14" s="341"/>
      <c r="AW14" s="341" t="s">
        <v>3720</v>
      </c>
      <c r="AX14" s="390" t="s">
        <v>3535</v>
      </c>
      <c r="AY14" s="390" t="s">
        <v>3547</v>
      </c>
      <c r="AZ14" s="341" t="s">
        <v>3721</v>
      </c>
      <c r="BA14" s="341" t="s">
        <v>3722</v>
      </c>
      <c r="BB14" s="341" t="s">
        <v>3550</v>
      </c>
      <c r="BC14" s="341" t="s">
        <v>3551</v>
      </c>
      <c r="BD14" s="341" t="s">
        <v>3552</v>
      </c>
      <c r="BE14" s="341" t="s">
        <v>3553</v>
      </c>
      <c r="BF14" s="341" t="s">
        <v>3554</v>
      </c>
      <c r="BG14" s="341" t="s">
        <v>3555</v>
      </c>
      <c r="BH14" s="341"/>
      <c r="BI14" s="390"/>
      <c r="BJ14" s="390"/>
      <c r="BK14" s="390"/>
      <c r="BL14" s="390" t="s">
        <v>3712</v>
      </c>
      <c r="BN14" s="762" t="s">
        <v>21</v>
      </c>
      <c r="BO14" s="762"/>
      <c r="BP14" s="761" t="s">
        <v>3723</v>
      </c>
      <c r="BQ14" s="761"/>
      <c r="BR14" s="761"/>
      <c r="BS14" s="761"/>
      <c r="BT14" s="761"/>
      <c r="BU14" s="761"/>
      <c r="BV14" s="761"/>
      <c r="BW14" s="761"/>
      <c r="BX14" s="761"/>
      <c r="BY14" s="761"/>
      <c r="BZ14" s="761"/>
      <c r="CA14" s="761"/>
      <c r="CD14" s="215">
        <v>1</v>
      </c>
    </row>
    <row r="15" spans="1:82" ht="30">
      <c r="A15" s="340"/>
      <c r="B15" s="381" t="s">
        <v>3724</v>
      </c>
      <c r="C15" s="343" t="s">
        <v>3492</v>
      </c>
      <c r="D15" s="384" t="s">
        <v>3559</v>
      </c>
      <c r="E15" s="385"/>
      <c r="F15" s="363"/>
      <c r="G15" s="363"/>
      <c r="H15" s="363"/>
      <c r="I15" s="363"/>
      <c r="J15" s="363"/>
      <c r="K15" s="363"/>
      <c r="L15" s="363"/>
      <c r="M15" s="363"/>
      <c r="N15" s="363"/>
      <c r="O15" s="363"/>
      <c r="P15" s="363"/>
      <c r="Q15" s="363"/>
      <c r="R15" s="363"/>
      <c r="S15" s="363"/>
      <c r="T15" s="340"/>
      <c r="U15" s="340"/>
      <c r="V15" s="340"/>
      <c r="W15" s="340"/>
      <c r="X15" s="340"/>
      <c r="Y15" s="340"/>
      <c r="Z15" s="340"/>
      <c r="AA15" s="390" t="s">
        <v>3492</v>
      </c>
      <c r="AB15" s="390" t="s">
        <v>3725</v>
      </c>
      <c r="AC15" s="390" t="s">
        <v>3726</v>
      </c>
      <c r="AD15" s="390" t="s">
        <v>3727</v>
      </c>
      <c r="AE15" s="390" t="s">
        <v>3728</v>
      </c>
      <c r="AF15" s="341" t="s">
        <v>3729</v>
      </c>
      <c r="AG15" s="341" t="s">
        <v>3730</v>
      </c>
      <c r="AH15" s="341" t="s">
        <v>3731</v>
      </c>
      <c r="AI15" s="341" t="s">
        <v>3732</v>
      </c>
      <c r="AJ15" s="341" t="s">
        <v>3733</v>
      </c>
      <c r="AK15" s="390" t="s">
        <v>79</v>
      </c>
      <c r="AL15" s="390" t="s">
        <v>17</v>
      </c>
      <c r="AM15" s="390" t="s">
        <v>79</v>
      </c>
      <c r="AN15" s="390" t="s">
        <v>13</v>
      </c>
      <c r="AO15" s="390" t="s">
        <v>79</v>
      </c>
      <c r="AP15" s="390" t="s">
        <v>17</v>
      </c>
      <c r="AQ15" s="390" t="s">
        <v>79</v>
      </c>
      <c r="AR15" s="390" t="s">
        <v>79</v>
      </c>
      <c r="AS15" s="390" t="s">
        <v>9</v>
      </c>
      <c r="AT15" s="390" t="s">
        <v>9</v>
      </c>
      <c r="AU15" s="341" t="s">
        <v>3502</v>
      </c>
      <c r="AV15" s="341"/>
      <c r="AW15" s="341" t="s">
        <v>3734</v>
      </c>
      <c r="AX15" s="390" t="s">
        <v>3535</v>
      </c>
      <c r="AY15" s="390" t="s">
        <v>3568</v>
      </c>
      <c r="AZ15" s="341" t="s">
        <v>3709</v>
      </c>
      <c r="BA15" s="341" t="s">
        <v>3735</v>
      </c>
      <c r="BB15" s="341" t="s">
        <v>3570</v>
      </c>
      <c r="BC15" s="341" t="s">
        <v>3571</v>
      </c>
      <c r="BD15" s="341" t="s">
        <v>3572</v>
      </c>
      <c r="BE15" s="341" t="s">
        <v>3573</v>
      </c>
      <c r="BF15" s="341" t="s">
        <v>3574</v>
      </c>
      <c r="BG15" s="341" t="s">
        <v>3575</v>
      </c>
      <c r="BH15" s="341"/>
      <c r="BI15" s="390"/>
      <c r="BJ15" s="390"/>
      <c r="BK15" s="390"/>
      <c r="BL15" s="390" t="s">
        <v>3726</v>
      </c>
      <c r="BN15" s="762" t="s">
        <v>25</v>
      </c>
      <c r="BO15" s="762"/>
      <c r="BP15" s="761" t="s">
        <v>3736</v>
      </c>
      <c r="BQ15" s="761"/>
      <c r="BR15" s="761"/>
      <c r="BS15" s="761"/>
      <c r="BT15" s="761"/>
      <c r="BU15" s="761"/>
      <c r="BV15" s="761"/>
      <c r="BW15" s="761"/>
      <c r="BX15" s="761"/>
      <c r="BY15" s="761"/>
      <c r="BZ15" s="761"/>
      <c r="CA15" s="761"/>
      <c r="CD15" s="215">
        <v>1</v>
      </c>
    </row>
    <row r="16" spans="1:82" ht="47.25" customHeight="1">
      <c r="A16" s="340"/>
      <c r="B16" s="381" t="s">
        <v>3737</v>
      </c>
      <c r="C16" s="343" t="s">
        <v>471</v>
      </c>
      <c r="D16" s="763" t="s">
        <v>3738</v>
      </c>
      <c r="E16" s="763"/>
      <c r="F16" s="363"/>
      <c r="G16" s="363"/>
      <c r="H16" s="363"/>
      <c r="I16" s="363"/>
      <c r="J16" s="363"/>
      <c r="K16" s="363"/>
      <c r="L16" s="363"/>
      <c r="M16" s="363"/>
      <c r="N16" s="363"/>
      <c r="O16" s="363"/>
      <c r="P16" s="363"/>
      <c r="Q16" s="363"/>
      <c r="R16" s="363"/>
      <c r="S16" s="363"/>
      <c r="T16" s="340"/>
      <c r="U16" s="340"/>
      <c r="V16" s="340"/>
      <c r="W16" s="340"/>
      <c r="X16" s="340"/>
      <c r="Y16" s="340"/>
      <c r="Z16" s="340"/>
      <c r="AA16" s="390" t="s">
        <v>3535</v>
      </c>
      <c r="AB16" s="390" t="s">
        <v>3739</v>
      </c>
      <c r="AC16" s="390" t="s">
        <v>3740</v>
      </c>
      <c r="AD16" s="390" t="s">
        <v>3727</v>
      </c>
      <c r="AE16" s="390" t="s">
        <v>3741</v>
      </c>
      <c r="AF16" s="341" t="s">
        <v>3742</v>
      </c>
      <c r="AG16" s="341" t="s">
        <v>3743</v>
      </c>
      <c r="AH16" s="341" t="s">
        <v>3744</v>
      </c>
      <c r="AI16" s="341" t="s">
        <v>3745</v>
      </c>
      <c r="AJ16" s="341" t="s">
        <v>3746</v>
      </c>
      <c r="AK16" s="390" t="s">
        <v>79</v>
      </c>
      <c r="AL16" s="390" t="s">
        <v>17</v>
      </c>
      <c r="AM16" s="390" t="s">
        <v>9</v>
      </c>
      <c r="AN16" s="390" t="s">
        <v>79</v>
      </c>
      <c r="AO16" s="390" t="s">
        <v>79</v>
      </c>
      <c r="AP16" s="390" t="s">
        <v>17</v>
      </c>
      <c r="AQ16" s="390" t="s">
        <v>79</v>
      </c>
      <c r="AR16" s="390" t="s">
        <v>79</v>
      </c>
      <c r="AS16" s="390" t="s">
        <v>79</v>
      </c>
      <c r="AT16" s="390" t="s">
        <v>79</v>
      </c>
      <c r="AU16" s="341" t="s">
        <v>3747</v>
      </c>
      <c r="AV16" s="341"/>
      <c r="AW16" s="341" t="s">
        <v>3748</v>
      </c>
      <c r="AX16" s="390" t="s">
        <v>3535</v>
      </c>
      <c r="AY16" s="390" t="s">
        <v>3590</v>
      </c>
      <c r="AZ16" s="341" t="s">
        <v>3749</v>
      </c>
      <c r="BA16" s="341" t="s">
        <v>3750</v>
      </c>
      <c r="BB16" s="341" t="s">
        <v>3593</v>
      </c>
      <c r="BC16" s="341" t="s">
        <v>3594</v>
      </c>
      <c r="BD16" s="341" t="s">
        <v>3595</v>
      </c>
      <c r="BE16" s="341" t="s">
        <v>3596</v>
      </c>
      <c r="BF16" s="341" t="s">
        <v>3597</v>
      </c>
      <c r="BG16" s="341" t="s">
        <v>3598</v>
      </c>
      <c r="BH16" s="341"/>
      <c r="BI16" s="390"/>
      <c r="BJ16" s="390"/>
      <c r="BK16" s="390"/>
      <c r="BL16" s="390" t="s">
        <v>3740</v>
      </c>
      <c r="BN16" s="762" t="s">
        <v>41</v>
      </c>
      <c r="BO16" s="762"/>
      <c r="BP16" s="761" t="s">
        <v>3751</v>
      </c>
      <c r="BQ16" s="761"/>
      <c r="BR16" s="761"/>
      <c r="BS16" s="761"/>
      <c r="BT16" s="761"/>
      <c r="BU16" s="761"/>
      <c r="BV16" s="761"/>
      <c r="BW16" s="761"/>
      <c r="BX16" s="761"/>
      <c r="BY16" s="761"/>
      <c r="BZ16" s="761"/>
      <c r="CA16" s="761"/>
      <c r="CD16" s="215">
        <v>1</v>
      </c>
    </row>
    <row r="17" spans="1:82" ht="19.5" customHeight="1">
      <c r="A17" s="340"/>
      <c r="B17" s="363"/>
      <c r="C17" s="363"/>
      <c r="D17" s="363"/>
      <c r="E17" s="363"/>
      <c r="F17" s="340"/>
      <c r="G17" s="340"/>
      <c r="H17" s="340"/>
      <c r="I17" s="340"/>
      <c r="J17" s="340"/>
      <c r="K17" s="340"/>
      <c r="L17" s="340"/>
      <c r="M17" s="340"/>
      <c r="N17" s="340"/>
      <c r="O17" s="340"/>
      <c r="P17" s="340"/>
      <c r="Q17" s="340"/>
      <c r="R17" s="340"/>
      <c r="S17" s="340"/>
      <c r="T17" s="340"/>
      <c r="U17" s="340"/>
      <c r="V17" s="340"/>
      <c r="W17" s="340"/>
      <c r="X17" s="340"/>
      <c r="Y17" s="340"/>
      <c r="Z17" s="340"/>
      <c r="AA17" s="390" t="s">
        <v>3535</v>
      </c>
      <c r="AB17" s="390" t="s">
        <v>747</v>
      </c>
      <c r="AC17" s="390" t="s">
        <v>3752</v>
      </c>
      <c r="AD17" s="390" t="s">
        <v>1209</v>
      </c>
      <c r="AE17" s="390" t="s">
        <v>3582</v>
      </c>
      <c r="AF17" s="341" t="s">
        <v>3753</v>
      </c>
      <c r="AG17" s="341" t="s">
        <v>3754</v>
      </c>
      <c r="AH17" s="341" t="s">
        <v>3755</v>
      </c>
      <c r="AI17" s="341" t="s">
        <v>3756</v>
      </c>
      <c r="AJ17" s="341" t="s">
        <v>3757</v>
      </c>
      <c r="AK17" s="390" t="s">
        <v>79</v>
      </c>
      <c r="AL17" s="390" t="s">
        <v>79</v>
      </c>
      <c r="AM17" s="390" t="s">
        <v>9</v>
      </c>
      <c r="AN17" s="390" t="s">
        <v>79</v>
      </c>
      <c r="AO17" s="390" t="s">
        <v>79</v>
      </c>
      <c r="AP17" s="390" t="s">
        <v>79</v>
      </c>
      <c r="AQ17" s="390" t="s">
        <v>13</v>
      </c>
      <c r="AR17" s="390" t="s">
        <v>79</v>
      </c>
      <c r="AS17" s="390" t="s">
        <v>79</v>
      </c>
      <c r="AT17" s="390" t="s">
        <v>79</v>
      </c>
      <c r="AU17" s="341" t="s">
        <v>3747</v>
      </c>
      <c r="AV17" s="341"/>
      <c r="AW17" s="341" t="s">
        <v>3758</v>
      </c>
      <c r="AX17" s="390" t="s">
        <v>3535</v>
      </c>
      <c r="AY17" s="390" t="s">
        <v>3610</v>
      </c>
      <c r="AZ17" s="341" t="s">
        <v>3735</v>
      </c>
      <c r="BA17" s="341" t="s">
        <v>3759</v>
      </c>
      <c r="BB17" s="341" t="s">
        <v>3612</v>
      </c>
      <c r="BC17" s="341" t="s">
        <v>3613</v>
      </c>
      <c r="BD17" s="341" t="s">
        <v>3614</v>
      </c>
      <c r="BE17" s="341" t="s">
        <v>3615</v>
      </c>
      <c r="BF17" s="341" t="s">
        <v>3533</v>
      </c>
      <c r="BG17" s="341" t="s">
        <v>3616</v>
      </c>
      <c r="BH17" s="341"/>
      <c r="BI17" s="390"/>
      <c r="BJ17" s="390"/>
      <c r="BK17" s="390"/>
      <c r="BL17" s="390" t="s">
        <v>3752</v>
      </c>
      <c r="BN17" s="762" t="s">
        <v>45</v>
      </c>
      <c r="BO17" s="762"/>
      <c r="BP17" s="761" t="s">
        <v>3760</v>
      </c>
      <c r="BQ17" s="761"/>
      <c r="BR17" s="761"/>
      <c r="BS17" s="761"/>
      <c r="BT17" s="761"/>
      <c r="BU17" s="761"/>
      <c r="BV17" s="761"/>
      <c r="BW17" s="761"/>
      <c r="BX17" s="761"/>
      <c r="BY17" s="761"/>
      <c r="BZ17" s="761"/>
      <c r="CA17" s="761"/>
      <c r="CD17" s="215">
        <v>1</v>
      </c>
    </row>
    <row r="18" spans="1:82" ht="42" customHeight="1">
      <c r="A18" s="340"/>
      <c r="B18" s="344" t="s">
        <v>3761</v>
      </c>
      <c r="C18" s="383" t="s">
        <v>3762</v>
      </c>
      <c r="D18" s="344" t="s">
        <v>3763</v>
      </c>
      <c r="E18" s="383" t="s">
        <v>3764</v>
      </c>
      <c r="F18" s="344" t="s">
        <v>3765</v>
      </c>
      <c r="G18" s="344" t="s">
        <v>3472</v>
      </c>
      <c r="H18" s="132" t="s">
        <v>707</v>
      </c>
      <c r="I18" s="120" t="s">
        <v>190</v>
      </c>
      <c r="J18" s="121" t="s">
        <v>194</v>
      </c>
      <c r="K18" s="349" t="s">
        <v>198</v>
      </c>
      <c r="L18" s="281" t="s">
        <v>252</v>
      </c>
      <c r="M18" s="350" t="s">
        <v>256</v>
      </c>
      <c r="N18" s="351" t="s">
        <v>260</v>
      </c>
      <c r="O18" s="352" t="s">
        <v>264</v>
      </c>
      <c r="P18" s="353" t="s">
        <v>186</v>
      </c>
      <c r="Q18" s="282" t="s">
        <v>268</v>
      </c>
      <c r="R18" s="344" t="s">
        <v>3766</v>
      </c>
      <c r="S18" s="344" t="s">
        <v>3767</v>
      </c>
      <c r="T18" s="340"/>
      <c r="U18" s="340"/>
      <c r="V18" s="340"/>
      <c r="W18" s="340"/>
      <c r="X18" s="340"/>
      <c r="Y18" s="340"/>
      <c r="Z18" s="340"/>
      <c r="AA18" s="390" t="s">
        <v>3535</v>
      </c>
      <c r="AB18" s="390" t="s">
        <v>986</v>
      </c>
      <c r="AC18" s="390" t="s">
        <v>3768</v>
      </c>
      <c r="AD18" s="390" t="s">
        <v>3769</v>
      </c>
      <c r="AE18" s="390" t="s">
        <v>3770</v>
      </c>
      <c r="AF18" s="341" t="s">
        <v>3771</v>
      </c>
      <c r="AG18" s="341" t="s">
        <v>3772</v>
      </c>
      <c r="AH18" s="341" t="s">
        <v>3773</v>
      </c>
      <c r="AI18" s="341" t="s">
        <v>3774</v>
      </c>
      <c r="AJ18" s="341" t="s">
        <v>3775</v>
      </c>
      <c r="AK18" s="390" t="s">
        <v>79</v>
      </c>
      <c r="AL18" s="390" t="s">
        <v>79</v>
      </c>
      <c r="AM18" s="390" t="s">
        <v>9</v>
      </c>
      <c r="AN18" s="390" t="s">
        <v>79</v>
      </c>
      <c r="AO18" s="390" t="s">
        <v>79</v>
      </c>
      <c r="AP18" s="390" t="s">
        <v>79</v>
      </c>
      <c r="AQ18" s="390" t="s">
        <v>9</v>
      </c>
      <c r="AR18" s="390" t="s">
        <v>13</v>
      </c>
      <c r="AS18" s="390" t="s">
        <v>79</v>
      </c>
      <c r="AT18" s="390" t="s">
        <v>9</v>
      </c>
      <c r="AU18" s="341" t="s">
        <v>3747</v>
      </c>
      <c r="AV18" s="341"/>
      <c r="AW18" s="341" t="s">
        <v>3776</v>
      </c>
      <c r="AX18" s="390" t="s">
        <v>3535</v>
      </c>
      <c r="AY18" s="390" t="s">
        <v>3627</v>
      </c>
      <c r="AZ18" s="341" t="s">
        <v>3709</v>
      </c>
      <c r="BA18" s="341" t="s">
        <v>3710</v>
      </c>
      <c r="BB18" s="341" t="s">
        <v>3628</v>
      </c>
      <c r="BC18" s="341" t="s">
        <v>3629</v>
      </c>
      <c r="BD18" s="341" t="s">
        <v>3630</v>
      </c>
      <c r="BE18" s="341" t="s">
        <v>3631</v>
      </c>
      <c r="BF18" s="341" t="s">
        <v>3632</v>
      </c>
      <c r="BG18" s="341" t="s">
        <v>3633</v>
      </c>
      <c r="BH18" s="341"/>
      <c r="BI18" s="390"/>
      <c r="BJ18" s="390"/>
      <c r="BK18" s="390"/>
      <c r="BL18" s="390" t="s">
        <v>3768</v>
      </c>
      <c r="BN18" s="399"/>
      <c r="BO18" s="399"/>
      <c r="BP18" s="399"/>
      <c r="BQ18" s="399"/>
      <c r="BR18" s="399"/>
      <c r="BS18" s="399"/>
      <c r="BT18" s="399"/>
      <c r="BU18" s="399"/>
      <c r="BV18" s="399"/>
      <c r="BW18" s="399"/>
      <c r="BX18" s="399"/>
      <c r="BY18" s="399"/>
      <c r="BZ18" s="399"/>
      <c r="CA18" s="399"/>
      <c r="CD18" s="215">
        <v>1</v>
      </c>
    </row>
    <row r="19" spans="1:82" ht="33.950000000000003" customHeight="1">
      <c r="A19" s="340"/>
      <c r="B19" s="380" t="s">
        <v>3777</v>
      </c>
      <c r="C19" s="343" t="s">
        <v>3580</v>
      </c>
      <c r="D19" s="345" t="str">
        <f>IFERROR(INDEX($AG$2:$AG$40,MATCH($C19,$AC$2:$AC$40,0)),"")</f>
        <v>marinade, mijoté, sauce</v>
      </c>
      <c r="E19" s="343">
        <v>2</v>
      </c>
      <c r="F19" s="345" t="str">
        <f>IFERROR(INDEX($AA$2:$AA$40,MATCH($C19,$AC$2:$AC$40,0)),"")</f>
        <v>ANTILLES FR.</v>
      </c>
      <c r="G19" s="345" t="str">
        <f>IFERROR(INDEX($AE$2:$AE$40,MATCH($C19,$AC$2:$AC$40,0)),"")</f>
        <v>ÉPICÉ / TERREUX</v>
      </c>
      <c r="H19" s="345">
        <f>IF($C19="","",IFERROR(INDEX($AK$2:$AK$40,MATCH($C19,$AC$2:$AC$40,0))*$E19,0))</f>
        <v>0</v>
      </c>
      <c r="I19" s="345">
        <f>IF($C19="","",IFERROR(INDEX($AL$2:$AL$40,MATCH($C19,$AC$2:$AC$40,0))*$E19,0))</f>
        <v>0</v>
      </c>
      <c r="J19" s="345">
        <f>IF($C19="","",IFERROR(INDEX($AM$2:$AM$40,MATCH($C19,$AC$2:$AC$40,0))*$E19,0))</f>
        <v>2</v>
      </c>
      <c r="K19" s="345">
        <f>IF($C19="","",IFERROR(INDEX($AN$2:$AN$40,MATCH($C19,$AC$2:$AC$40,0))*$E19,0))</f>
        <v>0</v>
      </c>
      <c r="L19" s="345">
        <f>IF($C19="","",IFERROR(INDEX($AO$2:$AO$40,MATCH($C19,$AC$2:$AC$40,0))*$E19,0))</f>
        <v>0</v>
      </c>
      <c r="M19" s="345">
        <f>IF($C19="","",IFERROR(INDEX($AP$2:$AP$40,MATCH($C19,$AC$2:$AC$40,0))*$E19,0))</f>
        <v>0</v>
      </c>
      <c r="N19" s="345">
        <f>IF($C19="","",IFERROR(INDEX($AQ$2:$AQ$40,MATCH($C19,$AC$2:$AC$40,0))*$E19,0))</f>
        <v>2</v>
      </c>
      <c r="O19" s="345">
        <f>IF($C19="","",IFERROR(INDEX($AR$2:$AR$40,MATCH($C19,$AC$2:$AC$40,0))*$E19,0))</f>
        <v>2</v>
      </c>
      <c r="P19" s="345">
        <f>IF($C19="","",IFERROR(INDEX($AS$2:$AS$40,MATCH($C19,$AC$2:$AC$40,0))*$E19,0))</f>
        <v>0</v>
      </c>
      <c r="Q19" s="345">
        <f>IF($C19="","",IFERROR(INDEX($AT$2:$AT$40,MATCH($C19,$AC$2:$AC$40,0))*$E19,0))</f>
        <v>2</v>
      </c>
      <c r="R19" s="345">
        <f>IF($C19="","",IF(OR($F19=$C$15,$F19="TRANSVERSAL"),1,0))</f>
        <v>1</v>
      </c>
      <c r="S19" s="345">
        <f>IF($G19="","",COUNTIF($G$19:$G$22,$G19))</f>
        <v>1</v>
      </c>
      <c r="T19" s="340"/>
      <c r="U19" s="340"/>
      <c r="V19" s="340"/>
      <c r="W19" s="340"/>
      <c r="X19" s="340"/>
      <c r="Y19" s="340"/>
      <c r="Z19" s="340"/>
      <c r="AA19" s="390" t="s">
        <v>3535</v>
      </c>
      <c r="AB19" s="390" t="s">
        <v>696</v>
      </c>
      <c r="AC19" s="390" t="s">
        <v>3778</v>
      </c>
      <c r="AD19" s="390" t="s">
        <v>3779</v>
      </c>
      <c r="AE19" s="390" t="s">
        <v>3780</v>
      </c>
      <c r="AF19" s="341" t="s">
        <v>3781</v>
      </c>
      <c r="AG19" s="341" t="s">
        <v>3782</v>
      </c>
      <c r="AH19" s="341" t="s">
        <v>3783</v>
      </c>
      <c r="AI19" s="341" t="s">
        <v>3784</v>
      </c>
      <c r="AJ19" s="341" t="s">
        <v>3785</v>
      </c>
      <c r="AK19" s="390" t="s">
        <v>79</v>
      </c>
      <c r="AL19" s="390" t="s">
        <v>13</v>
      </c>
      <c r="AM19" s="390" t="s">
        <v>79</v>
      </c>
      <c r="AN19" s="390" t="s">
        <v>9</v>
      </c>
      <c r="AO19" s="390" t="s">
        <v>79</v>
      </c>
      <c r="AP19" s="390" t="s">
        <v>17</v>
      </c>
      <c r="AQ19" s="390" t="s">
        <v>79</v>
      </c>
      <c r="AR19" s="390" t="s">
        <v>79</v>
      </c>
      <c r="AS19" s="390" t="s">
        <v>9</v>
      </c>
      <c r="AT19" s="390" t="s">
        <v>13</v>
      </c>
      <c r="AU19" s="341" t="s">
        <v>3747</v>
      </c>
      <c r="AV19" s="341"/>
      <c r="AW19" s="341" t="s">
        <v>3786</v>
      </c>
      <c r="AX19" s="390" t="s">
        <v>3535</v>
      </c>
      <c r="AY19" s="390" t="s">
        <v>3645</v>
      </c>
      <c r="AZ19" s="341" t="s">
        <v>3787</v>
      </c>
      <c r="BA19" s="341" t="s">
        <v>3647</v>
      </c>
      <c r="BB19" s="341" t="s">
        <v>3648</v>
      </c>
      <c r="BC19" s="341" t="s">
        <v>3649</v>
      </c>
      <c r="BD19" s="341" t="s">
        <v>3650</v>
      </c>
      <c r="BE19" s="341" t="s">
        <v>3651</v>
      </c>
      <c r="BF19" s="341" t="s">
        <v>3652</v>
      </c>
      <c r="BG19" s="341" t="s">
        <v>3653</v>
      </c>
      <c r="BH19" s="341"/>
      <c r="BI19" s="390"/>
      <c r="BJ19" s="390"/>
      <c r="BK19" s="390"/>
      <c r="BL19" s="390" t="s">
        <v>3778</v>
      </c>
      <c r="BN19" s="765" t="s">
        <v>3788</v>
      </c>
      <c r="BO19" s="765"/>
      <c r="BP19" s="765"/>
      <c r="BQ19" s="765"/>
      <c r="BR19" s="765"/>
      <c r="BS19" s="765"/>
      <c r="BT19" s="765"/>
      <c r="BU19" s="765"/>
      <c r="BV19" s="765"/>
      <c r="BW19" s="765"/>
      <c r="BX19" s="765"/>
      <c r="BY19" s="765"/>
      <c r="BZ19" s="765"/>
      <c r="CA19" s="765"/>
      <c r="CD19" s="215">
        <v>1</v>
      </c>
    </row>
    <row r="20" spans="1:82" ht="33.950000000000003" customHeight="1">
      <c r="A20" s="340"/>
      <c r="B20" s="380" t="s">
        <v>3789</v>
      </c>
      <c r="C20" s="343" t="s">
        <v>3637</v>
      </c>
      <c r="D20" s="345" t="str">
        <f>IFERROR(INDEX($AG$2:$AG$40,MATCH($C20,$AC$2:$AC$40,0)),"")</f>
        <v>rôti, soupe, purée, mijoté</v>
      </c>
      <c r="E20" s="343">
        <v>2</v>
      </c>
      <c r="F20" s="345" t="str">
        <f>IFERROR(INDEX($AA$2:$AA$40,MATCH($C20,$AC$2:$AC$40,0)),"")</f>
        <v>ANTILLES FR.</v>
      </c>
      <c r="G20" s="345" t="str">
        <f>IFERROR(INDEX($AE$2:$AE$40,MATCH($C20,$AC$2:$AC$40,0)),"")</f>
        <v>VÉGÉTAL / TERREUX</v>
      </c>
      <c r="H20" s="345">
        <f>IF($C20="","",IFERROR(INDEX($AK$2:$AK$40,MATCH($C20,$AC$2:$AC$40,0))*$E20,0))</f>
        <v>4</v>
      </c>
      <c r="I20" s="345">
        <f>IF($C20="","",IFERROR(INDEX($AL$2:$AL$40,MATCH($C20,$AC$2:$AC$40,0))*$E20,0))</f>
        <v>0</v>
      </c>
      <c r="J20" s="345">
        <f>IF($C20="","",IFERROR(INDEX($AM$2:$AM$40,MATCH($C20,$AC$2:$AC$40,0))*$E20,0))</f>
        <v>0</v>
      </c>
      <c r="K20" s="345">
        <f>IF($C20="","",IFERROR(INDEX($AN$2:$AN$40,MATCH($C20,$AC$2:$AC$40,0))*$E20,0))</f>
        <v>0</v>
      </c>
      <c r="L20" s="345">
        <f>IF($C20="","",IFERROR(INDEX($AO$2:$AO$40,MATCH($C20,$AC$2:$AC$40,0))*$E20,0))</f>
        <v>0</v>
      </c>
      <c r="M20" s="345">
        <f>IF($C20="","",IFERROR(INDEX($AP$2:$AP$40,MATCH($C20,$AC$2:$AC$40,0))*$E20,0))</f>
        <v>2</v>
      </c>
      <c r="N20" s="345">
        <f>IF($C20="","",IFERROR(INDEX($AQ$2:$AQ$40,MATCH($C20,$AC$2:$AC$40,0))*$E20,0))</f>
        <v>2</v>
      </c>
      <c r="O20" s="345">
        <f>IF($C20="","",IFERROR(INDEX($AR$2:$AR$40,MATCH($C20,$AC$2:$AC$40,0))*$E20,0))</f>
        <v>0</v>
      </c>
      <c r="P20" s="345">
        <f>IF($C20="","",IFERROR(INDEX($AS$2:$AS$40,MATCH($C20,$AC$2:$AC$40,0))*$E20,0))</f>
        <v>0</v>
      </c>
      <c r="Q20" s="345">
        <f>IF($C20="","",IFERROR(INDEX($AT$2:$AT$40,MATCH($C20,$AC$2:$AC$40,0))*$E20,0))</f>
        <v>0</v>
      </c>
      <c r="R20" s="345">
        <f>IF($C20="","",IF(OR($F20=$C$15,$F20="TRANSVERSAL"),1,0))</f>
        <v>1</v>
      </c>
      <c r="S20" s="345">
        <f>IF($G20="","",COUNTIF($G$19:$G$22,$G20))</f>
        <v>1</v>
      </c>
      <c r="T20" s="340"/>
      <c r="U20" s="340"/>
      <c r="V20" s="340"/>
      <c r="W20" s="340"/>
      <c r="X20" s="340"/>
      <c r="Y20" s="340"/>
      <c r="Z20" s="340"/>
      <c r="AA20" s="390" t="s">
        <v>3535</v>
      </c>
      <c r="AB20" s="390" t="s">
        <v>3725</v>
      </c>
      <c r="AC20" s="390" t="s">
        <v>3790</v>
      </c>
      <c r="AD20" s="390" t="s">
        <v>3791</v>
      </c>
      <c r="AE20" s="390" t="s">
        <v>3792</v>
      </c>
      <c r="AF20" s="341" t="s">
        <v>3793</v>
      </c>
      <c r="AG20" s="341" t="s">
        <v>3794</v>
      </c>
      <c r="AH20" s="341" t="s">
        <v>3795</v>
      </c>
      <c r="AI20" s="341" t="s">
        <v>3796</v>
      </c>
      <c r="AJ20" s="341" t="s">
        <v>3797</v>
      </c>
      <c r="AK20" s="390" t="s">
        <v>79</v>
      </c>
      <c r="AL20" s="390" t="s">
        <v>9</v>
      </c>
      <c r="AM20" s="390" t="s">
        <v>79</v>
      </c>
      <c r="AN20" s="390" t="s">
        <v>17</v>
      </c>
      <c r="AO20" s="390" t="s">
        <v>9</v>
      </c>
      <c r="AP20" s="390" t="s">
        <v>79</v>
      </c>
      <c r="AQ20" s="390" t="s">
        <v>9</v>
      </c>
      <c r="AR20" s="390" t="s">
        <v>9</v>
      </c>
      <c r="AS20" s="390" t="s">
        <v>9</v>
      </c>
      <c r="AT20" s="390" t="s">
        <v>9</v>
      </c>
      <c r="AU20" s="341" t="s">
        <v>3747</v>
      </c>
      <c r="AV20" s="341"/>
      <c r="AW20" s="341" t="s">
        <v>3798</v>
      </c>
      <c r="AX20" s="390" t="s">
        <v>3535</v>
      </c>
      <c r="AY20" s="390" t="s">
        <v>3662</v>
      </c>
      <c r="AZ20" s="341" t="s">
        <v>3799</v>
      </c>
      <c r="BA20" s="341" t="s">
        <v>3664</v>
      </c>
      <c r="BB20" s="341" t="s">
        <v>3665</v>
      </c>
      <c r="BC20" s="341" t="s">
        <v>3666</v>
      </c>
      <c r="BD20" s="341" t="s">
        <v>3667</v>
      </c>
      <c r="BE20" s="341" t="s">
        <v>3668</v>
      </c>
      <c r="BF20" s="341" t="s">
        <v>3574</v>
      </c>
      <c r="BG20" s="341" t="s">
        <v>3669</v>
      </c>
      <c r="BH20" s="341"/>
      <c r="BI20" s="390"/>
      <c r="BJ20" s="390"/>
      <c r="BK20" s="390"/>
      <c r="BL20" s="390" t="s">
        <v>3790</v>
      </c>
      <c r="BN20" s="421" t="s">
        <v>3469</v>
      </c>
      <c r="BO20" s="421" t="s">
        <v>336</v>
      </c>
      <c r="BP20" s="766" t="s">
        <v>3800</v>
      </c>
      <c r="BQ20" s="766"/>
      <c r="BR20" s="766"/>
      <c r="BS20" s="766"/>
      <c r="BT20" s="766"/>
      <c r="BU20" s="766"/>
      <c r="BV20" s="766"/>
      <c r="BW20" s="766"/>
      <c r="BX20" s="766"/>
      <c r="BY20" s="766"/>
      <c r="BZ20" s="766"/>
      <c r="CA20" s="766"/>
      <c r="CD20" s="215">
        <v>1</v>
      </c>
    </row>
    <row r="21" spans="1:82" ht="33.950000000000003" customHeight="1">
      <c r="A21" s="340"/>
      <c r="B21" s="380" t="s">
        <v>3801</v>
      </c>
      <c r="C21" s="343" t="s">
        <v>3601</v>
      </c>
      <c r="D21" s="345" t="str">
        <f>IFERROR(INDEX($AG$2:$AG$40,MATCH($C21,$AC$2:$AC$40,0)),"")</f>
        <v>infusion, condiment, finition</v>
      </c>
      <c r="E21" s="343">
        <v>1</v>
      </c>
      <c r="F21" s="345" t="str">
        <f>IFERROR(INDEX($AA$2:$AA$40,MATCH($C21,$AC$2:$AC$40,0)),"")</f>
        <v>ANTILLES FR.</v>
      </c>
      <c r="G21" s="345" t="str">
        <f>IFERROR(INDEX($AE$2:$AE$40,MATCH($C21,$AC$2:$AC$40,0)),"")</f>
        <v>HERBACÉ / AGRUME</v>
      </c>
      <c r="H21" s="345">
        <f>IF($C21="","",IFERROR(INDEX($AK$2:$AK$40,MATCH($C21,$AC$2:$AC$40,0))*$E21,0))</f>
        <v>0</v>
      </c>
      <c r="I21" s="345">
        <f>IF($C21="","",IFERROR(INDEX($AL$2:$AL$40,MATCH($C21,$AC$2:$AC$40,0))*$E21,0))</f>
        <v>3</v>
      </c>
      <c r="J21" s="345">
        <f>IF($C21="","",IFERROR(INDEX($AM$2:$AM$40,MATCH($C21,$AC$2:$AC$40,0))*$E21,0))</f>
        <v>0</v>
      </c>
      <c r="K21" s="345">
        <f>IF($C21="","",IFERROR(INDEX($AN$2:$AN$40,MATCH($C21,$AC$2:$AC$40,0))*$E21,0))</f>
        <v>0</v>
      </c>
      <c r="L21" s="345">
        <f>IF($C21="","",IFERROR(INDEX($AO$2:$AO$40,MATCH($C21,$AC$2:$AC$40,0))*$E21,0))</f>
        <v>1</v>
      </c>
      <c r="M21" s="345">
        <f>IF($C21="","",IFERROR(INDEX($AP$2:$AP$40,MATCH($C21,$AC$2:$AC$40,0))*$E21,0))</f>
        <v>3</v>
      </c>
      <c r="N21" s="345">
        <f>IF($C21="","",IFERROR(INDEX($AQ$2:$AQ$40,MATCH($C21,$AC$2:$AC$40,0))*$E21,0))</f>
        <v>0</v>
      </c>
      <c r="O21" s="345">
        <f>IF($C21="","",IFERROR(INDEX($AR$2:$AR$40,MATCH($C21,$AC$2:$AC$40,0))*$E21,0))</f>
        <v>0</v>
      </c>
      <c r="P21" s="345">
        <f>IF($C21="","",IFERROR(INDEX($AS$2:$AS$40,MATCH($C21,$AC$2:$AC$40,0))*$E21,0))</f>
        <v>1</v>
      </c>
      <c r="Q21" s="345">
        <f>IF($C21="","",IFERROR(INDEX($AT$2:$AT$40,MATCH($C21,$AC$2:$AC$40,0))*$E21,0))</f>
        <v>1</v>
      </c>
      <c r="R21" s="345">
        <f>IF($C21="","",IF(OR($F21=$C$15,$F21="TRANSVERSAL"),1,0))</f>
        <v>1</v>
      </c>
      <c r="S21" s="345">
        <f>IF($G21="","",COUNTIF($G$19:$G$22,$G21))</f>
        <v>1</v>
      </c>
      <c r="T21" s="340"/>
      <c r="U21" s="340"/>
      <c r="V21" s="340"/>
      <c r="W21" s="340"/>
      <c r="X21" s="340"/>
      <c r="Y21" s="340"/>
      <c r="Z21" s="340"/>
      <c r="AA21" s="390" t="s">
        <v>3535</v>
      </c>
      <c r="AB21" s="390" t="s">
        <v>3802</v>
      </c>
      <c r="AC21" s="390" t="s">
        <v>3803</v>
      </c>
      <c r="AD21" s="390" t="s">
        <v>3804</v>
      </c>
      <c r="AE21" s="390" t="s">
        <v>3805</v>
      </c>
      <c r="AF21" s="341" t="s">
        <v>3806</v>
      </c>
      <c r="AG21" s="341" t="s">
        <v>3807</v>
      </c>
      <c r="AH21" s="341" t="s">
        <v>3808</v>
      </c>
      <c r="AI21" s="341" t="s">
        <v>3809</v>
      </c>
      <c r="AJ21" s="341" t="s">
        <v>3810</v>
      </c>
      <c r="AK21" s="390" t="s">
        <v>79</v>
      </c>
      <c r="AL21" s="390" t="s">
        <v>79</v>
      </c>
      <c r="AM21" s="390" t="s">
        <v>13</v>
      </c>
      <c r="AN21" s="390" t="s">
        <v>79</v>
      </c>
      <c r="AO21" s="390" t="s">
        <v>79</v>
      </c>
      <c r="AP21" s="390" t="s">
        <v>13</v>
      </c>
      <c r="AQ21" s="390" t="s">
        <v>79</v>
      </c>
      <c r="AR21" s="390" t="s">
        <v>79</v>
      </c>
      <c r="AS21" s="390" t="s">
        <v>79</v>
      </c>
      <c r="AT21" s="390" t="s">
        <v>79</v>
      </c>
      <c r="AU21" s="341" t="s">
        <v>3747</v>
      </c>
      <c r="AV21" s="341"/>
      <c r="AW21" s="341" t="s">
        <v>3811</v>
      </c>
      <c r="AX21" s="390" t="s">
        <v>3535</v>
      </c>
      <c r="AY21" s="390" t="s">
        <v>3677</v>
      </c>
      <c r="AZ21" s="341" t="s">
        <v>3812</v>
      </c>
      <c r="BA21" s="341" t="s">
        <v>3679</v>
      </c>
      <c r="BB21" s="341" t="s">
        <v>3680</v>
      </c>
      <c r="BC21" s="341" t="s">
        <v>3681</v>
      </c>
      <c r="BD21" s="341" t="s">
        <v>3682</v>
      </c>
      <c r="BE21" s="341" t="s">
        <v>3683</v>
      </c>
      <c r="BF21" s="341" t="s">
        <v>3684</v>
      </c>
      <c r="BG21" s="341" t="s">
        <v>3685</v>
      </c>
      <c r="BH21" s="341"/>
      <c r="BI21" s="390"/>
      <c r="BJ21" s="390"/>
      <c r="BK21" s="390"/>
      <c r="BL21" s="390" t="s">
        <v>3803</v>
      </c>
      <c r="BN21" s="420" t="s">
        <v>3492</v>
      </c>
      <c r="BO21" s="420" t="s">
        <v>3813</v>
      </c>
      <c r="BP21" s="764" t="s">
        <v>3814</v>
      </c>
      <c r="BQ21" s="764"/>
      <c r="BR21" s="764"/>
      <c r="BS21" s="764"/>
      <c r="BT21" s="764"/>
      <c r="BU21" s="764"/>
      <c r="BV21" s="764"/>
      <c r="BW21" s="764"/>
      <c r="BX21" s="764"/>
      <c r="BY21" s="764"/>
      <c r="BZ21" s="764"/>
      <c r="CA21" s="764"/>
      <c r="CD21" s="215">
        <v>1</v>
      </c>
    </row>
    <row r="22" spans="1:82" ht="33.950000000000003" customHeight="1">
      <c r="A22" s="340"/>
      <c r="B22" s="380" t="s">
        <v>3815</v>
      </c>
      <c r="C22" s="343" t="s">
        <v>3494</v>
      </c>
      <c r="D22" s="345" t="str">
        <f>IFERROR(INDEX($AG$2:$AG$40,MATCH($C22,$AC$2:$AC$40,0)),"")</f>
        <v>crue, hachée, marinade, sauce</v>
      </c>
      <c r="E22" s="343">
        <v>1</v>
      </c>
      <c r="F22" s="345" t="str">
        <f>IFERROR(INDEX($AA$2:$AA$40,MATCH($C22,$AC$2:$AC$40,0)),"")</f>
        <v>ANTILLES FR.</v>
      </c>
      <c r="G22" s="345" t="str">
        <f>IFERROR(INDEX($AE$2:$AE$40,MATCH($C22,$AC$2:$AC$40,0)),"")</f>
        <v>HERBACÉ / ALLIACÉ</v>
      </c>
      <c r="H22" s="345">
        <f>IF($C22="","",IFERROR(INDEX($AK$2:$AK$40,MATCH($C22,$AC$2:$AC$40,0))*$E22,0))</f>
        <v>0</v>
      </c>
      <c r="I22" s="345">
        <f>IF($C22="","",IFERROR(INDEX($AL$2:$AL$40,MATCH($C22,$AC$2:$AC$40,0))*$E22,0))</f>
        <v>0</v>
      </c>
      <c r="J22" s="345">
        <f>IF($C22="","",IFERROR(INDEX($AM$2:$AM$40,MATCH($C22,$AC$2:$AC$40,0))*$E22,0))</f>
        <v>1</v>
      </c>
      <c r="K22" s="345">
        <f>IF($C22="","",IFERROR(INDEX($AN$2:$AN$40,MATCH($C22,$AC$2:$AC$40,0))*$E22,0))</f>
        <v>0</v>
      </c>
      <c r="L22" s="345">
        <f>IF($C22="","",IFERROR(INDEX($AO$2:$AO$40,MATCH($C22,$AC$2:$AC$40,0))*$E22,0))</f>
        <v>0</v>
      </c>
      <c r="M22" s="345">
        <f>IF($C22="","",IFERROR(INDEX($AP$2:$AP$40,MATCH($C22,$AC$2:$AC$40,0))*$E22,0))</f>
        <v>3</v>
      </c>
      <c r="N22" s="345">
        <f>IF($C22="","",IFERROR(INDEX($AQ$2:$AQ$40,MATCH($C22,$AC$2:$AC$40,0))*$E22,0))</f>
        <v>0</v>
      </c>
      <c r="O22" s="345">
        <f>IF($C22="","",IFERROR(INDEX($AR$2:$AR$40,MATCH($C22,$AC$2:$AC$40,0))*$E22,0))</f>
        <v>0</v>
      </c>
      <c r="P22" s="345">
        <f>IF($C22="","",IFERROR(INDEX($AS$2:$AS$40,MATCH($C22,$AC$2:$AC$40,0))*$E22,0))</f>
        <v>0</v>
      </c>
      <c r="Q22" s="345">
        <f>IF($C22="","",IFERROR(INDEX($AT$2:$AT$40,MATCH($C22,$AC$2:$AC$40,0))*$E22,0))</f>
        <v>0</v>
      </c>
      <c r="R22" s="345">
        <f>IF($C22="","",IF(OR($F22=$C$15,$F22="TRANSVERSAL"),1,0))</f>
        <v>1</v>
      </c>
      <c r="S22" s="345">
        <f>IF($G22="","",COUNTIF($G$19:$G$22,$G22))</f>
        <v>1</v>
      </c>
      <c r="T22" s="340"/>
      <c r="U22" s="340"/>
      <c r="V22" s="340"/>
      <c r="W22" s="340"/>
      <c r="X22" s="340"/>
      <c r="Y22" s="340"/>
      <c r="Z22" s="340"/>
      <c r="AA22" s="390" t="s">
        <v>3535</v>
      </c>
      <c r="AB22" s="390" t="s">
        <v>657</v>
      </c>
      <c r="AC22" s="390" t="s">
        <v>3816</v>
      </c>
      <c r="AD22" s="390" t="s">
        <v>769</v>
      </c>
      <c r="AE22" s="390" t="s">
        <v>3619</v>
      </c>
      <c r="AF22" s="341" t="s">
        <v>3620</v>
      </c>
      <c r="AG22" s="341" t="s">
        <v>3817</v>
      </c>
      <c r="AH22" s="341" t="s">
        <v>3818</v>
      </c>
      <c r="AI22" s="341" t="s">
        <v>3819</v>
      </c>
      <c r="AJ22" s="341" t="s">
        <v>3820</v>
      </c>
      <c r="AK22" s="390" t="s">
        <v>9</v>
      </c>
      <c r="AL22" s="390" t="s">
        <v>79</v>
      </c>
      <c r="AM22" s="390" t="s">
        <v>79</v>
      </c>
      <c r="AN22" s="390" t="s">
        <v>79</v>
      </c>
      <c r="AO22" s="390" t="s">
        <v>79</v>
      </c>
      <c r="AP22" s="390" t="s">
        <v>9</v>
      </c>
      <c r="AQ22" s="390" t="s">
        <v>79</v>
      </c>
      <c r="AR22" s="390" t="s">
        <v>79</v>
      </c>
      <c r="AS22" s="390" t="s">
        <v>79</v>
      </c>
      <c r="AT22" s="390" t="s">
        <v>79</v>
      </c>
      <c r="AU22" s="341" t="s">
        <v>3747</v>
      </c>
      <c r="AV22" s="341"/>
      <c r="AW22" s="341" t="s">
        <v>3821</v>
      </c>
      <c r="AX22" s="390" t="s">
        <v>3556</v>
      </c>
      <c r="AY22" s="390" t="s">
        <v>3504</v>
      </c>
      <c r="AZ22" s="341" t="s">
        <v>3822</v>
      </c>
      <c r="BA22" s="341" t="s">
        <v>3823</v>
      </c>
      <c r="BB22" s="341" t="s">
        <v>3507</v>
      </c>
      <c r="BC22" s="341" t="s">
        <v>3508</v>
      </c>
      <c r="BD22" s="341" t="s">
        <v>3509</v>
      </c>
      <c r="BE22" s="341" t="s">
        <v>3510</v>
      </c>
      <c r="BF22" s="341" t="s">
        <v>3511</v>
      </c>
      <c r="BG22" s="341" t="s">
        <v>3512</v>
      </c>
      <c r="BH22" s="341"/>
      <c r="BI22" s="390"/>
      <c r="BJ22" s="390"/>
      <c r="BK22" s="390"/>
      <c r="BL22" s="390" t="s">
        <v>3816</v>
      </c>
      <c r="BN22" s="420" t="s">
        <v>3535</v>
      </c>
      <c r="BO22" s="420" t="s">
        <v>3824</v>
      </c>
      <c r="BP22" s="764" t="s">
        <v>3825</v>
      </c>
      <c r="BQ22" s="764"/>
      <c r="BR22" s="764"/>
      <c r="BS22" s="764"/>
      <c r="BT22" s="764"/>
      <c r="BU22" s="764"/>
      <c r="BV22" s="764"/>
      <c r="BW22" s="764"/>
      <c r="BX22" s="764"/>
      <c r="BY22" s="764"/>
      <c r="BZ22" s="764"/>
      <c r="CA22" s="764"/>
      <c r="CD22" s="215">
        <v>1</v>
      </c>
    </row>
    <row r="23" spans="1:82" ht="27" customHeight="1">
      <c r="A23" s="340"/>
      <c r="B23" s="363"/>
      <c r="C23" s="363"/>
      <c r="D23" s="363"/>
      <c r="E23" s="363"/>
      <c r="F23" s="363"/>
      <c r="G23" s="363"/>
      <c r="H23" s="363"/>
      <c r="I23" s="363"/>
      <c r="J23" s="363"/>
      <c r="K23" s="363"/>
      <c r="L23" s="363"/>
      <c r="M23" s="363"/>
      <c r="N23" s="363"/>
      <c r="O23" s="363"/>
      <c r="P23" s="363"/>
      <c r="Q23" s="363"/>
      <c r="R23" s="363"/>
      <c r="S23" s="363"/>
      <c r="T23" s="340"/>
      <c r="U23" s="340"/>
      <c r="V23" s="340"/>
      <c r="W23" s="340"/>
      <c r="X23" s="340"/>
      <c r="Y23" s="340"/>
      <c r="Z23" s="340"/>
      <c r="AA23" s="390" t="s">
        <v>3535</v>
      </c>
      <c r="AB23" s="390" t="s">
        <v>3826</v>
      </c>
      <c r="AC23" s="390" t="s">
        <v>3827</v>
      </c>
      <c r="AD23" s="390" t="s">
        <v>3688</v>
      </c>
      <c r="AE23" s="390" t="s">
        <v>3828</v>
      </c>
      <c r="AF23" s="341" t="s">
        <v>3829</v>
      </c>
      <c r="AG23" s="341" t="s">
        <v>3830</v>
      </c>
      <c r="AH23" s="341" t="s">
        <v>3831</v>
      </c>
      <c r="AI23" s="341" t="s">
        <v>3832</v>
      </c>
      <c r="AJ23" s="341" t="s">
        <v>3833</v>
      </c>
      <c r="AK23" s="390" t="s">
        <v>9</v>
      </c>
      <c r="AL23" s="390" t="s">
        <v>79</v>
      </c>
      <c r="AM23" s="390" t="s">
        <v>79</v>
      </c>
      <c r="AN23" s="390" t="s">
        <v>9</v>
      </c>
      <c r="AO23" s="390" t="s">
        <v>79</v>
      </c>
      <c r="AP23" s="390" t="s">
        <v>79</v>
      </c>
      <c r="AQ23" s="390" t="s">
        <v>9</v>
      </c>
      <c r="AR23" s="390" t="s">
        <v>79</v>
      </c>
      <c r="AS23" s="390" t="s">
        <v>79</v>
      </c>
      <c r="AT23" s="390" t="s">
        <v>79</v>
      </c>
      <c r="AU23" s="341" t="s">
        <v>3747</v>
      </c>
      <c r="AV23" s="341"/>
      <c r="AW23" s="341" t="s">
        <v>3834</v>
      </c>
      <c r="AX23" s="390" t="s">
        <v>3556</v>
      </c>
      <c r="AY23" s="390" t="s">
        <v>3526</v>
      </c>
      <c r="AZ23" s="341" t="s">
        <v>3835</v>
      </c>
      <c r="BA23" s="341" t="s">
        <v>3836</v>
      </c>
      <c r="BB23" s="341" t="s">
        <v>3529</v>
      </c>
      <c r="BC23" s="341" t="s">
        <v>3530</v>
      </c>
      <c r="BD23" s="341" t="s">
        <v>3531</v>
      </c>
      <c r="BE23" s="341" t="s">
        <v>3532</v>
      </c>
      <c r="BF23" s="341" t="s">
        <v>3533</v>
      </c>
      <c r="BG23" s="341" t="s">
        <v>3534</v>
      </c>
      <c r="BH23" s="341"/>
      <c r="BI23" s="390"/>
      <c r="BJ23" s="390"/>
      <c r="BK23" s="390"/>
      <c r="BL23" s="390" t="s">
        <v>3827</v>
      </c>
      <c r="BN23" s="420" t="s">
        <v>3556</v>
      </c>
      <c r="BO23" s="420" t="s">
        <v>3837</v>
      </c>
      <c r="BP23" s="764" t="s">
        <v>3838</v>
      </c>
      <c r="BQ23" s="764"/>
      <c r="BR23" s="764"/>
      <c r="BS23" s="764"/>
      <c r="BT23" s="764"/>
      <c r="BU23" s="764"/>
      <c r="BV23" s="764"/>
      <c r="BW23" s="764"/>
      <c r="BX23" s="764"/>
      <c r="BY23" s="764"/>
      <c r="BZ23" s="764"/>
      <c r="CA23" s="764"/>
      <c r="CD23" s="215">
        <v>1</v>
      </c>
    </row>
    <row r="24" spans="1:82" ht="27" customHeight="1">
      <c r="A24" s="340"/>
      <c r="B24" s="363"/>
      <c r="C24" s="363"/>
      <c r="D24" s="363"/>
      <c r="E24" s="363"/>
      <c r="F24" s="363"/>
      <c r="G24" s="363"/>
      <c r="H24" s="363"/>
      <c r="I24" s="363"/>
      <c r="J24" s="363"/>
      <c r="K24" s="363"/>
      <c r="L24" s="363"/>
      <c r="M24" s="363"/>
      <c r="N24" s="363"/>
      <c r="O24" s="363"/>
      <c r="P24" s="363"/>
      <c r="Q24" s="363"/>
      <c r="R24" s="363"/>
      <c r="S24" s="363"/>
      <c r="T24" s="340"/>
      <c r="U24" s="340"/>
      <c r="V24" s="340"/>
      <c r="W24" s="340"/>
      <c r="X24" s="340"/>
      <c r="Y24" s="340"/>
      <c r="Z24" s="340"/>
      <c r="AA24" s="390" t="s">
        <v>3535</v>
      </c>
      <c r="AB24" s="390" t="s">
        <v>3839</v>
      </c>
      <c r="AC24" s="390" t="s">
        <v>3840</v>
      </c>
      <c r="AD24" s="390" t="s">
        <v>679</v>
      </c>
      <c r="AE24" s="390" t="s">
        <v>3841</v>
      </c>
      <c r="AF24" s="341" t="s">
        <v>3842</v>
      </c>
      <c r="AG24" s="341" t="s">
        <v>3843</v>
      </c>
      <c r="AH24" s="341" t="s">
        <v>3844</v>
      </c>
      <c r="AI24" s="341" t="s">
        <v>3845</v>
      </c>
      <c r="AJ24" s="341" t="s">
        <v>3846</v>
      </c>
      <c r="AK24" s="390" t="s">
        <v>9</v>
      </c>
      <c r="AL24" s="390" t="s">
        <v>79</v>
      </c>
      <c r="AM24" s="390" t="s">
        <v>79</v>
      </c>
      <c r="AN24" s="390" t="s">
        <v>13</v>
      </c>
      <c r="AO24" s="390" t="s">
        <v>79</v>
      </c>
      <c r="AP24" s="390" t="s">
        <v>79</v>
      </c>
      <c r="AQ24" s="390" t="s">
        <v>13</v>
      </c>
      <c r="AR24" s="390" t="s">
        <v>79</v>
      </c>
      <c r="AS24" s="390" t="s">
        <v>79</v>
      </c>
      <c r="AT24" s="390" t="s">
        <v>79</v>
      </c>
      <c r="AU24" s="341" t="s">
        <v>3847</v>
      </c>
      <c r="AV24" s="341"/>
      <c r="AW24" s="341" t="s">
        <v>3848</v>
      </c>
      <c r="AX24" s="390" t="s">
        <v>3556</v>
      </c>
      <c r="AY24" s="390" t="s">
        <v>3547</v>
      </c>
      <c r="AZ24" s="341" t="s">
        <v>3849</v>
      </c>
      <c r="BA24" s="341" t="s">
        <v>3850</v>
      </c>
      <c r="BB24" s="341" t="s">
        <v>3550</v>
      </c>
      <c r="BC24" s="341" t="s">
        <v>3551</v>
      </c>
      <c r="BD24" s="341" t="s">
        <v>3552</v>
      </c>
      <c r="BE24" s="341" t="s">
        <v>3553</v>
      </c>
      <c r="BF24" s="341" t="s">
        <v>3554</v>
      </c>
      <c r="BG24" s="341" t="s">
        <v>3555</v>
      </c>
      <c r="BH24" s="341"/>
      <c r="BI24" s="390"/>
      <c r="BJ24" s="390"/>
      <c r="BK24" s="390"/>
      <c r="BL24" s="390" t="s">
        <v>3840</v>
      </c>
      <c r="BN24" s="420" t="s">
        <v>3576</v>
      </c>
      <c r="BO24" s="420" t="s">
        <v>3851</v>
      </c>
      <c r="BP24" s="764" t="s">
        <v>3852</v>
      </c>
      <c r="BQ24" s="764"/>
      <c r="BR24" s="764"/>
      <c r="BS24" s="764"/>
      <c r="BT24" s="764"/>
      <c r="BU24" s="764"/>
      <c r="BV24" s="764"/>
      <c r="BW24" s="764"/>
      <c r="BX24" s="764"/>
      <c r="BY24" s="764"/>
      <c r="BZ24" s="764"/>
      <c r="CA24" s="764"/>
      <c r="CD24" s="215">
        <v>1</v>
      </c>
    </row>
    <row r="25" spans="1:82" ht="24" customHeight="1">
      <c r="A25" s="340"/>
      <c r="B25" s="755" t="s">
        <v>3853</v>
      </c>
      <c r="C25" s="755"/>
      <c r="D25" s="755"/>
      <c r="E25" s="755"/>
      <c r="F25" s="755"/>
      <c r="G25" s="359" t="s">
        <v>3854</v>
      </c>
      <c r="H25" s="347">
        <f>SUM(H19:H22)</f>
        <v>4</v>
      </c>
      <c r="I25" s="347">
        <f>I19+I20+I21+I22</f>
        <v>3</v>
      </c>
      <c r="J25" s="347">
        <f>SUM(J19:J20)+SUM(J21:J22)</f>
        <v>3</v>
      </c>
      <c r="K25" s="347">
        <f>SUM(K19,K20,K21,K22)</f>
        <v>0</v>
      </c>
      <c r="L25" s="347">
        <f>SUM(L19:L22)+0</f>
        <v>1</v>
      </c>
      <c r="M25" s="347">
        <f>SUM(M19:M22)+0*1</f>
        <v>8</v>
      </c>
      <c r="N25" s="347">
        <f>SUM(N19:N22)+0*2</f>
        <v>4</v>
      </c>
      <c r="O25" s="347">
        <f>SUM(O19:O22)+0*3</f>
        <v>2</v>
      </c>
      <c r="P25" s="347">
        <f>SUM(P19:P22)+0*4</f>
        <v>1</v>
      </c>
      <c r="Q25" s="347">
        <f>SUM(Q19:Q22)+0*5</f>
        <v>3</v>
      </c>
      <c r="R25" s="347" t="s">
        <v>3855</v>
      </c>
      <c r="S25" s="347" t="s">
        <v>3855</v>
      </c>
      <c r="T25" s="340"/>
      <c r="U25" s="340"/>
      <c r="V25" s="340"/>
      <c r="W25" s="340"/>
      <c r="X25" s="340"/>
      <c r="Y25" s="340"/>
      <c r="Z25" s="340"/>
      <c r="AA25" s="390" t="s">
        <v>3535</v>
      </c>
      <c r="AB25" s="390" t="s">
        <v>3856</v>
      </c>
      <c r="AC25" s="390" t="s">
        <v>3857</v>
      </c>
      <c r="AD25" s="390" t="s">
        <v>3858</v>
      </c>
      <c r="AE25" s="390" t="s">
        <v>3714</v>
      </c>
      <c r="AF25" s="341" t="s">
        <v>3859</v>
      </c>
      <c r="AG25" s="341" t="s">
        <v>3860</v>
      </c>
      <c r="AH25" s="341" t="s">
        <v>3861</v>
      </c>
      <c r="AI25" s="341" t="s">
        <v>3862</v>
      </c>
      <c r="AJ25" s="341" t="s">
        <v>3863</v>
      </c>
      <c r="AK25" s="390" t="s">
        <v>79</v>
      </c>
      <c r="AL25" s="390" t="s">
        <v>79</v>
      </c>
      <c r="AM25" s="390" t="s">
        <v>9</v>
      </c>
      <c r="AN25" s="390" t="s">
        <v>17</v>
      </c>
      <c r="AO25" s="390" t="s">
        <v>13</v>
      </c>
      <c r="AP25" s="390" t="s">
        <v>79</v>
      </c>
      <c r="AQ25" s="390" t="s">
        <v>79</v>
      </c>
      <c r="AR25" s="390" t="s">
        <v>17</v>
      </c>
      <c r="AS25" s="390" t="s">
        <v>13</v>
      </c>
      <c r="AT25" s="390" t="s">
        <v>79</v>
      </c>
      <c r="AU25" s="341" t="s">
        <v>3747</v>
      </c>
      <c r="AV25" s="341"/>
      <c r="AW25" s="341" t="s">
        <v>3864</v>
      </c>
      <c r="AX25" s="390" t="s">
        <v>3556</v>
      </c>
      <c r="AY25" s="390" t="s">
        <v>3568</v>
      </c>
      <c r="AZ25" s="341" t="s">
        <v>3835</v>
      </c>
      <c r="BA25" s="341" t="s">
        <v>3865</v>
      </c>
      <c r="BB25" s="341" t="s">
        <v>3570</v>
      </c>
      <c r="BC25" s="341" t="s">
        <v>3571</v>
      </c>
      <c r="BD25" s="341" t="s">
        <v>3572</v>
      </c>
      <c r="BE25" s="341" t="s">
        <v>3573</v>
      </c>
      <c r="BF25" s="341" t="s">
        <v>3574</v>
      </c>
      <c r="BG25" s="341" t="s">
        <v>3575</v>
      </c>
      <c r="BH25" s="341"/>
      <c r="BI25" s="390"/>
      <c r="BJ25" s="390"/>
      <c r="BK25" s="390"/>
      <c r="BL25" s="390" t="s">
        <v>3857</v>
      </c>
      <c r="BN25" s="399"/>
      <c r="BO25" s="399"/>
      <c r="BP25" s="399"/>
      <c r="BQ25" s="399"/>
      <c r="BR25" s="399"/>
      <c r="BS25" s="399"/>
      <c r="BT25" s="399"/>
      <c r="BU25" s="399"/>
      <c r="BV25" s="399"/>
      <c r="BW25" s="399"/>
      <c r="BX25" s="399"/>
      <c r="BY25" s="399"/>
      <c r="BZ25" s="399"/>
      <c r="CA25" s="399"/>
      <c r="CD25" s="215">
        <v>1</v>
      </c>
    </row>
    <row r="26" spans="1:82" ht="36" customHeight="1">
      <c r="A26" s="340"/>
      <c r="B26" s="755"/>
      <c r="C26" s="755"/>
      <c r="D26" s="755"/>
      <c r="E26" s="755"/>
      <c r="F26" s="755"/>
      <c r="G26" s="360"/>
      <c r="H26" s="360"/>
      <c r="I26" s="360"/>
      <c r="J26" s="360"/>
      <c r="K26" s="360"/>
      <c r="L26" s="360"/>
      <c r="M26" s="360"/>
      <c r="N26" s="360"/>
      <c r="O26" s="360"/>
      <c r="P26" s="360"/>
      <c r="Q26" s="360"/>
      <c r="R26" s="360"/>
      <c r="S26" s="361"/>
      <c r="T26" s="340"/>
      <c r="U26" s="340"/>
      <c r="V26" s="340"/>
      <c r="W26" s="340"/>
      <c r="X26" s="340"/>
      <c r="Y26" s="340"/>
      <c r="Z26" s="340"/>
      <c r="AA26" s="390" t="s">
        <v>3556</v>
      </c>
      <c r="AB26" s="390" t="s">
        <v>819</v>
      </c>
      <c r="AC26" s="390" t="s">
        <v>3866</v>
      </c>
      <c r="AD26" s="390" t="s">
        <v>769</v>
      </c>
      <c r="AE26" s="390" t="s">
        <v>3655</v>
      </c>
      <c r="AF26" s="341" t="s">
        <v>3867</v>
      </c>
      <c r="AG26" s="341" t="s">
        <v>3868</v>
      </c>
      <c r="AH26" s="341" t="s">
        <v>3869</v>
      </c>
      <c r="AI26" s="341" t="s">
        <v>3870</v>
      </c>
      <c r="AJ26" s="341" t="s">
        <v>3871</v>
      </c>
      <c r="AK26" s="390" t="s">
        <v>9</v>
      </c>
      <c r="AL26" s="390" t="s">
        <v>79</v>
      </c>
      <c r="AM26" s="390" t="s">
        <v>79</v>
      </c>
      <c r="AN26" s="390" t="s">
        <v>79</v>
      </c>
      <c r="AO26" s="390" t="s">
        <v>79</v>
      </c>
      <c r="AP26" s="390" t="s">
        <v>79</v>
      </c>
      <c r="AQ26" s="390" t="s">
        <v>9</v>
      </c>
      <c r="AR26" s="390" t="s">
        <v>79</v>
      </c>
      <c r="AS26" s="390" t="s">
        <v>79</v>
      </c>
      <c r="AT26" s="390" t="s">
        <v>79</v>
      </c>
      <c r="AU26" s="341" t="s">
        <v>3872</v>
      </c>
      <c r="AV26" s="341"/>
      <c r="AW26" s="341" t="s">
        <v>3873</v>
      </c>
      <c r="AX26" s="390" t="s">
        <v>3556</v>
      </c>
      <c r="AY26" s="390" t="s">
        <v>3590</v>
      </c>
      <c r="AZ26" s="341" t="s">
        <v>3874</v>
      </c>
      <c r="BA26" s="341" t="s">
        <v>3875</v>
      </c>
      <c r="BB26" s="341" t="s">
        <v>3593</v>
      </c>
      <c r="BC26" s="341" t="s">
        <v>3594</v>
      </c>
      <c r="BD26" s="341" t="s">
        <v>3595</v>
      </c>
      <c r="BE26" s="341" t="s">
        <v>3596</v>
      </c>
      <c r="BF26" s="341" t="s">
        <v>3597</v>
      </c>
      <c r="BG26" s="341" t="s">
        <v>3598</v>
      </c>
      <c r="BH26" s="341"/>
      <c r="BI26" s="390"/>
      <c r="BJ26" s="390"/>
      <c r="BK26" s="390"/>
      <c r="BL26" s="390" t="s">
        <v>3866</v>
      </c>
      <c r="BN26" s="765" t="s">
        <v>3876</v>
      </c>
      <c r="BO26" s="765"/>
      <c r="BP26" s="765"/>
      <c r="BQ26" s="765"/>
      <c r="BR26" s="765"/>
      <c r="BS26" s="765"/>
      <c r="BT26" s="765"/>
      <c r="BU26" s="765"/>
      <c r="BV26" s="765"/>
      <c r="BW26" s="765"/>
      <c r="BX26" s="765"/>
      <c r="BY26" s="765"/>
      <c r="BZ26" s="765"/>
      <c r="CA26" s="765"/>
      <c r="CD26" s="215">
        <v>1</v>
      </c>
    </row>
    <row r="27" spans="1:82" ht="27" customHeight="1">
      <c r="A27" s="340"/>
      <c r="B27" s="358" t="str">
        <f t="shared" ref="B27:G27" si="0">SUBSTITUTE(ADDRESS(1,COLUMN(),4),"1","")</f>
        <v>B</v>
      </c>
      <c r="C27" s="358" t="str">
        <f t="shared" si="0"/>
        <v>C</v>
      </c>
      <c r="D27" s="358" t="str">
        <f t="shared" si="0"/>
        <v>D</v>
      </c>
      <c r="E27" s="358" t="str">
        <f t="shared" si="0"/>
        <v>E</v>
      </c>
      <c r="F27" s="358" t="str">
        <f t="shared" si="0"/>
        <v>F</v>
      </c>
      <c r="G27" s="358" t="str">
        <f t="shared" si="0"/>
        <v>G</v>
      </c>
      <c r="H27" s="358"/>
      <c r="I27" s="358"/>
      <c r="J27" s="362"/>
      <c r="K27" s="362"/>
      <c r="L27" s="362"/>
      <c r="M27" s="362"/>
      <c r="N27" s="362"/>
      <c r="O27" s="362"/>
      <c r="P27" s="362"/>
      <c r="Q27" s="362"/>
      <c r="R27" s="362"/>
      <c r="S27" s="363"/>
      <c r="T27" s="340"/>
      <c r="U27" s="340"/>
      <c r="V27" s="340"/>
      <c r="W27" s="340"/>
      <c r="X27" s="340"/>
      <c r="Y27" s="340"/>
      <c r="Z27" s="340"/>
      <c r="AA27" s="390" t="s">
        <v>3556</v>
      </c>
      <c r="AB27" s="390" t="s">
        <v>819</v>
      </c>
      <c r="AC27" s="390" t="s">
        <v>3877</v>
      </c>
      <c r="AD27" s="390" t="s">
        <v>3878</v>
      </c>
      <c r="AE27" s="390" t="s">
        <v>3879</v>
      </c>
      <c r="AF27" s="341" t="s">
        <v>3880</v>
      </c>
      <c r="AG27" s="341" t="s">
        <v>3881</v>
      </c>
      <c r="AH27" s="341" t="s">
        <v>3882</v>
      </c>
      <c r="AI27" s="341" t="s">
        <v>3883</v>
      </c>
      <c r="AJ27" s="341" t="s">
        <v>3884</v>
      </c>
      <c r="AK27" s="390" t="s">
        <v>9</v>
      </c>
      <c r="AL27" s="390" t="s">
        <v>79</v>
      </c>
      <c r="AM27" s="390" t="s">
        <v>79</v>
      </c>
      <c r="AN27" s="390" t="s">
        <v>79</v>
      </c>
      <c r="AO27" s="390" t="s">
        <v>79</v>
      </c>
      <c r="AP27" s="390" t="s">
        <v>79</v>
      </c>
      <c r="AQ27" s="390" t="s">
        <v>9</v>
      </c>
      <c r="AR27" s="390" t="s">
        <v>9</v>
      </c>
      <c r="AS27" s="390" t="s">
        <v>79</v>
      </c>
      <c r="AT27" s="390" t="s">
        <v>79</v>
      </c>
      <c r="AU27" s="341" t="s">
        <v>3872</v>
      </c>
      <c r="AV27" s="341"/>
      <c r="AW27" s="341" t="s">
        <v>3885</v>
      </c>
      <c r="AX27" s="390" t="s">
        <v>3556</v>
      </c>
      <c r="AY27" s="390" t="s">
        <v>3610</v>
      </c>
      <c r="AZ27" s="341" t="s">
        <v>3865</v>
      </c>
      <c r="BA27" s="341" t="s">
        <v>3886</v>
      </c>
      <c r="BB27" s="341" t="s">
        <v>3612</v>
      </c>
      <c r="BC27" s="341" t="s">
        <v>3613</v>
      </c>
      <c r="BD27" s="341" t="s">
        <v>3614</v>
      </c>
      <c r="BE27" s="341" t="s">
        <v>3615</v>
      </c>
      <c r="BF27" s="341" t="s">
        <v>3533</v>
      </c>
      <c r="BG27" s="341" t="s">
        <v>3616</v>
      </c>
      <c r="BH27" s="341"/>
      <c r="BI27" s="390"/>
      <c r="BJ27" s="390"/>
      <c r="BK27" s="390"/>
      <c r="BL27" s="390" t="s">
        <v>3877</v>
      </c>
      <c r="BN27" s="421" t="s">
        <v>335</v>
      </c>
      <c r="BO27" s="421" t="s">
        <v>336</v>
      </c>
      <c r="BP27" s="766" t="s">
        <v>3887</v>
      </c>
      <c r="BQ27" s="766"/>
      <c r="BR27" s="766"/>
      <c r="BS27" s="766"/>
      <c r="BT27" s="766"/>
      <c r="BU27" s="766"/>
      <c r="BV27" s="766"/>
      <c r="BW27" s="766"/>
      <c r="BX27" s="766"/>
      <c r="BY27" s="766"/>
      <c r="BZ27" s="766"/>
      <c r="CA27" s="766"/>
      <c r="CD27" s="215">
        <v>1</v>
      </c>
    </row>
    <row r="28" spans="1:82" ht="24" customHeight="1">
      <c r="A28" s="340"/>
      <c r="B28" s="756" t="s">
        <v>3888</v>
      </c>
      <c r="C28" s="756"/>
      <c r="D28" s="756"/>
      <c r="E28" s="756"/>
      <c r="F28" s="756"/>
      <c r="G28" s="756"/>
      <c r="H28" s="357"/>
      <c r="I28" s="357"/>
      <c r="J28" s="363"/>
      <c r="K28" s="363"/>
      <c r="L28" s="363"/>
      <c r="M28" s="363"/>
      <c r="N28" s="363"/>
      <c r="O28" s="363"/>
      <c r="P28" s="363"/>
      <c r="Q28" s="363"/>
      <c r="R28" s="363"/>
      <c r="S28" s="363"/>
      <c r="T28" s="340"/>
      <c r="U28" s="340"/>
      <c r="V28" s="340"/>
      <c r="W28" s="340"/>
      <c r="X28" s="340"/>
      <c r="Y28" s="340"/>
      <c r="Z28" s="340"/>
      <c r="AA28" s="390" t="s">
        <v>3556</v>
      </c>
      <c r="AB28" s="390" t="s">
        <v>819</v>
      </c>
      <c r="AC28" s="390" t="s">
        <v>3889</v>
      </c>
      <c r="AD28" s="390" t="s">
        <v>769</v>
      </c>
      <c r="AE28" s="390" t="s">
        <v>3890</v>
      </c>
      <c r="AF28" s="341" t="s">
        <v>3891</v>
      </c>
      <c r="AG28" s="341" t="s">
        <v>3892</v>
      </c>
      <c r="AH28" s="341" t="s">
        <v>3893</v>
      </c>
      <c r="AI28" s="341" t="s">
        <v>3894</v>
      </c>
      <c r="AJ28" s="341" t="s">
        <v>3895</v>
      </c>
      <c r="AK28" s="390" t="s">
        <v>9</v>
      </c>
      <c r="AL28" s="390" t="s">
        <v>79</v>
      </c>
      <c r="AM28" s="390" t="s">
        <v>79</v>
      </c>
      <c r="AN28" s="390" t="s">
        <v>79</v>
      </c>
      <c r="AO28" s="390" t="s">
        <v>79</v>
      </c>
      <c r="AP28" s="390" t="s">
        <v>79</v>
      </c>
      <c r="AQ28" s="390" t="s">
        <v>79</v>
      </c>
      <c r="AR28" s="390" t="s">
        <v>9</v>
      </c>
      <c r="AS28" s="390" t="s">
        <v>79</v>
      </c>
      <c r="AT28" s="390" t="s">
        <v>79</v>
      </c>
      <c r="AU28" s="341" t="s">
        <v>3872</v>
      </c>
      <c r="AV28" s="341"/>
      <c r="AW28" s="341" t="s">
        <v>3896</v>
      </c>
      <c r="AX28" s="390" t="s">
        <v>3556</v>
      </c>
      <c r="AY28" s="390" t="s">
        <v>3627</v>
      </c>
      <c r="AZ28" s="341" t="s">
        <v>3835</v>
      </c>
      <c r="BA28" s="341" t="s">
        <v>3836</v>
      </c>
      <c r="BB28" s="341" t="s">
        <v>3628</v>
      </c>
      <c r="BC28" s="341" t="s">
        <v>3629</v>
      </c>
      <c r="BD28" s="341" t="s">
        <v>3630</v>
      </c>
      <c r="BE28" s="341" t="s">
        <v>3631</v>
      </c>
      <c r="BF28" s="341" t="s">
        <v>3632</v>
      </c>
      <c r="BG28" s="341" t="s">
        <v>3633</v>
      </c>
      <c r="BH28" s="341"/>
      <c r="BI28" s="390"/>
      <c r="BJ28" s="390"/>
      <c r="BK28" s="390"/>
      <c r="BL28" s="390" t="s">
        <v>3889</v>
      </c>
      <c r="BN28" s="401">
        <v>1</v>
      </c>
      <c r="BO28" s="409" t="s">
        <v>3897</v>
      </c>
      <c r="BP28" s="731" t="s">
        <v>3898</v>
      </c>
      <c r="BQ28" s="731"/>
      <c r="BR28" s="731"/>
      <c r="BS28" s="731"/>
      <c r="BT28" s="731"/>
      <c r="BU28" s="731"/>
      <c r="BV28" s="731"/>
      <c r="BW28" s="731"/>
      <c r="BX28" s="731"/>
      <c r="BY28" s="731"/>
      <c r="BZ28" s="731"/>
      <c r="CA28" s="731"/>
      <c r="CD28" s="215">
        <v>1</v>
      </c>
    </row>
    <row r="29" spans="1:82" ht="30" customHeight="1">
      <c r="A29" s="340"/>
      <c r="B29" s="344" t="s">
        <v>317</v>
      </c>
      <c r="C29" s="344" t="s">
        <v>3899</v>
      </c>
      <c r="D29" s="344" t="s">
        <v>3900</v>
      </c>
      <c r="E29" s="344" t="s">
        <v>3901</v>
      </c>
      <c r="F29" s="344" t="s">
        <v>3902</v>
      </c>
      <c r="G29" s="344" t="s">
        <v>3635</v>
      </c>
      <c r="H29" s="344"/>
      <c r="I29" s="344"/>
      <c r="J29" s="363"/>
      <c r="K29" s="363"/>
      <c r="L29" s="363"/>
      <c r="M29" s="363"/>
      <c r="N29" s="363"/>
      <c r="O29" s="363"/>
      <c r="P29" s="363"/>
      <c r="Q29" s="363"/>
      <c r="R29" s="363"/>
      <c r="S29" s="363"/>
      <c r="T29" s="340"/>
      <c r="U29" s="340"/>
      <c r="V29" s="340"/>
      <c r="W29" s="340"/>
      <c r="X29" s="340"/>
      <c r="Y29" s="340"/>
      <c r="Z29" s="340"/>
      <c r="AA29" s="390" t="s">
        <v>3556</v>
      </c>
      <c r="AB29" s="390" t="s">
        <v>3903</v>
      </c>
      <c r="AC29" s="390" t="s">
        <v>3904</v>
      </c>
      <c r="AD29" s="390" t="s">
        <v>1126</v>
      </c>
      <c r="AE29" s="390" t="s">
        <v>3905</v>
      </c>
      <c r="AF29" s="341" t="s">
        <v>3906</v>
      </c>
      <c r="AG29" s="341" t="s">
        <v>3907</v>
      </c>
      <c r="AH29" s="341" t="s">
        <v>3908</v>
      </c>
      <c r="AI29" s="341" t="s">
        <v>3909</v>
      </c>
      <c r="AJ29" s="341" t="s">
        <v>3910</v>
      </c>
      <c r="AK29" s="390" t="s">
        <v>13</v>
      </c>
      <c r="AL29" s="390" t="s">
        <v>79</v>
      </c>
      <c r="AM29" s="390" t="s">
        <v>79</v>
      </c>
      <c r="AN29" s="390" t="s">
        <v>9</v>
      </c>
      <c r="AO29" s="390" t="s">
        <v>17</v>
      </c>
      <c r="AP29" s="390" t="s">
        <v>79</v>
      </c>
      <c r="AQ29" s="390" t="s">
        <v>13</v>
      </c>
      <c r="AR29" s="390" t="s">
        <v>79</v>
      </c>
      <c r="AS29" s="390" t="s">
        <v>79</v>
      </c>
      <c r="AT29" s="390" t="s">
        <v>79</v>
      </c>
      <c r="AU29" s="341" t="s">
        <v>3872</v>
      </c>
      <c r="AV29" s="341"/>
      <c r="AW29" s="341" t="s">
        <v>3911</v>
      </c>
      <c r="AX29" s="390" t="s">
        <v>3556</v>
      </c>
      <c r="AY29" s="390" t="s">
        <v>3645</v>
      </c>
      <c r="AZ29" s="341" t="s">
        <v>3912</v>
      </c>
      <c r="BA29" s="341" t="s">
        <v>3647</v>
      </c>
      <c r="BB29" s="341" t="s">
        <v>3648</v>
      </c>
      <c r="BC29" s="341" t="s">
        <v>3649</v>
      </c>
      <c r="BD29" s="341" t="s">
        <v>3650</v>
      </c>
      <c r="BE29" s="341" t="s">
        <v>3651</v>
      </c>
      <c r="BF29" s="341" t="s">
        <v>3652</v>
      </c>
      <c r="BG29" s="341" t="s">
        <v>3653</v>
      </c>
      <c r="BH29" s="341"/>
      <c r="BI29" s="390"/>
      <c r="BJ29" s="390"/>
      <c r="BK29" s="390"/>
      <c r="BL29" s="390" t="s">
        <v>3904</v>
      </c>
      <c r="BN29" s="401">
        <v>2</v>
      </c>
      <c r="BO29" s="409" t="s">
        <v>347</v>
      </c>
      <c r="BP29" s="731" t="s">
        <v>3913</v>
      </c>
      <c r="BQ29" s="731"/>
      <c r="BR29" s="731"/>
      <c r="BS29" s="731"/>
      <c r="BT29" s="731"/>
      <c r="BU29" s="731"/>
      <c r="BV29" s="731"/>
      <c r="BW29" s="731"/>
      <c r="BX29" s="731"/>
      <c r="BY29" s="731"/>
      <c r="BZ29" s="731"/>
      <c r="CA29" s="731"/>
      <c r="CD29" s="215">
        <v>1</v>
      </c>
    </row>
    <row r="30" spans="1:82" ht="42" customHeight="1">
      <c r="A30" s="340"/>
      <c r="B30" s="375" t="s">
        <v>281</v>
      </c>
      <c r="C30" s="345">
        <f>ROUND(SUM($R$19:$R$22)/4*5,1)</f>
        <v>5</v>
      </c>
      <c r="D30" s="345">
        <v>5</v>
      </c>
      <c r="E30" s="346" t="str">
        <f>IF(C30=D30,"OK",IF(C30=0,"ALERTE","À AJUSTER"))</f>
        <v>OK</v>
      </c>
      <c r="F30" s="340" t="s">
        <v>3914</v>
      </c>
      <c r="G30" s="340" t="s">
        <v>3915</v>
      </c>
      <c r="H30" s="363"/>
      <c r="I30" s="354" t="s">
        <v>3916</v>
      </c>
      <c r="J30" s="363"/>
      <c r="K30" s="363"/>
      <c r="L30" s="363"/>
      <c r="M30" s="363"/>
      <c r="N30" s="363"/>
      <c r="O30" s="363"/>
      <c r="P30" s="363"/>
      <c r="Q30" s="363"/>
      <c r="R30" s="363"/>
      <c r="S30" s="363"/>
      <c r="T30" s="340"/>
      <c r="U30" s="340"/>
      <c r="V30" s="340"/>
      <c r="W30" s="340"/>
      <c r="X30" s="340"/>
      <c r="Y30" s="340"/>
      <c r="Z30" s="340"/>
      <c r="AA30" s="390" t="s">
        <v>3556</v>
      </c>
      <c r="AB30" s="390" t="s">
        <v>3725</v>
      </c>
      <c r="AC30" s="390" t="s">
        <v>3917</v>
      </c>
      <c r="AD30" s="390" t="s">
        <v>3918</v>
      </c>
      <c r="AE30" s="390" t="s">
        <v>3919</v>
      </c>
      <c r="AF30" s="341" t="s">
        <v>3920</v>
      </c>
      <c r="AG30" s="341" t="s">
        <v>3794</v>
      </c>
      <c r="AH30" s="341" t="s">
        <v>3921</v>
      </c>
      <c r="AI30" s="341" t="s">
        <v>3922</v>
      </c>
      <c r="AJ30" s="341" t="s">
        <v>3923</v>
      </c>
      <c r="AK30" s="390" t="s">
        <v>79</v>
      </c>
      <c r="AL30" s="390" t="s">
        <v>13</v>
      </c>
      <c r="AM30" s="390" t="s">
        <v>79</v>
      </c>
      <c r="AN30" s="390" t="s">
        <v>13</v>
      </c>
      <c r="AO30" s="390" t="s">
        <v>79</v>
      </c>
      <c r="AP30" s="390" t="s">
        <v>9</v>
      </c>
      <c r="AQ30" s="390" t="s">
        <v>79</v>
      </c>
      <c r="AR30" s="390" t="s">
        <v>79</v>
      </c>
      <c r="AS30" s="390" t="s">
        <v>9</v>
      </c>
      <c r="AT30" s="390" t="s">
        <v>13</v>
      </c>
      <c r="AU30" s="341" t="s">
        <v>3872</v>
      </c>
      <c r="AV30" s="341"/>
      <c r="AW30" s="341" t="s">
        <v>3924</v>
      </c>
      <c r="AX30" s="390" t="s">
        <v>3556</v>
      </c>
      <c r="AY30" s="390" t="s">
        <v>3662</v>
      </c>
      <c r="AZ30" s="341" t="s">
        <v>3925</v>
      </c>
      <c r="BA30" s="341" t="s">
        <v>3664</v>
      </c>
      <c r="BB30" s="341" t="s">
        <v>3665</v>
      </c>
      <c r="BC30" s="341" t="s">
        <v>3666</v>
      </c>
      <c r="BD30" s="341" t="s">
        <v>3667</v>
      </c>
      <c r="BE30" s="341" t="s">
        <v>3668</v>
      </c>
      <c r="BF30" s="341" t="s">
        <v>3574</v>
      </c>
      <c r="BG30" s="341" t="s">
        <v>3669</v>
      </c>
      <c r="BH30" s="341"/>
      <c r="BI30" s="390"/>
      <c r="BJ30" s="390"/>
      <c r="BK30" s="390"/>
      <c r="BL30" s="390" t="s">
        <v>3917</v>
      </c>
      <c r="BN30" s="401">
        <v>3</v>
      </c>
      <c r="BO30" s="409" t="s">
        <v>3926</v>
      </c>
      <c r="BP30" s="731" t="s">
        <v>3927</v>
      </c>
      <c r="BQ30" s="731"/>
      <c r="BR30" s="731"/>
      <c r="BS30" s="731"/>
      <c r="BT30" s="731"/>
      <c r="BU30" s="731"/>
      <c r="BV30" s="731"/>
      <c r="BW30" s="731"/>
      <c r="BX30" s="731"/>
      <c r="BY30" s="731"/>
      <c r="BZ30" s="731"/>
      <c r="CA30" s="731"/>
      <c r="CD30" s="215">
        <v>1</v>
      </c>
    </row>
    <row r="31" spans="1:82" ht="42" customHeight="1">
      <c r="A31" s="340"/>
      <c r="B31" s="369" t="s">
        <v>3928</v>
      </c>
      <c r="C31" s="345">
        <f>IF($I$25&gt;0,2,0)</f>
        <v>2</v>
      </c>
      <c r="D31" s="345">
        <v>2</v>
      </c>
      <c r="E31" s="346" t="str">
        <f>IF(C31=0,"ALERTE",IF(C31=D31,"OK","À AJUSTER"))</f>
        <v>OK</v>
      </c>
      <c r="F31" s="340" t="s">
        <v>3929</v>
      </c>
      <c r="G31" s="340" t="s">
        <v>3930</v>
      </c>
      <c r="H31" s="363"/>
      <c r="I31" s="355" t="s">
        <v>3931</v>
      </c>
      <c r="J31" s="363"/>
      <c r="K31" s="363"/>
      <c r="L31" s="363"/>
      <c r="M31" s="363"/>
      <c r="N31" s="363"/>
      <c r="O31" s="363"/>
      <c r="P31" s="363"/>
      <c r="Q31" s="363"/>
      <c r="R31" s="363"/>
      <c r="S31" s="363"/>
      <c r="T31" s="340"/>
      <c r="U31" s="340"/>
      <c r="V31" s="340"/>
      <c r="W31" s="340"/>
      <c r="X31" s="340"/>
      <c r="Y31" s="340"/>
      <c r="Z31" s="340"/>
      <c r="AA31" s="390" t="s">
        <v>3556</v>
      </c>
      <c r="AB31" s="390" t="s">
        <v>3932</v>
      </c>
      <c r="AC31" s="390" t="s">
        <v>3933</v>
      </c>
      <c r="AD31" s="390" t="s">
        <v>3934</v>
      </c>
      <c r="AE31" s="390" t="s">
        <v>3935</v>
      </c>
      <c r="AF31" s="341" t="s">
        <v>3936</v>
      </c>
      <c r="AG31" s="341" t="s">
        <v>3937</v>
      </c>
      <c r="AH31" s="341" t="s">
        <v>3938</v>
      </c>
      <c r="AI31" s="341" t="s">
        <v>3939</v>
      </c>
      <c r="AJ31" s="341" t="s">
        <v>3940</v>
      </c>
      <c r="AK31" s="390" t="s">
        <v>79</v>
      </c>
      <c r="AL31" s="390" t="s">
        <v>13</v>
      </c>
      <c r="AM31" s="390" t="s">
        <v>9</v>
      </c>
      <c r="AN31" s="390" t="s">
        <v>9</v>
      </c>
      <c r="AO31" s="390" t="s">
        <v>79</v>
      </c>
      <c r="AP31" s="390" t="s">
        <v>79</v>
      </c>
      <c r="AQ31" s="390" t="s">
        <v>9</v>
      </c>
      <c r="AR31" s="390" t="s">
        <v>79</v>
      </c>
      <c r="AS31" s="390" t="s">
        <v>79</v>
      </c>
      <c r="AT31" s="390" t="s">
        <v>79</v>
      </c>
      <c r="AU31" s="341" t="s">
        <v>3872</v>
      </c>
      <c r="AV31" s="341"/>
      <c r="AW31" s="341" t="s">
        <v>3941</v>
      </c>
      <c r="AX31" s="390" t="s">
        <v>3556</v>
      </c>
      <c r="AY31" s="390" t="s">
        <v>3677</v>
      </c>
      <c r="AZ31" s="341" t="s">
        <v>3942</v>
      </c>
      <c r="BA31" s="341" t="s">
        <v>3679</v>
      </c>
      <c r="BB31" s="341" t="s">
        <v>3680</v>
      </c>
      <c r="BC31" s="341" t="s">
        <v>3681</v>
      </c>
      <c r="BD31" s="341" t="s">
        <v>3682</v>
      </c>
      <c r="BE31" s="341" t="s">
        <v>3683</v>
      </c>
      <c r="BF31" s="341" t="s">
        <v>3684</v>
      </c>
      <c r="BG31" s="341" t="s">
        <v>3685</v>
      </c>
      <c r="BH31" s="341"/>
      <c r="BI31" s="390"/>
      <c r="BJ31" s="390"/>
      <c r="BK31" s="390"/>
      <c r="BL31" s="390" t="s">
        <v>3933</v>
      </c>
      <c r="BN31" s="399"/>
      <c r="BO31" s="399"/>
      <c r="BP31" s="399"/>
      <c r="BQ31" s="399"/>
      <c r="BR31" s="399"/>
      <c r="BS31" s="399"/>
      <c r="BT31" s="399"/>
      <c r="BU31" s="399"/>
      <c r="BV31" s="399"/>
      <c r="BW31" s="399"/>
      <c r="BX31" s="399"/>
      <c r="BY31" s="399"/>
      <c r="BZ31" s="399"/>
      <c r="CA31" s="399"/>
      <c r="CD31" s="215">
        <v>1</v>
      </c>
    </row>
    <row r="32" spans="1:82" ht="42" customHeight="1">
      <c r="A32" s="340"/>
      <c r="B32" s="370" t="s">
        <v>3943</v>
      </c>
      <c r="C32" s="345">
        <f>IF($M$25&gt;0,2,0)</f>
        <v>2</v>
      </c>
      <c r="D32" s="345">
        <v>2</v>
      </c>
      <c r="E32" s="346" t="str">
        <f>IF(C32=D32,"OK",IF(C32&gt;0,"À AJUSTER","ALERTE"))</f>
        <v>OK</v>
      </c>
      <c r="F32" s="340" t="s">
        <v>3944</v>
      </c>
      <c r="G32" s="340" t="s">
        <v>3945</v>
      </c>
      <c r="H32" s="363"/>
      <c r="I32" s="355" t="s">
        <v>3946</v>
      </c>
      <c r="J32" s="363"/>
      <c r="K32" s="363"/>
      <c r="L32" s="363"/>
      <c r="M32" s="363"/>
      <c r="N32" s="363"/>
      <c r="O32" s="363"/>
      <c r="P32" s="363"/>
      <c r="Q32" s="363"/>
      <c r="R32" s="363"/>
      <c r="S32" s="363"/>
      <c r="T32" s="340"/>
      <c r="U32" s="340"/>
      <c r="V32" s="340"/>
      <c r="W32" s="340"/>
      <c r="X32" s="340"/>
      <c r="Y32" s="340"/>
      <c r="Z32" s="340"/>
      <c r="AA32" s="390" t="s">
        <v>3556</v>
      </c>
      <c r="AB32" s="390" t="s">
        <v>102</v>
      </c>
      <c r="AC32" s="390" t="s">
        <v>3947</v>
      </c>
      <c r="AD32" s="390" t="s">
        <v>3713</v>
      </c>
      <c r="AE32" s="390" t="s">
        <v>3948</v>
      </c>
      <c r="AF32" s="341" t="s">
        <v>3949</v>
      </c>
      <c r="AG32" s="341" t="s">
        <v>3950</v>
      </c>
      <c r="AH32" s="341" t="s">
        <v>3951</v>
      </c>
      <c r="AI32" s="341" t="s">
        <v>3952</v>
      </c>
      <c r="AJ32" s="341" t="s">
        <v>3953</v>
      </c>
      <c r="AK32" s="390" t="s">
        <v>79</v>
      </c>
      <c r="AL32" s="390" t="s">
        <v>79</v>
      </c>
      <c r="AM32" s="390" t="s">
        <v>9</v>
      </c>
      <c r="AN32" s="390" t="s">
        <v>17</v>
      </c>
      <c r="AO32" s="390" t="s">
        <v>9</v>
      </c>
      <c r="AP32" s="390" t="s">
        <v>79</v>
      </c>
      <c r="AQ32" s="390" t="s">
        <v>79</v>
      </c>
      <c r="AR32" s="390" t="s">
        <v>17</v>
      </c>
      <c r="AS32" s="390" t="s">
        <v>13</v>
      </c>
      <c r="AT32" s="390" t="s">
        <v>79</v>
      </c>
      <c r="AU32" s="341" t="s">
        <v>3872</v>
      </c>
      <c r="AV32" s="341"/>
      <c r="AW32" s="341" t="s">
        <v>3954</v>
      </c>
      <c r="AX32" s="390" t="s">
        <v>3576</v>
      </c>
      <c r="AY32" s="390" t="s">
        <v>3504</v>
      </c>
      <c r="AZ32" s="341" t="s">
        <v>3955</v>
      </c>
      <c r="BA32" s="341" t="s">
        <v>3956</v>
      </c>
      <c r="BB32" s="341" t="s">
        <v>3507</v>
      </c>
      <c r="BC32" s="341" t="s">
        <v>3508</v>
      </c>
      <c r="BD32" s="341" t="s">
        <v>3509</v>
      </c>
      <c r="BE32" s="341" t="s">
        <v>3510</v>
      </c>
      <c r="BF32" s="341" t="s">
        <v>3511</v>
      </c>
      <c r="BG32" s="341" t="s">
        <v>3512</v>
      </c>
      <c r="BH32" s="341"/>
      <c r="BI32" s="390"/>
      <c r="BJ32" s="390"/>
      <c r="BK32" s="390"/>
      <c r="BL32" s="390" t="s">
        <v>3947</v>
      </c>
      <c r="BN32" s="765" t="s">
        <v>3957</v>
      </c>
      <c r="BO32" s="765"/>
      <c r="BP32" s="765"/>
      <c r="BQ32" s="765"/>
      <c r="BR32" s="765"/>
      <c r="BS32" s="765"/>
      <c r="BT32" s="765"/>
      <c r="BU32" s="765"/>
      <c r="BV32" s="765"/>
      <c r="BW32" s="765"/>
      <c r="BX32" s="765"/>
      <c r="BY32" s="765"/>
      <c r="BZ32" s="765"/>
      <c r="CA32" s="765"/>
      <c r="CD32" s="215">
        <v>1</v>
      </c>
    </row>
    <row r="33" spans="1:82" ht="42" customHeight="1">
      <c r="A33" s="340"/>
      <c r="B33" s="371" t="s">
        <v>285</v>
      </c>
      <c r="C33" s="345">
        <f>IF(MAX($S$19:$S$22)&lt;=2,3,IF(MAX($S$19:$S$22)=3,1,0))</f>
        <v>3</v>
      </c>
      <c r="D33" s="345">
        <v>3</v>
      </c>
      <c r="E33" s="346" t="str">
        <f>IF(C33&lt;=0,"ALERTE",IF(C33=D33,"OK","À AJUSTER"))</f>
        <v>OK</v>
      </c>
      <c r="F33" s="340" t="s">
        <v>3958</v>
      </c>
      <c r="G33" s="340" t="s">
        <v>3959</v>
      </c>
      <c r="H33" s="363"/>
      <c r="I33" s="355" t="s">
        <v>3960</v>
      </c>
      <c r="J33" s="363"/>
      <c r="K33" s="363"/>
      <c r="L33" s="363"/>
      <c r="M33" s="363"/>
      <c r="N33" s="363"/>
      <c r="O33" s="363"/>
      <c r="P33" s="363"/>
      <c r="Q33" s="363"/>
      <c r="R33" s="363"/>
      <c r="S33" s="363"/>
      <c r="T33" s="340"/>
      <c r="U33" s="340"/>
      <c r="V33" s="340"/>
      <c r="W33" s="340"/>
      <c r="X33" s="340"/>
      <c r="Y33" s="340"/>
      <c r="Z33" s="340"/>
      <c r="AA33" s="390" t="s">
        <v>3556</v>
      </c>
      <c r="AB33" s="390" t="s">
        <v>1051</v>
      </c>
      <c r="AC33" s="390" t="s">
        <v>3961</v>
      </c>
      <c r="AD33" s="390" t="s">
        <v>679</v>
      </c>
      <c r="AE33" s="390" t="s">
        <v>3841</v>
      </c>
      <c r="AF33" s="341" t="s">
        <v>3962</v>
      </c>
      <c r="AG33" s="341" t="s">
        <v>3843</v>
      </c>
      <c r="AH33" s="341" t="s">
        <v>3963</v>
      </c>
      <c r="AI33" s="341" t="s">
        <v>3964</v>
      </c>
      <c r="AJ33" s="341" t="s">
        <v>3965</v>
      </c>
      <c r="AK33" s="390" t="s">
        <v>9</v>
      </c>
      <c r="AL33" s="390" t="s">
        <v>79</v>
      </c>
      <c r="AM33" s="390" t="s">
        <v>79</v>
      </c>
      <c r="AN33" s="390" t="s">
        <v>13</v>
      </c>
      <c r="AO33" s="390" t="s">
        <v>79</v>
      </c>
      <c r="AP33" s="390" t="s">
        <v>79</v>
      </c>
      <c r="AQ33" s="390" t="s">
        <v>13</v>
      </c>
      <c r="AR33" s="390" t="s">
        <v>79</v>
      </c>
      <c r="AS33" s="390" t="s">
        <v>79</v>
      </c>
      <c r="AT33" s="390" t="s">
        <v>79</v>
      </c>
      <c r="AU33" s="341" t="s">
        <v>3872</v>
      </c>
      <c r="AV33" s="341"/>
      <c r="AW33" s="341" t="s">
        <v>3966</v>
      </c>
      <c r="AX33" s="390" t="s">
        <v>3576</v>
      </c>
      <c r="AY33" s="390" t="s">
        <v>3526</v>
      </c>
      <c r="AZ33" s="341" t="s">
        <v>3967</v>
      </c>
      <c r="BA33" s="341" t="s">
        <v>3968</v>
      </c>
      <c r="BB33" s="341" t="s">
        <v>3529</v>
      </c>
      <c r="BC33" s="341" t="s">
        <v>3530</v>
      </c>
      <c r="BD33" s="341" t="s">
        <v>3531</v>
      </c>
      <c r="BE33" s="341" t="s">
        <v>3532</v>
      </c>
      <c r="BF33" s="341" t="s">
        <v>3533</v>
      </c>
      <c r="BG33" s="341" t="s">
        <v>3534</v>
      </c>
      <c r="BH33" s="341"/>
      <c r="BI33" s="390"/>
      <c r="BJ33" s="390"/>
      <c r="BK33" s="390"/>
      <c r="BL33" s="390" t="s">
        <v>3961</v>
      </c>
      <c r="BN33" s="774" t="s">
        <v>707</v>
      </c>
      <c r="BO33" s="774"/>
      <c r="BP33" s="774"/>
      <c r="BQ33" s="771" t="s">
        <v>3969</v>
      </c>
      <c r="BR33" s="771"/>
      <c r="BS33" s="771"/>
      <c r="BT33" s="771"/>
      <c r="BU33" s="771"/>
      <c r="BV33" s="771"/>
      <c r="BW33" s="771"/>
      <c r="BX33" s="771"/>
      <c r="BY33" s="771"/>
      <c r="BZ33" s="771"/>
      <c r="CA33" s="771"/>
      <c r="CD33" s="215">
        <v>1</v>
      </c>
    </row>
    <row r="34" spans="1:82" ht="42" customHeight="1">
      <c r="A34" s="340"/>
      <c r="B34" s="372" t="s">
        <v>3970</v>
      </c>
      <c r="C34" s="345">
        <f>IF($Q$25&lt;=6,3,IF($Q$25&lt;=9,1,0))</f>
        <v>3</v>
      </c>
      <c r="D34" s="345">
        <v>3</v>
      </c>
      <c r="E34" s="346" t="str">
        <f>IF(C34=D34,"OK",IF(C34&lt;1,"ALERTE","À AJUSTER"))</f>
        <v>OK</v>
      </c>
      <c r="F34" s="340" t="s">
        <v>3971</v>
      </c>
      <c r="G34" s="340" t="s">
        <v>3972</v>
      </c>
      <c r="H34" s="363"/>
      <c r="I34" s="355" t="s">
        <v>3973</v>
      </c>
      <c r="J34" s="363"/>
      <c r="K34" s="363"/>
      <c r="L34" s="363"/>
      <c r="M34" s="363"/>
      <c r="N34" s="363"/>
      <c r="O34" s="363"/>
      <c r="P34" s="363"/>
      <c r="Q34" s="363"/>
      <c r="R34" s="363"/>
      <c r="S34" s="363"/>
      <c r="T34" s="340"/>
      <c r="U34" s="340"/>
      <c r="V34" s="340"/>
      <c r="W34" s="340"/>
      <c r="X34" s="340"/>
      <c r="Y34" s="340"/>
      <c r="Z34" s="340"/>
      <c r="AA34" s="390" t="s">
        <v>3576</v>
      </c>
      <c r="AB34" s="390" t="s">
        <v>819</v>
      </c>
      <c r="AC34" s="390" t="s">
        <v>3974</v>
      </c>
      <c r="AD34" s="390" t="s">
        <v>707</v>
      </c>
      <c r="AE34" s="390" t="s">
        <v>3975</v>
      </c>
      <c r="AF34" s="341" t="s">
        <v>3976</v>
      </c>
      <c r="AG34" s="341" t="s">
        <v>3977</v>
      </c>
      <c r="AH34" s="341" t="s">
        <v>3978</v>
      </c>
      <c r="AI34" s="341" t="s">
        <v>3979</v>
      </c>
      <c r="AJ34" s="341" t="s">
        <v>3980</v>
      </c>
      <c r="AK34" s="390" t="s">
        <v>17</v>
      </c>
      <c r="AL34" s="390" t="s">
        <v>79</v>
      </c>
      <c r="AM34" s="390" t="s">
        <v>79</v>
      </c>
      <c r="AN34" s="390" t="s">
        <v>79</v>
      </c>
      <c r="AO34" s="390" t="s">
        <v>79</v>
      </c>
      <c r="AP34" s="390" t="s">
        <v>79</v>
      </c>
      <c r="AQ34" s="390" t="s">
        <v>79</v>
      </c>
      <c r="AR34" s="390" t="s">
        <v>9</v>
      </c>
      <c r="AS34" s="390" t="s">
        <v>79</v>
      </c>
      <c r="AT34" s="390" t="s">
        <v>79</v>
      </c>
      <c r="AU34" s="341" t="s">
        <v>3981</v>
      </c>
      <c r="AV34" s="341"/>
      <c r="AW34" s="341" t="s">
        <v>3982</v>
      </c>
      <c r="AX34" s="390" t="s">
        <v>3576</v>
      </c>
      <c r="AY34" s="390" t="s">
        <v>3547</v>
      </c>
      <c r="AZ34" s="341" t="s">
        <v>3983</v>
      </c>
      <c r="BA34" s="341" t="s">
        <v>3984</v>
      </c>
      <c r="BB34" s="341" t="s">
        <v>3550</v>
      </c>
      <c r="BC34" s="341" t="s">
        <v>3551</v>
      </c>
      <c r="BD34" s="341" t="s">
        <v>3552</v>
      </c>
      <c r="BE34" s="341" t="s">
        <v>3553</v>
      </c>
      <c r="BF34" s="341" t="s">
        <v>3554</v>
      </c>
      <c r="BG34" s="341" t="s">
        <v>3555</v>
      </c>
      <c r="BH34" s="341"/>
      <c r="BI34" s="390"/>
      <c r="BJ34" s="390"/>
      <c r="BK34" s="390"/>
      <c r="BL34" s="390" t="s">
        <v>3974</v>
      </c>
      <c r="BN34" s="770" t="s">
        <v>190</v>
      </c>
      <c r="BO34" s="770"/>
      <c r="BP34" s="770"/>
      <c r="BQ34" s="771" t="s">
        <v>3985</v>
      </c>
      <c r="BR34" s="771"/>
      <c r="BS34" s="771"/>
      <c r="BT34" s="771"/>
      <c r="BU34" s="771"/>
      <c r="BV34" s="771"/>
      <c r="BW34" s="771"/>
      <c r="BX34" s="771"/>
      <c r="BY34" s="771"/>
      <c r="BZ34" s="771"/>
      <c r="CA34" s="771"/>
      <c r="CD34" s="215">
        <v>1</v>
      </c>
    </row>
    <row r="35" spans="1:82" ht="42" customHeight="1">
      <c r="A35" s="340"/>
      <c r="B35" s="373" t="s">
        <v>3986</v>
      </c>
      <c r="C35" s="345">
        <f>IF($H$25+$L$25&lt;14,3,IF($H$25+$L$25&lt;20,1,0))</f>
        <v>3</v>
      </c>
      <c r="D35" s="345">
        <v>3</v>
      </c>
      <c r="E35" s="346" t="str">
        <f>IF(C35&gt;=D35,"OK",IF(C35=0,"ALERTE","À AJUSTER"))</f>
        <v>OK</v>
      </c>
      <c r="F35" s="340" t="s">
        <v>3987</v>
      </c>
      <c r="G35" s="340" t="s">
        <v>3988</v>
      </c>
      <c r="H35" s="363"/>
      <c r="I35" s="355" t="s">
        <v>3989</v>
      </c>
      <c r="J35" s="363"/>
      <c r="K35" s="363"/>
      <c r="L35" s="363"/>
      <c r="M35" s="363"/>
      <c r="N35" s="363"/>
      <c r="O35" s="363"/>
      <c r="P35" s="363"/>
      <c r="Q35" s="363"/>
      <c r="R35" s="363"/>
      <c r="S35" s="363"/>
      <c r="T35" s="340"/>
      <c r="U35" s="340"/>
      <c r="V35" s="340"/>
      <c r="W35" s="340"/>
      <c r="X35" s="340"/>
      <c r="Y35" s="340"/>
      <c r="Z35" s="340"/>
      <c r="AA35" s="390" t="s">
        <v>3576</v>
      </c>
      <c r="AB35" s="390" t="s">
        <v>3990</v>
      </c>
      <c r="AC35" s="390" t="s">
        <v>3991</v>
      </c>
      <c r="AD35" s="390" t="s">
        <v>1126</v>
      </c>
      <c r="AE35" s="390" t="s">
        <v>3992</v>
      </c>
      <c r="AF35" s="341" t="s">
        <v>3993</v>
      </c>
      <c r="AG35" s="341" t="s">
        <v>3994</v>
      </c>
      <c r="AH35" s="341" t="s">
        <v>3995</v>
      </c>
      <c r="AI35" s="341" t="s">
        <v>3996</v>
      </c>
      <c r="AJ35" s="341" t="s">
        <v>3997</v>
      </c>
      <c r="AK35" s="390" t="s">
        <v>13</v>
      </c>
      <c r="AL35" s="390" t="s">
        <v>79</v>
      </c>
      <c r="AM35" s="390" t="s">
        <v>79</v>
      </c>
      <c r="AN35" s="390" t="s">
        <v>9</v>
      </c>
      <c r="AO35" s="390" t="s">
        <v>17</v>
      </c>
      <c r="AP35" s="390" t="s">
        <v>79</v>
      </c>
      <c r="AQ35" s="390" t="s">
        <v>79</v>
      </c>
      <c r="AR35" s="390" t="s">
        <v>79</v>
      </c>
      <c r="AS35" s="390" t="s">
        <v>79</v>
      </c>
      <c r="AT35" s="390" t="s">
        <v>79</v>
      </c>
      <c r="AU35" s="341" t="s">
        <v>3981</v>
      </c>
      <c r="AV35" s="341"/>
      <c r="AW35" s="341" t="s">
        <v>3998</v>
      </c>
      <c r="AX35" s="390" t="s">
        <v>3576</v>
      </c>
      <c r="AY35" s="390" t="s">
        <v>3568</v>
      </c>
      <c r="AZ35" s="341" t="s">
        <v>3967</v>
      </c>
      <c r="BA35" s="341" t="s">
        <v>3999</v>
      </c>
      <c r="BB35" s="341" t="s">
        <v>3570</v>
      </c>
      <c r="BC35" s="341" t="s">
        <v>3571</v>
      </c>
      <c r="BD35" s="341" t="s">
        <v>3572</v>
      </c>
      <c r="BE35" s="341" t="s">
        <v>3573</v>
      </c>
      <c r="BF35" s="341" t="s">
        <v>3574</v>
      </c>
      <c r="BG35" s="341" t="s">
        <v>3575</v>
      </c>
      <c r="BH35" s="341"/>
      <c r="BI35" s="390"/>
      <c r="BJ35" s="390"/>
      <c r="BK35" s="390"/>
      <c r="BL35" s="390" t="s">
        <v>3991</v>
      </c>
      <c r="BN35" s="772" t="s">
        <v>194</v>
      </c>
      <c r="BO35" s="772"/>
      <c r="BP35" s="772"/>
      <c r="BQ35" s="771" t="s">
        <v>4000</v>
      </c>
      <c r="BR35" s="771"/>
      <c r="BS35" s="771"/>
      <c r="BT35" s="771"/>
      <c r="BU35" s="771"/>
      <c r="BV35" s="771"/>
      <c r="BW35" s="771"/>
      <c r="BX35" s="771"/>
      <c r="BY35" s="771"/>
      <c r="BZ35" s="771"/>
      <c r="CA35" s="771"/>
      <c r="CD35" s="215">
        <v>1</v>
      </c>
    </row>
    <row r="36" spans="1:82" ht="42" customHeight="1">
      <c r="A36" s="340"/>
      <c r="B36" s="374" t="s">
        <v>289</v>
      </c>
      <c r="C36" s="345">
        <f>IF(AND($Q$25&lt;=6,$P$25&lt;=8),2,0)</f>
        <v>2</v>
      </c>
      <c r="D36" s="345">
        <v>2</v>
      </c>
      <c r="E36" s="346" t="str">
        <f>IF(C36=D36,"OK",IF(C36&lt;=0,"ALERTE","À AJUSTER"))</f>
        <v>OK</v>
      </c>
      <c r="F36" s="340" t="s">
        <v>4001</v>
      </c>
      <c r="G36" s="340" t="s">
        <v>4002</v>
      </c>
      <c r="H36" s="363"/>
      <c r="I36" s="355" t="s">
        <v>4003</v>
      </c>
      <c r="J36" s="306"/>
      <c r="K36" s="306"/>
      <c r="L36" s="306"/>
      <c r="M36" s="363"/>
      <c r="N36" s="363"/>
      <c r="O36" s="363"/>
      <c r="P36" s="363"/>
      <c r="Q36" s="363"/>
      <c r="R36" s="363"/>
      <c r="S36" s="363"/>
      <c r="T36" s="340"/>
      <c r="U36" s="340"/>
      <c r="V36" s="340"/>
      <c r="W36" s="340"/>
      <c r="X36" s="340"/>
      <c r="Y36" s="340"/>
      <c r="Z36" s="340"/>
      <c r="AA36" s="390" t="s">
        <v>3576</v>
      </c>
      <c r="AB36" s="390" t="s">
        <v>3725</v>
      </c>
      <c r="AC36" s="390" t="s">
        <v>4004</v>
      </c>
      <c r="AD36" s="390" t="s">
        <v>4005</v>
      </c>
      <c r="AE36" s="390" t="s">
        <v>4006</v>
      </c>
      <c r="AF36" s="341" t="s">
        <v>4007</v>
      </c>
      <c r="AG36" s="341" t="s">
        <v>4008</v>
      </c>
      <c r="AH36" s="341" t="s">
        <v>4009</v>
      </c>
      <c r="AI36" s="341" t="s">
        <v>4010</v>
      </c>
      <c r="AJ36" s="341" t="s">
        <v>4011</v>
      </c>
      <c r="AK36" s="390" t="s">
        <v>79</v>
      </c>
      <c r="AL36" s="390" t="s">
        <v>79</v>
      </c>
      <c r="AM36" s="390" t="s">
        <v>9</v>
      </c>
      <c r="AN36" s="390" t="s">
        <v>9</v>
      </c>
      <c r="AO36" s="390" t="s">
        <v>9</v>
      </c>
      <c r="AP36" s="390" t="s">
        <v>79</v>
      </c>
      <c r="AQ36" s="390" t="s">
        <v>79</v>
      </c>
      <c r="AR36" s="390" t="s">
        <v>13</v>
      </c>
      <c r="AS36" s="390" t="s">
        <v>9</v>
      </c>
      <c r="AT36" s="390" t="s">
        <v>17</v>
      </c>
      <c r="AU36" s="341" t="s">
        <v>3981</v>
      </c>
      <c r="AV36" s="341"/>
      <c r="AW36" s="341" t="s">
        <v>4012</v>
      </c>
      <c r="AX36" s="390" t="s">
        <v>3576</v>
      </c>
      <c r="AY36" s="390" t="s">
        <v>3590</v>
      </c>
      <c r="AZ36" s="341" t="s">
        <v>4013</v>
      </c>
      <c r="BA36" s="341" t="s">
        <v>4014</v>
      </c>
      <c r="BB36" s="341" t="s">
        <v>3593</v>
      </c>
      <c r="BC36" s="341" t="s">
        <v>3594</v>
      </c>
      <c r="BD36" s="341" t="s">
        <v>3595</v>
      </c>
      <c r="BE36" s="341" t="s">
        <v>3596</v>
      </c>
      <c r="BF36" s="341" t="s">
        <v>3597</v>
      </c>
      <c r="BG36" s="341" t="s">
        <v>3598</v>
      </c>
      <c r="BH36" s="341"/>
      <c r="BI36" s="390"/>
      <c r="BJ36" s="390"/>
      <c r="BK36" s="390"/>
      <c r="BL36" s="390" t="s">
        <v>4004</v>
      </c>
      <c r="BN36" s="773" t="s">
        <v>198</v>
      </c>
      <c r="BO36" s="773"/>
      <c r="BP36" s="773"/>
      <c r="BQ36" s="771" t="s">
        <v>4015</v>
      </c>
      <c r="BR36" s="771"/>
      <c r="BS36" s="771"/>
      <c r="BT36" s="771"/>
      <c r="BU36" s="771"/>
      <c r="BV36" s="771"/>
      <c r="BW36" s="771"/>
      <c r="BX36" s="771"/>
      <c r="BY36" s="771"/>
      <c r="BZ36" s="771"/>
      <c r="CA36" s="771"/>
      <c r="CD36" s="215">
        <v>1</v>
      </c>
    </row>
    <row r="37" spans="1:82" ht="45" customHeight="1">
      <c r="A37" s="340"/>
      <c r="B37" s="340"/>
      <c r="C37" s="340"/>
      <c r="D37" s="340"/>
      <c r="E37" s="363"/>
      <c r="F37" s="363"/>
      <c r="G37" s="363"/>
      <c r="H37" s="363"/>
      <c r="I37" s="757" t="s">
        <v>4016</v>
      </c>
      <c r="J37" s="757"/>
      <c r="K37" s="757"/>
      <c r="L37" s="757"/>
      <c r="M37" s="757"/>
      <c r="N37" s="363"/>
      <c r="O37" s="363"/>
      <c r="P37" s="363"/>
      <c r="Q37" s="363"/>
      <c r="R37" s="363"/>
      <c r="S37" s="363"/>
      <c r="T37" s="340"/>
      <c r="U37" s="340"/>
      <c r="V37" s="340"/>
      <c r="W37" s="340"/>
      <c r="X37" s="340"/>
      <c r="Y37" s="340"/>
      <c r="Z37" s="340"/>
      <c r="AA37" s="390" t="s">
        <v>3576</v>
      </c>
      <c r="AB37" s="390" t="s">
        <v>747</v>
      </c>
      <c r="AC37" s="390" t="s">
        <v>4017</v>
      </c>
      <c r="AD37" s="390" t="s">
        <v>1234</v>
      </c>
      <c r="AE37" s="390" t="s">
        <v>3561</v>
      </c>
      <c r="AF37" s="341" t="s">
        <v>4018</v>
      </c>
      <c r="AG37" s="341" t="s">
        <v>4019</v>
      </c>
      <c r="AH37" s="341" t="s">
        <v>4020</v>
      </c>
      <c r="AI37" s="341" t="s">
        <v>4021</v>
      </c>
      <c r="AJ37" s="341" t="s">
        <v>4022</v>
      </c>
      <c r="AK37" s="390" t="s">
        <v>79</v>
      </c>
      <c r="AL37" s="390" t="s">
        <v>79</v>
      </c>
      <c r="AM37" s="390" t="s">
        <v>9</v>
      </c>
      <c r="AN37" s="390" t="s">
        <v>79</v>
      </c>
      <c r="AO37" s="390" t="s">
        <v>79</v>
      </c>
      <c r="AP37" s="390" t="s">
        <v>79</v>
      </c>
      <c r="AQ37" s="390" t="s">
        <v>9</v>
      </c>
      <c r="AR37" s="390" t="s">
        <v>9</v>
      </c>
      <c r="AS37" s="390" t="s">
        <v>79</v>
      </c>
      <c r="AT37" s="390" t="s">
        <v>9</v>
      </c>
      <c r="AU37" s="341" t="s">
        <v>3981</v>
      </c>
      <c r="AV37" s="341"/>
      <c r="AW37" s="341" t="s">
        <v>4023</v>
      </c>
      <c r="AX37" s="390" t="s">
        <v>3576</v>
      </c>
      <c r="AY37" s="390" t="s">
        <v>3610</v>
      </c>
      <c r="AZ37" s="341" t="s">
        <v>3999</v>
      </c>
      <c r="BA37" s="341" t="s">
        <v>4024</v>
      </c>
      <c r="BB37" s="341" t="s">
        <v>3612</v>
      </c>
      <c r="BC37" s="341" t="s">
        <v>3613</v>
      </c>
      <c r="BD37" s="341" t="s">
        <v>3614</v>
      </c>
      <c r="BE37" s="341" t="s">
        <v>3615</v>
      </c>
      <c r="BF37" s="341" t="s">
        <v>3533</v>
      </c>
      <c r="BG37" s="341" t="s">
        <v>3616</v>
      </c>
      <c r="BH37" s="341"/>
      <c r="BI37" s="390"/>
      <c r="BJ37" s="390"/>
      <c r="BK37" s="390"/>
      <c r="BL37" s="390" t="s">
        <v>4017</v>
      </c>
      <c r="BN37" s="778" t="s">
        <v>252</v>
      </c>
      <c r="BO37" s="778"/>
      <c r="BP37" s="778"/>
      <c r="BQ37" s="771" t="s">
        <v>4025</v>
      </c>
      <c r="BR37" s="771"/>
      <c r="BS37" s="771"/>
      <c r="BT37" s="771"/>
      <c r="BU37" s="771"/>
      <c r="BV37" s="771"/>
      <c r="BW37" s="771"/>
      <c r="BX37" s="771"/>
      <c r="BY37" s="771"/>
      <c r="BZ37" s="771"/>
      <c r="CA37" s="771"/>
      <c r="CD37" s="215">
        <v>1</v>
      </c>
    </row>
    <row r="38" spans="1:82" ht="32.25" customHeight="1">
      <c r="A38" s="340"/>
      <c r="B38" s="387" t="s">
        <v>4026</v>
      </c>
      <c r="C38" s="386">
        <f>SUM(C30:C36)</f>
        <v>20</v>
      </c>
      <c r="D38" s="347">
        <v>20</v>
      </c>
      <c r="E38" s="347" t="str">
        <f>IF(C38&lt;10,"À RECONSTRUIRE",IF(C38&lt;14,"À AJUSTER",IF(C38&lt;17,"COHÉRENT","MAÎTRISÉ")))</f>
        <v>MAÎTRISÉ</v>
      </c>
      <c r="F38" s="388" t="s">
        <v>4027</v>
      </c>
      <c r="G38" s="389"/>
      <c r="H38" s="340"/>
      <c r="I38" s="757" t="s">
        <v>4028</v>
      </c>
      <c r="J38" s="757"/>
      <c r="K38" s="757"/>
      <c r="L38" s="757"/>
      <c r="M38" s="757"/>
      <c r="N38" s="363"/>
      <c r="O38" s="363"/>
      <c r="P38" s="363"/>
      <c r="Q38" s="363"/>
      <c r="R38" s="363"/>
      <c r="S38" s="363"/>
      <c r="T38" s="340"/>
      <c r="U38" s="340"/>
      <c r="V38" s="340"/>
      <c r="W38" s="340"/>
      <c r="X38" s="340"/>
      <c r="Y38" s="340"/>
      <c r="Z38" s="340"/>
      <c r="AA38" s="390" t="s">
        <v>3576</v>
      </c>
      <c r="AB38" s="390" t="s">
        <v>4029</v>
      </c>
      <c r="AC38" s="390" t="s">
        <v>4030</v>
      </c>
      <c r="AD38" s="390" t="s">
        <v>894</v>
      </c>
      <c r="AE38" s="390" t="s">
        <v>4031</v>
      </c>
      <c r="AF38" s="341" t="s">
        <v>4032</v>
      </c>
      <c r="AG38" s="341" t="s">
        <v>4033</v>
      </c>
      <c r="AH38" s="341" t="s">
        <v>4034</v>
      </c>
      <c r="AI38" s="341" t="s">
        <v>4035</v>
      </c>
      <c r="AJ38" s="341" t="s">
        <v>4036</v>
      </c>
      <c r="AK38" s="390" t="s">
        <v>9</v>
      </c>
      <c r="AL38" s="390" t="s">
        <v>17</v>
      </c>
      <c r="AM38" s="390" t="s">
        <v>79</v>
      </c>
      <c r="AN38" s="390" t="s">
        <v>79</v>
      </c>
      <c r="AO38" s="390" t="s">
        <v>79</v>
      </c>
      <c r="AP38" s="390" t="s">
        <v>9</v>
      </c>
      <c r="AQ38" s="390" t="s">
        <v>79</v>
      </c>
      <c r="AR38" s="390" t="s">
        <v>79</v>
      </c>
      <c r="AS38" s="390" t="s">
        <v>79</v>
      </c>
      <c r="AT38" s="390" t="s">
        <v>79</v>
      </c>
      <c r="AU38" s="341" t="s">
        <v>3981</v>
      </c>
      <c r="AV38" s="341"/>
      <c r="AW38" s="341" t="s">
        <v>4037</v>
      </c>
      <c r="AX38" s="390" t="s">
        <v>3576</v>
      </c>
      <c r="AY38" s="390" t="s">
        <v>3627</v>
      </c>
      <c r="AZ38" s="341" t="s">
        <v>3967</v>
      </c>
      <c r="BA38" s="341" t="s">
        <v>3968</v>
      </c>
      <c r="BB38" s="341" t="s">
        <v>3628</v>
      </c>
      <c r="BC38" s="341" t="s">
        <v>3629</v>
      </c>
      <c r="BD38" s="341" t="s">
        <v>3630</v>
      </c>
      <c r="BE38" s="341" t="s">
        <v>3631</v>
      </c>
      <c r="BF38" s="341" t="s">
        <v>3632</v>
      </c>
      <c r="BG38" s="341" t="s">
        <v>3633</v>
      </c>
      <c r="BH38" s="341"/>
      <c r="BI38" s="390"/>
      <c r="BJ38" s="390"/>
      <c r="BK38" s="390"/>
      <c r="BL38" s="390" t="s">
        <v>4030</v>
      </c>
      <c r="BN38" s="779" t="s">
        <v>256</v>
      </c>
      <c r="BO38" s="779"/>
      <c r="BP38" s="779"/>
      <c r="BQ38" s="771" t="s">
        <v>4038</v>
      </c>
      <c r="BR38" s="771"/>
      <c r="BS38" s="771"/>
      <c r="BT38" s="771"/>
      <c r="BU38" s="771"/>
      <c r="BV38" s="771"/>
      <c r="BW38" s="771"/>
      <c r="BX38" s="771"/>
      <c r="BY38" s="771"/>
      <c r="BZ38" s="771"/>
      <c r="CA38" s="771"/>
      <c r="CD38" s="215">
        <v>1</v>
      </c>
    </row>
    <row r="39" spans="1:82" ht="30">
      <c r="A39" s="340"/>
      <c r="B39" s="340"/>
      <c r="C39" s="340"/>
      <c r="D39" s="340"/>
      <c r="E39" s="363"/>
      <c r="F39" s="363"/>
      <c r="G39" s="363"/>
      <c r="H39" s="363"/>
      <c r="I39" s="363"/>
      <c r="J39" s="363"/>
      <c r="K39" s="363"/>
      <c r="L39" s="363"/>
      <c r="M39" s="363"/>
      <c r="N39" s="363"/>
      <c r="O39" s="363"/>
      <c r="P39" s="363"/>
      <c r="Q39" s="363"/>
      <c r="R39" s="363"/>
      <c r="S39" s="363"/>
      <c r="T39" s="340"/>
      <c r="U39" s="340"/>
      <c r="V39" s="340"/>
      <c r="W39" s="340"/>
      <c r="X39" s="340"/>
      <c r="Y39" s="340"/>
      <c r="Z39" s="340"/>
      <c r="AA39" s="390" t="s">
        <v>4039</v>
      </c>
      <c r="AB39" s="390" t="s">
        <v>4040</v>
      </c>
      <c r="AC39" s="390" t="s">
        <v>809</v>
      </c>
      <c r="AD39" s="390" t="s">
        <v>4041</v>
      </c>
      <c r="AE39" s="390" t="s">
        <v>3741</v>
      </c>
      <c r="AF39" s="341" t="s">
        <v>4042</v>
      </c>
      <c r="AG39" s="341" t="s">
        <v>4043</v>
      </c>
      <c r="AH39" s="341" t="s">
        <v>4044</v>
      </c>
      <c r="AI39" s="341" t="s">
        <v>4045</v>
      </c>
      <c r="AJ39" s="341" t="s">
        <v>4046</v>
      </c>
      <c r="AK39" s="390" t="s">
        <v>79</v>
      </c>
      <c r="AL39" s="390" t="s">
        <v>17</v>
      </c>
      <c r="AM39" s="390" t="s">
        <v>79</v>
      </c>
      <c r="AN39" s="390" t="s">
        <v>79</v>
      </c>
      <c r="AO39" s="390" t="s">
        <v>79</v>
      </c>
      <c r="AP39" s="390" t="s">
        <v>17</v>
      </c>
      <c r="AQ39" s="390" t="s">
        <v>79</v>
      </c>
      <c r="AR39" s="390" t="s">
        <v>79</v>
      </c>
      <c r="AS39" s="390" t="s">
        <v>79</v>
      </c>
      <c r="AT39" s="390" t="s">
        <v>79</v>
      </c>
      <c r="AU39" s="341" t="s">
        <v>3981</v>
      </c>
      <c r="AV39" s="341"/>
      <c r="AW39" s="341" t="s">
        <v>4047</v>
      </c>
      <c r="AX39" s="390" t="s">
        <v>3576</v>
      </c>
      <c r="AY39" s="390" t="s">
        <v>3645</v>
      </c>
      <c r="AZ39" s="341" t="s">
        <v>4048</v>
      </c>
      <c r="BA39" s="341" t="s">
        <v>3647</v>
      </c>
      <c r="BB39" s="341" t="s">
        <v>3648</v>
      </c>
      <c r="BC39" s="341" t="s">
        <v>3649</v>
      </c>
      <c r="BD39" s="341" t="s">
        <v>3650</v>
      </c>
      <c r="BE39" s="341" t="s">
        <v>3651</v>
      </c>
      <c r="BF39" s="341" t="s">
        <v>3652</v>
      </c>
      <c r="BG39" s="341" t="s">
        <v>3653</v>
      </c>
      <c r="BH39" s="341"/>
      <c r="BI39" s="390"/>
      <c r="BJ39" s="390"/>
      <c r="BK39" s="390"/>
      <c r="BL39" s="390" t="s">
        <v>809</v>
      </c>
      <c r="BN39" s="780" t="s">
        <v>260</v>
      </c>
      <c r="BO39" s="780"/>
      <c r="BP39" s="780"/>
      <c r="BQ39" s="771" t="s">
        <v>4049</v>
      </c>
      <c r="BR39" s="771"/>
      <c r="BS39" s="771"/>
      <c r="BT39" s="771"/>
      <c r="BU39" s="771"/>
      <c r="BV39" s="771"/>
      <c r="BW39" s="771"/>
      <c r="BX39" s="771"/>
      <c r="BY39" s="771"/>
      <c r="BZ39" s="771"/>
      <c r="CA39" s="771"/>
      <c r="CD39" s="215">
        <v>1</v>
      </c>
    </row>
    <row r="40" spans="1:82" ht="30">
      <c r="A40" s="340"/>
      <c r="B40" s="340"/>
      <c r="C40" s="340"/>
      <c r="D40" s="340"/>
      <c r="E40" s="363"/>
      <c r="F40" s="363"/>
      <c r="G40" s="363"/>
      <c r="H40" s="363"/>
      <c r="I40" s="363"/>
      <c r="J40" s="363"/>
      <c r="K40" s="363"/>
      <c r="L40" s="363"/>
      <c r="M40" s="363"/>
      <c r="N40" s="363"/>
      <c r="O40" s="363"/>
      <c r="P40" s="363"/>
      <c r="Q40" s="363"/>
      <c r="R40" s="363"/>
      <c r="S40" s="363"/>
      <c r="T40" s="340"/>
      <c r="U40" s="340"/>
      <c r="V40" s="340"/>
      <c r="W40" s="340"/>
      <c r="X40" s="340"/>
      <c r="Y40" s="340"/>
      <c r="Z40" s="340"/>
      <c r="AA40" s="390" t="s">
        <v>4039</v>
      </c>
      <c r="AB40" s="390" t="s">
        <v>747</v>
      </c>
      <c r="AC40" s="390" t="s">
        <v>710</v>
      </c>
      <c r="AD40" s="390" t="s">
        <v>4050</v>
      </c>
      <c r="AE40" s="390" t="s">
        <v>4051</v>
      </c>
      <c r="AF40" s="341" t="s">
        <v>4052</v>
      </c>
      <c r="AG40" s="341" t="s">
        <v>4053</v>
      </c>
      <c r="AH40" s="341" t="s">
        <v>4054</v>
      </c>
      <c r="AI40" s="341" t="s">
        <v>4055</v>
      </c>
      <c r="AJ40" s="341" t="s">
        <v>4056</v>
      </c>
      <c r="AK40" s="390" t="s">
        <v>79</v>
      </c>
      <c r="AL40" s="390" t="s">
        <v>79</v>
      </c>
      <c r="AM40" s="390" t="s">
        <v>79</v>
      </c>
      <c r="AN40" s="390" t="s">
        <v>79</v>
      </c>
      <c r="AO40" s="390" t="s">
        <v>79</v>
      </c>
      <c r="AP40" s="390" t="s">
        <v>13</v>
      </c>
      <c r="AQ40" s="390" t="s">
        <v>79</v>
      </c>
      <c r="AR40" s="390" t="s">
        <v>79</v>
      </c>
      <c r="AS40" s="390" t="s">
        <v>79</v>
      </c>
      <c r="AT40" s="390" t="s">
        <v>13</v>
      </c>
      <c r="AU40" s="341" t="s">
        <v>3981</v>
      </c>
      <c r="AV40" s="341"/>
      <c r="AW40" s="341" t="s">
        <v>4057</v>
      </c>
      <c r="AX40" s="390" t="s">
        <v>3576</v>
      </c>
      <c r="AY40" s="390" t="s">
        <v>3662</v>
      </c>
      <c r="AZ40" s="341" t="s">
        <v>4058</v>
      </c>
      <c r="BA40" s="341" t="s">
        <v>3664</v>
      </c>
      <c r="BB40" s="341" t="s">
        <v>3665</v>
      </c>
      <c r="BC40" s="341" t="s">
        <v>3666</v>
      </c>
      <c r="BD40" s="341" t="s">
        <v>3667</v>
      </c>
      <c r="BE40" s="341" t="s">
        <v>3668</v>
      </c>
      <c r="BF40" s="341" t="s">
        <v>3574</v>
      </c>
      <c r="BG40" s="341" t="s">
        <v>3669</v>
      </c>
      <c r="BH40" s="341"/>
      <c r="BI40" s="390"/>
      <c r="BJ40" s="390"/>
      <c r="BK40" s="390"/>
      <c r="BL40" s="390" t="s">
        <v>710</v>
      </c>
      <c r="BN40" s="775" t="s">
        <v>264</v>
      </c>
      <c r="BO40" s="775"/>
      <c r="BP40" s="775"/>
      <c r="BQ40" s="771" t="s">
        <v>4059</v>
      </c>
      <c r="BR40" s="771"/>
      <c r="BS40" s="771"/>
      <c r="BT40" s="771"/>
      <c r="BU40" s="771"/>
      <c r="BV40" s="771"/>
      <c r="BW40" s="771"/>
      <c r="BX40" s="771"/>
      <c r="BY40" s="771"/>
      <c r="BZ40" s="771"/>
      <c r="CA40" s="771"/>
      <c r="CD40" s="215">
        <v>1</v>
      </c>
    </row>
    <row r="41" spans="1:82" ht="24" customHeight="1">
      <c r="A41" s="378"/>
      <c r="B41" s="759" t="s">
        <v>4060</v>
      </c>
      <c r="C41" s="759"/>
      <c r="D41" s="759"/>
      <c r="E41" s="759"/>
      <c r="F41" s="759"/>
      <c r="G41" s="392"/>
      <c r="H41" s="392"/>
      <c r="I41" s="392"/>
      <c r="J41" s="392"/>
      <c r="K41" s="392"/>
      <c r="L41" s="392"/>
      <c r="M41" s="392"/>
      <c r="N41" s="392"/>
      <c r="O41" s="392"/>
      <c r="P41" s="392"/>
      <c r="Q41" s="392"/>
      <c r="R41" s="376"/>
      <c r="S41" s="376"/>
      <c r="T41" s="340"/>
      <c r="U41" s="340"/>
      <c r="V41" s="340"/>
      <c r="W41" s="340"/>
      <c r="X41" s="340"/>
      <c r="Y41" s="340"/>
      <c r="Z41" s="340"/>
      <c r="AA41" s="390"/>
      <c r="AB41" s="390"/>
      <c r="AC41" s="390"/>
      <c r="AD41" s="390"/>
      <c r="AE41" s="390"/>
      <c r="AF41" s="341"/>
      <c r="AG41" s="341"/>
      <c r="AH41" s="341"/>
      <c r="AI41" s="341"/>
      <c r="AJ41" s="341"/>
      <c r="AK41" s="390"/>
      <c r="AL41" s="390"/>
      <c r="AM41" s="390"/>
      <c r="AN41" s="390"/>
      <c r="AO41" s="390"/>
      <c r="AP41" s="390"/>
      <c r="AQ41" s="390"/>
      <c r="AR41" s="390"/>
      <c r="AS41" s="390"/>
      <c r="AT41" s="390"/>
      <c r="AU41" s="341"/>
      <c r="AV41" s="341"/>
      <c r="AW41" s="341" t="s">
        <v>4061</v>
      </c>
      <c r="AX41" s="390" t="s">
        <v>3576</v>
      </c>
      <c r="AY41" s="390" t="s">
        <v>3677</v>
      </c>
      <c r="AZ41" s="341" t="s">
        <v>4062</v>
      </c>
      <c r="BA41" s="341" t="s">
        <v>3679</v>
      </c>
      <c r="BB41" s="341" t="s">
        <v>3680</v>
      </c>
      <c r="BC41" s="341" t="s">
        <v>3681</v>
      </c>
      <c r="BD41" s="341" t="s">
        <v>3682</v>
      </c>
      <c r="BE41" s="341" t="s">
        <v>3683</v>
      </c>
      <c r="BF41" s="341" t="s">
        <v>3684</v>
      </c>
      <c r="BG41" s="341" t="s">
        <v>3685</v>
      </c>
      <c r="BH41" s="341"/>
      <c r="BI41" s="390"/>
      <c r="BJ41" s="390"/>
      <c r="BK41" s="390"/>
      <c r="BL41" s="390"/>
      <c r="BN41" s="776" t="s">
        <v>186</v>
      </c>
      <c r="BO41" s="776"/>
      <c r="BP41" s="776"/>
      <c r="BQ41" s="771" t="s">
        <v>4063</v>
      </c>
      <c r="BR41" s="771"/>
      <c r="BS41" s="771"/>
      <c r="BT41" s="771"/>
      <c r="BU41" s="771"/>
      <c r="BV41" s="771"/>
      <c r="BW41" s="771"/>
      <c r="BX41" s="771"/>
      <c r="BY41" s="771"/>
      <c r="BZ41" s="771"/>
      <c r="CA41" s="771"/>
      <c r="CD41" s="215">
        <v>1</v>
      </c>
    </row>
    <row r="42" spans="1:82" ht="33.950000000000003" customHeight="1">
      <c r="A42" s="340"/>
      <c r="B42" s="393" t="s">
        <v>9</v>
      </c>
      <c r="C42" s="394" t="s">
        <v>4064</v>
      </c>
      <c r="D42" s="392"/>
      <c r="E42" s="392"/>
      <c r="F42" s="392"/>
      <c r="G42" s="392"/>
      <c r="H42" s="392"/>
      <c r="I42" s="392"/>
      <c r="J42" s="392"/>
      <c r="K42" s="392"/>
      <c r="L42" s="392"/>
      <c r="M42" s="392"/>
      <c r="N42" s="392"/>
      <c r="O42" s="392"/>
      <c r="P42" s="392"/>
      <c r="Q42" s="392"/>
      <c r="R42" s="376"/>
      <c r="S42" s="376"/>
      <c r="T42" s="340"/>
      <c r="U42" s="340"/>
      <c r="V42" s="340"/>
      <c r="W42" s="340"/>
      <c r="X42" s="340"/>
      <c r="Y42" s="340"/>
      <c r="Z42" s="340"/>
      <c r="AA42" s="356"/>
      <c r="AB42" s="356"/>
      <c r="AC42" s="356"/>
      <c r="AD42" s="356"/>
      <c r="AE42" s="356"/>
      <c r="AF42" s="340"/>
      <c r="AG42" s="340"/>
      <c r="AH42" s="340"/>
      <c r="AI42" s="340"/>
      <c r="AJ42" s="340"/>
      <c r="AK42" s="356"/>
      <c r="AL42" s="356"/>
      <c r="AM42" s="356"/>
      <c r="AN42" s="356"/>
      <c r="AO42" s="356"/>
      <c r="AP42" s="356"/>
      <c r="AQ42" s="356"/>
      <c r="AR42" s="356"/>
      <c r="AS42" s="356"/>
      <c r="AT42" s="356"/>
      <c r="AU42" s="340"/>
      <c r="AV42" s="340"/>
      <c r="AW42" s="340"/>
      <c r="AX42" s="356"/>
      <c r="AY42" s="356"/>
      <c r="AZ42" s="340"/>
      <c r="BA42" s="340"/>
      <c r="BB42" s="340"/>
      <c r="BC42" s="340"/>
      <c r="BD42" s="340"/>
      <c r="BE42" s="340"/>
      <c r="BF42" s="340"/>
      <c r="BG42" s="340"/>
      <c r="BH42" s="340"/>
      <c r="BI42" s="356"/>
      <c r="BJ42" s="356"/>
      <c r="BK42" s="356"/>
      <c r="BL42" s="356"/>
      <c r="BN42" s="777" t="s">
        <v>268</v>
      </c>
      <c r="BO42" s="777"/>
      <c r="BP42" s="777"/>
      <c r="BQ42" s="771" t="s">
        <v>4065</v>
      </c>
      <c r="BR42" s="771"/>
      <c r="BS42" s="771"/>
      <c r="BT42" s="771"/>
      <c r="BU42" s="771"/>
      <c r="BV42" s="771"/>
      <c r="BW42" s="771"/>
      <c r="BX42" s="771"/>
      <c r="BY42" s="771"/>
      <c r="BZ42" s="771"/>
      <c r="CA42" s="771"/>
      <c r="CD42" s="215">
        <v>1</v>
      </c>
    </row>
    <row r="43" spans="1:82" ht="33.950000000000003" customHeight="1">
      <c r="A43" s="340"/>
      <c r="B43" s="393" t="s">
        <v>13</v>
      </c>
      <c r="C43" s="394" t="s">
        <v>4066</v>
      </c>
      <c r="D43" s="392"/>
      <c r="E43" s="392"/>
      <c r="F43" s="392"/>
      <c r="G43" s="392"/>
      <c r="H43" s="392"/>
      <c r="I43" s="392"/>
      <c r="J43" s="392"/>
      <c r="K43" s="392"/>
      <c r="L43" s="392"/>
      <c r="M43" s="392"/>
      <c r="N43" s="392"/>
      <c r="O43" s="392"/>
      <c r="P43" s="392"/>
      <c r="Q43" s="392"/>
      <c r="R43" s="376"/>
      <c r="S43" s="376"/>
      <c r="T43" s="340"/>
      <c r="U43" s="340"/>
      <c r="V43" s="340"/>
      <c r="W43" s="340"/>
      <c r="X43" s="340"/>
      <c r="Y43" s="340"/>
      <c r="Z43" s="340"/>
      <c r="AA43" s="356"/>
      <c r="AB43" s="356"/>
      <c r="AC43" s="356"/>
      <c r="AD43" s="356"/>
      <c r="AE43" s="356"/>
      <c r="AF43" s="340"/>
      <c r="AG43" s="340"/>
      <c r="AH43" s="340"/>
      <c r="AI43" s="340"/>
      <c r="AJ43" s="340"/>
      <c r="AK43" s="356"/>
      <c r="AL43" s="356"/>
      <c r="AM43" s="356"/>
      <c r="AN43" s="356"/>
      <c r="AO43" s="356"/>
      <c r="AP43" s="356"/>
      <c r="AQ43" s="356"/>
      <c r="AR43" s="356"/>
      <c r="AS43" s="356"/>
      <c r="AT43" s="356"/>
      <c r="AU43" s="340"/>
      <c r="AV43" s="340"/>
      <c r="AW43" s="340"/>
      <c r="AX43" s="356"/>
      <c r="AY43" s="356"/>
      <c r="AZ43" s="340"/>
      <c r="BA43" s="340"/>
      <c r="BB43" s="340"/>
      <c r="BC43" s="340"/>
      <c r="BD43" s="340"/>
      <c r="BE43" s="340"/>
      <c r="BF43" s="340"/>
      <c r="BG43" s="340"/>
      <c r="BH43" s="340"/>
      <c r="BI43" s="356"/>
      <c r="BJ43" s="356"/>
      <c r="BK43" s="356"/>
      <c r="BL43" s="356"/>
      <c r="BN43" s="399"/>
      <c r="BO43" s="399"/>
      <c r="BP43" s="399"/>
      <c r="BQ43" s="399"/>
      <c r="BR43" s="399"/>
      <c r="BS43" s="399"/>
      <c r="BT43" s="399"/>
      <c r="BU43" s="399"/>
      <c r="BV43" s="399"/>
      <c r="BW43" s="399"/>
      <c r="BX43" s="399"/>
      <c r="BY43" s="399"/>
      <c r="BZ43" s="399"/>
      <c r="CA43" s="399"/>
      <c r="CD43" s="215">
        <v>1</v>
      </c>
    </row>
    <row r="44" spans="1:82" ht="33.950000000000003" customHeight="1">
      <c r="A44" s="340"/>
      <c r="B44" s="393" t="s">
        <v>17</v>
      </c>
      <c r="C44" s="394" t="s">
        <v>4067</v>
      </c>
      <c r="D44" s="392"/>
      <c r="E44" s="392"/>
      <c r="F44" s="392"/>
      <c r="G44" s="392"/>
      <c r="H44" s="392"/>
      <c r="I44" s="392"/>
      <c r="J44" s="392"/>
      <c r="K44" s="392"/>
      <c r="L44" s="392"/>
      <c r="M44" s="392"/>
      <c r="N44" s="392"/>
      <c r="O44" s="392"/>
      <c r="P44" s="392"/>
      <c r="Q44" s="392"/>
      <c r="R44" s="376"/>
      <c r="S44" s="376"/>
      <c r="T44" s="340"/>
      <c r="U44" s="340"/>
      <c r="V44" s="340"/>
      <c r="W44" s="340"/>
      <c r="X44" s="340"/>
      <c r="Y44" s="340"/>
      <c r="Z44" s="340"/>
      <c r="AA44" s="356"/>
      <c r="AB44" s="356"/>
      <c r="AC44" s="356"/>
      <c r="AD44" s="356"/>
      <c r="AE44" s="356"/>
      <c r="AF44" s="340"/>
      <c r="AG44" s="340"/>
      <c r="AH44" s="340"/>
      <c r="AI44" s="340"/>
      <c r="AJ44" s="340"/>
      <c r="AK44" s="356"/>
      <c r="AL44" s="356"/>
      <c r="AM44" s="356"/>
      <c r="AN44" s="356"/>
      <c r="AO44" s="356"/>
      <c r="AP44" s="356"/>
      <c r="AQ44" s="356"/>
      <c r="AR44" s="356"/>
      <c r="AS44" s="356"/>
      <c r="AT44" s="356"/>
      <c r="AU44" s="340"/>
      <c r="AV44" s="340"/>
      <c r="AW44" s="340"/>
      <c r="AX44" s="356"/>
      <c r="AY44" s="356"/>
      <c r="AZ44" s="340"/>
      <c r="BA44" s="340"/>
      <c r="BB44" s="340"/>
      <c r="BC44" s="340"/>
      <c r="BD44" s="340"/>
      <c r="BE44" s="340"/>
      <c r="BF44" s="340"/>
      <c r="BG44" s="340"/>
      <c r="BH44" s="340"/>
      <c r="BI44" s="356"/>
      <c r="BJ44" s="356"/>
      <c r="BK44" s="356"/>
      <c r="BL44" s="356"/>
      <c r="BN44" s="765" t="s">
        <v>4068</v>
      </c>
      <c r="BO44" s="765"/>
      <c r="BP44" s="765"/>
      <c r="BQ44" s="765"/>
      <c r="BR44" s="765"/>
      <c r="BS44" s="765"/>
      <c r="BT44" s="765"/>
      <c r="BU44" s="765"/>
      <c r="BV44" s="765"/>
      <c r="BW44" s="765"/>
      <c r="BX44" s="765"/>
      <c r="BY44" s="765"/>
      <c r="BZ44" s="765"/>
      <c r="CA44" s="765"/>
      <c r="CD44" s="215">
        <v>1</v>
      </c>
    </row>
    <row r="45" spans="1:82" ht="33.950000000000003" customHeight="1">
      <c r="A45" s="340"/>
      <c r="B45" s="393" t="s">
        <v>21</v>
      </c>
      <c r="C45" s="394" t="s">
        <v>4069</v>
      </c>
      <c r="D45" s="392"/>
      <c r="E45" s="392"/>
      <c r="F45" s="392"/>
      <c r="G45" s="392"/>
      <c r="H45" s="392"/>
      <c r="I45" s="392"/>
      <c r="J45" s="392"/>
      <c r="K45" s="392"/>
      <c r="L45" s="392"/>
      <c r="M45" s="392"/>
      <c r="N45" s="392"/>
      <c r="O45" s="392"/>
      <c r="P45" s="392"/>
      <c r="Q45" s="392"/>
      <c r="R45" s="376"/>
      <c r="S45" s="376"/>
      <c r="T45" s="340"/>
      <c r="U45" s="340"/>
      <c r="V45" s="340"/>
      <c r="W45" s="340"/>
      <c r="X45" s="340"/>
      <c r="Y45" s="340"/>
      <c r="Z45" s="340"/>
      <c r="AA45" s="356"/>
      <c r="AB45" s="356"/>
      <c r="AC45" s="356"/>
      <c r="AD45" s="356"/>
      <c r="AE45" s="356"/>
      <c r="AF45" s="340"/>
      <c r="AG45" s="340"/>
      <c r="AH45" s="340"/>
      <c r="AI45" s="340"/>
      <c r="AJ45" s="340"/>
      <c r="AK45" s="356"/>
      <c r="AL45" s="356"/>
      <c r="AM45" s="356"/>
      <c r="AN45" s="356"/>
      <c r="AO45" s="356"/>
      <c r="AP45" s="356"/>
      <c r="AQ45" s="356"/>
      <c r="AR45" s="356"/>
      <c r="AS45" s="356"/>
      <c r="AT45" s="356"/>
      <c r="AU45" s="340"/>
      <c r="AV45" s="340"/>
      <c r="AW45" s="340"/>
      <c r="AX45" s="356"/>
      <c r="AY45" s="356"/>
      <c r="AZ45" s="340"/>
      <c r="BA45" s="340"/>
      <c r="BB45" s="340"/>
      <c r="BC45" s="340"/>
      <c r="BD45" s="340"/>
      <c r="BE45" s="340"/>
      <c r="BF45" s="340"/>
      <c r="BG45" s="340"/>
      <c r="BH45" s="340"/>
      <c r="BI45" s="356"/>
      <c r="BJ45" s="356"/>
      <c r="BK45" s="356"/>
      <c r="BL45" s="356"/>
      <c r="BN45" s="783" t="s">
        <v>281</v>
      </c>
      <c r="BO45" s="783"/>
      <c r="BP45" s="783"/>
      <c r="BQ45" s="764" t="s">
        <v>4070</v>
      </c>
      <c r="BR45" s="764"/>
      <c r="BS45" s="764"/>
      <c r="BT45" s="764"/>
      <c r="BU45" s="764"/>
      <c r="BV45" s="764"/>
      <c r="BW45" s="764"/>
      <c r="BX45" s="764"/>
      <c r="BY45" s="764"/>
      <c r="BZ45" s="764"/>
      <c r="CA45" s="764"/>
      <c r="CD45" s="215">
        <v>1</v>
      </c>
    </row>
    <row r="46" spans="1:82" ht="33.950000000000003" customHeight="1">
      <c r="A46" s="340"/>
      <c r="B46" s="393" t="s">
        <v>25</v>
      </c>
      <c r="C46" s="394" t="s">
        <v>4071</v>
      </c>
      <c r="D46" s="392"/>
      <c r="E46" s="392"/>
      <c r="F46" s="392"/>
      <c r="G46" s="392"/>
      <c r="H46" s="392"/>
      <c r="I46" s="392"/>
      <c r="J46" s="392"/>
      <c r="K46" s="392"/>
      <c r="L46" s="392"/>
      <c r="M46" s="392"/>
      <c r="N46" s="392"/>
      <c r="O46" s="392"/>
      <c r="P46" s="392"/>
      <c r="Q46" s="392"/>
      <c r="R46" s="376"/>
      <c r="S46" s="376"/>
      <c r="T46" s="340"/>
      <c r="U46" s="340"/>
      <c r="V46" s="340"/>
      <c r="W46" s="340"/>
      <c r="X46" s="340"/>
      <c r="Y46" s="340"/>
      <c r="Z46" s="340"/>
      <c r="AA46" s="356"/>
      <c r="AB46" s="356"/>
      <c r="AC46" s="356"/>
      <c r="AD46" s="356"/>
      <c r="AE46" s="356"/>
      <c r="AF46" s="340"/>
      <c r="AG46" s="340"/>
      <c r="AH46" s="340"/>
      <c r="AI46" s="340"/>
      <c r="AJ46" s="340"/>
      <c r="AK46" s="356"/>
      <c r="AL46" s="356"/>
      <c r="AM46" s="356"/>
      <c r="AN46" s="356"/>
      <c r="AO46" s="356"/>
      <c r="AP46" s="356"/>
      <c r="AQ46" s="356"/>
      <c r="AR46" s="356"/>
      <c r="AS46" s="356"/>
      <c r="AT46" s="356"/>
      <c r="AU46" s="340"/>
      <c r="AV46" s="340"/>
      <c r="AW46" s="340"/>
      <c r="AX46" s="356"/>
      <c r="AY46" s="356"/>
      <c r="AZ46" s="340"/>
      <c r="BA46" s="340"/>
      <c r="BB46" s="340"/>
      <c r="BC46" s="340"/>
      <c r="BD46" s="340"/>
      <c r="BE46" s="340"/>
      <c r="BF46" s="340"/>
      <c r="BG46" s="340"/>
      <c r="BH46" s="340"/>
      <c r="BI46" s="356"/>
      <c r="BJ46" s="356"/>
      <c r="BK46" s="356"/>
      <c r="BL46" s="356"/>
      <c r="BN46" s="685" t="s">
        <v>3928</v>
      </c>
      <c r="BO46" s="685"/>
      <c r="BP46" s="685"/>
      <c r="BQ46" s="764" t="s">
        <v>4072</v>
      </c>
      <c r="BR46" s="764"/>
      <c r="BS46" s="764"/>
      <c r="BT46" s="764"/>
      <c r="BU46" s="764"/>
      <c r="BV46" s="764"/>
      <c r="BW46" s="764"/>
      <c r="BX46" s="764"/>
      <c r="BY46" s="764"/>
      <c r="BZ46" s="764"/>
      <c r="CA46" s="764"/>
      <c r="CD46" s="215">
        <v>1</v>
      </c>
    </row>
    <row r="47" spans="1:82">
      <c r="A47" s="340"/>
      <c r="B47" s="363"/>
      <c r="C47" s="363"/>
      <c r="D47" s="363"/>
      <c r="E47" s="363"/>
      <c r="F47" s="363"/>
      <c r="G47" s="392"/>
      <c r="H47" s="363"/>
      <c r="I47" s="363"/>
      <c r="J47" s="363"/>
      <c r="K47" s="363"/>
      <c r="L47" s="363"/>
      <c r="M47" s="363"/>
      <c r="N47" s="363"/>
      <c r="O47" s="363"/>
      <c r="P47" s="363"/>
      <c r="Q47" s="363"/>
      <c r="R47" s="340"/>
      <c r="S47" s="340"/>
      <c r="T47" s="340"/>
      <c r="U47" s="340"/>
      <c r="V47" s="340"/>
      <c r="W47" s="340"/>
      <c r="X47" s="340"/>
      <c r="Y47" s="340"/>
      <c r="Z47" s="340"/>
      <c r="AA47" s="356"/>
      <c r="AB47" s="356"/>
      <c r="AC47" s="356"/>
      <c r="AD47" s="356"/>
      <c r="AE47" s="356"/>
      <c r="AF47" s="340"/>
      <c r="AG47" s="340"/>
      <c r="AH47" s="340"/>
      <c r="AI47" s="340"/>
      <c r="AJ47" s="340"/>
      <c r="AK47" s="356"/>
      <c r="AL47" s="356"/>
      <c r="AM47" s="356"/>
      <c r="AN47" s="356"/>
      <c r="AO47" s="356"/>
      <c r="AP47" s="356"/>
      <c r="AQ47" s="356"/>
      <c r="AR47" s="356"/>
      <c r="AS47" s="356"/>
      <c r="AT47" s="356"/>
      <c r="AU47" s="340"/>
      <c r="AV47" s="340"/>
      <c r="AW47" s="340"/>
      <c r="AX47" s="356"/>
      <c r="AY47" s="356"/>
      <c r="AZ47" s="340"/>
      <c r="BA47" s="340"/>
      <c r="BB47" s="340"/>
      <c r="BC47" s="340"/>
      <c r="BD47" s="340"/>
      <c r="BE47" s="340"/>
      <c r="BF47" s="340"/>
      <c r="BG47" s="340"/>
      <c r="BH47" s="340"/>
      <c r="BI47" s="356"/>
      <c r="BJ47" s="356"/>
      <c r="BK47" s="356"/>
      <c r="BL47" s="356"/>
      <c r="BN47" s="781" t="s">
        <v>3943</v>
      </c>
      <c r="BO47" s="781"/>
      <c r="BP47" s="781"/>
      <c r="BQ47" s="764" t="s">
        <v>4073</v>
      </c>
      <c r="BR47" s="764"/>
      <c r="BS47" s="764"/>
      <c r="BT47" s="764"/>
      <c r="BU47" s="764"/>
      <c r="BV47" s="764"/>
      <c r="BW47" s="764"/>
      <c r="BX47" s="764"/>
      <c r="BY47" s="764"/>
      <c r="BZ47" s="764"/>
      <c r="CA47" s="764"/>
      <c r="CD47" s="215">
        <v>1</v>
      </c>
    </row>
    <row r="48" spans="1:82" ht="24" customHeight="1">
      <c r="A48" s="340"/>
      <c r="B48" s="760" t="s">
        <v>4074</v>
      </c>
      <c r="C48" s="760"/>
      <c r="D48" s="760"/>
      <c r="E48" s="760"/>
      <c r="F48" s="760"/>
      <c r="G48" s="392"/>
      <c r="H48" s="363"/>
      <c r="I48" s="363"/>
      <c r="J48" s="363"/>
      <c r="K48" s="363"/>
      <c r="L48" s="363"/>
      <c r="M48" s="363"/>
      <c r="N48" s="363"/>
      <c r="O48" s="363"/>
      <c r="P48" s="363"/>
      <c r="Q48" s="363"/>
      <c r="R48" s="340"/>
      <c r="S48" s="340"/>
      <c r="T48" s="340"/>
      <c r="U48" s="340"/>
      <c r="V48" s="340"/>
      <c r="W48" s="340"/>
      <c r="X48" s="340"/>
      <c r="Y48" s="340"/>
      <c r="Z48" s="340"/>
      <c r="AA48" s="356"/>
      <c r="AB48" s="356"/>
      <c r="AC48" s="356"/>
      <c r="AD48" s="356"/>
      <c r="AE48" s="356"/>
      <c r="AF48" s="340"/>
      <c r="AG48" s="340"/>
      <c r="AH48" s="340"/>
      <c r="AI48" s="340"/>
      <c r="AJ48" s="340"/>
      <c r="AK48" s="356"/>
      <c r="AL48" s="356"/>
      <c r="AM48" s="356"/>
      <c r="AN48" s="356"/>
      <c r="AO48" s="356"/>
      <c r="AP48" s="356"/>
      <c r="AQ48" s="356"/>
      <c r="AR48" s="356"/>
      <c r="AS48" s="356"/>
      <c r="AT48" s="356"/>
      <c r="AU48" s="340"/>
      <c r="AV48" s="340"/>
      <c r="AW48" s="340"/>
      <c r="AX48" s="356"/>
      <c r="AY48" s="356"/>
      <c r="AZ48" s="340"/>
      <c r="BA48" s="340"/>
      <c r="BB48" s="340"/>
      <c r="BC48" s="340"/>
      <c r="BD48" s="340"/>
      <c r="BE48" s="340"/>
      <c r="BF48" s="340"/>
      <c r="BG48" s="340"/>
      <c r="BH48" s="340"/>
      <c r="BI48" s="356"/>
      <c r="BJ48" s="356"/>
      <c r="BK48" s="356"/>
      <c r="BL48" s="356"/>
      <c r="BN48" s="782" t="s">
        <v>285</v>
      </c>
      <c r="BO48" s="782"/>
      <c r="BP48" s="782"/>
      <c r="BQ48" s="764" t="s">
        <v>4075</v>
      </c>
      <c r="BR48" s="764"/>
      <c r="BS48" s="764"/>
      <c r="BT48" s="764"/>
      <c r="BU48" s="764"/>
      <c r="BV48" s="764"/>
      <c r="BW48" s="764"/>
      <c r="BX48" s="764"/>
      <c r="BY48" s="764"/>
      <c r="BZ48" s="764"/>
      <c r="CA48" s="764"/>
      <c r="CD48" s="215">
        <v>1</v>
      </c>
    </row>
    <row r="49" spans="1:82" ht="38.1" customHeight="1">
      <c r="A49" s="340"/>
      <c r="B49" s="344" t="s">
        <v>4076</v>
      </c>
      <c r="C49" s="344" t="s">
        <v>611</v>
      </c>
      <c r="D49" s="344"/>
      <c r="E49" s="344" t="s">
        <v>4077</v>
      </c>
      <c r="F49" s="344" t="s">
        <v>4078</v>
      </c>
      <c r="G49" s="392"/>
      <c r="H49" s="363"/>
      <c r="I49" s="363"/>
      <c r="J49" s="363"/>
      <c r="K49" s="363"/>
      <c r="L49" s="363"/>
      <c r="M49" s="363"/>
      <c r="N49" s="363"/>
      <c r="O49" s="363"/>
      <c r="P49" s="363"/>
      <c r="Q49" s="363"/>
      <c r="R49" s="340"/>
      <c r="S49" s="340"/>
      <c r="T49" s="340"/>
      <c r="U49" s="340"/>
      <c r="V49" s="340"/>
      <c r="W49" s="340"/>
      <c r="X49" s="340"/>
      <c r="Y49" s="340"/>
      <c r="Z49" s="340"/>
      <c r="AA49" s="356"/>
      <c r="AB49" s="356"/>
      <c r="AC49" s="356"/>
      <c r="AD49" s="356"/>
      <c r="AE49" s="356"/>
      <c r="AF49" s="340"/>
      <c r="AG49" s="340"/>
      <c r="AH49" s="340"/>
      <c r="AI49" s="340"/>
      <c r="AJ49" s="340"/>
      <c r="AK49" s="356"/>
      <c r="AL49" s="356"/>
      <c r="AM49" s="356"/>
      <c r="AN49" s="356"/>
      <c r="AO49" s="356"/>
      <c r="AP49" s="356"/>
      <c r="AQ49" s="356"/>
      <c r="AR49" s="356"/>
      <c r="AS49" s="356"/>
      <c r="AT49" s="356"/>
      <c r="AU49" s="340"/>
      <c r="AV49" s="340"/>
      <c r="AW49" s="340"/>
      <c r="AX49" s="356"/>
      <c r="AY49" s="356"/>
      <c r="AZ49" s="340"/>
      <c r="BA49" s="340"/>
      <c r="BB49" s="340"/>
      <c r="BC49" s="340"/>
      <c r="BD49" s="340"/>
      <c r="BE49" s="340"/>
      <c r="BF49" s="340"/>
      <c r="BG49" s="340"/>
      <c r="BH49" s="340"/>
      <c r="BI49" s="356"/>
      <c r="BJ49" s="356"/>
      <c r="BK49" s="356"/>
      <c r="BL49" s="356"/>
      <c r="BN49" s="688" t="s">
        <v>3970</v>
      </c>
      <c r="BO49" s="688"/>
      <c r="BP49" s="688"/>
      <c r="BQ49" s="764" t="s">
        <v>4079</v>
      </c>
      <c r="BR49" s="764"/>
      <c r="BS49" s="764"/>
      <c r="BT49" s="764"/>
      <c r="BU49" s="764"/>
      <c r="BV49" s="764"/>
      <c r="BW49" s="764"/>
      <c r="BX49" s="764"/>
      <c r="BY49" s="764"/>
      <c r="BZ49" s="764"/>
      <c r="CA49" s="764"/>
      <c r="CD49" s="215">
        <v>1</v>
      </c>
    </row>
    <row r="50" spans="1:82" ht="33.950000000000003" customHeight="1">
      <c r="A50" s="340"/>
      <c r="B50" s="348" t="s">
        <v>471</v>
      </c>
      <c r="C50" s="356" t="s">
        <v>4080</v>
      </c>
      <c r="D50" s="363"/>
      <c r="E50" s="356" t="s">
        <v>4081</v>
      </c>
      <c r="F50" s="340" t="s">
        <v>4082</v>
      </c>
      <c r="G50" s="363"/>
      <c r="H50" s="363"/>
      <c r="I50" s="363"/>
      <c r="J50" s="363"/>
      <c r="K50" s="363"/>
      <c r="L50" s="363"/>
      <c r="M50" s="363"/>
      <c r="N50" s="363"/>
      <c r="O50" s="363"/>
      <c r="P50" s="363"/>
      <c r="Q50" s="363"/>
      <c r="R50" s="340"/>
      <c r="S50" s="340"/>
      <c r="T50" s="340"/>
      <c r="U50" s="340"/>
      <c r="V50" s="340"/>
      <c r="W50" s="340"/>
      <c r="X50" s="340"/>
      <c r="Y50" s="340"/>
      <c r="Z50" s="340"/>
      <c r="AA50" s="356"/>
      <c r="AB50" s="356"/>
      <c r="AC50" s="356"/>
      <c r="AD50" s="356"/>
      <c r="AE50" s="356"/>
      <c r="AF50" s="340"/>
      <c r="AG50" s="340"/>
      <c r="AH50" s="340"/>
      <c r="AI50" s="340"/>
      <c r="AJ50" s="340"/>
      <c r="AK50" s="356"/>
      <c r="AL50" s="356"/>
      <c r="AM50" s="356"/>
      <c r="AN50" s="356"/>
      <c r="AO50" s="356"/>
      <c r="AP50" s="356"/>
      <c r="AQ50" s="356"/>
      <c r="AR50" s="356"/>
      <c r="AS50" s="356"/>
      <c r="AT50" s="356"/>
      <c r="AU50" s="340"/>
      <c r="AV50" s="340"/>
      <c r="AW50" s="340"/>
      <c r="AX50" s="356"/>
      <c r="AY50" s="356"/>
      <c r="AZ50" s="340"/>
      <c r="BA50" s="340"/>
      <c r="BB50" s="340"/>
      <c r="BC50" s="340"/>
      <c r="BD50" s="340"/>
      <c r="BE50" s="340"/>
      <c r="BF50" s="340"/>
      <c r="BG50" s="340"/>
      <c r="BH50" s="340"/>
      <c r="BI50" s="356"/>
      <c r="BJ50" s="356"/>
      <c r="BK50" s="356"/>
      <c r="BL50" s="356"/>
      <c r="BN50" s="683" t="s">
        <v>3986</v>
      </c>
      <c r="BO50" s="683"/>
      <c r="BP50" s="683"/>
      <c r="BQ50" s="764" t="s">
        <v>4083</v>
      </c>
      <c r="BR50" s="764"/>
      <c r="BS50" s="764"/>
      <c r="BT50" s="764"/>
      <c r="BU50" s="764"/>
      <c r="BV50" s="764"/>
      <c r="BW50" s="764"/>
      <c r="BX50" s="764"/>
      <c r="BY50" s="764"/>
      <c r="BZ50" s="764"/>
      <c r="CA50" s="764"/>
      <c r="CD50" s="215">
        <v>1</v>
      </c>
    </row>
    <row r="51" spans="1:82" ht="33.950000000000003" customHeight="1">
      <c r="A51" s="340"/>
      <c r="B51" s="348" t="s">
        <v>992</v>
      </c>
      <c r="C51" s="356" t="s">
        <v>4080</v>
      </c>
      <c r="D51" s="363"/>
      <c r="E51" s="356" t="s">
        <v>4084</v>
      </c>
      <c r="F51" s="340" t="s">
        <v>4085</v>
      </c>
      <c r="G51" s="363"/>
      <c r="H51" s="363"/>
      <c r="I51" s="363"/>
      <c r="J51" s="363"/>
      <c r="K51" s="363"/>
      <c r="L51" s="363"/>
      <c r="M51" s="363"/>
      <c r="N51" s="363"/>
      <c r="O51" s="363"/>
      <c r="P51" s="363"/>
      <c r="Q51" s="363"/>
      <c r="R51" s="340"/>
      <c r="S51" s="340"/>
      <c r="T51" s="340"/>
      <c r="U51" s="340"/>
      <c r="V51" s="340"/>
      <c r="W51" s="340"/>
      <c r="X51" s="340"/>
      <c r="Y51" s="340"/>
      <c r="Z51" s="340"/>
      <c r="AA51" s="356"/>
      <c r="AB51" s="356"/>
      <c r="AC51" s="356"/>
      <c r="AD51" s="356"/>
      <c r="AE51" s="356"/>
      <c r="AF51" s="340"/>
      <c r="AG51" s="340"/>
      <c r="AH51" s="340"/>
      <c r="AI51" s="340"/>
      <c r="AJ51" s="340"/>
      <c r="AK51" s="356"/>
      <c r="AL51" s="356"/>
      <c r="AM51" s="356"/>
      <c r="AN51" s="356"/>
      <c r="AO51" s="356"/>
      <c r="AP51" s="356"/>
      <c r="AQ51" s="356"/>
      <c r="AR51" s="356"/>
      <c r="AS51" s="356"/>
      <c r="AT51" s="356"/>
      <c r="AU51" s="340"/>
      <c r="AV51" s="340"/>
      <c r="AW51" s="340"/>
      <c r="AX51" s="356"/>
      <c r="AY51" s="356"/>
      <c r="AZ51" s="340"/>
      <c r="BA51" s="340"/>
      <c r="BB51" s="340"/>
      <c r="BC51" s="340"/>
      <c r="BD51" s="340"/>
      <c r="BE51" s="340"/>
      <c r="BF51" s="340"/>
      <c r="BG51" s="340"/>
      <c r="BH51" s="340"/>
      <c r="BI51" s="356"/>
      <c r="BJ51" s="356"/>
      <c r="BK51" s="356"/>
      <c r="BL51" s="356"/>
      <c r="BN51" s="784" t="s">
        <v>289</v>
      </c>
      <c r="BO51" s="784"/>
      <c r="BP51" s="784"/>
      <c r="BQ51" s="764" t="s">
        <v>4086</v>
      </c>
      <c r="BR51" s="764"/>
      <c r="BS51" s="764"/>
      <c r="BT51" s="764"/>
      <c r="BU51" s="764"/>
      <c r="BV51" s="764"/>
      <c r="BW51" s="764"/>
      <c r="BX51" s="764"/>
      <c r="BY51" s="764"/>
      <c r="BZ51" s="764"/>
      <c r="CA51" s="764"/>
      <c r="CD51" s="215">
        <v>1</v>
      </c>
    </row>
    <row r="52" spans="1:82" ht="33.950000000000003" customHeight="1">
      <c r="A52" s="340"/>
      <c r="B52" s="348" t="s">
        <v>827</v>
      </c>
      <c r="C52" s="356" t="s">
        <v>4080</v>
      </c>
      <c r="D52" s="363"/>
      <c r="E52" s="356" t="s">
        <v>4087</v>
      </c>
      <c r="F52" s="340" t="s">
        <v>4088</v>
      </c>
      <c r="G52" s="363"/>
      <c r="H52" s="363"/>
      <c r="I52" s="363"/>
      <c r="J52" s="363"/>
      <c r="K52" s="363"/>
      <c r="L52" s="363"/>
      <c r="M52" s="363"/>
      <c r="N52" s="363"/>
      <c r="O52" s="363"/>
      <c r="P52" s="363"/>
      <c r="Q52" s="363"/>
      <c r="R52" s="340"/>
      <c r="S52" s="340"/>
      <c r="T52" s="340"/>
      <c r="U52" s="340"/>
      <c r="V52" s="340"/>
      <c r="W52" s="340"/>
      <c r="X52" s="340"/>
      <c r="Y52" s="340"/>
      <c r="Z52" s="340"/>
      <c r="AA52" s="356"/>
      <c r="AB52" s="356"/>
      <c r="AC52" s="356"/>
      <c r="AD52" s="356"/>
      <c r="AE52" s="356"/>
      <c r="AF52" s="340"/>
      <c r="AG52" s="340"/>
      <c r="AH52" s="340"/>
      <c r="AI52" s="340"/>
      <c r="AJ52" s="340"/>
      <c r="AK52" s="356"/>
      <c r="AL52" s="356"/>
      <c r="AM52" s="356"/>
      <c r="AN52" s="356"/>
      <c r="AO52" s="356"/>
      <c r="AP52" s="356"/>
      <c r="AQ52" s="356"/>
      <c r="AR52" s="356"/>
      <c r="AS52" s="356"/>
      <c r="AT52" s="356"/>
      <c r="AU52" s="340"/>
      <c r="AV52" s="340"/>
      <c r="AW52" s="340"/>
      <c r="AX52" s="356"/>
      <c r="AY52" s="356"/>
      <c r="AZ52" s="340"/>
      <c r="BA52" s="340"/>
      <c r="BB52" s="340"/>
      <c r="BC52" s="340"/>
      <c r="BD52" s="340"/>
      <c r="BE52" s="340"/>
      <c r="BF52" s="340"/>
      <c r="BG52" s="340"/>
      <c r="BH52" s="340"/>
      <c r="BI52" s="356"/>
      <c r="BJ52" s="356"/>
      <c r="BK52" s="356"/>
      <c r="BL52" s="356"/>
      <c r="BN52" s="736" t="s">
        <v>4089</v>
      </c>
      <c r="BO52" s="736"/>
      <c r="BP52" s="736"/>
      <c r="BQ52" s="736"/>
      <c r="BR52" s="736"/>
      <c r="BS52" s="736"/>
      <c r="BT52" s="736"/>
      <c r="BU52" s="736"/>
      <c r="BV52" s="736"/>
      <c r="BW52" s="736"/>
      <c r="BX52" s="736"/>
      <c r="BY52" s="736"/>
      <c r="BZ52" s="736"/>
      <c r="CA52" s="736"/>
      <c r="CD52" s="215">
        <v>1</v>
      </c>
    </row>
    <row r="53" spans="1:82" ht="33.950000000000003" customHeight="1">
      <c r="A53" s="340"/>
      <c r="B53" s="348" t="s">
        <v>898</v>
      </c>
      <c r="C53" s="356" t="s">
        <v>4090</v>
      </c>
      <c r="D53" s="363"/>
      <c r="E53" s="356" t="s">
        <v>4091</v>
      </c>
      <c r="F53" s="340" t="s">
        <v>4092</v>
      </c>
      <c r="G53" s="363"/>
      <c r="H53" s="363"/>
      <c r="I53" s="363"/>
      <c r="J53" s="363"/>
      <c r="K53" s="363"/>
      <c r="L53" s="363"/>
      <c r="M53" s="363"/>
      <c r="N53" s="363"/>
      <c r="O53" s="363"/>
      <c r="P53" s="363"/>
      <c r="Q53" s="363"/>
      <c r="R53" s="340"/>
      <c r="S53" s="340"/>
      <c r="T53" s="340"/>
      <c r="U53" s="340"/>
      <c r="V53" s="340"/>
      <c r="W53" s="340"/>
      <c r="X53" s="340"/>
      <c r="Y53" s="340"/>
      <c r="Z53" s="340"/>
      <c r="AA53" s="356"/>
      <c r="AB53" s="356"/>
      <c r="AC53" s="356"/>
      <c r="AD53" s="356"/>
      <c r="AE53" s="356"/>
      <c r="AF53" s="340"/>
      <c r="AG53" s="340"/>
      <c r="AH53" s="340"/>
      <c r="AI53" s="340"/>
      <c r="AJ53" s="340"/>
      <c r="AK53" s="356"/>
      <c r="AL53" s="356"/>
      <c r="AM53" s="356"/>
      <c r="AN53" s="356"/>
      <c r="AO53" s="356"/>
      <c r="AP53" s="356"/>
      <c r="AQ53" s="356"/>
      <c r="AR53" s="356"/>
      <c r="AS53" s="356"/>
      <c r="AT53" s="356"/>
      <c r="AU53" s="340"/>
      <c r="AV53" s="340"/>
      <c r="AW53" s="340"/>
      <c r="AX53" s="356"/>
      <c r="AY53" s="356"/>
      <c r="AZ53" s="340"/>
      <c r="BA53" s="340"/>
      <c r="BB53" s="340"/>
      <c r="BC53" s="340"/>
      <c r="BD53" s="340"/>
      <c r="BE53" s="340"/>
      <c r="BF53" s="340"/>
      <c r="BG53" s="340"/>
      <c r="BH53" s="340"/>
      <c r="BI53" s="356"/>
      <c r="BJ53" s="356"/>
      <c r="BK53" s="356"/>
      <c r="BL53" s="356"/>
      <c r="BN53" s="399"/>
      <c r="BO53" s="399"/>
      <c r="BP53" s="399"/>
      <c r="BQ53" s="399"/>
      <c r="BR53" s="399"/>
      <c r="BS53" s="399"/>
      <c r="BT53" s="399"/>
      <c r="BU53" s="399"/>
      <c r="BV53" s="399"/>
      <c r="BW53" s="399"/>
      <c r="BX53" s="399"/>
      <c r="BY53" s="399"/>
      <c r="BZ53" s="399"/>
      <c r="CA53" s="399"/>
      <c r="CD53" s="215">
        <v>1</v>
      </c>
    </row>
    <row r="54" spans="1:82" ht="33.950000000000003" customHeight="1">
      <c r="A54" s="340"/>
      <c r="B54" s="348" t="s">
        <v>4093</v>
      </c>
      <c r="C54" s="356" t="s">
        <v>4090</v>
      </c>
      <c r="D54" s="363"/>
      <c r="E54" s="356" t="s">
        <v>4094</v>
      </c>
      <c r="F54" s="340" t="s">
        <v>4095</v>
      </c>
      <c r="G54" s="363"/>
      <c r="H54" s="363"/>
      <c r="I54" s="363"/>
      <c r="J54" s="363"/>
      <c r="K54" s="363"/>
      <c r="L54" s="363"/>
      <c r="M54" s="363"/>
      <c r="N54" s="363"/>
      <c r="O54" s="363"/>
      <c r="P54" s="363"/>
      <c r="Q54" s="363"/>
      <c r="R54" s="340"/>
      <c r="S54" s="340"/>
      <c r="T54" s="340"/>
      <c r="U54" s="340"/>
      <c r="V54" s="340"/>
      <c r="W54" s="340"/>
      <c r="X54" s="340"/>
      <c r="Y54" s="340"/>
      <c r="Z54" s="340"/>
      <c r="AA54" s="356"/>
      <c r="AB54" s="356"/>
      <c r="AC54" s="356"/>
      <c r="AD54" s="356"/>
      <c r="AE54" s="356"/>
      <c r="AF54" s="340"/>
      <c r="AG54" s="340"/>
      <c r="AH54" s="340"/>
      <c r="AI54" s="340"/>
      <c r="AJ54" s="340"/>
      <c r="AK54" s="356"/>
      <c r="AL54" s="356"/>
      <c r="AM54" s="356"/>
      <c r="AN54" s="356"/>
      <c r="AO54" s="356"/>
      <c r="AP54" s="356"/>
      <c r="AQ54" s="356"/>
      <c r="AR54" s="356"/>
      <c r="AS54" s="356"/>
      <c r="AT54" s="356"/>
      <c r="AU54" s="340"/>
      <c r="AV54" s="340"/>
      <c r="AW54" s="340"/>
      <c r="AX54" s="356"/>
      <c r="AY54" s="356"/>
      <c r="AZ54" s="340"/>
      <c r="BA54" s="340"/>
      <c r="BB54" s="340"/>
      <c r="BC54" s="340"/>
      <c r="BD54" s="340"/>
      <c r="BE54" s="340"/>
      <c r="BF54" s="340"/>
      <c r="BG54" s="340"/>
      <c r="BH54" s="340"/>
      <c r="BI54" s="356"/>
      <c r="BJ54" s="356"/>
      <c r="BK54" s="356"/>
      <c r="BL54" s="356"/>
      <c r="BN54" s="765" t="s">
        <v>4096</v>
      </c>
      <c r="BO54" s="765"/>
      <c r="BP54" s="765"/>
      <c r="BQ54" s="765"/>
      <c r="BR54" s="765"/>
      <c r="BS54" s="765"/>
      <c r="BT54" s="765"/>
      <c r="BU54" s="765"/>
      <c r="BV54" s="765"/>
      <c r="BW54" s="765"/>
      <c r="BX54" s="765"/>
      <c r="BY54" s="765"/>
      <c r="BZ54" s="765"/>
      <c r="CA54" s="765"/>
      <c r="CD54" s="215">
        <v>1</v>
      </c>
    </row>
    <row r="55" spans="1:82" ht="33.950000000000003" customHeight="1">
      <c r="A55" s="340"/>
      <c r="B55" s="348" t="s">
        <v>4097</v>
      </c>
      <c r="C55" s="356" t="s">
        <v>4090</v>
      </c>
      <c r="D55" s="363"/>
      <c r="E55" s="356" t="s">
        <v>4098</v>
      </c>
      <c r="F55" s="340" t="s">
        <v>4099</v>
      </c>
      <c r="G55" s="363"/>
      <c r="H55" s="363"/>
      <c r="I55" s="363"/>
      <c r="J55" s="363"/>
      <c r="K55" s="363"/>
      <c r="L55" s="363"/>
      <c r="M55" s="363"/>
      <c r="N55" s="363"/>
      <c r="O55" s="363"/>
      <c r="P55" s="363"/>
      <c r="Q55" s="363"/>
      <c r="R55" s="340"/>
      <c r="S55" s="340"/>
      <c r="T55" s="340"/>
      <c r="U55" s="340"/>
      <c r="V55" s="340"/>
      <c r="W55" s="340"/>
      <c r="X55" s="340"/>
      <c r="Y55" s="340"/>
      <c r="Z55" s="340"/>
      <c r="AA55" s="356"/>
      <c r="AB55" s="356"/>
      <c r="AC55" s="356"/>
      <c r="AD55" s="356"/>
      <c r="AE55" s="356"/>
      <c r="AF55" s="340"/>
      <c r="AG55" s="340"/>
      <c r="AH55" s="340"/>
      <c r="AI55" s="340"/>
      <c r="AJ55" s="340"/>
      <c r="AK55" s="356"/>
      <c r="AL55" s="356"/>
      <c r="AM55" s="356"/>
      <c r="AN55" s="356"/>
      <c r="AO55" s="356"/>
      <c r="AP55" s="356"/>
      <c r="AQ55" s="356"/>
      <c r="AR55" s="356"/>
      <c r="AS55" s="356"/>
      <c r="AT55" s="356"/>
      <c r="AU55" s="340"/>
      <c r="AV55" s="340"/>
      <c r="AW55" s="340"/>
      <c r="AX55" s="356"/>
      <c r="AY55" s="356"/>
      <c r="AZ55" s="340"/>
      <c r="BA55" s="340"/>
      <c r="BB55" s="340"/>
      <c r="BC55" s="340"/>
      <c r="BD55" s="340"/>
      <c r="BE55" s="340"/>
      <c r="BF55" s="340"/>
      <c r="BG55" s="340"/>
      <c r="BH55" s="340"/>
      <c r="BI55" s="356"/>
      <c r="BJ55" s="356"/>
      <c r="BK55" s="356"/>
      <c r="BL55" s="356"/>
      <c r="BN55" s="762" t="s">
        <v>9</v>
      </c>
      <c r="BO55" s="762"/>
      <c r="BP55" s="761" t="s">
        <v>4100</v>
      </c>
      <c r="BQ55" s="761"/>
      <c r="BR55" s="761"/>
      <c r="BS55" s="761"/>
      <c r="BT55" s="761"/>
      <c r="BU55" s="761"/>
      <c r="BV55" s="761"/>
      <c r="BW55" s="761"/>
      <c r="BX55" s="761"/>
      <c r="BY55" s="761"/>
      <c r="BZ55" s="761"/>
      <c r="CA55" s="761"/>
      <c r="CD55" s="215">
        <v>1</v>
      </c>
    </row>
    <row r="56" spans="1:82" ht="33.950000000000003" customHeight="1">
      <c r="A56" s="340"/>
      <c r="B56" s="348" t="s">
        <v>649</v>
      </c>
      <c r="C56" s="356" t="s">
        <v>4090</v>
      </c>
      <c r="D56" s="363"/>
      <c r="E56" s="356" t="s">
        <v>4101</v>
      </c>
      <c r="F56" s="340" t="s">
        <v>4102</v>
      </c>
      <c r="G56" s="363"/>
      <c r="H56" s="363"/>
      <c r="I56" s="363"/>
      <c r="J56" s="363"/>
      <c r="K56" s="363"/>
      <c r="L56" s="363"/>
      <c r="M56" s="363"/>
      <c r="N56" s="363"/>
      <c r="O56" s="363"/>
      <c r="P56" s="363"/>
      <c r="Q56" s="363"/>
      <c r="R56" s="340"/>
      <c r="S56" s="340"/>
      <c r="T56" s="340"/>
      <c r="U56" s="340"/>
      <c r="V56" s="340"/>
      <c r="W56" s="340"/>
      <c r="X56" s="340"/>
      <c r="Y56" s="340"/>
      <c r="Z56" s="340"/>
      <c r="AA56" s="356"/>
      <c r="AB56" s="356"/>
      <c r="AC56" s="356"/>
      <c r="AD56" s="356"/>
      <c r="AE56" s="356"/>
      <c r="AF56" s="340"/>
      <c r="AG56" s="340"/>
      <c r="AH56" s="340"/>
      <c r="AI56" s="340"/>
      <c r="AJ56" s="340"/>
      <c r="AK56" s="356"/>
      <c r="AL56" s="356"/>
      <c r="AM56" s="356"/>
      <c r="AN56" s="356"/>
      <c r="AO56" s="356"/>
      <c r="AP56" s="356"/>
      <c r="AQ56" s="356"/>
      <c r="AR56" s="356"/>
      <c r="AS56" s="356"/>
      <c r="AT56" s="356"/>
      <c r="AU56" s="340"/>
      <c r="AV56" s="340"/>
      <c r="AW56" s="340"/>
      <c r="AX56" s="356"/>
      <c r="AY56" s="356"/>
      <c r="AZ56" s="340"/>
      <c r="BA56" s="340"/>
      <c r="BB56" s="340"/>
      <c r="BC56" s="340"/>
      <c r="BD56" s="340"/>
      <c r="BE56" s="340"/>
      <c r="BF56" s="340"/>
      <c r="BG56" s="340"/>
      <c r="BH56" s="340"/>
      <c r="BI56" s="356"/>
      <c r="BJ56" s="356"/>
      <c r="BK56" s="356"/>
      <c r="BL56" s="356"/>
      <c r="BN56" s="762" t="s">
        <v>13</v>
      </c>
      <c r="BO56" s="762"/>
      <c r="BP56" s="761" t="s">
        <v>4103</v>
      </c>
      <c r="BQ56" s="761"/>
      <c r="BR56" s="761"/>
      <c r="BS56" s="761"/>
      <c r="BT56" s="761"/>
      <c r="BU56" s="761"/>
      <c r="BV56" s="761"/>
      <c r="BW56" s="761"/>
      <c r="BX56" s="761"/>
      <c r="BY56" s="761"/>
      <c r="BZ56" s="761"/>
      <c r="CA56" s="761"/>
      <c r="CD56" s="215">
        <v>1</v>
      </c>
    </row>
    <row r="57" spans="1:82" ht="33.950000000000003" customHeight="1">
      <c r="A57" s="340"/>
      <c r="B57" s="348" t="s">
        <v>794</v>
      </c>
      <c r="C57" s="356" t="s">
        <v>4104</v>
      </c>
      <c r="D57" s="363"/>
      <c r="E57" s="356" t="s">
        <v>4105</v>
      </c>
      <c r="F57" s="340" t="s">
        <v>4106</v>
      </c>
      <c r="G57" s="363"/>
      <c r="H57" s="363"/>
      <c r="I57" s="363"/>
      <c r="J57" s="363"/>
      <c r="K57" s="363"/>
      <c r="L57" s="363"/>
      <c r="M57" s="363"/>
      <c r="N57" s="363"/>
      <c r="O57" s="363"/>
      <c r="P57" s="363"/>
      <c r="Q57" s="363"/>
      <c r="R57" s="340"/>
      <c r="S57" s="340"/>
      <c r="T57" s="340"/>
      <c r="U57" s="340"/>
      <c r="V57" s="340"/>
      <c r="W57" s="340"/>
      <c r="X57" s="340"/>
      <c r="Y57" s="340"/>
      <c r="Z57" s="340"/>
      <c r="AA57" s="356"/>
      <c r="AB57" s="356"/>
      <c r="AC57" s="356"/>
      <c r="AD57" s="356"/>
      <c r="AE57" s="356"/>
      <c r="AF57" s="340"/>
      <c r="AG57" s="340"/>
      <c r="AH57" s="340"/>
      <c r="AI57" s="340"/>
      <c r="AJ57" s="340"/>
      <c r="AK57" s="356"/>
      <c r="AL57" s="356"/>
      <c r="AM57" s="356"/>
      <c r="AN57" s="356"/>
      <c r="AO57" s="356"/>
      <c r="AP57" s="356"/>
      <c r="AQ57" s="356"/>
      <c r="AR57" s="356"/>
      <c r="AS57" s="356"/>
      <c r="AT57" s="356"/>
      <c r="AU57" s="340"/>
      <c r="AV57" s="340"/>
      <c r="AW57" s="340"/>
      <c r="AX57" s="356"/>
      <c r="AY57" s="356"/>
      <c r="AZ57" s="340"/>
      <c r="BA57" s="340"/>
      <c r="BB57" s="340"/>
      <c r="BC57" s="340"/>
      <c r="BD57" s="340"/>
      <c r="BE57" s="340"/>
      <c r="BF57" s="340"/>
      <c r="BG57" s="340"/>
      <c r="BH57" s="340"/>
      <c r="BI57" s="356"/>
      <c r="BJ57" s="356"/>
      <c r="BK57" s="356"/>
      <c r="BL57" s="356"/>
      <c r="BN57" s="762" t="s">
        <v>17</v>
      </c>
      <c r="BO57" s="762"/>
      <c r="BP57" s="761" t="s">
        <v>4107</v>
      </c>
      <c r="BQ57" s="761"/>
      <c r="BR57" s="761"/>
      <c r="BS57" s="761"/>
      <c r="BT57" s="761"/>
      <c r="BU57" s="761"/>
      <c r="BV57" s="761"/>
      <c r="BW57" s="761"/>
      <c r="BX57" s="761"/>
      <c r="BY57" s="761"/>
      <c r="BZ57" s="761"/>
      <c r="CA57" s="761"/>
      <c r="CD57" s="215">
        <v>1</v>
      </c>
    </row>
    <row r="58" spans="1:82" ht="33.950000000000003" customHeight="1">
      <c r="A58" s="340"/>
      <c r="B58" s="348" t="s">
        <v>4108</v>
      </c>
      <c r="C58" s="356" t="s">
        <v>4104</v>
      </c>
      <c r="D58" s="363"/>
      <c r="E58" s="356" t="s">
        <v>4109</v>
      </c>
      <c r="F58" s="340" t="s">
        <v>4110</v>
      </c>
      <c r="G58" s="363"/>
      <c r="H58" s="363"/>
      <c r="I58" s="363"/>
      <c r="J58" s="363"/>
      <c r="K58" s="363"/>
      <c r="L58" s="363"/>
      <c r="M58" s="363"/>
      <c r="N58" s="363"/>
      <c r="O58" s="363"/>
      <c r="P58" s="363"/>
      <c r="Q58" s="363"/>
      <c r="R58" s="340"/>
      <c r="S58" s="340"/>
      <c r="T58" s="340"/>
      <c r="U58" s="340"/>
      <c r="V58" s="340"/>
      <c r="W58" s="340"/>
      <c r="X58" s="340"/>
      <c r="Y58" s="340"/>
      <c r="Z58" s="340"/>
      <c r="AA58" s="356"/>
      <c r="AB58" s="356"/>
      <c r="AC58" s="356"/>
      <c r="AD58" s="356"/>
      <c r="AE58" s="356"/>
      <c r="AF58" s="340"/>
      <c r="AG58" s="340"/>
      <c r="AH58" s="340"/>
      <c r="AI58" s="340"/>
      <c r="AJ58" s="340"/>
      <c r="AK58" s="356"/>
      <c r="AL58" s="356"/>
      <c r="AM58" s="356"/>
      <c r="AN58" s="356"/>
      <c r="AO58" s="356"/>
      <c r="AP58" s="356"/>
      <c r="AQ58" s="356"/>
      <c r="AR58" s="356"/>
      <c r="AS58" s="356"/>
      <c r="AT58" s="356"/>
      <c r="AU58" s="340"/>
      <c r="AV58" s="340"/>
      <c r="AW58" s="340"/>
      <c r="AX58" s="356"/>
      <c r="AY58" s="356"/>
      <c r="AZ58" s="340"/>
      <c r="BA58" s="340"/>
      <c r="BB58" s="340"/>
      <c r="BC58" s="340"/>
      <c r="BD58" s="340"/>
      <c r="BE58" s="340"/>
      <c r="BF58" s="340"/>
      <c r="BG58" s="340"/>
      <c r="BH58" s="340"/>
      <c r="BI58" s="356"/>
      <c r="BJ58" s="356"/>
      <c r="BK58" s="356"/>
      <c r="BL58" s="356"/>
      <c r="BN58" s="762" t="s">
        <v>21</v>
      </c>
      <c r="BO58" s="762"/>
      <c r="BP58" s="761" t="s">
        <v>4111</v>
      </c>
      <c r="BQ58" s="761"/>
      <c r="BR58" s="761"/>
      <c r="BS58" s="761"/>
      <c r="BT58" s="761"/>
      <c r="BU58" s="761"/>
      <c r="BV58" s="761"/>
      <c r="BW58" s="761"/>
      <c r="BX58" s="761"/>
      <c r="BY58" s="761"/>
      <c r="BZ58" s="761"/>
      <c r="CA58" s="761"/>
      <c r="CD58" s="215">
        <v>1</v>
      </c>
    </row>
    <row r="59" spans="1:82" ht="33.950000000000003" customHeight="1">
      <c r="A59" s="340"/>
      <c r="B59" s="348" t="s">
        <v>1073</v>
      </c>
      <c r="C59" s="356" t="s">
        <v>4104</v>
      </c>
      <c r="D59" s="363"/>
      <c r="E59" s="356" t="s">
        <v>4112</v>
      </c>
      <c r="F59" s="340" t="s">
        <v>4113</v>
      </c>
      <c r="G59" s="363"/>
      <c r="H59" s="363"/>
      <c r="I59" s="363"/>
      <c r="J59" s="363"/>
      <c r="K59" s="363"/>
      <c r="L59" s="363"/>
      <c r="M59" s="363"/>
      <c r="N59" s="363"/>
      <c r="O59" s="363"/>
      <c r="P59" s="363"/>
      <c r="Q59" s="363"/>
      <c r="R59" s="340"/>
      <c r="S59" s="340"/>
      <c r="T59" s="340"/>
      <c r="U59" s="340"/>
      <c r="V59" s="340"/>
      <c r="W59" s="340"/>
      <c r="X59" s="340"/>
      <c r="Y59" s="340"/>
      <c r="Z59" s="340"/>
      <c r="AA59" s="356"/>
      <c r="AB59" s="356"/>
      <c r="AC59" s="356"/>
      <c r="AD59" s="356"/>
      <c r="AE59" s="356"/>
      <c r="AF59" s="340"/>
      <c r="AG59" s="340"/>
      <c r="AH59" s="340"/>
      <c r="AI59" s="340"/>
      <c r="AJ59" s="340"/>
      <c r="AK59" s="356"/>
      <c r="AL59" s="356"/>
      <c r="AM59" s="356"/>
      <c r="AN59" s="356"/>
      <c r="AO59" s="356"/>
      <c r="AP59" s="356"/>
      <c r="AQ59" s="356"/>
      <c r="AR59" s="356"/>
      <c r="AS59" s="356"/>
      <c r="AT59" s="356"/>
      <c r="AU59" s="340"/>
      <c r="AV59" s="340"/>
      <c r="AW59" s="340"/>
      <c r="AX59" s="356"/>
      <c r="AY59" s="356"/>
      <c r="AZ59" s="340"/>
      <c r="BA59" s="340"/>
      <c r="BB59" s="340"/>
      <c r="BC59" s="340"/>
      <c r="BD59" s="340"/>
      <c r="BE59" s="340"/>
      <c r="BF59" s="340"/>
      <c r="BG59" s="340"/>
      <c r="BH59" s="340"/>
      <c r="BI59" s="356"/>
      <c r="BJ59" s="356"/>
      <c r="BK59" s="356"/>
      <c r="BL59" s="356"/>
      <c r="BN59" s="762" t="s">
        <v>25</v>
      </c>
      <c r="BO59" s="762"/>
      <c r="BP59" s="761" t="s">
        <v>4114</v>
      </c>
      <c r="BQ59" s="761"/>
      <c r="BR59" s="761"/>
      <c r="BS59" s="761"/>
      <c r="BT59" s="761"/>
      <c r="BU59" s="761"/>
      <c r="BV59" s="761"/>
      <c r="BW59" s="761"/>
      <c r="BX59" s="761"/>
      <c r="BY59" s="761"/>
      <c r="BZ59" s="761"/>
      <c r="CA59" s="761"/>
      <c r="CD59" s="215">
        <v>1</v>
      </c>
    </row>
    <row r="60" spans="1:82" ht="33.950000000000003" customHeight="1">
      <c r="A60" s="340"/>
      <c r="B60" s="348" t="s">
        <v>4115</v>
      </c>
      <c r="C60" s="356" t="s">
        <v>4104</v>
      </c>
      <c r="D60" s="363"/>
      <c r="E60" s="356" t="s">
        <v>4116</v>
      </c>
      <c r="F60" s="340" t="s">
        <v>4117</v>
      </c>
      <c r="G60" s="363"/>
      <c r="H60" s="363"/>
      <c r="I60" s="363"/>
      <c r="J60" s="363"/>
      <c r="K60" s="363"/>
      <c r="L60" s="363"/>
      <c r="M60" s="363"/>
      <c r="N60" s="363"/>
      <c r="O60" s="363"/>
      <c r="P60" s="363"/>
      <c r="Q60" s="363"/>
      <c r="R60" s="340"/>
      <c r="S60" s="340"/>
      <c r="T60" s="340"/>
      <c r="U60" s="340"/>
      <c r="V60" s="340"/>
      <c r="W60" s="340"/>
      <c r="X60" s="340"/>
      <c r="Y60" s="340"/>
      <c r="Z60" s="340"/>
      <c r="AA60" s="356"/>
      <c r="AB60" s="356"/>
      <c r="AC60" s="356"/>
      <c r="AD60" s="356"/>
      <c r="AE60" s="356"/>
      <c r="AF60" s="340"/>
      <c r="AG60" s="340"/>
      <c r="AH60" s="340"/>
      <c r="AI60" s="340"/>
      <c r="AJ60" s="340"/>
      <c r="AK60" s="356"/>
      <c r="AL60" s="356"/>
      <c r="AM60" s="356"/>
      <c r="AN60" s="356"/>
      <c r="AO60" s="356"/>
      <c r="AP60" s="356"/>
      <c r="AQ60" s="356"/>
      <c r="AR60" s="356"/>
      <c r="AS60" s="356"/>
      <c r="AT60" s="356"/>
      <c r="AU60" s="340"/>
      <c r="AV60" s="340"/>
      <c r="AW60" s="340"/>
      <c r="AX60" s="356"/>
      <c r="AY60" s="356"/>
      <c r="AZ60" s="340"/>
      <c r="BA60" s="340"/>
      <c r="BB60" s="340"/>
      <c r="BC60" s="340"/>
      <c r="BD60" s="340"/>
      <c r="BE60" s="340"/>
      <c r="BF60" s="340"/>
      <c r="BG60" s="340"/>
      <c r="BH60" s="340"/>
      <c r="BI60" s="356"/>
      <c r="BJ60" s="356"/>
      <c r="BK60" s="356"/>
      <c r="BL60" s="356"/>
      <c r="BN60" s="762" t="s">
        <v>41</v>
      </c>
      <c r="BO60" s="762"/>
      <c r="BP60" s="761" t="s">
        <v>4118</v>
      </c>
      <c r="BQ60" s="761"/>
      <c r="BR60" s="761"/>
      <c r="BS60" s="761"/>
      <c r="BT60" s="761"/>
      <c r="BU60" s="761"/>
      <c r="BV60" s="761"/>
      <c r="BW60" s="761"/>
      <c r="BX60" s="761"/>
      <c r="BY60" s="761"/>
      <c r="BZ60" s="761"/>
      <c r="CA60" s="761"/>
      <c r="CD60" s="215">
        <v>1</v>
      </c>
    </row>
    <row r="61" spans="1:82" ht="33.950000000000003" customHeight="1">
      <c r="A61" s="340"/>
      <c r="B61" s="348" t="s">
        <v>4119</v>
      </c>
      <c r="C61" s="356" t="s">
        <v>4120</v>
      </c>
      <c r="D61" s="363"/>
      <c r="E61" s="356" t="s">
        <v>4121</v>
      </c>
      <c r="F61" s="340" t="s">
        <v>4122</v>
      </c>
      <c r="G61" s="363"/>
      <c r="H61" s="363"/>
      <c r="I61" s="363"/>
      <c r="J61" s="363"/>
      <c r="K61" s="363"/>
      <c r="L61" s="363"/>
      <c r="M61" s="363"/>
      <c r="N61" s="363"/>
      <c r="O61" s="363"/>
      <c r="P61" s="363"/>
      <c r="Q61" s="363"/>
      <c r="R61" s="340"/>
      <c r="S61" s="340"/>
      <c r="T61" s="340"/>
      <c r="U61" s="340"/>
      <c r="V61" s="340"/>
      <c r="W61" s="340"/>
      <c r="X61" s="340"/>
      <c r="Y61" s="340"/>
      <c r="Z61" s="340"/>
      <c r="AA61" s="356"/>
      <c r="AB61" s="356"/>
      <c r="AC61" s="356"/>
      <c r="AD61" s="356"/>
      <c r="AE61" s="356"/>
      <c r="AF61" s="340"/>
      <c r="AG61" s="340"/>
      <c r="AH61" s="340"/>
      <c r="AI61" s="340"/>
      <c r="AJ61" s="340"/>
      <c r="AK61" s="356"/>
      <c r="AL61" s="356"/>
      <c r="AM61" s="356"/>
      <c r="AN61" s="356"/>
      <c r="AO61" s="356"/>
      <c r="AP61" s="356"/>
      <c r="AQ61" s="356"/>
      <c r="AR61" s="356"/>
      <c r="AS61" s="356"/>
      <c r="AT61" s="356"/>
      <c r="AU61" s="340"/>
      <c r="AV61" s="340"/>
      <c r="AW61" s="340"/>
      <c r="AX61" s="356"/>
      <c r="AY61" s="356"/>
      <c r="AZ61" s="340"/>
      <c r="BA61" s="340"/>
      <c r="BB61" s="340"/>
      <c r="BC61" s="340"/>
      <c r="BD61" s="340"/>
      <c r="BE61" s="340"/>
      <c r="BF61" s="340"/>
      <c r="BG61" s="340"/>
      <c r="BH61" s="340"/>
      <c r="BI61" s="356"/>
      <c r="BJ61" s="356"/>
      <c r="BK61" s="356"/>
      <c r="BL61" s="356"/>
      <c r="BN61" s="762" t="s">
        <v>45</v>
      </c>
      <c r="BO61" s="762"/>
      <c r="BP61" s="761" t="s">
        <v>4123</v>
      </c>
      <c r="BQ61" s="761"/>
      <c r="BR61" s="761"/>
      <c r="BS61" s="761"/>
      <c r="BT61" s="761"/>
      <c r="BU61" s="761"/>
      <c r="BV61" s="761"/>
      <c r="BW61" s="761"/>
      <c r="BX61" s="761"/>
      <c r="BY61" s="761"/>
      <c r="BZ61" s="761"/>
      <c r="CA61" s="761"/>
      <c r="CD61" s="215">
        <v>1</v>
      </c>
    </row>
    <row r="62" spans="1:82" ht="33.950000000000003" customHeight="1">
      <c r="A62" s="340"/>
      <c r="B62" s="348" t="s">
        <v>965</v>
      </c>
      <c r="C62" s="356" t="s">
        <v>4120</v>
      </c>
      <c r="D62" s="363"/>
      <c r="E62" s="356" t="s">
        <v>4124</v>
      </c>
      <c r="F62" s="340" t="s">
        <v>4125</v>
      </c>
      <c r="G62" s="363"/>
      <c r="H62" s="363"/>
      <c r="I62" s="363"/>
      <c r="J62" s="363"/>
      <c r="K62" s="363"/>
      <c r="L62" s="363"/>
      <c r="M62" s="363"/>
      <c r="N62" s="363"/>
      <c r="O62" s="363"/>
      <c r="P62" s="363"/>
      <c r="Q62" s="363"/>
      <c r="R62" s="340"/>
      <c r="S62" s="340"/>
      <c r="T62" s="340"/>
      <c r="U62" s="340"/>
      <c r="V62" s="340"/>
      <c r="W62" s="340"/>
      <c r="X62" s="340"/>
      <c r="Y62" s="340"/>
      <c r="Z62" s="340"/>
      <c r="AA62" s="356"/>
      <c r="AB62" s="356"/>
      <c r="AC62" s="356"/>
      <c r="AD62" s="356"/>
      <c r="AE62" s="356"/>
      <c r="AF62" s="340"/>
      <c r="AG62" s="340"/>
      <c r="AH62" s="340"/>
      <c r="AI62" s="340"/>
      <c r="AJ62" s="340"/>
      <c r="AK62" s="356"/>
      <c r="AL62" s="356"/>
      <c r="AM62" s="356"/>
      <c r="AN62" s="356"/>
      <c r="AO62" s="356"/>
      <c r="AP62" s="356"/>
      <c r="AQ62" s="356"/>
      <c r="AR62" s="356"/>
      <c r="AS62" s="356"/>
      <c r="AT62" s="356"/>
      <c r="AU62" s="340"/>
      <c r="AV62" s="340"/>
      <c r="AW62" s="340"/>
      <c r="AX62" s="356"/>
      <c r="AY62" s="356"/>
      <c r="AZ62" s="340"/>
      <c r="BA62" s="340"/>
      <c r="BB62" s="340"/>
      <c r="BC62" s="340"/>
      <c r="BD62" s="340"/>
      <c r="BE62" s="340"/>
      <c r="BF62" s="340"/>
      <c r="BG62" s="340"/>
      <c r="BH62" s="340"/>
      <c r="BI62" s="356"/>
      <c r="BJ62" s="356"/>
      <c r="BK62" s="356"/>
      <c r="BL62" s="356"/>
      <c r="BN62" s="762" t="s">
        <v>49</v>
      </c>
      <c r="BO62" s="762"/>
      <c r="BP62" s="761" t="s">
        <v>4126</v>
      </c>
      <c r="BQ62" s="761"/>
      <c r="BR62" s="761"/>
      <c r="BS62" s="761"/>
      <c r="BT62" s="761"/>
      <c r="BU62" s="761"/>
      <c r="BV62" s="761"/>
      <c r="BW62" s="761"/>
      <c r="BX62" s="761"/>
      <c r="BY62" s="761"/>
      <c r="BZ62" s="761"/>
      <c r="CA62" s="761"/>
      <c r="CD62" s="215">
        <v>1</v>
      </c>
    </row>
    <row r="63" spans="1:82" ht="33.950000000000003" customHeight="1">
      <c r="A63" s="340"/>
      <c r="B63" s="348" t="s">
        <v>4127</v>
      </c>
      <c r="C63" s="356" t="s">
        <v>4128</v>
      </c>
      <c r="D63" s="363"/>
      <c r="E63" s="356" t="s">
        <v>4129</v>
      </c>
      <c r="F63" s="340" t="s">
        <v>4130</v>
      </c>
      <c r="G63" s="363"/>
      <c r="H63" s="363"/>
      <c r="I63" s="363"/>
      <c r="J63" s="363"/>
      <c r="K63" s="363"/>
      <c r="L63" s="363"/>
      <c r="M63" s="363"/>
      <c r="N63" s="363"/>
      <c r="O63" s="363"/>
      <c r="P63" s="363"/>
      <c r="Q63" s="363"/>
      <c r="R63" s="340"/>
      <c r="S63" s="340"/>
      <c r="T63" s="340"/>
      <c r="U63" s="340"/>
      <c r="V63" s="340"/>
      <c r="W63" s="340"/>
      <c r="X63" s="340"/>
      <c r="Y63" s="340"/>
      <c r="Z63" s="340"/>
      <c r="AA63" s="356"/>
      <c r="AB63" s="356"/>
      <c r="AC63" s="356"/>
      <c r="AD63" s="356"/>
      <c r="AE63" s="356"/>
      <c r="AF63" s="340"/>
      <c r="AG63" s="340"/>
      <c r="AH63" s="340"/>
      <c r="AI63" s="340"/>
      <c r="AJ63" s="340"/>
      <c r="AK63" s="356"/>
      <c r="AL63" s="356"/>
      <c r="AM63" s="356"/>
      <c r="AN63" s="356"/>
      <c r="AO63" s="356"/>
      <c r="AP63" s="356"/>
      <c r="AQ63" s="356"/>
      <c r="AR63" s="356"/>
      <c r="AS63" s="356"/>
      <c r="AT63" s="356"/>
      <c r="AU63" s="340"/>
      <c r="AV63" s="340"/>
      <c r="AW63" s="340"/>
      <c r="AX63" s="356"/>
      <c r="AY63" s="356"/>
      <c r="AZ63" s="340"/>
      <c r="BA63" s="340"/>
      <c r="BB63" s="340"/>
      <c r="BC63" s="340"/>
      <c r="BD63" s="340"/>
      <c r="BE63" s="340"/>
      <c r="BF63" s="340"/>
      <c r="BG63" s="340"/>
      <c r="BH63" s="340"/>
      <c r="BI63" s="356"/>
      <c r="BJ63" s="356"/>
      <c r="BK63" s="356"/>
      <c r="BL63" s="356"/>
      <c r="BN63" s="762" t="s">
        <v>53</v>
      </c>
      <c r="BO63" s="762"/>
      <c r="BP63" s="761" t="s">
        <v>4131</v>
      </c>
      <c r="BQ63" s="761"/>
      <c r="BR63" s="761"/>
      <c r="BS63" s="761"/>
      <c r="BT63" s="761"/>
      <c r="BU63" s="761"/>
      <c r="BV63" s="761"/>
      <c r="BW63" s="761"/>
      <c r="BX63" s="761"/>
      <c r="BY63" s="761"/>
      <c r="BZ63" s="761"/>
      <c r="CA63" s="761"/>
      <c r="CD63" s="215">
        <v>1</v>
      </c>
    </row>
    <row r="64" spans="1:82" ht="33.950000000000003" customHeight="1">
      <c r="A64" s="340"/>
      <c r="B64" s="348" t="s">
        <v>4132</v>
      </c>
      <c r="C64" s="356" t="s">
        <v>4128</v>
      </c>
      <c r="D64" s="363"/>
      <c r="E64" s="356" t="s">
        <v>4133</v>
      </c>
      <c r="F64" s="340" t="s">
        <v>4134</v>
      </c>
      <c r="G64" s="363"/>
      <c r="H64" s="363"/>
      <c r="I64" s="363"/>
      <c r="J64" s="363"/>
      <c r="K64" s="363"/>
      <c r="L64" s="363"/>
      <c r="M64" s="363"/>
      <c r="N64" s="363"/>
      <c r="O64" s="363"/>
      <c r="P64" s="363"/>
      <c r="Q64" s="363"/>
      <c r="R64" s="340"/>
      <c r="S64" s="340"/>
      <c r="T64" s="340"/>
      <c r="U64" s="340"/>
      <c r="V64" s="340"/>
      <c r="W64" s="340"/>
      <c r="X64" s="340"/>
      <c r="Y64" s="340"/>
      <c r="Z64" s="340"/>
      <c r="AA64" s="356"/>
      <c r="AB64" s="356"/>
      <c r="AC64" s="356"/>
      <c r="AD64" s="356"/>
      <c r="AE64" s="356"/>
      <c r="AF64" s="340"/>
      <c r="AG64" s="340"/>
      <c r="AH64" s="340"/>
      <c r="AI64" s="340"/>
      <c r="AJ64" s="340"/>
      <c r="AK64" s="356"/>
      <c r="AL64" s="356"/>
      <c r="AM64" s="356"/>
      <c r="AN64" s="356"/>
      <c r="AO64" s="356"/>
      <c r="AP64" s="356"/>
      <c r="AQ64" s="356"/>
      <c r="AR64" s="356"/>
      <c r="AS64" s="356"/>
      <c r="AT64" s="356"/>
      <c r="AU64" s="340"/>
      <c r="AV64" s="340"/>
      <c r="AW64" s="340"/>
      <c r="AX64" s="356"/>
      <c r="AY64" s="356"/>
      <c r="AZ64" s="340"/>
      <c r="BA64" s="340"/>
      <c r="BB64" s="340"/>
      <c r="BC64" s="340"/>
      <c r="BD64" s="340"/>
      <c r="BE64" s="340"/>
      <c r="BF64" s="340"/>
      <c r="BG64" s="340"/>
      <c r="BH64" s="340"/>
      <c r="BI64" s="356"/>
      <c r="BJ64" s="356"/>
      <c r="BK64" s="356"/>
      <c r="BL64" s="356"/>
      <c r="BN64" s="762" t="s">
        <v>57</v>
      </c>
      <c r="BO64" s="762"/>
      <c r="BP64" s="761" t="s">
        <v>4135</v>
      </c>
      <c r="BQ64" s="761"/>
      <c r="BR64" s="761"/>
      <c r="BS64" s="761"/>
      <c r="BT64" s="761"/>
      <c r="BU64" s="761"/>
      <c r="BV64" s="761"/>
      <c r="BW64" s="761"/>
      <c r="BX64" s="761"/>
      <c r="BY64" s="761"/>
      <c r="BZ64" s="761"/>
      <c r="CA64" s="761"/>
      <c r="CD64" s="215">
        <v>1</v>
      </c>
    </row>
    <row r="65" spans="1:82" ht="33.950000000000003" customHeight="1">
      <c r="A65" s="340"/>
      <c r="B65" s="348" t="s">
        <v>4136</v>
      </c>
      <c r="C65" s="356" t="s">
        <v>4137</v>
      </c>
      <c r="D65" s="363"/>
      <c r="E65" s="356" t="s">
        <v>4138</v>
      </c>
      <c r="F65" s="340" t="s">
        <v>4139</v>
      </c>
      <c r="G65" s="363"/>
      <c r="H65" s="363"/>
      <c r="I65" s="363"/>
      <c r="J65" s="363"/>
      <c r="K65" s="363"/>
      <c r="L65" s="363"/>
      <c r="M65" s="363"/>
      <c r="N65" s="363"/>
      <c r="O65" s="363"/>
      <c r="P65" s="363"/>
      <c r="Q65" s="363"/>
      <c r="R65" s="340"/>
      <c r="S65" s="340"/>
      <c r="T65" s="340"/>
      <c r="U65" s="340"/>
      <c r="V65" s="340"/>
      <c r="W65" s="340"/>
      <c r="X65" s="340"/>
      <c r="Y65" s="340"/>
      <c r="Z65" s="340"/>
      <c r="AA65" s="356"/>
      <c r="AB65" s="356"/>
      <c r="AC65" s="356"/>
      <c r="AD65" s="356"/>
      <c r="AE65" s="356"/>
      <c r="AF65" s="340"/>
      <c r="AG65" s="340"/>
      <c r="AH65" s="340"/>
      <c r="AI65" s="340"/>
      <c r="AJ65" s="340"/>
      <c r="AK65" s="356"/>
      <c r="AL65" s="356"/>
      <c r="AM65" s="356"/>
      <c r="AN65" s="356"/>
      <c r="AO65" s="356"/>
      <c r="AP65" s="356"/>
      <c r="AQ65" s="356"/>
      <c r="AR65" s="356"/>
      <c r="AS65" s="356"/>
      <c r="AT65" s="356"/>
      <c r="AU65" s="340"/>
      <c r="AV65" s="340"/>
      <c r="AW65" s="340"/>
      <c r="AX65" s="356"/>
      <c r="AY65" s="356"/>
      <c r="AZ65" s="340"/>
      <c r="BA65" s="340"/>
      <c r="BB65" s="340"/>
      <c r="BC65" s="340"/>
      <c r="BD65" s="340"/>
      <c r="BE65" s="340"/>
      <c r="BF65" s="340"/>
      <c r="BG65" s="340"/>
      <c r="BH65" s="340"/>
      <c r="BI65" s="356"/>
      <c r="BJ65" s="356"/>
      <c r="BK65" s="356"/>
      <c r="BL65" s="356"/>
      <c r="BN65" s="399"/>
      <c r="BO65" s="399"/>
      <c r="BP65" s="399"/>
      <c r="BQ65" s="399"/>
      <c r="BR65" s="399"/>
      <c r="BS65" s="399"/>
      <c r="BT65" s="399"/>
      <c r="BU65" s="399"/>
      <c r="BV65" s="399"/>
      <c r="BW65" s="399"/>
      <c r="BX65" s="399"/>
      <c r="BY65" s="399"/>
      <c r="BZ65" s="399"/>
      <c r="CA65" s="399"/>
      <c r="CD65" s="215">
        <v>1</v>
      </c>
    </row>
    <row r="66" spans="1:82" ht="33.950000000000003" customHeight="1">
      <c r="A66" s="340"/>
      <c r="B66" s="348" t="s">
        <v>4140</v>
      </c>
      <c r="C66" s="356" t="s">
        <v>4141</v>
      </c>
      <c r="D66" s="363"/>
      <c r="E66" s="356" t="s">
        <v>4142</v>
      </c>
      <c r="F66" s="340" t="s">
        <v>4143</v>
      </c>
      <c r="G66" s="363"/>
      <c r="H66" s="363"/>
      <c r="I66" s="363"/>
      <c r="J66" s="363"/>
      <c r="K66" s="363"/>
      <c r="L66" s="363"/>
      <c r="M66" s="363"/>
      <c r="N66" s="363"/>
      <c r="O66" s="363"/>
      <c r="P66" s="363"/>
      <c r="Q66" s="363"/>
      <c r="R66" s="340"/>
      <c r="S66" s="340"/>
      <c r="T66" s="340"/>
      <c r="U66" s="340"/>
      <c r="V66" s="340"/>
      <c r="W66" s="340"/>
      <c r="X66" s="340"/>
      <c r="Y66" s="340"/>
      <c r="Z66" s="340"/>
      <c r="AA66" s="356"/>
      <c r="AB66" s="356"/>
      <c r="AC66" s="356"/>
      <c r="AD66" s="356"/>
      <c r="AE66" s="356"/>
      <c r="AF66" s="340"/>
      <c r="AG66" s="340"/>
      <c r="AH66" s="340"/>
      <c r="AI66" s="340"/>
      <c r="AJ66" s="340"/>
      <c r="AK66" s="356"/>
      <c r="AL66" s="356"/>
      <c r="AM66" s="356"/>
      <c r="AN66" s="356"/>
      <c r="AO66" s="356"/>
      <c r="AP66" s="356"/>
      <c r="AQ66" s="356"/>
      <c r="AR66" s="356"/>
      <c r="AS66" s="356"/>
      <c r="AT66" s="356"/>
      <c r="AU66" s="340"/>
      <c r="AV66" s="340"/>
      <c r="AW66" s="340"/>
      <c r="AX66" s="356"/>
      <c r="AY66" s="356"/>
      <c r="AZ66" s="340"/>
      <c r="BA66" s="340"/>
      <c r="BB66" s="340"/>
      <c r="BC66" s="340"/>
      <c r="BD66" s="340"/>
      <c r="BE66" s="340"/>
      <c r="BF66" s="340"/>
      <c r="BG66" s="340"/>
      <c r="BH66" s="340"/>
      <c r="BI66" s="356"/>
      <c r="BJ66" s="356"/>
      <c r="BK66" s="356"/>
      <c r="BL66" s="356"/>
      <c r="BN66" s="765" t="s">
        <v>4144</v>
      </c>
      <c r="BO66" s="765"/>
      <c r="BP66" s="765"/>
      <c r="BQ66" s="765"/>
      <c r="BR66" s="765"/>
      <c r="BS66" s="765"/>
      <c r="BT66" s="765"/>
      <c r="BU66" s="765"/>
      <c r="BV66" s="765"/>
      <c r="BW66" s="765"/>
      <c r="BX66" s="765"/>
      <c r="BY66" s="765"/>
      <c r="BZ66" s="765"/>
      <c r="CA66" s="765"/>
      <c r="CD66" s="215">
        <v>1</v>
      </c>
    </row>
    <row r="67" spans="1:82" ht="33.950000000000003" customHeight="1">
      <c r="A67" s="340"/>
      <c r="B67" s="348" t="s">
        <v>3961</v>
      </c>
      <c r="C67" s="356" t="s">
        <v>4145</v>
      </c>
      <c r="D67" s="363"/>
      <c r="E67" s="356" t="s">
        <v>4146</v>
      </c>
      <c r="F67" s="340" t="s">
        <v>4147</v>
      </c>
      <c r="G67" s="363"/>
      <c r="H67" s="363"/>
      <c r="I67" s="363"/>
      <c r="J67" s="363"/>
      <c r="K67" s="363"/>
      <c r="L67" s="363"/>
      <c r="M67" s="363"/>
      <c r="N67" s="363"/>
      <c r="O67" s="363"/>
      <c r="P67" s="363"/>
      <c r="Q67" s="363"/>
      <c r="R67" s="340"/>
      <c r="S67" s="340"/>
      <c r="T67" s="340"/>
      <c r="U67" s="340"/>
      <c r="V67" s="340"/>
      <c r="W67" s="340"/>
      <c r="X67" s="340"/>
      <c r="Y67" s="340"/>
      <c r="Z67" s="340"/>
      <c r="AA67" s="356"/>
      <c r="AB67" s="356"/>
      <c r="AC67" s="356"/>
      <c r="AD67" s="356"/>
      <c r="AE67" s="356"/>
      <c r="AF67" s="340"/>
      <c r="AG67" s="340"/>
      <c r="AH67" s="340"/>
      <c r="AI67" s="340"/>
      <c r="AJ67" s="340"/>
      <c r="AK67" s="356"/>
      <c r="AL67" s="356"/>
      <c r="AM67" s="356"/>
      <c r="AN67" s="356"/>
      <c r="AO67" s="356"/>
      <c r="AP67" s="356"/>
      <c r="AQ67" s="356"/>
      <c r="AR67" s="356"/>
      <c r="AS67" s="356"/>
      <c r="AT67" s="356"/>
      <c r="AU67" s="340"/>
      <c r="AV67" s="340"/>
      <c r="AW67" s="340"/>
      <c r="AX67" s="356"/>
      <c r="AY67" s="356"/>
      <c r="AZ67" s="340"/>
      <c r="BA67" s="340"/>
      <c r="BB67" s="340"/>
      <c r="BC67" s="340"/>
      <c r="BD67" s="340"/>
      <c r="BE67" s="340"/>
      <c r="BF67" s="340"/>
      <c r="BG67" s="340"/>
      <c r="BH67" s="340"/>
      <c r="BI67" s="356"/>
      <c r="BJ67" s="356"/>
      <c r="BK67" s="356"/>
      <c r="BL67" s="356"/>
      <c r="BN67" s="785" t="s">
        <v>4148</v>
      </c>
      <c r="BO67" s="785"/>
      <c r="BP67" s="785"/>
      <c r="BQ67" s="785"/>
      <c r="BR67" s="785"/>
      <c r="BS67" s="785"/>
      <c r="BT67" s="785"/>
      <c r="BU67" s="785"/>
      <c r="BV67" s="785"/>
      <c r="BW67" s="785"/>
      <c r="BX67" s="785"/>
      <c r="BY67" s="785"/>
      <c r="BZ67" s="785"/>
      <c r="CA67" s="785"/>
      <c r="CD67" s="215">
        <v>1</v>
      </c>
    </row>
    <row r="68" spans="1:82" ht="33.950000000000003" customHeight="1">
      <c r="A68" s="340"/>
      <c r="B68" s="348" t="s">
        <v>4149</v>
      </c>
      <c r="C68" s="356" t="s">
        <v>4145</v>
      </c>
      <c r="D68" s="363"/>
      <c r="E68" s="356" t="s">
        <v>4150</v>
      </c>
      <c r="F68" s="340" t="s">
        <v>4151</v>
      </c>
      <c r="G68" s="363"/>
      <c r="H68" s="363"/>
      <c r="I68" s="363"/>
      <c r="J68" s="363"/>
      <c r="K68" s="363"/>
      <c r="L68" s="363"/>
      <c r="M68" s="363"/>
      <c r="N68" s="363"/>
      <c r="O68" s="363"/>
      <c r="P68" s="363"/>
      <c r="Q68" s="363"/>
      <c r="R68" s="340"/>
      <c r="S68" s="340"/>
      <c r="T68" s="340"/>
      <c r="U68" s="340"/>
      <c r="V68" s="340"/>
      <c r="W68" s="340"/>
      <c r="X68" s="340"/>
      <c r="Y68" s="340"/>
      <c r="Z68" s="340"/>
      <c r="AA68" s="356"/>
      <c r="AB68" s="356"/>
      <c r="AC68" s="356"/>
      <c r="AD68" s="356"/>
      <c r="AE68" s="356"/>
      <c r="AF68" s="340"/>
      <c r="AG68" s="340"/>
      <c r="AH68" s="340"/>
      <c r="AI68" s="340"/>
      <c r="AJ68" s="340"/>
      <c r="AK68" s="356"/>
      <c r="AL68" s="356"/>
      <c r="AM68" s="356"/>
      <c r="AN68" s="356"/>
      <c r="AO68" s="356"/>
      <c r="AP68" s="356"/>
      <c r="AQ68" s="356"/>
      <c r="AR68" s="356"/>
      <c r="AS68" s="356"/>
      <c r="AT68" s="356"/>
      <c r="AU68" s="340"/>
      <c r="AV68" s="340"/>
      <c r="AW68" s="340"/>
      <c r="AX68" s="356"/>
      <c r="AY68" s="356"/>
      <c r="AZ68" s="340"/>
      <c r="BA68" s="340"/>
      <c r="BB68" s="340"/>
      <c r="BC68" s="340"/>
      <c r="BD68" s="340"/>
      <c r="BE68" s="340"/>
      <c r="BF68" s="340"/>
      <c r="BG68" s="340"/>
      <c r="BH68" s="340"/>
      <c r="BI68" s="356"/>
      <c r="BJ68" s="356"/>
      <c r="BK68" s="356"/>
      <c r="BL68" s="356"/>
      <c r="BN68" s="785" t="s">
        <v>4152</v>
      </c>
      <c r="BO68" s="785"/>
      <c r="BP68" s="785"/>
      <c r="BQ68" s="785"/>
      <c r="BR68" s="785"/>
      <c r="BS68" s="785"/>
      <c r="BT68" s="785"/>
      <c r="BU68" s="785"/>
      <c r="BV68" s="785"/>
      <c r="BW68" s="785"/>
      <c r="BX68" s="785"/>
      <c r="BY68" s="785"/>
      <c r="BZ68" s="785"/>
      <c r="CA68" s="785"/>
      <c r="CD68" s="215">
        <v>1</v>
      </c>
    </row>
    <row r="69" spans="1:82" ht="33.950000000000003" customHeight="1">
      <c r="A69" s="340"/>
      <c r="B69" s="348" t="s">
        <v>4153</v>
      </c>
      <c r="C69" s="356" t="s">
        <v>4145</v>
      </c>
      <c r="D69" s="363"/>
      <c r="E69" s="356" t="s">
        <v>4154</v>
      </c>
      <c r="F69" s="340" t="s">
        <v>4155</v>
      </c>
      <c r="G69" s="363"/>
      <c r="H69" s="363"/>
      <c r="I69" s="363"/>
      <c r="J69" s="363"/>
      <c r="K69" s="363"/>
      <c r="L69" s="363"/>
      <c r="M69" s="363"/>
      <c r="N69" s="363"/>
      <c r="O69" s="363"/>
      <c r="P69" s="363"/>
      <c r="Q69" s="363"/>
      <c r="R69" s="340"/>
      <c r="S69" s="340"/>
      <c r="T69" s="340"/>
      <c r="U69" s="340"/>
      <c r="V69" s="340"/>
      <c r="W69" s="340"/>
      <c r="X69" s="340"/>
      <c r="Y69" s="340"/>
      <c r="Z69" s="340"/>
      <c r="AA69" s="356"/>
      <c r="AB69" s="356"/>
      <c r="AC69" s="356"/>
      <c r="AD69" s="356"/>
      <c r="AE69" s="356"/>
      <c r="AF69" s="340"/>
      <c r="AG69" s="340"/>
      <c r="AH69" s="340"/>
      <c r="AI69" s="340"/>
      <c r="AJ69" s="340"/>
      <c r="AK69" s="356"/>
      <c r="AL69" s="356"/>
      <c r="AM69" s="356"/>
      <c r="AN69" s="356"/>
      <c r="AO69" s="356"/>
      <c r="AP69" s="356"/>
      <c r="AQ69" s="356"/>
      <c r="AR69" s="356"/>
      <c r="AS69" s="356"/>
      <c r="AT69" s="356"/>
      <c r="AU69" s="340"/>
      <c r="AV69" s="340"/>
      <c r="AW69" s="340"/>
      <c r="AX69" s="356"/>
      <c r="AY69" s="356"/>
      <c r="AZ69" s="340"/>
      <c r="BA69" s="340"/>
      <c r="BB69" s="340"/>
      <c r="BC69" s="340"/>
      <c r="BD69" s="340"/>
      <c r="BE69" s="340"/>
      <c r="BF69" s="340"/>
      <c r="BG69" s="340"/>
      <c r="BH69" s="340"/>
      <c r="BI69" s="356"/>
      <c r="BJ69" s="356"/>
      <c r="BK69" s="356"/>
      <c r="BL69" s="356"/>
      <c r="BN69" s="785" t="s">
        <v>4156</v>
      </c>
      <c r="BO69" s="785"/>
      <c r="BP69" s="785"/>
      <c r="BQ69" s="785"/>
      <c r="BR69" s="785"/>
      <c r="BS69" s="785"/>
      <c r="BT69" s="785"/>
      <c r="BU69" s="785"/>
      <c r="BV69" s="785"/>
      <c r="BW69" s="785"/>
      <c r="BX69" s="785"/>
      <c r="BY69" s="785"/>
      <c r="BZ69" s="785"/>
      <c r="CA69" s="785"/>
      <c r="CD69" s="215">
        <v>1</v>
      </c>
    </row>
    <row r="70" spans="1:82" ht="33.950000000000003" customHeight="1">
      <c r="A70" s="340"/>
      <c r="B70" s="348" t="s">
        <v>847</v>
      </c>
      <c r="C70" s="356" t="s">
        <v>4157</v>
      </c>
      <c r="D70" s="363"/>
      <c r="E70" s="356" t="s">
        <v>4158</v>
      </c>
      <c r="F70" s="340" t="s">
        <v>4159</v>
      </c>
      <c r="G70" s="363"/>
      <c r="H70" s="363"/>
      <c r="I70" s="363"/>
      <c r="J70" s="363"/>
      <c r="K70" s="363"/>
      <c r="L70" s="363"/>
      <c r="M70" s="363"/>
      <c r="N70" s="363"/>
      <c r="O70" s="363"/>
      <c r="P70" s="363"/>
      <c r="Q70" s="363"/>
      <c r="R70" s="340"/>
      <c r="S70" s="340"/>
      <c r="T70" s="340"/>
      <c r="U70" s="340"/>
      <c r="V70" s="340"/>
      <c r="W70" s="340"/>
      <c r="X70" s="340"/>
      <c r="Y70" s="340"/>
      <c r="Z70" s="340"/>
      <c r="AA70" s="356"/>
      <c r="AB70" s="356"/>
      <c r="AC70" s="356"/>
      <c r="AD70" s="356"/>
      <c r="AE70" s="356"/>
      <c r="AF70" s="340"/>
      <c r="AG70" s="340"/>
      <c r="AH70" s="340"/>
      <c r="AI70" s="340"/>
      <c r="AJ70" s="340"/>
      <c r="AK70" s="356"/>
      <c r="AL70" s="356"/>
      <c r="AM70" s="356"/>
      <c r="AN70" s="356"/>
      <c r="AO70" s="356"/>
      <c r="AP70" s="356"/>
      <c r="AQ70" s="356"/>
      <c r="AR70" s="356"/>
      <c r="AS70" s="356"/>
      <c r="AT70" s="356"/>
      <c r="AU70" s="340"/>
      <c r="AV70" s="340"/>
      <c r="AW70" s="340"/>
      <c r="AX70" s="356"/>
      <c r="AY70" s="356"/>
      <c r="AZ70" s="340"/>
      <c r="BA70" s="340"/>
      <c r="BB70" s="340"/>
      <c r="BC70" s="340"/>
      <c r="BD70" s="340"/>
      <c r="BE70" s="340"/>
      <c r="BF70" s="340"/>
      <c r="BG70" s="340"/>
      <c r="BH70" s="340"/>
      <c r="BI70" s="356"/>
      <c r="BJ70" s="356"/>
      <c r="BK70" s="356"/>
      <c r="BL70" s="356"/>
      <c r="BN70" s="785" t="s">
        <v>4160</v>
      </c>
      <c r="BO70" s="785"/>
      <c r="BP70" s="785"/>
      <c r="BQ70" s="785"/>
      <c r="BR70" s="785"/>
      <c r="BS70" s="785"/>
      <c r="BT70" s="785"/>
      <c r="BU70" s="785"/>
      <c r="BV70" s="785"/>
      <c r="BW70" s="785"/>
      <c r="BX70" s="785"/>
      <c r="BY70" s="785"/>
      <c r="BZ70" s="785"/>
      <c r="CA70" s="785"/>
      <c r="CD70" s="215">
        <v>1</v>
      </c>
    </row>
    <row r="71" spans="1:82" ht="33.950000000000003" customHeight="1">
      <c r="A71" s="340"/>
      <c r="B71" s="348" t="s">
        <v>829</v>
      </c>
      <c r="C71" s="356" t="s">
        <v>4157</v>
      </c>
      <c r="D71" s="363"/>
      <c r="E71" s="363"/>
      <c r="F71" s="363"/>
      <c r="G71" s="363"/>
      <c r="H71" s="363"/>
      <c r="I71" s="363"/>
      <c r="J71" s="363"/>
      <c r="K71" s="363"/>
      <c r="L71" s="363"/>
      <c r="M71" s="363"/>
      <c r="N71" s="363"/>
      <c r="O71" s="363"/>
      <c r="P71" s="363"/>
      <c r="Q71" s="363"/>
      <c r="R71" s="340"/>
      <c r="S71" s="340"/>
      <c r="T71" s="340"/>
      <c r="U71" s="340"/>
      <c r="V71" s="340"/>
      <c r="W71" s="340"/>
      <c r="X71" s="340"/>
      <c r="Y71" s="340"/>
      <c r="Z71" s="340"/>
      <c r="AA71" s="356"/>
      <c r="AB71" s="356"/>
      <c r="AC71" s="356"/>
      <c r="AD71" s="356"/>
      <c r="AE71" s="356"/>
      <c r="AF71" s="340"/>
      <c r="AG71" s="340"/>
      <c r="AH71" s="340"/>
      <c r="AI71" s="340"/>
      <c r="AJ71" s="340"/>
      <c r="AK71" s="356"/>
      <c r="AL71" s="356"/>
      <c r="AM71" s="356"/>
      <c r="AN71" s="356"/>
      <c r="AO71" s="356"/>
      <c r="AP71" s="356"/>
      <c r="AQ71" s="356"/>
      <c r="AR71" s="356"/>
      <c r="AS71" s="356"/>
      <c r="AT71" s="356"/>
      <c r="AU71" s="340"/>
      <c r="AV71" s="340"/>
      <c r="AW71" s="340"/>
      <c r="AX71" s="356"/>
      <c r="AY71" s="356"/>
      <c r="AZ71" s="340"/>
      <c r="BA71" s="340"/>
      <c r="BB71" s="340"/>
      <c r="BC71" s="340"/>
      <c r="BD71" s="340"/>
      <c r="BE71" s="340"/>
      <c r="BF71" s="340"/>
      <c r="BG71" s="340"/>
      <c r="BH71" s="340"/>
      <c r="BI71" s="356"/>
      <c r="BJ71" s="356"/>
      <c r="BK71" s="356"/>
      <c r="BL71" s="356"/>
      <c r="BN71" s="785" t="s">
        <v>4161</v>
      </c>
      <c r="BO71" s="785"/>
      <c r="BP71" s="785"/>
      <c r="BQ71" s="785"/>
      <c r="BR71" s="785"/>
      <c r="BS71" s="785"/>
      <c r="BT71" s="785"/>
      <c r="BU71" s="785"/>
      <c r="BV71" s="785"/>
      <c r="BW71" s="785"/>
      <c r="BX71" s="785"/>
      <c r="BY71" s="785"/>
      <c r="BZ71" s="785"/>
      <c r="CA71" s="785"/>
      <c r="CD71" s="215">
        <v>1</v>
      </c>
    </row>
    <row r="72" spans="1:82" ht="33.950000000000003" customHeight="1">
      <c r="A72" s="340"/>
      <c r="B72" s="348" t="s">
        <v>4162</v>
      </c>
      <c r="C72" s="356" t="s">
        <v>4157</v>
      </c>
      <c r="D72" s="363"/>
      <c r="E72" s="363"/>
      <c r="F72" s="363"/>
      <c r="G72" s="363"/>
      <c r="H72" s="363"/>
      <c r="I72" s="363"/>
      <c r="J72" s="363"/>
      <c r="K72" s="363"/>
      <c r="L72" s="363"/>
      <c r="M72" s="363"/>
      <c r="N72" s="363"/>
      <c r="O72" s="363"/>
      <c r="P72" s="363"/>
      <c r="Q72" s="363"/>
      <c r="R72" s="340"/>
      <c r="S72" s="340"/>
      <c r="T72" s="340"/>
      <c r="U72" s="340"/>
      <c r="V72" s="340"/>
      <c r="W72" s="340"/>
      <c r="X72" s="340"/>
      <c r="Y72" s="340"/>
      <c r="Z72" s="340"/>
      <c r="AA72" s="356"/>
      <c r="AB72" s="356"/>
      <c r="AC72" s="356"/>
      <c r="AD72" s="356"/>
      <c r="AE72" s="356"/>
      <c r="AF72" s="340"/>
      <c r="AG72" s="340"/>
      <c r="AH72" s="340"/>
      <c r="AI72" s="340"/>
      <c r="AJ72" s="340"/>
      <c r="AK72" s="356"/>
      <c r="AL72" s="356"/>
      <c r="AM72" s="356"/>
      <c r="AN72" s="356"/>
      <c r="AO72" s="356"/>
      <c r="AP72" s="356"/>
      <c r="AQ72" s="356"/>
      <c r="AR72" s="356"/>
      <c r="AS72" s="356"/>
      <c r="AT72" s="356"/>
      <c r="AU72" s="340"/>
      <c r="AV72" s="340"/>
      <c r="AW72" s="340"/>
      <c r="AX72" s="356"/>
      <c r="AY72" s="356"/>
      <c r="AZ72" s="340"/>
      <c r="BA72" s="340"/>
      <c r="BB72" s="340"/>
      <c r="BC72" s="340"/>
      <c r="BD72" s="340"/>
      <c r="BE72" s="340"/>
      <c r="BF72" s="340"/>
      <c r="BG72" s="340"/>
      <c r="BH72" s="340"/>
      <c r="BI72" s="356"/>
      <c r="BJ72" s="356"/>
      <c r="BK72" s="356"/>
      <c r="BL72" s="356"/>
      <c r="BN72" s="785" t="s">
        <v>4163</v>
      </c>
      <c r="BO72" s="785"/>
      <c r="BP72" s="785"/>
      <c r="BQ72" s="785"/>
      <c r="BR72" s="785"/>
      <c r="BS72" s="785"/>
      <c r="BT72" s="785"/>
      <c r="BU72" s="785"/>
      <c r="BV72" s="785"/>
      <c r="BW72" s="785"/>
      <c r="BX72" s="785"/>
      <c r="BY72" s="785"/>
      <c r="BZ72" s="785"/>
      <c r="CA72" s="785"/>
      <c r="CD72" s="215">
        <v>1</v>
      </c>
    </row>
    <row r="73" spans="1:82" ht="33.950000000000003" customHeight="1">
      <c r="A73" s="340"/>
      <c r="B73" s="348" t="s">
        <v>3866</v>
      </c>
      <c r="C73" s="356" t="s">
        <v>4157</v>
      </c>
      <c r="D73" s="363"/>
      <c r="E73" s="363"/>
      <c r="F73" s="363"/>
      <c r="G73" s="363"/>
      <c r="H73" s="363"/>
      <c r="I73" s="363"/>
      <c r="J73" s="363"/>
      <c r="K73" s="363"/>
      <c r="L73" s="363"/>
      <c r="M73" s="363"/>
      <c r="N73" s="363"/>
      <c r="O73" s="363"/>
      <c r="P73" s="363"/>
      <c r="Q73" s="363"/>
      <c r="R73" s="340"/>
      <c r="S73" s="340"/>
      <c r="T73" s="340"/>
      <c r="U73" s="340"/>
      <c r="V73" s="340"/>
      <c r="W73" s="340"/>
      <c r="X73" s="340"/>
      <c r="Y73" s="340"/>
      <c r="Z73" s="340"/>
      <c r="AA73" s="356"/>
      <c r="AB73" s="356"/>
      <c r="AC73" s="356"/>
      <c r="AD73" s="356"/>
      <c r="AE73" s="356"/>
      <c r="AF73" s="340"/>
      <c r="AG73" s="340"/>
      <c r="AH73" s="340"/>
      <c r="AI73" s="340"/>
      <c r="AJ73" s="340"/>
      <c r="AK73" s="356"/>
      <c r="AL73" s="356"/>
      <c r="AM73" s="356"/>
      <c r="AN73" s="356"/>
      <c r="AO73" s="356"/>
      <c r="AP73" s="356"/>
      <c r="AQ73" s="356"/>
      <c r="AR73" s="356"/>
      <c r="AS73" s="356"/>
      <c r="AT73" s="356"/>
      <c r="AU73" s="340"/>
      <c r="AV73" s="340"/>
      <c r="AW73" s="340"/>
      <c r="AX73" s="356"/>
      <c r="AY73" s="356"/>
      <c r="AZ73" s="340"/>
      <c r="BA73" s="340"/>
      <c r="BB73" s="340"/>
      <c r="BC73" s="340"/>
      <c r="BD73" s="340"/>
      <c r="BE73" s="340"/>
      <c r="BF73" s="340"/>
      <c r="BG73" s="340"/>
      <c r="BH73" s="340"/>
      <c r="BI73" s="356"/>
      <c r="BJ73" s="356"/>
      <c r="BK73" s="356"/>
      <c r="BL73" s="356"/>
      <c r="BN73" s="399"/>
      <c r="BO73" s="399"/>
      <c r="BP73" s="399"/>
      <c r="BQ73" s="399"/>
      <c r="BR73" s="399"/>
      <c r="BS73" s="399"/>
      <c r="BT73" s="399"/>
      <c r="BU73" s="399"/>
      <c r="BV73" s="399"/>
      <c r="BW73" s="399"/>
      <c r="BX73" s="399"/>
      <c r="BY73" s="399"/>
      <c r="BZ73" s="399"/>
      <c r="CA73" s="399"/>
      <c r="CD73" s="215">
        <v>1</v>
      </c>
    </row>
    <row r="74" spans="1:82" ht="33.950000000000003" customHeight="1">
      <c r="A74" s="340"/>
      <c r="B74" s="348" t="s">
        <v>3974</v>
      </c>
      <c r="C74" s="356" t="s">
        <v>4164</v>
      </c>
      <c r="D74" s="363"/>
      <c r="E74" s="363"/>
      <c r="F74" s="363"/>
      <c r="G74" s="363"/>
      <c r="H74" s="363"/>
      <c r="I74" s="363"/>
      <c r="J74" s="363"/>
      <c r="K74" s="363"/>
      <c r="L74" s="363"/>
      <c r="M74" s="363"/>
      <c r="N74" s="363"/>
      <c r="O74" s="363"/>
      <c r="P74" s="363"/>
      <c r="Q74" s="363"/>
      <c r="R74" s="340"/>
      <c r="S74" s="340"/>
      <c r="T74" s="340"/>
      <c r="U74" s="340"/>
      <c r="V74" s="340"/>
      <c r="W74" s="340"/>
      <c r="X74" s="340"/>
      <c r="Y74" s="340"/>
      <c r="Z74" s="340"/>
      <c r="AA74" s="356"/>
      <c r="AB74" s="356"/>
      <c r="AC74" s="356"/>
      <c r="AD74" s="356"/>
      <c r="AE74" s="356"/>
      <c r="AF74" s="340"/>
      <c r="AG74" s="340"/>
      <c r="AH74" s="340"/>
      <c r="AI74" s="340"/>
      <c r="AJ74" s="340"/>
      <c r="AK74" s="356"/>
      <c r="AL74" s="356"/>
      <c r="AM74" s="356"/>
      <c r="AN74" s="356"/>
      <c r="AO74" s="356"/>
      <c r="AP74" s="356"/>
      <c r="AQ74" s="356"/>
      <c r="AR74" s="356"/>
      <c r="AS74" s="356"/>
      <c r="AT74" s="356"/>
      <c r="AU74" s="340"/>
      <c r="AV74" s="340"/>
      <c r="AW74" s="340"/>
      <c r="AX74" s="356"/>
      <c r="AY74" s="356"/>
      <c r="AZ74" s="340"/>
      <c r="BA74" s="340"/>
      <c r="BB74" s="340"/>
      <c r="BC74" s="340"/>
      <c r="BD74" s="340"/>
      <c r="BE74" s="340"/>
      <c r="BF74" s="340"/>
      <c r="BG74" s="340"/>
      <c r="BH74" s="340"/>
      <c r="BI74" s="356"/>
      <c r="BJ74" s="356"/>
      <c r="BK74" s="356"/>
      <c r="BL74" s="356"/>
      <c r="BN74" s="765" t="s">
        <v>4165</v>
      </c>
      <c r="BO74" s="765"/>
      <c r="BP74" s="765"/>
      <c r="BQ74" s="765"/>
      <c r="BR74" s="765"/>
      <c r="BS74" s="765"/>
      <c r="BT74" s="765"/>
      <c r="BU74" s="765"/>
      <c r="BV74" s="765"/>
      <c r="BW74" s="765"/>
      <c r="BX74" s="765"/>
      <c r="BY74" s="765"/>
      <c r="BZ74" s="765"/>
      <c r="CA74" s="765"/>
      <c r="CD74" s="215">
        <v>1</v>
      </c>
    </row>
    <row r="75" spans="1:82" ht="33.950000000000003" customHeight="1">
      <c r="A75" s="340"/>
      <c r="B75" s="348" t="s">
        <v>3654</v>
      </c>
      <c r="C75" s="356" t="s">
        <v>4157</v>
      </c>
      <c r="D75" s="363"/>
      <c r="E75" s="363"/>
      <c r="F75" s="363"/>
      <c r="G75" s="363"/>
      <c r="H75" s="363"/>
      <c r="I75" s="363"/>
      <c r="J75" s="363"/>
      <c r="K75" s="363"/>
      <c r="L75" s="363"/>
      <c r="M75" s="363"/>
      <c r="N75" s="363"/>
      <c r="O75" s="363"/>
      <c r="P75" s="363"/>
      <c r="Q75" s="363"/>
      <c r="R75" s="340"/>
      <c r="S75" s="340"/>
      <c r="T75" s="340"/>
      <c r="U75" s="340"/>
      <c r="V75" s="340"/>
      <c r="W75" s="340"/>
      <c r="X75" s="340"/>
      <c r="Y75" s="340"/>
      <c r="Z75" s="340"/>
      <c r="AA75" s="356"/>
      <c r="AB75" s="356"/>
      <c r="AC75" s="356"/>
      <c r="AD75" s="356"/>
      <c r="AE75" s="356"/>
      <c r="AF75" s="340"/>
      <c r="AG75" s="340"/>
      <c r="AH75" s="340"/>
      <c r="AI75" s="340"/>
      <c r="AJ75" s="340"/>
      <c r="AK75" s="356"/>
      <c r="AL75" s="356"/>
      <c r="AM75" s="356"/>
      <c r="AN75" s="356"/>
      <c r="AO75" s="356"/>
      <c r="AP75" s="356"/>
      <c r="AQ75" s="356"/>
      <c r="AR75" s="356"/>
      <c r="AS75" s="356"/>
      <c r="AT75" s="356"/>
      <c r="AU75" s="340"/>
      <c r="AV75" s="340"/>
      <c r="AW75" s="340"/>
      <c r="AX75" s="356"/>
      <c r="AY75" s="356"/>
      <c r="AZ75" s="340"/>
      <c r="BA75" s="340"/>
      <c r="BB75" s="340"/>
      <c r="BC75" s="340"/>
      <c r="BD75" s="340"/>
      <c r="BE75" s="340"/>
      <c r="BF75" s="340"/>
      <c r="BG75" s="340"/>
      <c r="BH75" s="340"/>
      <c r="BI75" s="356"/>
      <c r="BJ75" s="356"/>
      <c r="BK75" s="356"/>
      <c r="BL75" s="356"/>
      <c r="BN75" s="786" t="s">
        <v>4166</v>
      </c>
      <c r="BO75" s="786"/>
      <c r="BP75" s="786"/>
      <c r="BQ75" s="786"/>
      <c r="BR75" s="786"/>
      <c r="BS75" s="786"/>
      <c r="BT75" s="786"/>
      <c r="BU75" s="786"/>
      <c r="BV75" s="786"/>
      <c r="BW75" s="786"/>
      <c r="BX75" s="786"/>
      <c r="BY75" s="786"/>
      <c r="BZ75" s="786"/>
      <c r="CA75" s="786"/>
      <c r="CD75" s="215">
        <v>1</v>
      </c>
    </row>
    <row r="76" spans="1:82" ht="33.950000000000003" customHeight="1">
      <c r="A76" s="340"/>
      <c r="B76" s="348" t="s">
        <v>3637</v>
      </c>
      <c r="C76" s="356" t="s">
        <v>4167</v>
      </c>
      <c r="D76" s="363"/>
      <c r="E76" s="363"/>
      <c r="F76" s="363"/>
      <c r="G76" s="363"/>
      <c r="H76" s="363"/>
      <c r="I76" s="363"/>
      <c r="J76" s="363"/>
      <c r="K76" s="363"/>
      <c r="L76" s="363"/>
      <c r="M76" s="363"/>
      <c r="N76" s="363"/>
      <c r="O76" s="363"/>
      <c r="P76" s="363"/>
      <c r="Q76" s="363"/>
      <c r="R76" s="340"/>
      <c r="S76" s="340"/>
      <c r="T76" s="340"/>
      <c r="U76" s="340"/>
      <c r="V76" s="340"/>
      <c r="W76" s="340"/>
      <c r="X76" s="340"/>
      <c r="Y76" s="340"/>
      <c r="Z76" s="340"/>
      <c r="AA76" s="356"/>
      <c r="AB76" s="356"/>
      <c r="AC76" s="356"/>
      <c r="AD76" s="356"/>
      <c r="AE76" s="356"/>
      <c r="AF76" s="340"/>
      <c r="AG76" s="340"/>
      <c r="AH76" s="340"/>
      <c r="AI76" s="340"/>
      <c r="AJ76" s="340"/>
      <c r="AK76" s="356"/>
      <c r="AL76" s="356"/>
      <c r="AM76" s="356"/>
      <c r="AN76" s="356"/>
      <c r="AO76" s="356"/>
      <c r="AP76" s="356"/>
      <c r="AQ76" s="356"/>
      <c r="AR76" s="356"/>
      <c r="AS76" s="356"/>
      <c r="AT76" s="356"/>
      <c r="AU76" s="340"/>
      <c r="AV76" s="340"/>
      <c r="AW76" s="340"/>
      <c r="AX76" s="356"/>
      <c r="AY76" s="356"/>
      <c r="AZ76" s="340"/>
      <c r="BA76" s="340"/>
      <c r="BB76" s="340"/>
      <c r="BC76" s="340"/>
      <c r="BD76" s="340"/>
      <c r="BE76" s="340"/>
      <c r="BF76" s="340"/>
      <c r="BG76" s="340"/>
      <c r="BH76" s="340"/>
      <c r="BI76" s="356"/>
      <c r="BJ76" s="356"/>
      <c r="BK76" s="356"/>
      <c r="BL76" s="356"/>
      <c r="BN76" s="786" t="s">
        <v>4168</v>
      </c>
      <c r="BO76" s="786"/>
      <c r="BP76" s="786"/>
      <c r="BQ76" s="786"/>
      <c r="BR76" s="786"/>
      <c r="BS76" s="786"/>
      <c r="BT76" s="786"/>
      <c r="BU76" s="786"/>
      <c r="BV76" s="786"/>
      <c r="BW76" s="786"/>
      <c r="BX76" s="786"/>
      <c r="BY76" s="786"/>
      <c r="BZ76" s="786"/>
      <c r="CA76" s="786"/>
      <c r="CD76" s="215">
        <v>1</v>
      </c>
    </row>
    <row r="77" spans="1:82" ht="33.950000000000003" customHeight="1">
      <c r="A77" s="340"/>
      <c r="B77" s="348" t="s">
        <v>3618</v>
      </c>
      <c r="C77" s="356" t="s">
        <v>4167</v>
      </c>
      <c r="D77" s="363"/>
      <c r="E77" s="363"/>
      <c r="F77" s="363"/>
      <c r="G77" s="363"/>
      <c r="H77" s="363"/>
      <c r="I77" s="363"/>
      <c r="J77" s="363"/>
      <c r="K77" s="363"/>
      <c r="L77" s="363"/>
      <c r="M77" s="363"/>
      <c r="N77" s="363"/>
      <c r="O77" s="363"/>
      <c r="P77" s="363"/>
      <c r="Q77" s="363"/>
      <c r="R77" s="340"/>
      <c r="S77" s="340"/>
      <c r="T77" s="340"/>
      <c r="U77" s="340"/>
      <c r="V77" s="340"/>
      <c r="W77" s="340"/>
      <c r="X77" s="340"/>
      <c r="Y77" s="340"/>
      <c r="Z77" s="340"/>
      <c r="AA77" s="356"/>
      <c r="AB77" s="356"/>
      <c r="AC77" s="356"/>
      <c r="AD77" s="356"/>
      <c r="AE77" s="356"/>
      <c r="AF77" s="340"/>
      <c r="AG77" s="340"/>
      <c r="AH77" s="340"/>
      <c r="AI77" s="340"/>
      <c r="AJ77" s="340"/>
      <c r="AK77" s="356"/>
      <c r="AL77" s="356"/>
      <c r="AM77" s="356"/>
      <c r="AN77" s="356"/>
      <c r="AO77" s="356"/>
      <c r="AP77" s="356"/>
      <c r="AQ77" s="356"/>
      <c r="AR77" s="356"/>
      <c r="AS77" s="356"/>
      <c r="AT77" s="356"/>
      <c r="AU77" s="340"/>
      <c r="AV77" s="340"/>
      <c r="AW77" s="340"/>
      <c r="AX77" s="356"/>
      <c r="AY77" s="356"/>
      <c r="AZ77" s="340"/>
      <c r="BA77" s="340"/>
      <c r="BB77" s="340"/>
      <c r="BC77" s="340"/>
      <c r="BD77" s="340"/>
      <c r="BE77" s="340"/>
      <c r="BF77" s="340"/>
      <c r="BG77" s="340"/>
      <c r="BH77" s="340"/>
      <c r="BI77" s="356"/>
      <c r="BJ77" s="356"/>
      <c r="BK77" s="356"/>
      <c r="BL77" s="356"/>
      <c r="BN77" s="786" t="s">
        <v>4169</v>
      </c>
      <c r="BO77" s="786"/>
      <c r="BP77" s="786"/>
      <c r="BQ77" s="786"/>
      <c r="BR77" s="786"/>
      <c r="BS77" s="786"/>
      <c r="BT77" s="786"/>
      <c r="BU77" s="786"/>
      <c r="BV77" s="786"/>
      <c r="BW77" s="786"/>
      <c r="BX77" s="786"/>
      <c r="BY77" s="786"/>
      <c r="BZ77" s="786"/>
      <c r="CA77" s="786"/>
      <c r="CD77" s="215">
        <v>1</v>
      </c>
    </row>
    <row r="78" spans="1:82" ht="33.950000000000003" customHeight="1">
      <c r="A78" s="340"/>
      <c r="B78" s="348" t="s">
        <v>486</v>
      </c>
      <c r="C78" s="356" t="s">
        <v>4167</v>
      </c>
      <c r="D78" s="363"/>
      <c r="E78" s="363"/>
      <c r="F78" s="363"/>
      <c r="G78" s="363"/>
      <c r="H78" s="363"/>
      <c r="I78" s="363"/>
      <c r="J78" s="363"/>
      <c r="K78" s="363"/>
      <c r="L78" s="363"/>
      <c r="M78" s="363"/>
      <c r="N78" s="363"/>
      <c r="O78" s="363"/>
      <c r="P78" s="363"/>
      <c r="Q78" s="363"/>
      <c r="R78" s="340"/>
      <c r="S78" s="340"/>
      <c r="T78" s="340"/>
      <c r="U78" s="340"/>
      <c r="V78" s="340"/>
      <c r="W78" s="340"/>
      <c r="X78" s="340"/>
      <c r="Y78" s="340"/>
      <c r="Z78" s="340"/>
      <c r="AA78" s="356"/>
      <c r="AB78" s="356"/>
      <c r="AC78" s="356"/>
      <c r="AD78" s="356"/>
      <c r="AE78" s="356"/>
      <c r="AF78" s="340"/>
      <c r="AG78" s="340"/>
      <c r="AH78" s="340"/>
      <c r="AI78" s="340"/>
      <c r="AJ78" s="340"/>
      <c r="AK78" s="356"/>
      <c r="AL78" s="356"/>
      <c r="AM78" s="356"/>
      <c r="AN78" s="356"/>
      <c r="AO78" s="356"/>
      <c r="AP78" s="356"/>
      <c r="AQ78" s="356"/>
      <c r="AR78" s="356"/>
      <c r="AS78" s="356"/>
      <c r="AT78" s="356"/>
      <c r="AU78" s="340"/>
      <c r="AV78" s="340"/>
      <c r="AW78" s="340"/>
      <c r="AX78" s="356"/>
      <c r="AY78" s="356"/>
      <c r="AZ78" s="340"/>
      <c r="BA78" s="340"/>
      <c r="BB78" s="340"/>
      <c r="BC78" s="340"/>
      <c r="BD78" s="340"/>
      <c r="BE78" s="340"/>
      <c r="BF78" s="340"/>
      <c r="BG78" s="340"/>
      <c r="BH78" s="340"/>
      <c r="BI78" s="356"/>
      <c r="BJ78" s="356"/>
      <c r="BK78" s="356"/>
      <c r="BL78" s="356"/>
      <c r="BN78" s="786" t="s">
        <v>4170</v>
      </c>
      <c r="BO78" s="786"/>
      <c r="BP78" s="786"/>
      <c r="BQ78" s="786"/>
      <c r="BR78" s="786"/>
      <c r="BS78" s="786"/>
      <c r="BT78" s="786"/>
      <c r="BU78" s="786"/>
      <c r="BV78" s="786"/>
      <c r="BW78" s="786"/>
      <c r="BX78" s="786"/>
      <c r="BY78" s="786"/>
      <c r="BZ78" s="786"/>
      <c r="CA78" s="786"/>
      <c r="CD78" s="215">
        <v>1</v>
      </c>
    </row>
    <row r="79" spans="1:82" ht="33.950000000000003" customHeight="1">
      <c r="A79" s="340"/>
      <c r="B79" s="348" t="s">
        <v>768</v>
      </c>
      <c r="C79" s="356" t="s">
        <v>4167</v>
      </c>
      <c r="D79" s="363"/>
      <c r="E79" s="363"/>
      <c r="F79" s="363"/>
      <c r="G79" s="363"/>
      <c r="H79" s="363"/>
      <c r="I79" s="363"/>
      <c r="J79" s="363"/>
      <c r="K79" s="363"/>
      <c r="L79" s="363"/>
      <c r="M79" s="363"/>
      <c r="N79" s="363"/>
      <c r="O79" s="363"/>
      <c r="P79" s="363"/>
      <c r="Q79" s="363"/>
      <c r="R79" s="340"/>
      <c r="S79" s="340"/>
      <c r="T79" s="340"/>
      <c r="U79" s="340"/>
      <c r="V79" s="340"/>
      <c r="W79" s="340"/>
      <c r="X79" s="340"/>
      <c r="Y79" s="340"/>
      <c r="Z79" s="340"/>
      <c r="AA79" s="356"/>
      <c r="AB79" s="356"/>
      <c r="AC79" s="356"/>
      <c r="AD79" s="356"/>
      <c r="AE79" s="356"/>
      <c r="AF79" s="340"/>
      <c r="AG79" s="340"/>
      <c r="AH79" s="340"/>
      <c r="AI79" s="340"/>
      <c r="AJ79" s="340"/>
      <c r="AK79" s="356"/>
      <c r="AL79" s="356"/>
      <c r="AM79" s="356"/>
      <c r="AN79" s="356"/>
      <c r="AO79" s="356"/>
      <c r="AP79" s="356"/>
      <c r="AQ79" s="356"/>
      <c r="AR79" s="356"/>
      <c r="AS79" s="356"/>
      <c r="AT79" s="356"/>
      <c r="AU79" s="340"/>
      <c r="AV79" s="340"/>
      <c r="AW79" s="340"/>
      <c r="AX79" s="356"/>
      <c r="AY79" s="356"/>
      <c r="AZ79" s="340"/>
      <c r="BA79" s="340"/>
      <c r="BB79" s="340"/>
      <c r="BC79" s="340"/>
      <c r="BD79" s="340"/>
      <c r="BE79" s="340"/>
      <c r="BF79" s="340"/>
      <c r="BG79" s="340"/>
      <c r="BH79" s="340"/>
      <c r="BI79" s="356"/>
      <c r="BJ79" s="356"/>
      <c r="BK79" s="356"/>
      <c r="BL79" s="356"/>
      <c r="BN79" s="786" t="s">
        <v>4171</v>
      </c>
      <c r="BO79" s="786"/>
      <c r="BP79" s="786"/>
      <c r="BQ79" s="786"/>
      <c r="BR79" s="786"/>
      <c r="BS79" s="786"/>
      <c r="BT79" s="786"/>
      <c r="BU79" s="786"/>
      <c r="BV79" s="786"/>
      <c r="BW79" s="786"/>
      <c r="BX79" s="786"/>
      <c r="BY79" s="786"/>
      <c r="BZ79" s="786"/>
      <c r="CA79" s="786"/>
      <c r="CD79" s="215">
        <v>1</v>
      </c>
    </row>
    <row r="80" spans="1:82" ht="33.950000000000003" customHeight="1">
      <c r="A80" s="340"/>
      <c r="B80" s="348" t="s">
        <v>1054</v>
      </c>
      <c r="C80" s="356" t="s">
        <v>4167</v>
      </c>
      <c r="D80" s="363"/>
      <c r="E80" s="363"/>
      <c r="F80" s="363"/>
      <c r="G80" s="363"/>
      <c r="H80" s="363"/>
      <c r="I80" s="363"/>
      <c r="J80" s="363"/>
      <c r="K80" s="363"/>
      <c r="L80" s="363"/>
      <c r="M80" s="363"/>
      <c r="N80" s="363"/>
      <c r="O80" s="363"/>
      <c r="P80" s="363"/>
      <c r="Q80" s="363"/>
      <c r="R80" s="340"/>
      <c r="S80" s="340"/>
      <c r="T80" s="340"/>
      <c r="U80" s="340"/>
      <c r="V80" s="340"/>
      <c r="W80" s="340"/>
      <c r="X80" s="340"/>
      <c r="Y80" s="340"/>
      <c r="Z80" s="340"/>
      <c r="AA80" s="356"/>
      <c r="AB80" s="356"/>
      <c r="AC80" s="356"/>
      <c r="AD80" s="356"/>
      <c r="AE80" s="356"/>
      <c r="AF80" s="340"/>
      <c r="AG80" s="340"/>
      <c r="AH80" s="340"/>
      <c r="AI80" s="340"/>
      <c r="AJ80" s="340"/>
      <c r="AK80" s="356"/>
      <c r="AL80" s="356"/>
      <c r="AM80" s="356"/>
      <c r="AN80" s="356"/>
      <c r="AO80" s="356"/>
      <c r="AP80" s="356"/>
      <c r="AQ80" s="356"/>
      <c r="AR80" s="356"/>
      <c r="AS80" s="356"/>
      <c r="AT80" s="356"/>
      <c r="AU80" s="340"/>
      <c r="AV80" s="340"/>
      <c r="AW80" s="340"/>
      <c r="AX80" s="356"/>
      <c r="AY80" s="356"/>
      <c r="AZ80" s="340"/>
      <c r="BA80" s="340"/>
      <c r="BB80" s="340"/>
      <c r="BC80" s="340"/>
      <c r="BD80" s="340"/>
      <c r="BE80" s="340"/>
      <c r="BF80" s="340"/>
      <c r="BG80" s="340"/>
      <c r="BH80" s="340"/>
      <c r="BI80" s="356"/>
      <c r="BJ80" s="356"/>
      <c r="BK80" s="356"/>
      <c r="BL80" s="356"/>
      <c r="BN80" s="786" t="s">
        <v>4172</v>
      </c>
      <c r="BO80" s="786"/>
      <c r="BP80" s="786"/>
      <c r="BQ80" s="786"/>
      <c r="BR80" s="786"/>
      <c r="BS80" s="786"/>
      <c r="BT80" s="786"/>
      <c r="BU80" s="786"/>
      <c r="BV80" s="786"/>
      <c r="BW80" s="786"/>
      <c r="BX80" s="786"/>
      <c r="BY80" s="786"/>
      <c r="BZ80" s="786"/>
      <c r="CA80" s="786"/>
      <c r="CD80" s="215">
        <v>1</v>
      </c>
    </row>
    <row r="81" spans="1:82" ht="33.950000000000003" customHeight="1">
      <c r="A81" s="340"/>
      <c r="B81" s="348" t="s">
        <v>805</v>
      </c>
      <c r="C81" s="356" t="s">
        <v>4173</v>
      </c>
      <c r="D81" s="363"/>
      <c r="E81" s="363"/>
      <c r="F81" s="363"/>
      <c r="G81" s="363"/>
      <c r="H81" s="363"/>
      <c r="I81" s="363"/>
      <c r="J81" s="363"/>
      <c r="K81" s="363"/>
      <c r="L81" s="363"/>
      <c r="M81" s="363"/>
      <c r="N81" s="363"/>
      <c r="O81" s="363"/>
      <c r="P81" s="363"/>
      <c r="Q81" s="363"/>
      <c r="R81" s="340"/>
      <c r="S81" s="340"/>
      <c r="T81" s="340"/>
      <c r="U81" s="340"/>
      <c r="V81" s="340"/>
      <c r="W81" s="340"/>
      <c r="X81" s="340"/>
      <c r="Y81" s="340"/>
      <c r="Z81" s="340"/>
      <c r="AA81" s="356"/>
      <c r="AB81" s="356"/>
      <c r="AC81" s="356"/>
      <c r="AD81" s="356"/>
      <c r="AE81" s="356"/>
      <c r="AF81" s="340"/>
      <c r="AG81" s="340"/>
      <c r="AH81" s="340"/>
      <c r="AI81" s="340"/>
      <c r="AJ81" s="340"/>
      <c r="AK81" s="356"/>
      <c r="AL81" s="356"/>
      <c r="AM81" s="356"/>
      <c r="AN81" s="356"/>
      <c r="AO81" s="356"/>
      <c r="AP81" s="356"/>
      <c r="AQ81" s="356"/>
      <c r="AR81" s="356"/>
      <c r="AS81" s="356"/>
      <c r="AT81" s="356"/>
      <c r="AU81" s="340"/>
      <c r="AV81" s="340"/>
      <c r="AW81" s="340"/>
      <c r="AX81" s="356"/>
      <c r="AY81" s="356"/>
      <c r="AZ81" s="340"/>
      <c r="BA81" s="340"/>
      <c r="BB81" s="340"/>
      <c r="BC81" s="340"/>
      <c r="BD81" s="340"/>
      <c r="BE81" s="340"/>
      <c r="BF81" s="340"/>
      <c r="BG81" s="340"/>
      <c r="BH81" s="340"/>
      <c r="BI81" s="356"/>
      <c r="BJ81" s="356"/>
      <c r="BK81" s="356"/>
      <c r="BL81" s="356"/>
      <c r="BN81" s="399"/>
      <c r="BO81" s="399"/>
      <c r="BP81" s="399"/>
      <c r="BQ81" s="399"/>
      <c r="BR81" s="399"/>
      <c r="BS81" s="399"/>
      <c r="BT81" s="399"/>
      <c r="BU81" s="399"/>
      <c r="BV81" s="399"/>
      <c r="BW81" s="399"/>
      <c r="BX81" s="399"/>
      <c r="BY81" s="399"/>
      <c r="BZ81" s="399"/>
      <c r="CA81" s="399"/>
      <c r="CD81" s="215">
        <v>1</v>
      </c>
    </row>
    <row r="82" spans="1:82" ht="21">
      <c r="B82" s="306"/>
      <c r="C82" s="306"/>
      <c r="D82" s="306"/>
      <c r="E82" s="306"/>
      <c r="F82" s="306"/>
      <c r="G82" s="306"/>
      <c r="H82" s="306"/>
      <c r="I82" s="306"/>
      <c r="J82" s="306"/>
      <c r="K82" s="306"/>
      <c r="L82" s="306"/>
      <c r="M82" s="306"/>
      <c r="N82" s="306"/>
      <c r="O82" s="306"/>
      <c r="P82" s="306"/>
      <c r="Q82" s="306"/>
      <c r="BN82" s="765" t="s">
        <v>418</v>
      </c>
      <c r="BO82" s="765"/>
      <c r="BP82" s="765"/>
      <c r="BQ82" s="765"/>
      <c r="BR82" s="765"/>
      <c r="BS82" s="765"/>
      <c r="BT82" s="765"/>
      <c r="BU82" s="765"/>
      <c r="BV82" s="765"/>
      <c r="BW82" s="765"/>
      <c r="BX82" s="765"/>
      <c r="BY82" s="765"/>
      <c r="BZ82" s="765"/>
      <c r="CA82" s="765"/>
      <c r="CD82" s="215">
        <v>1</v>
      </c>
    </row>
    <row r="83" spans="1:82">
      <c r="B83" s="306"/>
      <c r="C83" s="306"/>
      <c r="D83" s="306"/>
      <c r="E83" s="306"/>
      <c r="F83" s="306"/>
      <c r="G83" s="306"/>
      <c r="H83" s="306"/>
      <c r="I83" s="306"/>
      <c r="J83" s="306"/>
      <c r="K83" s="306"/>
      <c r="L83" s="306"/>
      <c r="M83" s="306"/>
      <c r="N83" s="306"/>
      <c r="O83" s="306"/>
      <c r="P83" s="306"/>
      <c r="Q83" s="306"/>
      <c r="BN83" s="787" t="s">
        <v>4174</v>
      </c>
      <c r="BO83" s="787"/>
      <c r="BP83" s="787"/>
      <c r="BQ83" s="787"/>
      <c r="BR83" s="787"/>
      <c r="BS83" s="787"/>
      <c r="BT83" s="787"/>
      <c r="BU83" s="787"/>
      <c r="BV83" s="787"/>
      <c r="BW83" s="787"/>
      <c r="BX83" s="787"/>
      <c r="BY83" s="787"/>
      <c r="BZ83" s="787"/>
      <c r="CA83" s="787"/>
      <c r="CD83" s="215">
        <v>1</v>
      </c>
    </row>
    <row r="84" spans="1:82">
      <c r="B84" s="379" t="s">
        <v>4175</v>
      </c>
      <c r="C84" s="306"/>
      <c r="D84" s="306"/>
      <c r="E84" s="306"/>
      <c r="F84" s="306"/>
      <c r="G84" s="306"/>
      <c r="H84" s="306"/>
      <c r="I84" s="306"/>
      <c r="J84" s="306"/>
      <c r="K84" s="306"/>
      <c r="L84" s="306"/>
      <c r="M84" s="306"/>
      <c r="N84" s="306"/>
      <c r="O84" s="306"/>
      <c r="P84" s="306"/>
      <c r="Q84" s="306"/>
      <c r="BN84" s="787"/>
      <c r="BO84" s="787"/>
      <c r="BP84" s="787"/>
      <c r="BQ84" s="787"/>
      <c r="BR84" s="787"/>
      <c r="BS84" s="787"/>
      <c r="BT84" s="787"/>
      <c r="BU84" s="787"/>
      <c r="BV84" s="787"/>
      <c r="BW84" s="787"/>
      <c r="BX84" s="787"/>
      <c r="BY84" s="787"/>
      <c r="BZ84" s="787"/>
      <c r="CA84" s="787"/>
      <c r="CD84" s="215">
        <v>1</v>
      </c>
    </row>
    <row r="85" spans="1:82">
      <c r="B85" s="379" t="s">
        <v>4176</v>
      </c>
      <c r="C85" s="306"/>
      <c r="D85" s="306"/>
      <c r="E85" s="306"/>
      <c r="F85" s="306"/>
      <c r="G85" s="306"/>
      <c r="H85" s="306"/>
      <c r="I85" s="306"/>
      <c r="J85" s="306"/>
      <c r="K85" s="306"/>
      <c r="L85" s="306"/>
      <c r="M85" s="306"/>
      <c r="N85" s="306"/>
      <c r="O85" s="306"/>
      <c r="P85" s="306"/>
      <c r="Q85" s="306"/>
      <c r="BN85" s="787"/>
      <c r="BO85" s="787"/>
      <c r="BP85" s="787"/>
      <c r="BQ85" s="787"/>
      <c r="BR85" s="787"/>
      <c r="BS85" s="787"/>
      <c r="BT85" s="787"/>
      <c r="BU85" s="787"/>
      <c r="BV85" s="787"/>
      <c r="BW85" s="787"/>
      <c r="BX85" s="787"/>
      <c r="BY85" s="787"/>
      <c r="BZ85" s="787"/>
      <c r="CA85" s="787"/>
      <c r="CD85" s="215">
        <v>1</v>
      </c>
    </row>
    <row r="86" spans="1:82">
      <c r="B86" s="379" t="s">
        <v>4177</v>
      </c>
      <c r="C86" s="306"/>
      <c r="D86" s="306"/>
      <c r="E86" s="306"/>
      <c r="F86" s="306"/>
      <c r="G86" s="306"/>
      <c r="H86" s="306"/>
      <c r="I86" s="306"/>
      <c r="J86" s="306"/>
      <c r="K86" s="306"/>
      <c r="L86" s="306"/>
      <c r="M86" s="306"/>
      <c r="N86" s="306"/>
      <c r="O86" s="306"/>
      <c r="P86" s="306"/>
      <c r="Q86" s="306"/>
      <c r="CD86" s="215">
        <v>1</v>
      </c>
    </row>
    <row r="87" spans="1:82">
      <c r="B87" s="379" t="s">
        <v>4178</v>
      </c>
      <c r="C87" s="306"/>
      <c r="D87" s="306"/>
      <c r="E87" s="306"/>
      <c r="F87" s="306"/>
      <c r="CD87" s="215">
        <v>1</v>
      </c>
    </row>
    <row r="88" spans="1:82">
      <c r="B88" s="379"/>
      <c r="C88" s="306"/>
      <c r="D88" s="306"/>
      <c r="E88" s="306"/>
      <c r="F88" s="306"/>
      <c r="CD88" s="215">
        <v>1</v>
      </c>
    </row>
    <row r="89" spans="1:82">
      <c r="B89" s="379" t="s">
        <v>4179</v>
      </c>
      <c r="C89" s="306"/>
      <c r="D89" s="306"/>
      <c r="E89" s="306"/>
      <c r="F89" s="306"/>
      <c r="CD89" s="215">
        <v>1</v>
      </c>
    </row>
    <row r="90" spans="1:82">
      <c r="B90" s="379" t="s">
        <v>4180</v>
      </c>
      <c r="C90" s="306"/>
      <c r="D90" s="306"/>
      <c r="E90" s="306"/>
      <c r="F90" s="306"/>
      <c r="CD90" s="215">
        <v>1</v>
      </c>
    </row>
    <row r="91" spans="1:82">
      <c r="B91" s="379" t="s">
        <v>4181</v>
      </c>
      <c r="C91" s="306"/>
      <c r="D91" s="306"/>
      <c r="E91" s="306"/>
      <c r="F91" s="306"/>
      <c r="CD91" s="215">
        <v>1</v>
      </c>
    </row>
    <row r="92" spans="1:82">
      <c r="B92" s="379" t="s">
        <v>4182</v>
      </c>
      <c r="C92" s="306"/>
      <c r="D92" s="306"/>
      <c r="E92" s="306"/>
      <c r="F92" s="306"/>
      <c r="CD92" s="215">
        <v>1</v>
      </c>
    </row>
    <row r="93" spans="1:82">
      <c r="B93" s="379"/>
      <c r="C93" s="306"/>
      <c r="D93" s="306"/>
      <c r="E93" s="306"/>
      <c r="F93" s="306"/>
      <c r="CD93" s="215">
        <v>1</v>
      </c>
    </row>
    <row r="94" spans="1:82">
      <c r="B94" s="379" t="s">
        <v>4183</v>
      </c>
      <c r="C94" s="306"/>
      <c r="D94" s="306"/>
      <c r="E94" s="306"/>
      <c r="F94" s="306"/>
      <c r="CD94" s="215">
        <v>1</v>
      </c>
    </row>
    <row r="95" spans="1:82">
      <c r="B95" s="379" t="s">
        <v>4184</v>
      </c>
      <c r="C95" s="306"/>
      <c r="D95" s="306"/>
      <c r="E95" s="306"/>
      <c r="F95" s="306"/>
      <c r="CD95" s="215">
        <v>1</v>
      </c>
    </row>
    <row r="96" spans="1:82">
      <c r="B96" s="379" t="s">
        <v>4185</v>
      </c>
      <c r="C96" s="306"/>
      <c r="D96" s="306"/>
      <c r="E96" s="306"/>
      <c r="F96" s="306"/>
      <c r="CD96" s="215">
        <v>1</v>
      </c>
    </row>
    <row r="97" spans="1:82">
      <c r="B97" s="379" t="s">
        <v>4186</v>
      </c>
      <c r="C97" s="306"/>
      <c r="D97" s="306"/>
      <c r="E97" s="306"/>
      <c r="F97" s="306"/>
      <c r="CD97" s="215">
        <v>1</v>
      </c>
    </row>
    <row r="98" spans="1:82">
      <c r="B98" s="379" t="s">
        <v>4187</v>
      </c>
      <c r="C98" s="306"/>
      <c r="D98" s="306"/>
      <c r="E98" s="306"/>
      <c r="F98" s="306"/>
      <c r="CD98" s="215">
        <v>1</v>
      </c>
    </row>
    <row r="99" spans="1:82">
      <c r="B99" s="379" t="s">
        <v>4188</v>
      </c>
      <c r="C99" s="306"/>
      <c r="D99" s="306"/>
      <c r="E99" s="306"/>
      <c r="F99" s="306"/>
      <c r="CD99" s="215">
        <v>1</v>
      </c>
    </row>
    <row r="100" spans="1:82">
      <c r="B100" s="379" t="s">
        <v>4189</v>
      </c>
      <c r="C100" s="306"/>
      <c r="D100" s="306"/>
      <c r="E100" s="306"/>
      <c r="F100" s="306"/>
      <c r="CD100" s="215">
        <v>1</v>
      </c>
    </row>
    <row r="101" spans="1:82">
      <c r="B101" s="379" t="s">
        <v>4190</v>
      </c>
      <c r="C101" s="306"/>
      <c r="D101" s="306"/>
      <c r="E101" s="306"/>
      <c r="F101" s="306"/>
      <c r="CD101" s="215">
        <v>1</v>
      </c>
    </row>
    <row r="102" spans="1:82">
      <c r="B102" s="379" t="s">
        <v>4191</v>
      </c>
      <c r="C102" s="306"/>
      <c r="D102" s="306"/>
      <c r="E102" s="306"/>
      <c r="F102" s="306"/>
      <c r="CD102" s="215">
        <v>1</v>
      </c>
    </row>
    <row r="103" spans="1:82">
      <c r="B103" s="379"/>
      <c r="C103" s="306"/>
      <c r="D103" s="306"/>
      <c r="E103" s="306"/>
      <c r="F103" s="306"/>
      <c r="CD103" s="215">
        <v>1</v>
      </c>
    </row>
    <row r="104" spans="1:82">
      <c r="B104" s="306" t="s">
        <v>4192</v>
      </c>
      <c r="C104" s="306"/>
      <c r="D104" s="306"/>
      <c r="E104" s="306"/>
      <c r="F104" s="306"/>
      <c r="CD104" s="215">
        <v>1</v>
      </c>
    </row>
    <row r="105" spans="1:82">
      <c r="B105" s="306" t="s">
        <v>4193</v>
      </c>
      <c r="C105" s="306"/>
      <c r="D105" s="306"/>
      <c r="E105" s="306"/>
      <c r="F105" s="306"/>
      <c r="CD105" s="215">
        <v>1</v>
      </c>
    </row>
    <row r="106" spans="1:82">
      <c r="B106" s="306"/>
      <c r="C106" s="306"/>
      <c r="D106" s="306"/>
      <c r="E106" s="306"/>
      <c r="F106" s="306"/>
      <c r="CD106" s="215">
        <v>1</v>
      </c>
    </row>
    <row r="107" spans="1:82">
      <c r="B107" s="306"/>
      <c r="C107" s="306"/>
      <c r="D107" s="306"/>
      <c r="E107" s="306"/>
      <c r="F107" s="306"/>
      <c r="CD107" s="215">
        <v>1</v>
      </c>
    </row>
    <row r="108" spans="1:82">
      <c r="CD108" s="216" t="s">
        <v>172</v>
      </c>
    </row>
    <row r="109" spans="1:82" ht="15">
      <c r="A109" s="215">
        <v>1</v>
      </c>
      <c r="B109" s="215">
        <v>1</v>
      </c>
      <c r="C109" s="215">
        <v>1</v>
      </c>
      <c r="D109" s="215">
        <v>1</v>
      </c>
      <c r="E109" s="215">
        <v>1</v>
      </c>
      <c r="F109" s="215">
        <v>1</v>
      </c>
      <c r="G109" s="215">
        <v>1</v>
      </c>
      <c r="H109" s="215">
        <v>1</v>
      </c>
      <c r="I109" s="215">
        <v>1</v>
      </c>
      <c r="J109" s="215">
        <v>1</v>
      </c>
      <c r="K109" s="215">
        <v>1</v>
      </c>
      <c r="L109" s="215">
        <v>1</v>
      </c>
      <c r="M109" s="215">
        <v>1</v>
      </c>
      <c r="N109" s="215">
        <v>1</v>
      </c>
      <c r="O109" s="215">
        <v>1</v>
      </c>
      <c r="P109" s="215">
        <v>1</v>
      </c>
      <c r="Q109" s="215">
        <v>1</v>
      </c>
      <c r="R109" s="215">
        <v>1</v>
      </c>
      <c r="S109" s="215">
        <v>1</v>
      </c>
      <c r="T109" s="215">
        <v>1</v>
      </c>
      <c r="U109" s="215">
        <v>1</v>
      </c>
      <c r="V109" s="215">
        <v>1</v>
      </c>
      <c r="W109" s="215">
        <v>1</v>
      </c>
      <c r="X109" s="215">
        <v>1</v>
      </c>
      <c r="Y109" s="215">
        <v>1</v>
      </c>
      <c r="Z109" s="215">
        <v>1</v>
      </c>
      <c r="AA109" s="215">
        <v>1</v>
      </c>
      <c r="AB109" s="215">
        <v>1</v>
      </c>
      <c r="AC109" s="215">
        <v>1</v>
      </c>
      <c r="AD109" s="215">
        <v>1</v>
      </c>
      <c r="AE109" s="215">
        <v>1</v>
      </c>
      <c r="AF109" s="215">
        <v>1</v>
      </c>
      <c r="AG109" s="215">
        <v>1</v>
      </c>
      <c r="AH109" s="215">
        <v>1</v>
      </c>
      <c r="AI109" s="215">
        <v>1</v>
      </c>
      <c r="AJ109" s="215">
        <v>1</v>
      </c>
      <c r="AK109" s="215">
        <v>1</v>
      </c>
      <c r="AL109" s="215">
        <v>1</v>
      </c>
      <c r="AM109" s="215">
        <v>1</v>
      </c>
      <c r="AN109" s="215">
        <v>1</v>
      </c>
      <c r="AO109" s="215">
        <v>1</v>
      </c>
      <c r="AP109" s="215">
        <v>1</v>
      </c>
      <c r="AQ109" s="215">
        <v>1</v>
      </c>
      <c r="AR109" s="215">
        <v>1</v>
      </c>
      <c r="AS109" s="215">
        <v>1</v>
      </c>
      <c r="AT109" s="215">
        <v>1</v>
      </c>
      <c r="AU109" s="215">
        <v>1</v>
      </c>
      <c r="AV109" s="215">
        <v>1</v>
      </c>
      <c r="AW109" s="215">
        <v>1</v>
      </c>
      <c r="AX109" s="215">
        <v>1</v>
      </c>
      <c r="AY109" s="215">
        <v>1</v>
      </c>
      <c r="AZ109" s="215">
        <v>1</v>
      </c>
      <c r="BA109" s="215">
        <v>1</v>
      </c>
      <c r="BB109" s="215">
        <v>1</v>
      </c>
      <c r="BC109" s="215">
        <v>1</v>
      </c>
      <c r="BD109" s="215">
        <v>1</v>
      </c>
      <c r="BE109" s="215">
        <v>1</v>
      </c>
      <c r="BF109" s="215">
        <v>1</v>
      </c>
      <c r="BG109" s="215">
        <v>1</v>
      </c>
      <c r="BH109" s="215">
        <v>1</v>
      </c>
      <c r="BI109" s="215">
        <v>1</v>
      </c>
      <c r="BJ109" s="215">
        <v>1</v>
      </c>
      <c r="BK109" s="215">
        <v>1</v>
      </c>
      <c r="BL109" s="215">
        <v>1</v>
      </c>
      <c r="BM109" s="215">
        <v>1</v>
      </c>
      <c r="BN109" s="215">
        <v>1</v>
      </c>
      <c r="BO109" s="215">
        <v>1</v>
      </c>
      <c r="BP109" s="215">
        <v>1</v>
      </c>
      <c r="BQ109" s="215">
        <v>1</v>
      </c>
      <c r="BR109" s="215">
        <v>1</v>
      </c>
      <c r="BS109" s="215">
        <v>1</v>
      </c>
      <c r="BT109" s="215">
        <v>1</v>
      </c>
      <c r="BU109" s="215">
        <v>1</v>
      </c>
      <c r="BV109" s="215">
        <v>1</v>
      </c>
      <c r="BW109" s="215">
        <v>1</v>
      </c>
      <c r="BX109" s="215">
        <v>1</v>
      </c>
      <c r="BY109" s="215">
        <v>1</v>
      </c>
      <c r="BZ109" s="215">
        <v>1</v>
      </c>
      <c r="CA109" s="215">
        <v>1</v>
      </c>
      <c r="CB109" s="215">
        <v>1</v>
      </c>
      <c r="CC109" s="215">
        <v>1</v>
      </c>
      <c r="CD109" s="217" t="str">
        <f>ADDRESS(ROW(),COLUMN(),4)</f>
        <v>CD109</v>
      </c>
    </row>
  </sheetData>
  <mergeCells count="115">
    <mergeCell ref="BN78:CA78"/>
    <mergeCell ref="BN79:CA79"/>
    <mergeCell ref="BN80:CA80"/>
    <mergeCell ref="BN82:CA82"/>
    <mergeCell ref="BN83:CA85"/>
    <mergeCell ref="BN72:CA72"/>
    <mergeCell ref="BN74:CA74"/>
    <mergeCell ref="BN75:CA75"/>
    <mergeCell ref="BN76:CA76"/>
    <mergeCell ref="BN77:CA77"/>
    <mergeCell ref="BN67:CA67"/>
    <mergeCell ref="BN68:CA68"/>
    <mergeCell ref="BN69:CA69"/>
    <mergeCell ref="BN70:CA70"/>
    <mergeCell ref="BN71:CA71"/>
    <mergeCell ref="BN63:BO63"/>
    <mergeCell ref="BP63:CA63"/>
    <mergeCell ref="BN64:BO64"/>
    <mergeCell ref="BP64:CA64"/>
    <mergeCell ref="BN66:CA66"/>
    <mergeCell ref="BN60:BO60"/>
    <mergeCell ref="BP60:CA60"/>
    <mergeCell ref="BN61:BO61"/>
    <mergeCell ref="BP61:CA61"/>
    <mergeCell ref="BN62:BO62"/>
    <mergeCell ref="BP62:CA62"/>
    <mergeCell ref="BN57:BO57"/>
    <mergeCell ref="BP57:CA57"/>
    <mergeCell ref="BN58:BO58"/>
    <mergeCell ref="BP58:CA58"/>
    <mergeCell ref="BN59:BO59"/>
    <mergeCell ref="BP59:CA59"/>
    <mergeCell ref="BN54:CA54"/>
    <mergeCell ref="BN55:BO55"/>
    <mergeCell ref="BP55:CA55"/>
    <mergeCell ref="BN56:BO56"/>
    <mergeCell ref="BP56:CA56"/>
    <mergeCell ref="BN50:BP50"/>
    <mergeCell ref="BQ50:CA50"/>
    <mergeCell ref="BN51:BP51"/>
    <mergeCell ref="BQ51:CA51"/>
    <mergeCell ref="BN52:CA52"/>
    <mergeCell ref="BN47:BP47"/>
    <mergeCell ref="BQ47:CA47"/>
    <mergeCell ref="BN48:BP48"/>
    <mergeCell ref="BQ48:CA48"/>
    <mergeCell ref="BN49:BP49"/>
    <mergeCell ref="BQ49:CA49"/>
    <mergeCell ref="BN44:CA44"/>
    <mergeCell ref="BN45:BP45"/>
    <mergeCell ref="BQ45:CA45"/>
    <mergeCell ref="BN46:BP46"/>
    <mergeCell ref="BQ46:CA46"/>
    <mergeCell ref="BN41:BP41"/>
    <mergeCell ref="BQ41:CA41"/>
    <mergeCell ref="BN42:BP42"/>
    <mergeCell ref="BQ42:CA42"/>
    <mergeCell ref="BN37:BP37"/>
    <mergeCell ref="BQ37:CA37"/>
    <mergeCell ref="BN38:BP38"/>
    <mergeCell ref="BQ38:CA38"/>
    <mergeCell ref="BN39:BP39"/>
    <mergeCell ref="BQ39:CA39"/>
    <mergeCell ref="BN36:BP36"/>
    <mergeCell ref="BQ36:CA36"/>
    <mergeCell ref="BP28:CA28"/>
    <mergeCell ref="BP29:CA29"/>
    <mergeCell ref="BP30:CA30"/>
    <mergeCell ref="BN32:CA32"/>
    <mergeCell ref="BN33:BP33"/>
    <mergeCell ref="BQ33:CA33"/>
    <mergeCell ref="BN40:BP40"/>
    <mergeCell ref="BQ40:CA40"/>
    <mergeCell ref="BN13:BO13"/>
    <mergeCell ref="BP13:CA13"/>
    <mergeCell ref="BN14:BO14"/>
    <mergeCell ref="BP20:CA20"/>
    <mergeCell ref="BP21:CA21"/>
    <mergeCell ref="BN34:BP34"/>
    <mergeCell ref="BQ34:CA34"/>
    <mergeCell ref="BN35:BP35"/>
    <mergeCell ref="BQ35:CA35"/>
    <mergeCell ref="BN5:CA5"/>
    <mergeCell ref="BN6:CA6"/>
    <mergeCell ref="BN7:CA7"/>
    <mergeCell ref="BN8:CA8"/>
    <mergeCell ref="BN10:CA10"/>
    <mergeCell ref="BN11:BO11"/>
    <mergeCell ref="BP11:CA11"/>
    <mergeCell ref="BN12:BO12"/>
    <mergeCell ref="BP12:CA12"/>
    <mergeCell ref="B25:F26"/>
    <mergeCell ref="B28:G28"/>
    <mergeCell ref="I37:M37"/>
    <mergeCell ref="I38:M38"/>
    <mergeCell ref="A1:S1"/>
    <mergeCell ref="B41:F41"/>
    <mergeCell ref="B48:F48"/>
    <mergeCell ref="BP14:CA14"/>
    <mergeCell ref="BN15:BO15"/>
    <mergeCell ref="BP15:CA15"/>
    <mergeCell ref="BN16:BO16"/>
    <mergeCell ref="BP16:CA16"/>
    <mergeCell ref="D16:E16"/>
    <mergeCell ref="BP22:CA22"/>
    <mergeCell ref="BP23:CA23"/>
    <mergeCell ref="BP24:CA24"/>
    <mergeCell ref="BN26:CA26"/>
    <mergeCell ref="BP27:CA27"/>
    <mergeCell ref="BN17:BO17"/>
    <mergeCell ref="BP17:CA17"/>
    <mergeCell ref="BN19:CA19"/>
    <mergeCell ref="BN1:CA1"/>
    <mergeCell ref="BN2:CA2"/>
    <mergeCell ref="BN4:CA4"/>
  </mergeCells>
  <dataValidations count="6">
    <dataValidation type="list" allowBlank="1" sqref="E19:E22" xr:uid="{00000000-0002-0000-0800-000000000000}">
      <formula1>"1,2,3"</formula1>
    </dataValidation>
    <dataValidation type="list" allowBlank="1" sqref="C19:C22" xr:uid="{00000000-0002-0000-0800-000001000000}">
      <formula1>$BL$2:$BL$40</formula1>
    </dataValidation>
    <dataValidation type="list" allowBlank="1" sqref="C16" xr:uid="{00000000-0002-0000-0800-000002000000}">
      <formula1>$B$50:$B$81</formula1>
    </dataValidation>
    <dataValidation type="list" allowBlank="1" sqref="C7" xr:uid="{00000000-0002-0000-0800-000003000000}">
      <formula1>$BK$2:$BK$5</formula1>
    </dataValidation>
    <dataValidation type="list" allowBlank="1" sqref="C6" xr:uid="{00000000-0002-0000-0800-000004000000}">
      <formula1>$BJ$2:$BJ$11</formula1>
    </dataValidation>
    <dataValidation type="list" allowBlank="1" sqref="C5 C15" xr:uid="{00000000-0002-0000-0800-000005000000}">
      <formula1>$BI$2:$BI$5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93"/>
  <sheetViews>
    <sheetView workbookViewId="0">
      <selection activeCell="O13" sqref="O13"/>
    </sheetView>
  </sheetViews>
  <sheetFormatPr baseColWidth="10" defaultRowHeight="15"/>
  <cols>
    <col min="1" max="15" width="11.42578125" style="328"/>
    <col min="16" max="16" width="8.7109375" style="218" customWidth="1"/>
    <col min="17" max="16384" width="11.42578125" style="328"/>
  </cols>
  <sheetData>
    <row r="1" spans="1:16">
      <c r="A1" s="327"/>
      <c r="B1" s="327"/>
      <c r="C1" s="327"/>
      <c r="D1" s="327"/>
      <c r="E1" s="327"/>
      <c r="F1" s="327"/>
      <c r="G1" s="327"/>
      <c r="H1" s="327"/>
      <c r="I1" s="327"/>
      <c r="J1" s="327"/>
      <c r="K1" s="327"/>
      <c r="L1" s="327"/>
      <c r="M1" s="327"/>
      <c r="N1" s="327"/>
      <c r="P1" s="215">
        <v>1</v>
      </c>
    </row>
    <row r="2" spans="1:16" ht="15.75">
      <c r="A2" s="327"/>
      <c r="B2" s="424"/>
      <c r="C2" s="327"/>
      <c r="D2" s="327"/>
      <c r="E2" s="327"/>
      <c r="F2" s="327"/>
      <c r="G2" s="327"/>
      <c r="H2" s="327"/>
      <c r="I2" s="327"/>
      <c r="J2" s="327"/>
      <c r="K2" s="327"/>
      <c r="L2" s="327"/>
      <c r="M2" s="327"/>
      <c r="N2" s="327"/>
      <c r="P2" s="215">
        <v>1</v>
      </c>
    </row>
    <row r="3" spans="1:16">
      <c r="A3" s="327"/>
      <c r="B3" s="327"/>
      <c r="C3" s="327"/>
      <c r="D3" s="327"/>
      <c r="E3" s="327"/>
      <c r="F3" s="327"/>
      <c r="G3" s="327"/>
      <c r="H3" s="327"/>
      <c r="I3" s="327"/>
      <c r="J3" s="327"/>
      <c r="K3" s="327"/>
      <c r="L3" s="327"/>
      <c r="M3" s="327"/>
      <c r="N3" s="327"/>
      <c r="P3" s="215">
        <v>1</v>
      </c>
    </row>
    <row r="4" spans="1:16">
      <c r="A4" s="327"/>
      <c r="B4" s="327"/>
      <c r="C4" s="327"/>
      <c r="D4" s="327"/>
      <c r="E4" s="327"/>
      <c r="F4" s="327"/>
      <c r="G4" s="327"/>
      <c r="H4" s="327"/>
      <c r="I4" s="327"/>
      <c r="J4" s="327"/>
      <c r="K4" s="327"/>
      <c r="L4" s="327"/>
      <c r="M4" s="327"/>
      <c r="N4" s="327"/>
      <c r="P4" s="215">
        <v>1</v>
      </c>
    </row>
    <row r="5" spans="1:16">
      <c r="A5" s="327"/>
      <c r="B5" s="327"/>
      <c r="C5" s="327"/>
      <c r="D5" s="327"/>
      <c r="E5" s="327"/>
      <c r="F5" s="327"/>
      <c r="G5" s="327"/>
      <c r="H5" s="327"/>
      <c r="I5" s="327"/>
      <c r="J5" s="327"/>
      <c r="K5" s="327"/>
      <c r="L5" s="327"/>
      <c r="M5" s="327"/>
      <c r="N5" s="327"/>
      <c r="P5" s="215">
        <v>1</v>
      </c>
    </row>
    <row r="6" spans="1:16">
      <c r="A6" s="327"/>
      <c r="B6" s="327"/>
      <c r="C6" s="327"/>
      <c r="D6" s="327"/>
      <c r="E6" s="327"/>
      <c r="F6" s="327"/>
      <c r="G6" s="327"/>
      <c r="H6" s="327"/>
      <c r="I6" s="327"/>
      <c r="J6" s="327"/>
      <c r="K6" s="327"/>
      <c r="L6" s="327"/>
      <c r="M6" s="327"/>
      <c r="N6" s="327"/>
      <c r="P6" s="215">
        <v>1</v>
      </c>
    </row>
    <row r="7" spans="1:16">
      <c r="A7" s="327"/>
      <c r="B7" s="327"/>
      <c r="C7" s="327"/>
      <c r="D7" s="327"/>
      <c r="E7" s="327"/>
      <c r="F7" s="327"/>
      <c r="G7" s="327"/>
      <c r="H7" s="327"/>
      <c r="I7" s="327"/>
      <c r="J7" s="327"/>
      <c r="K7" s="327"/>
      <c r="L7" s="327"/>
      <c r="M7" s="327"/>
      <c r="N7" s="327"/>
      <c r="P7" s="215">
        <v>1</v>
      </c>
    </row>
    <row r="8" spans="1:16">
      <c r="A8" s="327"/>
      <c r="B8" s="327"/>
      <c r="C8" s="327"/>
      <c r="D8" s="327"/>
      <c r="E8" s="327"/>
      <c r="F8" s="327"/>
      <c r="G8" s="327"/>
      <c r="H8" s="327"/>
      <c r="I8" s="327"/>
      <c r="J8" s="327"/>
      <c r="K8" s="327"/>
      <c r="L8" s="327"/>
      <c r="M8" s="327"/>
      <c r="N8" s="327"/>
      <c r="P8" s="215">
        <v>1</v>
      </c>
    </row>
    <row r="9" spans="1:16">
      <c r="A9" s="327"/>
      <c r="B9" s="327"/>
      <c r="C9" s="327"/>
      <c r="D9" s="327"/>
      <c r="E9" s="327"/>
      <c r="F9" s="327"/>
      <c r="G9" s="327"/>
      <c r="H9" s="327"/>
      <c r="I9" s="327"/>
      <c r="J9" s="327"/>
      <c r="K9" s="327"/>
      <c r="L9" s="327"/>
      <c r="M9" s="327"/>
      <c r="N9" s="327"/>
      <c r="P9" s="215">
        <v>1</v>
      </c>
    </row>
    <row r="10" spans="1:16">
      <c r="A10" s="327"/>
      <c r="B10" s="327"/>
      <c r="C10" s="327"/>
      <c r="D10" s="327"/>
      <c r="E10" s="327"/>
      <c r="F10" s="327"/>
      <c r="G10" s="327"/>
      <c r="H10" s="327"/>
      <c r="I10" s="327"/>
      <c r="J10" s="327"/>
      <c r="K10" s="327"/>
      <c r="L10" s="327"/>
      <c r="M10" s="327"/>
      <c r="N10" s="327"/>
      <c r="P10" s="215">
        <v>1</v>
      </c>
    </row>
    <row r="11" spans="1:16">
      <c r="A11" s="327"/>
      <c r="B11" s="327"/>
      <c r="C11" s="327"/>
      <c r="D11" s="327"/>
      <c r="E11" s="327"/>
      <c r="F11" s="327"/>
      <c r="G11" s="327"/>
      <c r="H11" s="327"/>
      <c r="I11" s="327"/>
      <c r="J11" s="327"/>
      <c r="K11" s="327"/>
      <c r="L11" s="327"/>
      <c r="M11" s="327"/>
      <c r="N11" s="327"/>
      <c r="P11" s="215">
        <v>1</v>
      </c>
    </row>
    <row r="12" spans="1:16">
      <c r="A12" s="327"/>
      <c r="B12" s="327"/>
      <c r="C12" s="327"/>
      <c r="D12" s="327"/>
      <c r="E12" s="327"/>
      <c r="F12" s="327"/>
      <c r="G12" s="327"/>
      <c r="H12" s="327"/>
      <c r="I12" s="327"/>
      <c r="J12" s="327"/>
      <c r="K12" s="327"/>
      <c r="L12" s="327"/>
      <c r="M12" s="327"/>
      <c r="N12" s="327"/>
      <c r="P12" s="215">
        <v>1</v>
      </c>
    </row>
    <row r="13" spans="1:16">
      <c r="A13" s="327"/>
      <c r="B13" s="327"/>
      <c r="C13" s="327"/>
      <c r="D13" s="327"/>
      <c r="E13" s="327"/>
      <c r="F13" s="327"/>
      <c r="G13" s="327"/>
      <c r="H13" s="327"/>
      <c r="I13" s="327"/>
      <c r="J13" s="327"/>
      <c r="K13" s="327"/>
      <c r="L13" s="327"/>
      <c r="M13" s="327"/>
      <c r="N13" s="327"/>
      <c r="P13" s="215">
        <v>1</v>
      </c>
    </row>
    <row r="14" spans="1:16">
      <c r="A14" s="327"/>
      <c r="B14" s="327"/>
      <c r="C14" s="327"/>
      <c r="D14" s="327"/>
      <c r="E14" s="327"/>
      <c r="F14" s="327"/>
      <c r="G14" s="327"/>
      <c r="H14" s="327"/>
      <c r="I14" s="327"/>
      <c r="J14" s="327"/>
      <c r="K14" s="327"/>
      <c r="L14" s="327"/>
      <c r="M14" s="327"/>
      <c r="N14" s="327"/>
      <c r="P14" s="215">
        <v>1</v>
      </c>
    </row>
    <row r="15" spans="1:16">
      <c r="A15" s="327"/>
      <c r="B15" s="327"/>
      <c r="C15" s="327"/>
      <c r="D15" s="327"/>
      <c r="E15" s="327"/>
      <c r="F15" s="327"/>
      <c r="G15" s="327"/>
      <c r="H15" s="327"/>
      <c r="I15" s="327"/>
      <c r="J15" s="327"/>
      <c r="K15" s="327"/>
      <c r="L15" s="327"/>
      <c r="M15" s="327"/>
      <c r="N15" s="327"/>
      <c r="P15" s="215">
        <v>1</v>
      </c>
    </row>
    <row r="16" spans="1:16">
      <c r="A16" s="327"/>
      <c r="B16" s="327"/>
      <c r="C16" s="327"/>
      <c r="D16" s="327"/>
      <c r="E16" s="327"/>
      <c r="F16" s="327"/>
      <c r="G16" s="327"/>
      <c r="H16" s="327"/>
      <c r="I16" s="327"/>
      <c r="J16" s="327"/>
      <c r="K16" s="327"/>
      <c r="L16" s="327"/>
      <c r="M16" s="327"/>
      <c r="N16" s="327"/>
      <c r="P16" s="215">
        <v>1</v>
      </c>
    </row>
    <row r="17" spans="1:16">
      <c r="A17" s="327"/>
      <c r="B17" s="327"/>
      <c r="C17" s="327"/>
      <c r="D17" s="327"/>
      <c r="E17" s="327"/>
      <c r="F17" s="327"/>
      <c r="G17" s="327"/>
      <c r="H17" s="327"/>
      <c r="I17" s="327"/>
      <c r="J17" s="327"/>
      <c r="K17" s="327"/>
      <c r="L17" s="327"/>
      <c r="M17" s="327"/>
      <c r="N17" s="327"/>
      <c r="P17" s="215">
        <v>1</v>
      </c>
    </row>
    <row r="18" spans="1:16">
      <c r="A18" s="327"/>
      <c r="B18" s="327"/>
      <c r="C18" s="327"/>
      <c r="D18" s="327"/>
      <c r="E18" s="327"/>
      <c r="F18" s="327"/>
      <c r="G18" s="327"/>
      <c r="H18" s="327"/>
      <c r="I18" s="327"/>
      <c r="J18" s="327"/>
      <c r="K18" s="327"/>
      <c r="L18" s="327"/>
      <c r="M18" s="327"/>
      <c r="N18" s="327"/>
      <c r="P18" s="215">
        <v>1</v>
      </c>
    </row>
    <row r="19" spans="1:16">
      <c r="A19" s="327"/>
      <c r="B19" s="327"/>
      <c r="C19" s="327"/>
      <c r="D19" s="327"/>
      <c r="E19" s="327"/>
      <c r="F19" s="327"/>
      <c r="G19" s="327"/>
      <c r="H19" s="327"/>
      <c r="I19" s="327"/>
      <c r="J19" s="327"/>
      <c r="K19" s="327"/>
      <c r="L19" s="327"/>
      <c r="M19" s="327"/>
      <c r="N19" s="327"/>
      <c r="P19" s="215">
        <v>1</v>
      </c>
    </row>
    <row r="20" spans="1:16">
      <c r="A20" s="327"/>
      <c r="B20" s="327"/>
      <c r="C20" s="327"/>
      <c r="D20" s="327"/>
      <c r="E20" s="327"/>
      <c r="F20" s="327"/>
      <c r="G20" s="327"/>
      <c r="H20" s="327"/>
      <c r="I20" s="327"/>
      <c r="J20" s="327"/>
      <c r="K20" s="327"/>
      <c r="L20" s="327"/>
      <c r="M20" s="327"/>
      <c r="N20" s="327"/>
      <c r="P20" s="215">
        <v>1</v>
      </c>
    </row>
    <row r="21" spans="1:16">
      <c r="A21" s="327"/>
      <c r="B21" s="327"/>
      <c r="C21" s="327"/>
      <c r="D21" s="327"/>
      <c r="E21" s="327"/>
      <c r="F21" s="327"/>
      <c r="G21" s="327"/>
      <c r="H21" s="327"/>
      <c r="I21" s="327"/>
      <c r="J21" s="327"/>
      <c r="K21" s="327"/>
      <c r="L21" s="327"/>
      <c r="M21" s="327"/>
      <c r="N21" s="327"/>
      <c r="P21" s="215">
        <v>1</v>
      </c>
    </row>
    <row r="22" spans="1:16">
      <c r="A22" s="327"/>
      <c r="B22" s="327"/>
      <c r="C22" s="327"/>
      <c r="D22" s="327"/>
      <c r="E22" s="327"/>
      <c r="F22" s="327"/>
      <c r="G22" s="327"/>
      <c r="H22" s="327"/>
      <c r="I22" s="327"/>
      <c r="J22" s="327"/>
      <c r="K22" s="327"/>
      <c r="L22" s="327"/>
      <c r="M22" s="327"/>
      <c r="N22" s="327"/>
      <c r="P22" s="215">
        <v>1</v>
      </c>
    </row>
    <row r="23" spans="1:16">
      <c r="A23" s="327"/>
      <c r="B23" s="327"/>
      <c r="C23" s="327"/>
      <c r="D23" s="327"/>
      <c r="E23" s="327"/>
      <c r="F23" s="327"/>
      <c r="G23" s="327"/>
      <c r="H23" s="327"/>
      <c r="I23" s="327"/>
      <c r="J23" s="327"/>
      <c r="K23" s="327"/>
      <c r="L23" s="327"/>
      <c r="M23" s="327"/>
      <c r="N23" s="327"/>
      <c r="P23" s="215">
        <v>1</v>
      </c>
    </row>
    <row r="24" spans="1:16">
      <c r="A24" s="327"/>
      <c r="B24" s="327"/>
      <c r="C24" s="327"/>
      <c r="D24" s="327"/>
      <c r="E24" s="327"/>
      <c r="F24" s="327"/>
      <c r="G24" s="327"/>
      <c r="H24" s="327"/>
      <c r="I24" s="327"/>
      <c r="J24" s="327"/>
      <c r="K24" s="327"/>
      <c r="L24" s="327"/>
      <c r="M24" s="327"/>
      <c r="N24" s="327"/>
      <c r="P24" s="215">
        <v>1</v>
      </c>
    </row>
    <row r="25" spans="1:16">
      <c r="A25" s="327"/>
      <c r="B25" s="327"/>
      <c r="C25" s="327"/>
      <c r="D25" s="327"/>
      <c r="E25" s="327"/>
      <c r="F25" s="327"/>
      <c r="G25" s="327"/>
      <c r="H25" s="327"/>
      <c r="I25" s="327"/>
      <c r="J25" s="327"/>
      <c r="K25" s="327"/>
      <c r="L25" s="327"/>
      <c r="M25" s="327"/>
      <c r="N25" s="327"/>
      <c r="P25" s="215">
        <v>1</v>
      </c>
    </row>
    <row r="26" spans="1:16">
      <c r="A26" s="327"/>
      <c r="B26" s="327"/>
      <c r="C26" s="327"/>
      <c r="D26" s="327"/>
      <c r="E26" s="327"/>
      <c r="F26" s="327"/>
      <c r="G26" s="327"/>
      <c r="H26" s="327"/>
      <c r="I26" s="327"/>
      <c r="J26" s="327"/>
      <c r="K26" s="327"/>
      <c r="L26" s="327"/>
      <c r="M26" s="327"/>
      <c r="N26" s="327"/>
      <c r="P26" s="215">
        <v>1</v>
      </c>
    </row>
    <row r="27" spans="1:16">
      <c r="A27" s="327"/>
      <c r="B27" s="327"/>
      <c r="C27" s="327"/>
      <c r="D27" s="327"/>
      <c r="E27" s="327"/>
      <c r="F27" s="327"/>
      <c r="G27" s="327"/>
      <c r="H27" s="327"/>
      <c r="I27" s="327"/>
      <c r="J27" s="327"/>
      <c r="K27" s="327"/>
      <c r="L27" s="327"/>
      <c r="M27" s="327"/>
      <c r="N27" s="327"/>
      <c r="P27" s="215">
        <v>1</v>
      </c>
    </row>
    <row r="28" spans="1:16">
      <c r="A28" s="327"/>
      <c r="B28" s="327"/>
      <c r="C28" s="327"/>
      <c r="D28" s="327"/>
      <c r="E28" s="327"/>
      <c r="F28" s="327"/>
      <c r="G28" s="327"/>
      <c r="H28" s="327"/>
      <c r="I28" s="327"/>
      <c r="J28" s="327"/>
      <c r="K28" s="327"/>
      <c r="L28" s="327"/>
      <c r="M28" s="327"/>
      <c r="N28" s="327"/>
      <c r="P28" s="215">
        <v>1</v>
      </c>
    </row>
    <row r="29" spans="1:16">
      <c r="A29" s="327"/>
      <c r="B29" s="327"/>
      <c r="C29" s="327"/>
      <c r="D29" s="327"/>
      <c r="E29" s="327"/>
      <c r="F29" s="327"/>
      <c r="G29" s="327"/>
      <c r="H29" s="327"/>
      <c r="I29" s="327"/>
      <c r="J29" s="327"/>
      <c r="K29" s="327"/>
      <c r="L29" s="327"/>
      <c r="M29" s="327"/>
      <c r="N29" s="327"/>
      <c r="P29" s="215">
        <v>1</v>
      </c>
    </row>
    <row r="30" spans="1:16">
      <c r="A30" s="327"/>
      <c r="B30" s="327"/>
      <c r="C30" s="327"/>
      <c r="D30" s="327"/>
      <c r="E30" s="327"/>
      <c r="F30" s="327"/>
      <c r="G30" s="327"/>
      <c r="H30" s="327"/>
      <c r="I30" s="327"/>
      <c r="J30" s="327"/>
      <c r="K30" s="327"/>
      <c r="L30" s="327"/>
      <c r="M30" s="327"/>
      <c r="N30" s="327"/>
      <c r="P30" s="215">
        <v>1</v>
      </c>
    </row>
    <row r="31" spans="1:16">
      <c r="A31" s="327"/>
      <c r="B31" s="327"/>
      <c r="C31" s="327"/>
      <c r="D31" s="327"/>
      <c r="E31" s="327"/>
      <c r="F31" s="327"/>
      <c r="G31" s="327"/>
      <c r="H31" s="327"/>
      <c r="I31" s="327"/>
      <c r="J31" s="327"/>
      <c r="K31" s="327"/>
      <c r="L31" s="327"/>
      <c r="M31" s="327"/>
      <c r="N31" s="327"/>
      <c r="P31" s="215">
        <v>1</v>
      </c>
    </row>
    <row r="32" spans="1:16">
      <c r="A32" s="327"/>
      <c r="B32" s="327"/>
      <c r="C32" s="327"/>
      <c r="D32" s="327"/>
      <c r="E32" s="327"/>
      <c r="F32" s="327"/>
      <c r="G32" s="327"/>
      <c r="H32" s="327"/>
      <c r="I32" s="327"/>
      <c r="J32" s="327"/>
      <c r="K32" s="327"/>
      <c r="L32" s="327"/>
      <c r="M32" s="327"/>
      <c r="N32" s="327"/>
      <c r="P32" s="215">
        <v>1</v>
      </c>
    </row>
    <row r="33" spans="1:16">
      <c r="A33" s="327"/>
      <c r="B33" s="327"/>
      <c r="C33" s="327"/>
      <c r="D33" s="327"/>
      <c r="E33" s="327"/>
      <c r="F33" s="327"/>
      <c r="G33" s="327"/>
      <c r="H33" s="327"/>
      <c r="I33" s="327"/>
      <c r="J33" s="327"/>
      <c r="K33" s="327"/>
      <c r="L33" s="327"/>
      <c r="M33" s="327"/>
      <c r="N33" s="327"/>
      <c r="P33" s="215">
        <v>1</v>
      </c>
    </row>
    <row r="34" spans="1:16">
      <c r="A34" s="327"/>
      <c r="B34" s="327"/>
      <c r="C34" s="327"/>
      <c r="D34" s="327"/>
      <c r="E34" s="327"/>
      <c r="F34" s="327"/>
      <c r="G34" s="327"/>
      <c r="H34" s="327"/>
      <c r="I34" s="327"/>
      <c r="J34" s="327"/>
      <c r="K34" s="327"/>
      <c r="L34" s="327"/>
      <c r="M34" s="327"/>
      <c r="N34" s="327"/>
      <c r="P34" s="215">
        <v>1</v>
      </c>
    </row>
    <row r="35" spans="1:16">
      <c r="A35" s="327"/>
      <c r="B35" s="327"/>
      <c r="C35" s="327"/>
      <c r="D35" s="327"/>
      <c r="E35" s="327"/>
      <c r="F35" s="327"/>
      <c r="G35" s="327"/>
      <c r="H35" s="327"/>
      <c r="I35" s="327"/>
      <c r="J35" s="327"/>
      <c r="K35" s="327"/>
      <c r="L35" s="327"/>
      <c r="M35" s="327"/>
      <c r="N35" s="327"/>
      <c r="P35" s="215">
        <v>1</v>
      </c>
    </row>
    <row r="36" spans="1:16">
      <c r="A36" s="327"/>
      <c r="B36" s="327"/>
      <c r="C36" s="327"/>
      <c r="D36" s="327"/>
      <c r="E36" s="327"/>
      <c r="F36" s="327"/>
      <c r="G36" s="327"/>
      <c r="H36" s="327"/>
      <c r="I36" s="327"/>
      <c r="J36" s="327"/>
      <c r="K36" s="327"/>
      <c r="L36" s="327"/>
      <c r="M36" s="327"/>
      <c r="N36" s="327"/>
      <c r="P36" s="215">
        <v>1</v>
      </c>
    </row>
    <row r="37" spans="1:16">
      <c r="A37" s="327"/>
      <c r="B37" s="327"/>
      <c r="C37" s="327"/>
      <c r="D37" s="327"/>
      <c r="E37" s="327"/>
      <c r="F37" s="327"/>
      <c r="G37" s="327"/>
      <c r="H37" s="327"/>
      <c r="I37" s="327"/>
      <c r="J37" s="327"/>
      <c r="K37" s="327"/>
      <c r="L37" s="327"/>
      <c r="M37" s="327"/>
      <c r="N37" s="327"/>
      <c r="P37" s="215">
        <v>1</v>
      </c>
    </row>
    <row r="38" spans="1:16">
      <c r="A38" s="327"/>
      <c r="B38" s="327"/>
      <c r="C38" s="327"/>
      <c r="D38" s="327"/>
      <c r="E38" s="327"/>
      <c r="F38" s="327"/>
      <c r="G38" s="327"/>
      <c r="H38" s="327"/>
      <c r="I38" s="327"/>
      <c r="J38" s="327"/>
      <c r="K38" s="327"/>
      <c r="L38" s="327"/>
      <c r="M38" s="327"/>
      <c r="N38" s="327"/>
      <c r="P38" s="215">
        <v>1</v>
      </c>
    </row>
    <row r="39" spans="1:16">
      <c r="A39" s="327"/>
      <c r="B39" s="327"/>
      <c r="C39" s="327"/>
      <c r="D39" s="327"/>
      <c r="E39" s="327"/>
      <c r="F39" s="327"/>
      <c r="G39" s="327"/>
      <c r="H39" s="327"/>
      <c r="I39" s="327"/>
      <c r="J39" s="327"/>
      <c r="K39" s="327"/>
      <c r="L39" s="327"/>
      <c r="M39" s="327"/>
      <c r="N39" s="327"/>
      <c r="P39" s="215">
        <v>1</v>
      </c>
    </row>
    <row r="40" spans="1:16">
      <c r="A40" s="327"/>
      <c r="B40" s="327"/>
      <c r="C40" s="327"/>
      <c r="D40" s="327"/>
      <c r="E40" s="327"/>
      <c r="F40" s="327"/>
      <c r="G40" s="327"/>
      <c r="H40" s="327"/>
      <c r="I40" s="327"/>
      <c r="J40" s="327"/>
      <c r="K40" s="327"/>
      <c r="L40" s="327"/>
      <c r="M40" s="327"/>
      <c r="N40" s="327"/>
      <c r="P40" s="215">
        <v>1</v>
      </c>
    </row>
    <row r="41" spans="1:16">
      <c r="A41" s="327"/>
      <c r="B41" s="327"/>
      <c r="C41" s="327"/>
      <c r="D41" s="327"/>
      <c r="E41" s="327"/>
      <c r="F41" s="327"/>
      <c r="G41" s="327"/>
      <c r="H41" s="327"/>
      <c r="I41" s="327"/>
      <c r="J41" s="327"/>
      <c r="K41" s="327"/>
      <c r="L41" s="327"/>
      <c r="M41" s="327"/>
      <c r="N41" s="327"/>
      <c r="P41" s="215">
        <v>1</v>
      </c>
    </row>
    <row r="42" spans="1:16">
      <c r="A42" s="327"/>
      <c r="B42" s="327"/>
      <c r="C42" s="327"/>
      <c r="D42" s="327"/>
      <c r="E42" s="327"/>
      <c r="F42" s="327"/>
      <c r="G42" s="327"/>
      <c r="H42" s="327"/>
      <c r="I42" s="327"/>
      <c r="J42" s="327"/>
      <c r="K42" s="327"/>
      <c r="L42" s="327"/>
      <c r="M42" s="327"/>
      <c r="N42" s="327"/>
      <c r="P42" s="215">
        <v>1</v>
      </c>
    </row>
    <row r="43" spans="1:16">
      <c r="A43" s="327"/>
      <c r="B43" s="327"/>
      <c r="C43" s="327"/>
      <c r="D43" s="327"/>
      <c r="E43" s="327"/>
      <c r="F43" s="327"/>
      <c r="G43" s="327"/>
      <c r="H43" s="327"/>
      <c r="I43" s="327"/>
      <c r="J43" s="327"/>
      <c r="K43" s="327"/>
      <c r="L43" s="327"/>
      <c r="M43" s="327"/>
      <c r="N43" s="327"/>
      <c r="P43" s="215">
        <v>1</v>
      </c>
    </row>
    <row r="44" spans="1:16">
      <c r="A44" s="327"/>
      <c r="B44" s="327"/>
      <c r="C44" s="327"/>
      <c r="D44" s="327"/>
      <c r="E44" s="327"/>
      <c r="F44" s="327"/>
      <c r="G44" s="327"/>
      <c r="H44" s="327"/>
      <c r="I44" s="327"/>
      <c r="J44" s="327"/>
      <c r="K44" s="327"/>
      <c r="L44" s="327"/>
      <c r="M44" s="327"/>
      <c r="N44" s="327"/>
      <c r="P44" s="215">
        <v>1</v>
      </c>
    </row>
    <row r="45" spans="1:16">
      <c r="A45" s="327"/>
      <c r="B45" s="327"/>
      <c r="C45" s="327"/>
      <c r="D45" s="327"/>
      <c r="E45" s="327"/>
      <c r="F45" s="327"/>
      <c r="G45" s="327"/>
      <c r="H45" s="327"/>
      <c r="I45" s="327"/>
      <c r="J45" s="327"/>
      <c r="K45" s="327"/>
      <c r="L45" s="327"/>
      <c r="M45" s="327"/>
      <c r="N45" s="327"/>
      <c r="P45" s="215">
        <v>1</v>
      </c>
    </row>
    <row r="46" spans="1:16">
      <c r="A46" s="327"/>
      <c r="B46" s="327"/>
      <c r="C46" s="327"/>
      <c r="D46" s="327"/>
      <c r="E46" s="327"/>
      <c r="F46" s="327"/>
      <c r="G46" s="327"/>
      <c r="H46" s="327"/>
      <c r="I46" s="327"/>
      <c r="J46" s="327"/>
      <c r="K46" s="327"/>
      <c r="L46" s="327"/>
      <c r="M46" s="327"/>
      <c r="N46" s="327"/>
      <c r="P46" s="215">
        <v>1</v>
      </c>
    </row>
    <row r="47" spans="1:16">
      <c r="A47" s="327"/>
      <c r="B47" s="327"/>
      <c r="C47" s="327"/>
      <c r="D47" s="327"/>
      <c r="E47" s="327"/>
      <c r="F47" s="327"/>
      <c r="G47" s="327"/>
      <c r="H47" s="327"/>
      <c r="I47" s="327"/>
      <c r="J47" s="327"/>
      <c r="K47" s="327"/>
      <c r="L47" s="327"/>
      <c r="M47" s="327"/>
      <c r="N47" s="327"/>
      <c r="P47" s="215">
        <v>1</v>
      </c>
    </row>
    <row r="48" spans="1:16">
      <c r="A48" s="327"/>
      <c r="B48" s="327"/>
      <c r="C48" s="327"/>
      <c r="D48" s="327"/>
      <c r="E48" s="327"/>
      <c r="F48" s="327"/>
      <c r="G48" s="327"/>
      <c r="H48" s="327"/>
      <c r="I48" s="327"/>
      <c r="J48" s="327"/>
      <c r="K48" s="327"/>
      <c r="L48" s="327"/>
      <c r="M48" s="327"/>
      <c r="N48" s="327"/>
      <c r="P48" s="215">
        <v>1</v>
      </c>
    </row>
    <row r="49" spans="1:16">
      <c r="A49" s="327"/>
      <c r="B49" s="327"/>
      <c r="C49" s="327"/>
      <c r="D49" s="327"/>
      <c r="E49" s="327"/>
      <c r="F49" s="327"/>
      <c r="G49" s="327"/>
      <c r="H49" s="327"/>
      <c r="I49" s="327"/>
      <c r="J49" s="327"/>
      <c r="K49" s="327"/>
      <c r="L49" s="327"/>
      <c r="M49" s="327"/>
      <c r="N49" s="327"/>
      <c r="P49" s="215">
        <v>1</v>
      </c>
    </row>
    <row r="50" spans="1:16">
      <c r="A50" s="327"/>
      <c r="B50" s="327"/>
      <c r="C50" s="327"/>
      <c r="D50" s="327"/>
      <c r="E50" s="327"/>
      <c r="F50" s="327"/>
      <c r="G50" s="327"/>
      <c r="H50" s="327"/>
      <c r="I50" s="327"/>
      <c r="J50" s="327"/>
      <c r="K50" s="327"/>
      <c r="L50" s="327"/>
      <c r="M50" s="327"/>
      <c r="N50" s="327"/>
      <c r="P50" s="215">
        <v>1</v>
      </c>
    </row>
    <row r="51" spans="1:16">
      <c r="A51" s="327"/>
      <c r="B51" s="327"/>
      <c r="C51" s="327"/>
      <c r="D51" s="327"/>
      <c r="E51" s="327"/>
      <c r="F51" s="327"/>
      <c r="G51" s="327"/>
      <c r="H51" s="327"/>
      <c r="I51" s="327"/>
      <c r="J51" s="327"/>
      <c r="K51" s="327"/>
      <c r="L51" s="327"/>
      <c r="M51" s="327"/>
      <c r="N51" s="327"/>
      <c r="P51" s="215">
        <v>1</v>
      </c>
    </row>
    <row r="52" spans="1:16">
      <c r="A52" s="327"/>
      <c r="B52" s="327"/>
      <c r="C52" s="327"/>
      <c r="D52" s="327"/>
      <c r="E52" s="327"/>
      <c r="F52" s="327"/>
      <c r="G52" s="327"/>
      <c r="H52" s="327"/>
      <c r="I52" s="327"/>
      <c r="J52" s="327"/>
      <c r="K52" s="327"/>
      <c r="L52" s="327"/>
      <c r="M52" s="327"/>
      <c r="N52" s="327"/>
      <c r="P52" s="215">
        <v>1</v>
      </c>
    </row>
    <row r="53" spans="1:16">
      <c r="A53" s="327"/>
      <c r="B53" s="327"/>
      <c r="C53" s="327"/>
      <c r="D53" s="327"/>
      <c r="E53" s="327"/>
      <c r="F53" s="327"/>
      <c r="G53" s="327"/>
      <c r="H53" s="327"/>
      <c r="I53" s="327"/>
      <c r="J53" s="327"/>
      <c r="K53" s="327"/>
      <c r="L53" s="327"/>
      <c r="M53" s="327"/>
      <c r="N53" s="327"/>
      <c r="P53" s="215">
        <v>1</v>
      </c>
    </row>
    <row r="54" spans="1:16">
      <c r="A54" s="327"/>
      <c r="B54" s="327"/>
      <c r="C54" s="327"/>
      <c r="D54" s="327"/>
      <c r="E54" s="327"/>
      <c r="F54" s="327"/>
      <c r="G54" s="327"/>
      <c r="H54" s="327"/>
      <c r="I54" s="327"/>
      <c r="J54" s="327"/>
      <c r="K54" s="327"/>
      <c r="L54" s="327"/>
      <c r="M54" s="327"/>
      <c r="N54" s="327"/>
      <c r="P54" s="215">
        <v>1</v>
      </c>
    </row>
    <row r="55" spans="1:16">
      <c r="A55" s="327"/>
      <c r="B55" s="327"/>
      <c r="C55" s="327"/>
      <c r="D55" s="327"/>
      <c r="E55" s="327"/>
      <c r="F55" s="327"/>
      <c r="G55" s="327"/>
      <c r="H55" s="327"/>
      <c r="I55" s="327"/>
      <c r="J55" s="327"/>
      <c r="K55" s="327"/>
      <c r="L55" s="327"/>
      <c r="M55" s="327"/>
      <c r="N55" s="327"/>
      <c r="P55" s="215">
        <v>1</v>
      </c>
    </row>
    <row r="56" spans="1:16">
      <c r="A56" s="327"/>
      <c r="B56" s="327"/>
      <c r="C56" s="327"/>
      <c r="D56" s="327"/>
      <c r="E56" s="327"/>
      <c r="F56" s="327"/>
      <c r="G56" s="327"/>
      <c r="H56" s="327"/>
      <c r="I56" s="327"/>
      <c r="J56" s="327"/>
      <c r="K56" s="327"/>
      <c r="L56" s="327"/>
      <c r="M56" s="327"/>
      <c r="N56" s="327"/>
      <c r="P56" s="215">
        <v>1</v>
      </c>
    </row>
    <row r="57" spans="1:16">
      <c r="A57" s="327"/>
      <c r="B57" s="327"/>
      <c r="C57" s="327"/>
      <c r="D57" s="327"/>
      <c r="E57" s="327"/>
      <c r="F57" s="327"/>
      <c r="G57" s="327"/>
      <c r="H57" s="327"/>
      <c r="I57" s="327"/>
      <c r="J57" s="327"/>
      <c r="K57" s="327"/>
      <c r="L57" s="327"/>
      <c r="M57" s="327"/>
      <c r="N57" s="327"/>
      <c r="P57" s="215">
        <v>1</v>
      </c>
    </row>
    <row r="58" spans="1:16">
      <c r="A58" s="327"/>
      <c r="B58" s="327"/>
      <c r="C58" s="327"/>
      <c r="D58" s="327"/>
      <c r="E58" s="327"/>
      <c r="F58" s="327"/>
      <c r="G58" s="327"/>
      <c r="H58" s="327"/>
      <c r="I58" s="327"/>
      <c r="J58" s="327"/>
      <c r="K58" s="327"/>
      <c r="L58" s="327"/>
      <c r="M58" s="327"/>
      <c r="N58" s="327"/>
      <c r="P58" s="215">
        <v>1</v>
      </c>
    </row>
    <row r="59" spans="1:16">
      <c r="A59" s="327"/>
      <c r="B59" s="327"/>
      <c r="C59" s="327"/>
      <c r="D59" s="327"/>
      <c r="E59" s="327"/>
      <c r="F59" s="327"/>
      <c r="G59" s="327"/>
      <c r="H59" s="327"/>
      <c r="I59" s="327"/>
      <c r="J59" s="327"/>
      <c r="K59" s="327"/>
      <c r="L59" s="327"/>
      <c r="M59" s="327"/>
      <c r="N59" s="327"/>
      <c r="P59" s="215">
        <v>1</v>
      </c>
    </row>
    <row r="60" spans="1:16">
      <c r="A60" s="327"/>
      <c r="B60" s="327"/>
      <c r="C60" s="327"/>
      <c r="D60" s="327"/>
      <c r="E60" s="327"/>
      <c r="F60" s="327"/>
      <c r="G60" s="327"/>
      <c r="H60" s="327"/>
      <c r="I60" s="327"/>
      <c r="J60" s="327"/>
      <c r="K60" s="327"/>
      <c r="L60" s="327"/>
      <c r="M60" s="327"/>
      <c r="N60" s="327"/>
      <c r="P60" s="215">
        <v>1</v>
      </c>
    </row>
    <row r="61" spans="1:16">
      <c r="A61" s="327"/>
      <c r="B61" s="327"/>
      <c r="C61" s="327"/>
      <c r="D61" s="327"/>
      <c r="E61" s="327"/>
      <c r="F61" s="327"/>
      <c r="G61" s="327"/>
      <c r="H61" s="327"/>
      <c r="I61" s="327"/>
      <c r="J61" s="327"/>
      <c r="K61" s="327"/>
      <c r="L61" s="327"/>
      <c r="M61" s="327"/>
      <c r="N61" s="327"/>
      <c r="P61" s="215">
        <v>1</v>
      </c>
    </row>
    <row r="62" spans="1:16">
      <c r="A62" s="327"/>
      <c r="B62" s="327"/>
      <c r="C62" s="327"/>
      <c r="D62" s="327"/>
      <c r="E62" s="327"/>
      <c r="F62" s="327"/>
      <c r="G62" s="327"/>
      <c r="H62" s="327"/>
      <c r="I62" s="327"/>
      <c r="J62" s="327"/>
      <c r="K62" s="327"/>
      <c r="L62" s="327"/>
      <c r="M62" s="327"/>
      <c r="N62" s="327"/>
      <c r="P62" s="215">
        <v>1</v>
      </c>
    </row>
    <row r="63" spans="1:16">
      <c r="A63" s="327"/>
      <c r="B63" s="329" t="s">
        <v>4194</v>
      </c>
      <c r="C63" s="327"/>
      <c r="D63" s="327"/>
      <c r="E63" s="327"/>
      <c r="F63" s="327"/>
      <c r="G63" s="327"/>
      <c r="H63" s="327"/>
      <c r="I63" s="327"/>
      <c r="J63" s="327"/>
      <c r="K63" s="327"/>
      <c r="L63" s="327"/>
      <c r="M63" s="327"/>
      <c r="N63" s="327"/>
      <c r="P63" s="215">
        <v>1</v>
      </c>
    </row>
    <row r="64" spans="1:16">
      <c r="A64" s="327"/>
      <c r="B64" s="327" t="s">
        <v>4195</v>
      </c>
      <c r="C64" s="327"/>
      <c r="D64" s="327"/>
      <c r="E64" s="327"/>
      <c r="F64" s="327"/>
      <c r="G64" s="327"/>
      <c r="H64" s="327"/>
      <c r="I64" s="327"/>
      <c r="J64" s="327"/>
      <c r="K64" s="327"/>
      <c r="L64" s="327"/>
      <c r="M64" s="327"/>
      <c r="N64" s="327"/>
      <c r="P64" s="215">
        <v>1</v>
      </c>
    </row>
    <row r="65" spans="1:16">
      <c r="A65" s="327"/>
      <c r="B65" s="327"/>
      <c r="C65" s="327"/>
      <c r="D65" s="327"/>
      <c r="E65" s="327"/>
      <c r="F65" s="327"/>
      <c r="G65" s="327"/>
      <c r="H65" s="327"/>
      <c r="I65" s="327"/>
      <c r="J65" s="327"/>
      <c r="K65" s="327"/>
      <c r="L65" s="327"/>
      <c r="M65" s="327"/>
      <c r="N65" s="327"/>
      <c r="P65" s="215">
        <v>1</v>
      </c>
    </row>
    <row r="66" spans="1:16">
      <c r="A66" s="327"/>
      <c r="B66" s="329" t="s">
        <v>4196</v>
      </c>
      <c r="C66" s="327"/>
      <c r="D66" s="327"/>
      <c r="E66" s="327"/>
      <c r="F66" s="327"/>
      <c r="G66" s="327"/>
      <c r="H66" s="327"/>
      <c r="I66" s="327"/>
      <c r="J66" s="327"/>
      <c r="K66" s="327"/>
      <c r="L66" s="327"/>
      <c r="M66" s="327"/>
      <c r="N66" s="327"/>
      <c r="P66" s="215">
        <v>1</v>
      </c>
    </row>
    <row r="67" spans="1:16">
      <c r="A67" s="327"/>
      <c r="B67" s="327" t="s">
        <v>4197</v>
      </c>
      <c r="C67" s="327"/>
      <c r="D67" s="327"/>
      <c r="E67" s="327"/>
      <c r="F67" s="327"/>
      <c r="G67" s="327"/>
      <c r="H67" s="327"/>
      <c r="I67" s="327"/>
      <c r="J67" s="327"/>
      <c r="K67" s="327"/>
      <c r="L67" s="327"/>
      <c r="M67" s="327"/>
      <c r="N67" s="327"/>
      <c r="P67" s="215">
        <v>1</v>
      </c>
    </row>
    <row r="68" spans="1:16">
      <c r="A68" s="327"/>
      <c r="B68" s="327" t="s">
        <v>4198</v>
      </c>
      <c r="C68" s="327"/>
      <c r="D68" s="327"/>
      <c r="E68" s="327"/>
      <c r="F68" s="327"/>
      <c r="G68" s="327"/>
      <c r="H68" s="327"/>
      <c r="I68" s="327"/>
      <c r="J68" s="327"/>
      <c r="K68" s="327"/>
      <c r="L68" s="327"/>
      <c r="M68" s="327"/>
      <c r="N68" s="327"/>
      <c r="P68" s="215">
        <v>1</v>
      </c>
    </row>
    <row r="69" spans="1:16">
      <c r="A69" s="327"/>
      <c r="B69" s="327" t="s">
        <v>4199</v>
      </c>
      <c r="C69" s="327"/>
      <c r="D69" s="327"/>
      <c r="E69" s="327"/>
      <c r="F69" s="327"/>
      <c r="G69" s="327"/>
      <c r="H69" s="327"/>
      <c r="I69" s="327"/>
      <c r="J69" s="327"/>
      <c r="K69" s="327"/>
      <c r="L69" s="327"/>
      <c r="M69" s="327"/>
      <c r="N69" s="327"/>
      <c r="P69" s="215">
        <v>1</v>
      </c>
    </row>
    <row r="70" spans="1:16">
      <c r="A70" s="327"/>
      <c r="B70" s="327" t="s">
        <v>4200</v>
      </c>
      <c r="C70" s="327"/>
      <c r="D70" s="327"/>
      <c r="E70" s="327"/>
      <c r="F70" s="327"/>
      <c r="G70" s="327"/>
      <c r="H70" s="327"/>
      <c r="I70" s="327"/>
      <c r="J70" s="327"/>
      <c r="K70" s="327"/>
      <c r="L70" s="327"/>
      <c r="M70" s="327"/>
      <c r="N70" s="327"/>
      <c r="P70" s="215">
        <v>1</v>
      </c>
    </row>
    <row r="71" spans="1:16">
      <c r="A71" s="327"/>
      <c r="B71" s="327" t="s">
        <v>4201</v>
      </c>
      <c r="C71" s="327"/>
      <c r="D71" s="327"/>
      <c r="E71" s="327"/>
      <c r="F71" s="327"/>
      <c r="G71" s="327"/>
      <c r="H71" s="327"/>
      <c r="I71" s="327"/>
      <c r="J71" s="327"/>
      <c r="K71" s="327"/>
      <c r="L71" s="327"/>
      <c r="M71" s="327"/>
      <c r="N71" s="327"/>
      <c r="P71" s="215">
        <v>1</v>
      </c>
    </row>
    <row r="72" spans="1:16">
      <c r="A72" s="327"/>
      <c r="B72" s="327" t="s">
        <v>4202</v>
      </c>
      <c r="C72" s="327"/>
      <c r="D72" s="327"/>
      <c r="E72" s="327"/>
      <c r="F72" s="327"/>
      <c r="G72" s="327"/>
      <c r="H72" s="327"/>
      <c r="I72" s="327"/>
      <c r="J72" s="327"/>
      <c r="K72" s="327"/>
      <c r="L72" s="327"/>
      <c r="M72" s="327"/>
      <c r="N72" s="327"/>
      <c r="P72" s="215">
        <v>1</v>
      </c>
    </row>
    <row r="73" spans="1:16">
      <c r="A73" s="327"/>
      <c r="B73" s="327" t="s">
        <v>4203</v>
      </c>
      <c r="C73" s="327"/>
      <c r="D73" s="327"/>
      <c r="E73" s="327"/>
      <c r="F73" s="327"/>
      <c r="G73" s="327"/>
      <c r="H73" s="327"/>
      <c r="I73" s="327"/>
      <c r="J73" s="327"/>
      <c r="K73" s="327"/>
      <c r="L73" s="327"/>
      <c r="M73" s="327"/>
      <c r="N73" s="327"/>
      <c r="P73" s="215">
        <v>1</v>
      </c>
    </row>
    <row r="74" spans="1:16">
      <c r="A74" s="327"/>
      <c r="B74" s="327"/>
      <c r="C74" s="327"/>
      <c r="D74" s="327"/>
      <c r="E74" s="327"/>
      <c r="F74" s="327"/>
      <c r="G74" s="327"/>
      <c r="H74" s="327"/>
      <c r="I74" s="327"/>
      <c r="J74" s="327"/>
      <c r="K74" s="327"/>
      <c r="L74" s="327"/>
      <c r="M74" s="327"/>
      <c r="N74" s="327"/>
      <c r="P74" s="215">
        <v>1</v>
      </c>
    </row>
    <row r="75" spans="1:16">
      <c r="A75" s="327"/>
      <c r="B75" s="327" t="s">
        <v>4204</v>
      </c>
      <c r="C75" s="327"/>
      <c r="D75" s="327"/>
      <c r="E75" s="327"/>
      <c r="F75" s="327"/>
      <c r="G75" s="327"/>
      <c r="H75" s="327"/>
      <c r="I75" s="327"/>
      <c r="J75" s="327"/>
      <c r="K75" s="327"/>
      <c r="L75" s="327"/>
      <c r="M75" s="327"/>
      <c r="N75" s="327"/>
      <c r="P75" s="215">
        <v>1</v>
      </c>
    </row>
    <row r="76" spans="1:16">
      <c r="A76" s="327"/>
      <c r="B76" s="327" t="s">
        <v>4205</v>
      </c>
      <c r="C76" s="327"/>
      <c r="D76" s="327"/>
      <c r="E76" s="327"/>
      <c r="F76" s="327"/>
      <c r="G76" s="327"/>
      <c r="H76" s="327"/>
      <c r="I76" s="327"/>
      <c r="J76" s="327"/>
      <c r="K76" s="327"/>
      <c r="L76" s="327"/>
      <c r="M76" s="327"/>
      <c r="N76" s="327"/>
      <c r="P76" s="215">
        <v>1</v>
      </c>
    </row>
    <row r="77" spans="1:16">
      <c r="A77" s="327"/>
      <c r="B77" s="327" t="s">
        <v>4206</v>
      </c>
      <c r="C77" s="327"/>
      <c r="D77" s="327"/>
      <c r="E77" s="327"/>
      <c r="F77" s="327"/>
      <c r="G77" s="327"/>
      <c r="H77" s="327"/>
      <c r="I77" s="327"/>
      <c r="J77" s="327"/>
      <c r="K77" s="327"/>
      <c r="L77" s="327"/>
      <c r="M77" s="327"/>
      <c r="N77" s="327"/>
      <c r="P77" s="215">
        <v>1</v>
      </c>
    </row>
    <row r="78" spans="1:16">
      <c r="A78" s="327"/>
      <c r="B78" s="327"/>
      <c r="C78" s="327"/>
      <c r="D78" s="327"/>
      <c r="E78" s="327"/>
      <c r="F78" s="327"/>
      <c r="G78" s="327"/>
      <c r="H78" s="327"/>
      <c r="I78" s="327"/>
      <c r="J78" s="327"/>
      <c r="K78" s="327"/>
      <c r="L78" s="327"/>
      <c r="M78" s="327"/>
      <c r="N78" s="327"/>
      <c r="P78" s="215">
        <v>1</v>
      </c>
    </row>
    <row r="79" spans="1:16">
      <c r="A79" s="327"/>
      <c r="B79" s="329" t="s">
        <v>4207</v>
      </c>
      <c r="C79" s="327"/>
      <c r="D79" s="327"/>
      <c r="E79" s="327"/>
      <c r="F79" s="327"/>
      <c r="G79" s="327"/>
      <c r="H79" s="327"/>
      <c r="I79" s="327"/>
      <c r="J79" s="327"/>
      <c r="K79" s="327"/>
      <c r="L79" s="327"/>
      <c r="M79" s="327"/>
      <c r="N79" s="327"/>
      <c r="P79" s="215">
        <v>1</v>
      </c>
    </row>
    <row r="80" spans="1:16">
      <c r="A80" s="327"/>
      <c r="B80" s="327" t="s">
        <v>4208</v>
      </c>
      <c r="C80" s="327"/>
      <c r="D80" s="327"/>
      <c r="E80" s="327"/>
      <c r="F80" s="327"/>
      <c r="G80" s="327"/>
      <c r="H80" s="327"/>
      <c r="I80" s="327"/>
      <c r="J80" s="327"/>
      <c r="K80" s="327"/>
      <c r="L80" s="327"/>
      <c r="M80" s="327"/>
      <c r="N80" s="327"/>
      <c r="P80" s="215">
        <v>1</v>
      </c>
    </row>
    <row r="81" spans="1:16">
      <c r="A81" s="327"/>
      <c r="B81" s="327" t="s">
        <v>4209</v>
      </c>
      <c r="C81" s="327"/>
      <c r="D81" s="327"/>
      <c r="E81" s="327"/>
      <c r="F81" s="327"/>
      <c r="G81" s="327"/>
      <c r="H81" s="327"/>
      <c r="I81" s="327"/>
      <c r="J81" s="327"/>
      <c r="K81" s="327"/>
      <c r="L81" s="327"/>
      <c r="M81" s="327"/>
      <c r="N81" s="327"/>
      <c r="P81" s="215">
        <v>1</v>
      </c>
    </row>
    <row r="82" spans="1:16">
      <c r="A82" s="327"/>
      <c r="B82" s="327" t="s">
        <v>4210</v>
      </c>
      <c r="C82" s="327"/>
      <c r="D82" s="327"/>
      <c r="E82" s="327"/>
      <c r="F82" s="327"/>
      <c r="G82" s="327"/>
      <c r="H82" s="327"/>
      <c r="I82" s="327"/>
      <c r="J82" s="327"/>
      <c r="K82" s="327"/>
      <c r="L82" s="327"/>
      <c r="M82" s="327"/>
      <c r="N82" s="327"/>
      <c r="P82" s="215">
        <v>1</v>
      </c>
    </row>
    <row r="83" spans="1:16">
      <c r="A83" s="327"/>
      <c r="B83" s="327" t="s">
        <v>4211</v>
      </c>
      <c r="C83" s="327"/>
      <c r="D83" s="327"/>
      <c r="E83" s="327"/>
      <c r="F83" s="327"/>
      <c r="G83" s="327"/>
      <c r="H83" s="327"/>
      <c r="I83" s="327"/>
      <c r="J83" s="327"/>
      <c r="K83" s="327"/>
      <c r="L83" s="327"/>
      <c r="M83" s="327"/>
      <c r="N83" s="327"/>
      <c r="P83" s="215">
        <v>1</v>
      </c>
    </row>
    <row r="84" spans="1:16">
      <c r="A84" s="327"/>
      <c r="B84" s="327" t="s">
        <v>4212</v>
      </c>
      <c r="C84" s="327"/>
      <c r="D84" s="327"/>
      <c r="E84" s="327"/>
      <c r="F84" s="327"/>
      <c r="G84" s="327"/>
      <c r="H84" s="327"/>
      <c r="I84" s="327"/>
      <c r="J84" s="327"/>
      <c r="K84" s="327"/>
      <c r="L84" s="327"/>
      <c r="M84" s="327"/>
      <c r="N84" s="327"/>
      <c r="P84" s="215">
        <v>1</v>
      </c>
    </row>
    <row r="85" spans="1:16">
      <c r="A85" s="327"/>
      <c r="B85" s="327" t="s">
        <v>4213</v>
      </c>
      <c r="C85" s="327"/>
      <c r="D85" s="327"/>
      <c r="E85" s="327"/>
      <c r="F85" s="327"/>
      <c r="G85" s="327"/>
      <c r="H85" s="327"/>
      <c r="I85" s="327"/>
      <c r="J85" s="327"/>
      <c r="K85" s="327"/>
      <c r="L85" s="327"/>
      <c r="M85" s="327"/>
      <c r="N85" s="327"/>
      <c r="P85" s="215">
        <v>1</v>
      </c>
    </row>
    <row r="86" spans="1:16">
      <c r="A86" s="327"/>
      <c r="B86" s="327" t="s">
        <v>4214</v>
      </c>
      <c r="C86" s="327"/>
      <c r="D86" s="327"/>
      <c r="E86" s="327"/>
      <c r="F86" s="327"/>
      <c r="G86" s="327"/>
      <c r="H86" s="327"/>
      <c r="I86" s="327"/>
      <c r="J86" s="327"/>
      <c r="K86" s="327"/>
      <c r="L86" s="327"/>
      <c r="M86" s="327"/>
      <c r="N86" s="327"/>
      <c r="P86" s="215">
        <v>1</v>
      </c>
    </row>
    <row r="87" spans="1:16">
      <c r="A87" s="327"/>
      <c r="B87" s="327" t="s">
        <v>4215</v>
      </c>
      <c r="C87" s="327"/>
      <c r="D87" s="327"/>
      <c r="E87" s="327"/>
      <c r="F87" s="327"/>
      <c r="G87" s="327"/>
      <c r="H87" s="327"/>
      <c r="I87" s="327"/>
      <c r="J87" s="327"/>
      <c r="K87" s="327"/>
      <c r="L87" s="327"/>
      <c r="M87" s="327"/>
      <c r="N87" s="327"/>
      <c r="P87" s="215">
        <v>1</v>
      </c>
    </row>
    <row r="88" spans="1:16">
      <c r="A88" s="327"/>
      <c r="B88" s="327" t="s">
        <v>4216</v>
      </c>
      <c r="C88" s="327"/>
      <c r="D88" s="327"/>
      <c r="E88" s="327"/>
      <c r="F88" s="327"/>
      <c r="G88" s="327"/>
      <c r="H88" s="327"/>
      <c r="I88" s="327"/>
      <c r="J88" s="327"/>
      <c r="K88" s="327"/>
      <c r="L88" s="327"/>
      <c r="M88" s="327"/>
      <c r="N88" s="327"/>
      <c r="P88" s="215">
        <v>1</v>
      </c>
    </row>
    <row r="89" spans="1:16">
      <c r="A89" s="327"/>
      <c r="B89" s="327" t="s">
        <v>4217</v>
      </c>
      <c r="C89" s="327"/>
      <c r="D89" s="327"/>
      <c r="E89" s="327"/>
      <c r="F89" s="327"/>
      <c r="G89" s="327"/>
      <c r="H89" s="327"/>
      <c r="I89" s="327"/>
      <c r="J89" s="327"/>
      <c r="K89" s="327"/>
      <c r="L89" s="327"/>
      <c r="M89" s="327"/>
      <c r="N89" s="327"/>
      <c r="P89" s="215">
        <v>1</v>
      </c>
    </row>
    <row r="90" spans="1:16">
      <c r="A90" s="327"/>
      <c r="B90" s="327" t="s">
        <v>4218</v>
      </c>
      <c r="C90" s="327"/>
      <c r="D90" s="327"/>
      <c r="E90" s="327"/>
      <c r="F90" s="327"/>
      <c r="G90" s="327"/>
      <c r="H90" s="327"/>
      <c r="I90" s="327"/>
      <c r="J90" s="327"/>
      <c r="K90" s="327"/>
      <c r="L90" s="327"/>
      <c r="M90" s="327"/>
      <c r="N90" s="327"/>
      <c r="P90" s="215">
        <v>1</v>
      </c>
    </row>
    <row r="91" spans="1:16">
      <c r="A91" s="327"/>
      <c r="B91" s="327"/>
      <c r="C91" s="327"/>
      <c r="D91" s="327"/>
      <c r="E91" s="327"/>
      <c r="F91" s="327"/>
      <c r="G91" s="327"/>
      <c r="H91" s="327"/>
      <c r="I91" s="327"/>
      <c r="J91" s="327"/>
      <c r="K91" s="327"/>
      <c r="L91" s="327"/>
      <c r="M91" s="327"/>
      <c r="N91" s="327"/>
      <c r="P91" s="215">
        <v>1</v>
      </c>
    </row>
    <row r="92" spans="1:16">
      <c r="A92" s="327"/>
      <c r="B92" s="329" t="s">
        <v>4219</v>
      </c>
      <c r="C92" s="327"/>
      <c r="D92" s="327"/>
      <c r="E92" s="327"/>
      <c r="F92" s="327"/>
      <c r="G92" s="327"/>
      <c r="H92" s="327"/>
      <c r="I92" s="327"/>
      <c r="J92" s="327"/>
      <c r="K92" s="327"/>
      <c r="L92" s="327"/>
      <c r="M92" s="327"/>
      <c r="N92" s="327"/>
      <c r="P92" s="215">
        <v>1</v>
      </c>
    </row>
    <row r="93" spans="1:16">
      <c r="A93" s="327"/>
      <c r="B93" s="327" t="s">
        <v>4220</v>
      </c>
      <c r="C93" s="327"/>
      <c r="D93" s="327"/>
      <c r="E93" s="327"/>
      <c r="F93" s="327"/>
      <c r="G93" s="327"/>
      <c r="H93" s="327"/>
      <c r="I93" s="327"/>
      <c r="J93" s="327"/>
      <c r="K93" s="327"/>
      <c r="L93" s="327"/>
      <c r="M93" s="327"/>
      <c r="N93" s="327"/>
      <c r="P93" s="215">
        <v>1</v>
      </c>
    </row>
    <row r="94" spans="1:16">
      <c r="A94" s="327"/>
      <c r="B94" s="327" t="s">
        <v>4221</v>
      </c>
      <c r="C94" s="327"/>
      <c r="D94" s="327"/>
      <c r="E94" s="327"/>
      <c r="F94" s="327"/>
      <c r="G94" s="327"/>
      <c r="H94" s="327"/>
      <c r="I94" s="327"/>
      <c r="J94" s="327"/>
      <c r="K94" s="327"/>
      <c r="L94" s="327"/>
      <c r="M94" s="327"/>
      <c r="N94" s="327"/>
      <c r="P94" s="215">
        <v>1</v>
      </c>
    </row>
    <row r="95" spans="1:16">
      <c r="A95" s="327"/>
      <c r="B95" s="327" t="s">
        <v>4222</v>
      </c>
      <c r="C95" s="327"/>
      <c r="D95" s="327"/>
      <c r="E95" s="327"/>
      <c r="F95" s="327"/>
      <c r="G95" s="327"/>
      <c r="H95" s="327"/>
      <c r="I95" s="327"/>
      <c r="J95" s="327"/>
      <c r="K95" s="327"/>
      <c r="L95" s="327"/>
      <c r="M95" s="327"/>
      <c r="N95" s="327"/>
      <c r="P95" s="215">
        <v>1</v>
      </c>
    </row>
    <row r="96" spans="1:16">
      <c r="A96" s="327"/>
      <c r="B96" s="327" t="s">
        <v>4223</v>
      </c>
      <c r="C96" s="327"/>
      <c r="D96" s="327"/>
      <c r="E96" s="327"/>
      <c r="F96" s="327"/>
      <c r="G96" s="327"/>
      <c r="H96" s="327"/>
      <c r="I96" s="327"/>
      <c r="J96" s="327"/>
      <c r="K96" s="327"/>
      <c r="L96" s="327"/>
      <c r="M96" s="327"/>
      <c r="N96" s="327"/>
      <c r="P96" s="215">
        <v>1</v>
      </c>
    </row>
    <row r="97" spans="1:16">
      <c r="A97" s="327"/>
      <c r="B97" s="327" t="s">
        <v>4224</v>
      </c>
      <c r="C97" s="327"/>
      <c r="D97" s="327"/>
      <c r="E97" s="327"/>
      <c r="F97" s="327"/>
      <c r="G97" s="327"/>
      <c r="H97" s="327"/>
      <c r="I97" s="327"/>
      <c r="J97" s="327"/>
      <c r="K97" s="327"/>
      <c r="L97" s="327"/>
      <c r="M97" s="327"/>
      <c r="N97" s="327"/>
      <c r="P97" s="215">
        <v>1</v>
      </c>
    </row>
    <row r="98" spans="1:16">
      <c r="A98" s="327"/>
      <c r="B98" s="327" t="s">
        <v>4225</v>
      </c>
      <c r="C98" s="327"/>
      <c r="D98" s="327"/>
      <c r="E98" s="327"/>
      <c r="F98" s="327"/>
      <c r="G98" s="327"/>
      <c r="H98" s="327"/>
      <c r="I98" s="327"/>
      <c r="J98" s="327"/>
      <c r="K98" s="327"/>
      <c r="L98" s="327"/>
      <c r="M98" s="327"/>
      <c r="N98" s="327"/>
      <c r="P98" s="215">
        <v>1</v>
      </c>
    </row>
    <row r="99" spans="1:16">
      <c r="A99" s="327"/>
      <c r="B99" s="327" t="s">
        <v>4226</v>
      </c>
      <c r="C99" s="327"/>
      <c r="D99" s="327"/>
      <c r="E99" s="327"/>
      <c r="F99" s="327"/>
      <c r="G99" s="327"/>
      <c r="H99" s="327"/>
      <c r="I99" s="327"/>
      <c r="J99" s="327"/>
      <c r="K99" s="327"/>
      <c r="L99" s="327"/>
      <c r="M99" s="327"/>
      <c r="N99" s="327"/>
      <c r="P99" s="215">
        <v>1</v>
      </c>
    </row>
    <row r="100" spans="1:16">
      <c r="A100" s="327"/>
      <c r="B100" s="327"/>
      <c r="C100" s="327"/>
      <c r="D100" s="327"/>
      <c r="E100" s="327"/>
      <c r="F100" s="327"/>
      <c r="G100" s="327"/>
      <c r="H100" s="327"/>
      <c r="I100" s="327"/>
      <c r="J100" s="327"/>
      <c r="K100" s="327"/>
      <c r="L100" s="327"/>
      <c r="M100" s="327"/>
      <c r="N100" s="327"/>
      <c r="P100" s="215">
        <v>1</v>
      </c>
    </row>
    <row r="101" spans="1:16">
      <c r="A101" s="327"/>
      <c r="B101" s="329" t="s">
        <v>4227</v>
      </c>
      <c r="C101" s="327"/>
      <c r="D101" s="327"/>
      <c r="E101" s="327"/>
      <c r="F101" s="327"/>
      <c r="G101" s="327"/>
      <c r="H101" s="327"/>
      <c r="I101" s="327"/>
      <c r="J101" s="327"/>
      <c r="K101" s="327"/>
      <c r="L101" s="327"/>
      <c r="M101" s="327"/>
      <c r="N101" s="327"/>
      <c r="P101" s="215">
        <v>1</v>
      </c>
    </row>
    <row r="102" spans="1:16">
      <c r="A102" s="327"/>
      <c r="B102" s="327" t="s">
        <v>4228</v>
      </c>
      <c r="C102" s="327"/>
      <c r="D102" s="327"/>
      <c r="E102" s="327"/>
      <c r="F102" s="327"/>
      <c r="G102" s="327"/>
      <c r="H102" s="327"/>
      <c r="I102" s="327"/>
      <c r="J102" s="327"/>
      <c r="K102" s="327"/>
      <c r="L102" s="327"/>
      <c r="M102" s="327"/>
      <c r="N102" s="327"/>
      <c r="P102" s="215">
        <v>1</v>
      </c>
    </row>
    <row r="103" spans="1:16">
      <c r="A103" s="327"/>
      <c r="B103" s="327" t="s">
        <v>4229</v>
      </c>
      <c r="C103" s="327"/>
      <c r="D103" s="327"/>
      <c r="E103" s="327"/>
      <c r="F103" s="327"/>
      <c r="G103" s="327"/>
      <c r="H103" s="327"/>
      <c r="I103" s="327"/>
      <c r="J103" s="327"/>
      <c r="K103" s="327"/>
      <c r="L103" s="327"/>
      <c r="M103" s="327"/>
      <c r="N103" s="327"/>
      <c r="P103" s="215">
        <v>1</v>
      </c>
    </row>
    <row r="104" spans="1:16">
      <c r="A104" s="327"/>
      <c r="B104" s="327" t="s">
        <v>4230</v>
      </c>
      <c r="C104" s="327"/>
      <c r="D104" s="327"/>
      <c r="E104" s="327"/>
      <c r="F104" s="327"/>
      <c r="G104" s="327"/>
      <c r="H104" s="327"/>
      <c r="I104" s="327"/>
      <c r="J104" s="327"/>
      <c r="K104" s="327"/>
      <c r="L104" s="327"/>
      <c r="M104" s="327"/>
      <c r="N104" s="327"/>
      <c r="P104" s="215">
        <v>1</v>
      </c>
    </row>
    <row r="105" spans="1:16">
      <c r="A105" s="327"/>
      <c r="B105" s="327" t="s">
        <v>4231</v>
      </c>
      <c r="C105" s="327"/>
      <c r="D105" s="327"/>
      <c r="E105" s="327"/>
      <c r="F105" s="327"/>
      <c r="G105" s="327"/>
      <c r="H105" s="327"/>
      <c r="I105" s="327"/>
      <c r="J105" s="327"/>
      <c r="K105" s="327"/>
      <c r="L105" s="327"/>
      <c r="M105" s="327"/>
      <c r="N105" s="327"/>
      <c r="P105" s="215">
        <v>1</v>
      </c>
    </row>
    <row r="106" spans="1:16">
      <c r="A106" s="327"/>
      <c r="B106" s="327" t="s">
        <v>4212</v>
      </c>
      <c r="C106" s="327"/>
      <c r="D106" s="327"/>
      <c r="E106" s="327"/>
      <c r="F106" s="327"/>
      <c r="G106" s="327"/>
      <c r="H106" s="327"/>
      <c r="I106" s="327"/>
      <c r="J106" s="327"/>
      <c r="K106" s="327"/>
      <c r="L106" s="327"/>
      <c r="M106" s="327"/>
      <c r="N106" s="327"/>
      <c r="P106" s="215">
        <v>1</v>
      </c>
    </row>
    <row r="107" spans="1:16">
      <c r="A107" s="327"/>
      <c r="B107" s="327" t="s">
        <v>4211</v>
      </c>
      <c r="C107" s="327"/>
      <c r="D107" s="327"/>
      <c r="E107" s="327"/>
      <c r="F107" s="327"/>
      <c r="G107" s="327"/>
      <c r="H107" s="327"/>
      <c r="I107" s="327"/>
      <c r="J107" s="327"/>
      <c r="K107" s="327"/>
      <c r="L107" s="327"/>
      <c r="M107" s="327"/>
      <c r="N107" s="327"/>
      <c r="P107" s="215">
        <v>1</v>
      </c>
    </row>
    <row r="108" spans="1:16">
      <c r="A108" s="327"/>
      <c r="B108" s="327" t="s">
        <v>4210</v>
      </c>
      <c r="C108" s="327"/>
      <c r="D108" s="327"/>
      <c r="E108" s="327"/>
      <c r="F108" s="327"/>
      <c r="G108" s="327"/>
      <c r="H108" s="327"/>
      <c r="I108" s="327"/>
      <c r="J108" s="327"/>
      <c r="K108" s="327"/>
      <c r="L108" s="327"/>
      <c r="M108" s="327"/>
      <c r="N108" s="327"/>
      <c r="P108" s="215">
        <v>1</v>
      </c>
    </row>
    <row r="109" spans="1:16">
      <c r="A109" s="327"/>
      <c r="B109" s="327" t="s">
        <v>4209</v>
      </c>
      <c r="C109" s="327"/>
      <c r="D109" s="327"/>
      <c r="E109" s="327"/>
      <c r="F109" s="327"/>
      <c r="G109" s="327"/>
      <c r="H109" s="327"/>
      <c r="I109" s="327"/>
      <c r="J109" s="327"/>
      <c r="K109" s="327"/>
      <c r="L109" s="327"/>
      <c r="M109" s="327"/>
      <c r="N109" s="327"/>
      <c r="P109" s="215">
        <v>1</v>
      </c>
    </row>
    <row r="110" spans="1:16">
      <c r="A110" s="327"/>
      <c r="B110" s="327" t="s">
        <v>4213</v>
      </c>
      <c r="C110" s="327"/>
      <c r="D110" s="327"/>
      <c r="E110" s="327"/>
      <c r="F110" s="327"/>
      <c r="G110" s="327"/>
      <c r="H110" s="327"/>
      <c r="I110" s="327"/>
      <c r="J110" s="327"/>
      <c r="K110" s="327"/>
      <c r="L110" s="327"/>
      <c r="M110" s="327"/>
      <c r="N110" s="327"/>
      <c r="P110" s="215">
        <v>1</v>
      </c>
    </row>
    <row r="111" spans="1:16">
      <c r="A111" s="327"/>
      <c r="B111" s="327" t="s">
        <v>4214</v>
      </c>
      <c r="C111" s="327"/>
      <c r="D111" s="327"/>
      <c r="E111" s="327"/>
      <c r="F111" s="327"/>
      <c r="G111" s="327"/>
      <c r="H111" s="327"/>
      <c r="I111" s="327"/>
      <c r="J111" s="327"/>
      <c r="K111" s="327"/>
      <c r="L111" s="327"/>
      <c r="M111" s="327"/>
      <c r="N111" s="327"/>
      <c r="P111" s="215">
        <v>1</v>
      </c>
    </row>
    <row r="112" spans="1:16">
      <c r="A112" s="327"/>
      <c r="B112" s="327" t="s">
        <v>4232</v>
      </c>
      <c r="C112" s="327"/>
      <c r="D112" s="327"/>
      <c r="E112" s="327"/>
      <c r="F112" s="327"/>
      <c r="G112" s="327"/>
      <c r="H112" s="327"/>
      <c r="I112" s="327"/>
      <c r="J112" s="327"/>
      <c r="K112" s="327"/>
      <c r="L112" s="327"/>
      <c r="M112" s="327"/>
      <c r="N112" s="327"/>
      <c r="P112" s="215">
        <v>1</v>
      </c>
    </row>
    <row r="113" spans="1:16">
      <c r="A113" s="327"/>
      <c r="B113" s="327" t="s">
        <v>4233</v>
      </c>
      <c r="C113" s="327"/>
      <c r="D113" s="327"/>
      <c r="E113" s="327"/>
      <c r="F113" s="327"/>
      <c r="G113" s="327"/>
      <c r="H113" s="327"/>
      <c r="I113" s="327"/>
      <c r="J113" s="327"/>
      <c r="K113" s="327"/>
      <c r="L113" s="327"/>
      <c r="M113" s="327"/>
      <c r="N113" s="327"/>
      <c r="P113" s="215">
        <v>1</v>
      </c>
    </row>
    <row r="114" spans="1:16">
      <c r="A114" s="327"/>
      <c r="B114" s="327" t="s">
        <v>4234</v>
      </c>
      <c r="C114" s="327"/>
      <c r="D114" s="327"/>
      <c r="E114" s="327"/>
      <c r="F114" s="327"/>
      <c r="G114" s="327"/>
      <c r="H114" s="327"/>
      <c r="I114" s="327"/>
      <c r="J114" s="327"/>
      <c r="K114" s="327"/>
      <c r="L114" s="327"/>
      <c r="M114" s="327"/>
      <c r="N114" s="327"/>
      <c r="P114" s="215">
        <v>1</v>
      </c>
    </row>
    <row r="115" spans="1:16">
      <c r="A115" s="327"/>
      <c r="B115" s="327" t="s">
        <v>4225</v>
      </c>
      <c r="C115" s="327"/>
      <c r="D115" s="327"/>
      <c r="E115" s="327"/>
      <c r="F115" s="327"/>
      <c r="G115" s="327"/>
      <c r="H115" s="327"/>
      <c r="I115" s="327"/>
      <c r="J115" s="327"/>
      <c r="K115" s="327"/>
      <c r="L115" s="327"/>
      <c r="M115" s="327"/>
      <c r="N115" s="327"/>
      <c r="P115" s="215">
        <v>1</v>
      </c>
    </row>
    <row r="116" spans="1:16">
      <c r="A116" s="327"/>
      <c r="B116" s="327" t="s">
        <v>4235</v>
      </c>
      <c r="C116" s="327"/>
      <c r="D116" s="327"/>
      <c r="E116" s="327"/>
      <c r="F116" s="327"/>
      <c r="G116" s="327"/>
      <c r="H116" s="327"/>
      <c r="I116" s="327"/>
      <c r="J116" s="327"/>
      <c r="K116" s="327"/>
      <c r="L116" s="327"/>
      <c r="M116" s="327"/>
      <c r="N116" s="327"/>
      <c r="P116" s="215">
        <v>1</v>
      </c>
    </row>
    <row r="117" spans="1:16">
      <c r="A117" s="327"/>
      <c r="B117" s="327"/>
      <c r="C117" s="327"/>
      <c r="D117" s="327"/>
      <c r="E117" s="327"/>
      <c r="F117" s="327"/>
      <c r="G117" s="327"/>
      <c r="H117" s="327"/>
      <c r="I117" s="327"/>
      <c r="J117" s="327"/>
      <c r="K117" s="327"/>
      <c r="L117" s="327"/>
      <c r="M117" s="327"/>
      <c r="N117" s="327"/>
      <c r="P117" s="215">
        <v>1</v>
      </c>
    </row>
    <row r="118" spans="1:16">
      <c r="A118" s="327"/>
      <c r="B118" s="329" t="s">
        <v>4236</v>
      </c>
      <c r="C118" s="327"/>
      <c r="D118" s="327"/>
      <c r="E118" s="327"/>
      <c r="F118" s="327"/>
      <c r="G118" s="327"/>
      <c r="H118" s="327"/>
      <c r="I118" s="327"/>
      <c r="J118" s="327"/>
      <c r="K118" s="327"/>
      <c r="L118" s="327"/>
      <c r="M118" s="327"/>
      <c r="N118" s="327"/>
      <c r="P118" s="215">
        <v>1</v>
      </c>
    </row>
    <row r="119" spans="1:16">
      <c r="A119" s="327"/>
      <c r="B119" s="327" t="s">
        <v>4237</v>
      </c>
      <c r="C119" s="327"/>
      <c r="D119" s="327"/>
      <c r="E119" s="327"/>
      <c r="F119" s="327"/>
      <c r="G119" s="327"/>
      <c r="H119" s="327"/>
      <c r="I119" s="327"/>
      <c r="J119" s="327"/>
      <c r="K119" s="327"/>
      <c r="L119" s="327"/>
      <c r="M119" s="327"/>
      <c r="N119" s="327"/>
      <c r="P119" s="215">
        <v>1</v>
      </c>
    </row>
    <row r="120" spans="1:16">
      <c r="A120" s="327"/>
      <c r="B120" s="327"/>
      <c r="C120" s="327"/>
      <c r="D120" s="327"/>
      <c r="E120" s="327"/>
      <c r="F120" s="327"/>
      <c r="G120" s="327"/>
      <c r="H120" s="327"/>
      <c r="I120" s="327"/>
      <c r="J120" s="327"/>
      <c r="K120" s="327"/>
      <c r="L120" s="327"/>
      <c r="M120" s="327"/>
      <c r="N120" s="327"/>
      <c r="P120" s="215">
        <v>1</v>
      </c>
    </row>
    <row r="121" spans="1:16">
      <c r="A121" s="327"/>
      <c r="B121" s="327" t="s">
        <v>4238</v>
      </c>
      <c r="C121" s="327"/>
      <c r="D121" s="327"/>
      <c r="E121" s="327"/>
      <c r="F121" s="327"/>
      <c r="G121" s="327"/>
      <c r="H121" s="327"/>
      <c r="I121" s="327"/>
      <c r="J121" s="327"/>
      <c r="K121" s="327"/>
      <c r="L121" s="327"/>
      <c r="M121" s="327"/>
      <c r="N121" s="327"/>
      <c r="P121" s="215">
        <v>1</v>
      </c>
    </row>
    <row r="122" spans="1:16">
      <c r="A122" s="327"/>
      <c r="B122" s="327" t="s">
        <v>4239</v>
      </c>
      <c r="C122" s="327"/>
      <c r="D122" s="327"/>
      <c r="E122" s="327"/>
      <c r="F122" s="327"/>
      <c r="G122" s="327"/>
      <c r="H122" s="327"/>
      <c r="I122" s="327"/>
      <c r="J122" s="327"/>
      <c r="K122" s="327"/>
      <c r="L122" s="327"/>
      <c r="M122" s="327"/>
      <c r="N122" s="327"/>
      <c r="P122" s="215">
        <v>1</v>
      </c>
    </row>
    <row r="123" spans="1:16">
      <c r="A123" s="327"/>
      <c r="B123" s="327" t="s">
        <v>4240</v>
      </c>
      <c r="C123" s="327"/>
      <c r="D123" s="327"/>
      <c r="E123" s="327"/>
      <c r="F123" s="327"/>
      <c r="G123" s="327"/>
      <c r="H123" s="327"/>
      <c r="I123" s="327"/>
      <c r="J123" s="327"/>
      <c r="K123" s="327"/>
      <c r="L123" s="327"/>
      <c r="M123" s="327"/>
      <c r="N123" s="327"/>
      <c r="P123" s="215">
        <v>1</v>
      </c>
    </row>
    <row r="124" spans="1:16">
      <c r="A124" s="327"/>
      <c r="B124" s="327" t="s">
        <v>4241</v>
      </c>
      <c r="C124" s="327"/>
      <c r="D124" s="327"/>
      <c r="E124" s="327"/>
      <c r="F124" s="327"/>
      <c r="G124" s="327"/>
      <c r="H124" s="327"/>
      <c r="I124" s="327"/>
      <c r="J124" s="327"/>
      <c r="K124" s="327"/>
      <c r="L124" s="327"/>
      <c r="M124" s="327"/>
      <c r="N124" s="327"/>
      <c r="P124" s="215">
        <v>1</v>
      </c>
    </row>
    <row r="125" spans="1:16">
      <c r="A125" s="327"/>
      <c r="B125" s="327"/>
      <c r="C125" s="327"/>
      <c r="D125" s="327"/>
      <c r="E125" s="327"/>
      <c r="F125" s="327"/>
      <c r="G125" s="327"/>
      <c r="H125" s="327"/>
      <c r="I125" s="327"/>
      <c r="J125" s="327"/>
      <c r="K125" s="327"/>
      <c r="L125" s="327"/>
      <c r="M125" s="327"/>
      <c r="N125" s="327"/>
      <c r="P125" s="215">
        <v>1</v>
      </c>
    </row>
    <row r="126" spans="1:16">
      <c r="A126" s="327"/>
      <c r="B126" s="327" t="s">
        <v>4242</v>
      </c>
      <c r="C126" s="327"/>
      <c r="D126" s="327"/>
      <c r="E126" s="327"/>
      <c r="F126" s="327"/>
      <c r="G126" s="327"/>
      <c r="H126" s="327"/>
      <c r="I126" s="327"/>
      <c r="J126" s="327"/>
      <c r="K126" s="327"/>
      <c r="L126" s="327"/>
      <c r="M126" s="327"/>
      <c r="N126" s="327"/>
      <c r="P126" s="215">
        <v>1</v>
      </c>
    </row>
    <row r="127" spans="1:16">
      <c r="A127" s="327"/>
      <c r="B127" s="327"/>
      <c r="C127" s="327"/>
      <c r="D127" s="327"/>
      <c r="E127" s="327"/>
      <c r="F127" s="327"/>
      <c r="G127" s="327"/>
      <c r="H127" s="327"/>
      <c r="I127" s="327"/>
      <c r="J127" s="327"/>
      <c r="K127" s="327"/>
      <c r="L127" s="327"/>
      <c r="M127" s="327"/>
      <c r="N127" s="327"/>
      <c r="P127" s="215">
        <v>1</v>
      </c>
    </row>
    <row r="128" spans="1:16">
      <c r="A128" s="327"/>
      <c r="B128" s="329" t="s">
        <v>4243</v>
      </c>
      <c r="C128" s="327"/>
      <c r="D128" s="327"/>
      <c r="E128" s="327"/>
      <c r="F128" s="327"/>
      <c r="G128" s="327"/>
      <c r="H128" s="327"/>
      <c r="I128" s="327"/>
      <c r="J128" s="327"/>
      <c r="K128" s="327"/>
      <c r="L128" s="327"/>
      <c r="M128" s="327"/>
      <c r="N128" s="327"/>
      <c r="P128" s="215">
        <v>1</v>
      </c>
    </row>
    <row r="129" spans="1:16">
      <c r="A129" s="327"/>
      <c r="B129" s="327" t="s">
        <v>4244</v>
      </c>
      <c r="C129" s="327"/>
      <c r="D129" s="327"/>
      <c r="E129" s="327"/>
      <c r="F129" s="327"/>
      <c r="G129" s="327"/>
      <c r="H129" s="327"/>
      <c r="I129" s="327"/>
      <c r="J129" s="327"/>
      <c r="K129" s="327"/>
      <c r="L129" s="327"/>
      <c r="M129" s="327"/>
      <c r="N129" s="327"/>
      <c r="P129" s="215">
        <v>1</v>
      </c>
    </row>
    <row r="130" spans="1:16">
      <c r="A130" s="327"/>
      <c r="B130" s="327" t="s">
        <v>4245</v>
      </c>
      <c r="C130" s="327"/>
      <c r="D130" s="327"/>
      <c r="E130" s="327"/>
      <c r="F130" s="327"/>
      <c r="G130" s="327"/>
      <c r="H130" s="327"/>
      <c r="I130" s="327"/>
      <c r="J130" s="327"/>
      <c r="K130" s="327"/>
      <c r="L130" s="327"/>
      <c r="M130" s="327"/>
      <c r="N130" s="327"/>
      <c r="P130" s="215">
        <v>1</v>
      </c>
    </row>
    <row r="131" spans="1:16">
      <c r="A131" s="327"/>
      <c r="B131" s="327"/>
      <c r="C131" s="327"/>
      <c r="D131" s="327"/>
      <c r="E131" s="327"/>
      <c r="F131" s="327"/>
      <c r="G131" s="327"/>
      <c r="H131" s="327"/>
      <c r="I131" s="327"/>
      <c r="J131" s="327"/>
      <c r="K131" s="327"/>
      <c r="L131" s="327"/>
      <c r="M131" s="327"/>
      <c r="N131" s="327"/>
      <c r="P131" s="215">
        <v>1</v>
      </c>
    </row>
    <row r="132" spans="1:16">
      <c r="A132" s="327"/>
      <c r="B132" s="329" t="s">
        <v>4246</v>
      </c>
      <c r="C132" s="327"/>
      <c r="D132" s="327"/>
      <c r="E132" s="327"/>
      <c r="F132" s="327"/>
      <c r="G132" s="327"/>
      <c r="H132" s="327"/>
      <c r="I132" s="327"/>
      <c r="J132" s="327"/>
      <c r="K132" s="327"/>
      <c r="L132" s="327"/>
      <c r="M132" s="327"/>
      <c r="N132" s="327"/>
      <c r="P132" s="215">
        <v>1</v>
      </c>
    </row>
    <row r="133" spans="1:16">
      <c r="A133" s="327"/>
      <c r="B133" s="327"/>
      <c r="C133" s="327"/>
      <c r="D133" s="327"/>
      <c r="E133" s="327"/>
      <c r="F133" s="327"/>
      <c r="G133" s="327"/>
      <c r="H133" s="327"/>
      <c r="I133" s="327"/>
      <c r="J133" s="327"/>
      <c r="K133" s="327"/>
      <c r="L133" s="327"/>
      <c r="M133" s="327"/>
      <c r="N133" s="327"/>
      <c r="P133" s="215">
        <v>1</v>
      </c>
    </row>
    <row r="134" spans="1:16">
      <c r="A134" s="327"/>
      <c r="B134" s="327" t="s">
        <v>4247</v>
      </c>
      <c r="C134" s="327"/>
      <c r="D134" s="327"/>
      <c r="E134" s="327"/>
      <c r="F134" s="327"/>
      <c r="G134" s="327"/>
      <c r="H134" s="327"/>
      <c r="I134" s="327"/>
      <c r="J134" s="327"/>
      <c r="K134" s="327"/>
      <c r="L134" s="327"/>
      <c r="M134" s="327"/>
      <c r="N134" s="327"/>
      <c r="P134" s="215">
        <v>1</v>
      </c>
    </row>
    <row r="135" spans="1:16">
      <c r="A135" s="327"/>
      <c r="B135" s="327" t="s">
        <v>4248</v>
      </c>
      <c r="C135" s="327"/>
      <c r="D135" s="327"/>
      <c r="E135" s="327"/>
      <c r="F135" s="327"/>
      <c r="G135" s="327"/>
      <c r="H135" s="327"/>
      <c r="I135" s="327"/>
      <c r="J135" s="327"/>
      <c r="K135" s="327"/>
      <c r="L135" s="327"/>
      <c r="M135" s="327"/>
      <c r="N135" s="327"/>
      <c r="P135" s="215">
        <v>1</v>
      </c>
    </row>
    <row r="136" spans="1:16">
      <c r="A136" s="327"/>
      <c r="B136" s="327"/>
      <c r="C136" s="327"/>
      <c r="D136" s="327"/>
      <c r="E136" s="327"/>
      <c r="F136" s="327"/>
      <c r="G136" s="327"/>
      <c r="H136" s="327"/>
      <c r="I136" s="327"/>
      <c r="J136" s="327"/>
      <c r="K136" s="327"/>
      <c r="L136" s="327"/>
      <c r="M136" s="327"/>
      <c r="N136" s="327"/>
      <c r="P136" s="215">
        <v>1</v>
      </c>
    </row>
    <row r="137" spans="1:16">
      <c r="A137" s="327"/>
      <c r="B137" s="327" t="s">
        <v>4249</v>
      </c>
      <c r="C137" s="327"/>
      <c r="D137" s="327"/>
      <c r="E137" s="327"/>
      <c r="F137" s="327"/>
      <c r="G137" s="327"/>
      <c r="H137" s="327"/>
      <c r="I137" s="327"/>
      <c r="J137" s="327"/>
      <c r="K137" s="327"/>
      <c r="L137" s="327"/>
      <c r="M137" s="327"/>
      <c r="N137" s="327"/>
      <c r="P137" s="215">
        <v>1</v>
      </c>
    </row>
    <row r="138" spans="1:16">
      <c r="A138" s="327"/>
      <c r="B138" s="327"/>
      <c r="C138" s="327"/>
      <c r="D138" s="327"/>
      <c r="E138" s="327"/>
      <c r="F138" s="327"/>
      <c r="G138" s="327"/>
      <c r="H138" s="327"/>
      <c r="I138" s="327"/>
      <c r="J138" s="327"/>
      <c r="K138" s="327"/>
      <c r="L138" s="327"/>
      <c r="M138" s="327"/>
      <c r="N138" s="327"/>
      <c r="P138" s="215">
        <v>1</v>
      </c>
    </row>
    <row r="139" spans="1:16">
      <c r="A139" s="327"/>
      <c r="B139" s="327" t="s">
        <v>4250</v>
      </c>
      <c r="C139" s="327"/>
      <c r="D139" s="327"/>
      <c r="E139" s="327"/>
      <c r="F139" s="327"/>
      <c r="G139" s="327"/>
      <c r="H139" s="327"/>
      <c r="I139" s="327"/>
      <c r="J139" s="327"/>
      <c r="K139" s="327"/>
      <c r="L139" s="327"/>
      <c r="M139" s="327"/>
      <c r="N139" s="327"/>
      <c r="P139" s="215">
        <v>1</v>
      </c>
    </row>
    <row r="140" spans="1:16">
      <c r="A140" s="327"/>
      <c r="B140" s="327" t="s">
        <v>4251</v>
      </c>
      <c r="C140" s="327"/>
      <c r="D140" s="327"/>
      <c r="E140" s="327"/>
      <c r="F140" s="327"/>
      <c r="G140" s="327"/>
      <c r="H140" s="327"/>
      <c r="I140" s="327"/>
      <c r="J140" s="327"/>
      <c r="K140" s="327"/>
      <c r="L140" s="327"/>
      <c r="M140" s="327"/>
      <c r="N140" s="327"/>
      <c r="P140" s="215">
        <v>1</v>
      </c>
    </row>
    <row r="141" spans="1:16">
      <c r="A141" s="327"/>
      <c r="B141" s="327"/>
      <c r="C141" s="327"/>
      <c r="D141" s="327"/>
      <c r="E141" s="327"/>
      <c r="F141" s="327"/>
      <c r="G141" s="327"/>
      <c r="H141" s="327"/>
      <c r="I141" s="327"/>
      <c r="J141" s="327"/>
      <c r="K141" s="327"/>
      <c r="L141" s="327"/>
      <c r="M141" s="327"/>
      <c r="N141" s="327"/>
      <c r="P141" s="215">
        <v>1</v>
      </c>
    </row>
    <row r="142" spans="1:16">
      <c r="A142" s="327"/>
      <c r="B142" s="327" t="s">
        <v>4252</v>
      </c>
      <c r="C142" s="327"/>
      <c r="D142" s="327"/>
      <c r="E142" s="327"/>
      <c r="F142" s="327"/>
      <c r="G142" s="327"/>
      <c r="H142" s="327"/>
      <c r="I142" s="327"/>
      <c r="J142" s="327"/>
      <c r="K142" s="327"/>
      <c r="L142" s="327"/>
      <c r="M142" s="327"/>
      <c r="N142" s="327"/>
      <c r="P142" s="215">
        <v>1</v>
      </c>
    </row>
    <row r="143" spans="1:16">
      <c r="A143" s="327"/>
      <c r="B143" s="327" t="s">
        <v>4253</v>
      </c>
      <c r="C143" s="327"/>
      <c r="D143" s="327"/>
      <c r="E143" s="327"/>
      <c r="F143" s="327"/>
      <c r="G143" s="327"/>
      <c r="H143" s="327"/>
      <c r="I143" s="327"/>
      <c r="J143" s="327"/>
      <c r="K143" s="327"/>
      <c r="L143" s="327"/>
      <c r="M143" s="327"/>
      <c r="N143" s="327"/>
      <c r="P143" s="215">
        <v>1</v>
      </c>
    </row>
    <row r="144" spans="1:16">
      <c r="A144" s="327"/>
      <c r="B144" s="327"/>
      <c r="C144" s="327"/>
      <c r="D144" s="327"/>
      <c r="E144" s="327"/>
      <c r="F144" s="327"/>
      <c r="G144" s="327"/>
      <c r="H144" s="327"/>
      <c r="I144" s="327"/>
      <c r="J144" s="327"/>
      <c r="K144" s="327"/>
      <c r="L144" s="327"/>
      <c r="M144" s="327"/>
      <c r="N144" s="327"/>
      <c r="P144" s="215">
        <v>1</v>
      </c>
    </row>
    <row r="145" spans="1:16">
      <c r="A145" s="327"/>
      <c r="B145" s="327" t="s">
        <v>4254</v>
      </c>
      <c r="C145" s="327"/>
      <c r="D145" s="327"/>
      <c r="E145" s="327"/>
      <c r="F145" s="327"/>
      <c r="G145" s="327"/>
      <c r="H145" s="327"/>
      <c r="I145" s="327"/>
      <c r="J145" s="327"/>
      <c r="K145" s="327"/>
      <c r="L145" s="327"/>
      <c r="M145" s="327"/>
      <c r="N145" s="327"/>
      <c r="P145" s="215">
        <v>1</v>
      </c>
    </row>
    <row r="146" spans="1:16">
      <c r="A146" s="327"/>
      <c r="B146" s="327" t="s">
        <v>4255</v>
      </c>
      <c r="C146" s="327"/>
      <c r="D146" s="327"/>
      <c r="E146" s="327"/>
      <c r="F146" s="327"/>
      <c r="G146" s="327"/>
      <c r="H146" s="327"/>
      <c r="I146" s="327"/>
      <c r="J146" s="327"/>
      <c r="K146" s="327"/>
      <c r="L146" s="327"/>
      <c r="M146" s="327"/>
      <c r="N146" s="327"/>
      <c r="P146" s="215">
        <v>1</v>
      </c>
    </row>
    <row r="147" spans="1:16">
      <c r="A147" s="327"/>
      <c r="B147" s="327"/>
      <c r="C147" s="327"/>
      <c r="D147" s="327"/>
      <c r="E147" s="327"/>
      <c r="F147" s="327"/>
      <c r="G147" s="327"/>
      <c r="H147" s="327"/>
      <c r="I147" s="327"/>
      <c r="J147" s="327"/>
      <c r="K147" s="327"/>
      <c r="L147" s="327"/>
      <c r="M147" s="327"/>
      <c r="N147" s="327"/>
      <c r="P147" s="215">
        <v>1</v>
      </c>
    </row>
    <row r="148" spans="1:16">
      <c r="A148" s="327"/>
      <c r="B148" s="327" t="s">
        <v>4256</v>
      </c>
      <c r="C148" s="327"/>
      <c r="D148" s="327"/>
      <c r="E148" s="327"/>
      <c r="F148" s="327"/>
      <c r="G148" s="327"/>
      <c r="H148" s="327"/>
      <c r="I148" s="327"/>
      <c r="J148" s="327"/>
      <c r="K148" s="327"/>
      <c r="L148" s="327"/>
      <c r="M148" s="327"/>
      <c r="N148" s="327"/>
      <c r="P148" s="215">
        <v>1</v>
      </c>
    </row>
    <row r="149" spans="1:16">
      <c r="A149" s="327"/>
      <c r="B149" s="327" t="s">
        <v>4257</v>
      </c>
      <c r="C149" s="327"/>
      <c r="D149" s="327"/>
      <c r="E149" s="327"/>
      <c r="F149" s="327"/>
      <c r="G149" s="327"/>
      <c r="H149" s="327"/>
      <c r="I149" s="327"/>
      <c r="J149" s="327"/>
      <c r="K149" s="327"/>
      <c r="L149" s="327"/>
      <c r="M149" s="327"/>
      <c r="N149" s="327"/>
      <c r="P149" s="215">
        <v>1</v>
      </c>
    </row>
    <row r="150" spans="1:16">
      <c r="A150" s="327"/>
      <c r="B150" s="327" t="s">
        <v>4258</v>
      </c>
      <c r="C150" s="327"/>
      <c r="D150" s="327"/>
      <c r="E150" s="327"/>
      <c r="F150" s="327"/>
      <c r="G150" s="327"/>
      <c r="H150" s="327"/>
      <c r="I150" s="327"/>
      <c r="J150" s="327"/>
      <c r="K150" s="327"/>
      <c r="L150" s="327"/>
      <c r="M150" s="327"/>
      <c r="N150" s="327"/>
      <c r="P150" s="215">
        <v>1</v>
      </c>
    </row>
    <row r="151" spans="1:16">
      <c r="A151" s="327"/>
      <c r="B151" s="327" t="s">
        <v>4259</v>
      </c>
      <c r="C151" s="327"/>
      <c r="D151" s="327"/>
      <c r="E151" s="327"/>
      <c r="F151" s="327"/>
      <c r="G151" s="327"/>
      <c r="H151" s="327"/>
      <c r="I151" s="327"/>
      <c r="J151" s="327"/>
      <c r="K151" s="327"/>
      <c r="L151" s="327"/>
      <c r="M151" s="327"/>
      <c r="N151" s="327"/>
      <c r="P151" s="215">
        <v>1</v>
      </c>
    </row>
    <row r="152" spans="1:16">
      <c r="A152" s="327"/>
      <c r="B152" s="327"/>
      <c r="C152" s="327"/>
      <c r="D152" s="327"/>
      <c r="E152" s="327"/>
      <c r="F152" s="327"/>
      <c r="G152" s="327"/>
      <c r="H152" s="327"/>
      <c r="I152" s="327"/>
      <c r="J152" s="327"/>
      <c r="K152" s="327"/>
      <c r="L152" s="327"/>
      <c r="M152" s="327"/>
      <c r="N152" s="327"/>
      <c r="P152" s="215">
        <v>1</v>
      </c>
    </row>
    <row r="153" spans="1:16">
      <c r="A153" s="327"/>
      <c r="B153" s="329" t="s">
        <v>4260</v>
      </c>
      <c r="C153" s="327"/>
      <c r="D153" s="327"/>
      <c r="E153" s="327"/>
      <c r="F153" s="327"/>
      <c r="G153" s="327"/>
      <c r="H153" s="327"/>
      <c r="I153" s="327"/>
      <c r="J153" s="327"/>
      <c r="K153" s="327"/>
      <c r="L153" s="327"/>
      <c r="M153" s="327"/>
      <c r="N153" s="327"/>
      <c r="P153" s="215">
        <v>1</v>
      </c>
    </row>
    <row r="154" spans="1:16">
      <c r="A154" s="327"/>
      <c r="B154" s="327" t="s">
        <v>4261</v>
      </c>
      <c r="C154" s="327"/>
      <c r="D154" s="327"/>
      <c r="E154" s="327"/>
      <c r="F154" s="327"/>
      <c r="G154" s="327"/>
      <c r="H154" s="327"/>
      <c r="I154" s="327"/>
      <c r="J154" s="327"/>
      <c r="K154" s="327"/>
      <c r="L154" s="327"/>
      <c r="M154" s="327"/>
      <c r="N154" s="327"/>
      <c r="P154" s="215">
        <v>1</v>
      </c>
    </row>
    <row r="155" spans="1:16">
      <c r="A155" s="327"/>
      <c r="B155" s="327" t="s">
        <v>4262</v>
      </c>
      <c r="C155" s="327"/>
      <c r="D155" s="327"/>
      <c r="E155" s="327"/>
      <c r="F155" s="327"/>
      <c r="G155" s="327"/>
      <c r="H155" s="327"/>
      <c r="I155" s="327"/>
      <c r="J155" s="327"/>
      <c r="K155" s="327"/>
      <c r="L155" s="327"/>
      <c r="M155" s="327"/>
      <c r="N155" s="327"/>
      <c r="P155" s="215">
        <v>1</v>
      </c>
    </row>
    <row r="156" spans="1:16">
      <c r="A156" s="327"/>
      <c r="B156" s="327" t="s">
        <v>4263</v>
      </c>
      <c r="C156" s="327"/>
      <c r="D156" s="327"/>
      <c r="E156" s="327"/>
      <c r="F156" s="327"/>
      <c r="G156" s="327"/>
      <c r="H156" s="327"/>
      <c r="I156" s="327"/>
      <c r="J156" s="327"/>
      <c r="K156" s="327"/>
      <c r="L156" s="327"/>
      <c r="M156" s="327"/>
      <c r="N156" s="327"/>
      <c r="P156" s="215">
        <v>1</v>
      </c>
    </row>
    <row r="157" spans="1:16">
      <c r="A157" s="327"/>
      <c r="B157" s="327" t="s">
        <v>4264</v>
      </c>
      <c r="C157" s="327"/>
      <c r="D157" s="327"/>
      <c r="E157" s="327"/>
      <c r="F157" s="327"/>
      <c r="G157" s="327"/>
      <c r="H157" s="327"/>
      <c r="I157" s="327"/>
      <c r="J157" s="327"/>
      <c r="K157" s="327"/>
      <c r="L157" s="327"/>
      <c r="M157" s="327"/>
      <c r="N157" s="327"/>
      <c r="P157" s="215">
        <v>1</v>
      </c>
    </row>
    <row r="158" spans="1:16">
      <c r="A158" s="327"/>
      <c r="B158" s="327" t="s">
        <v>4265</v>
      </c>
      <c r="C158" s="327"/>
      <c r="D158" s="327"/>
      <c r="E158" s="327"/>
      <c r="F158" s="327"/>
      <c r="G158" s="327"/>
      <c r="H158" s="327"/>
      <c r="I158" s="327"/>
      <c r="J158" s="327"/>
      <c r="K158" s="327"/>
      <c r="L158" s="327"/>
      <c r="M158" s="327"/>
      <c r="N158" s="327"/>
      <c r="P158" s="215">
        <v>1</v>
      </c>
    </row>
    <row r="159" spans="1:16">
      <c r="A159" s="327"/>
      <c r="B159" s="327" t="s">
        <v>4266</v>
      </c>
      <c r="C159" s="327"/>
      <c r="D159" s="327"/>
      <c r="E159" s="327"/>
      <c r="F159" s="327"/>
      <c r="G159" s="327"/>
      <c r="H159" s="327"/>
      <c r="I159" s="327"/>
      <c r="J159" s="327"/>
      <c r="K159" s="327"/>
      <c r="L159" s="327"/>
      <c r="M159" s="327"/>
      <c r="N159" s="327"/>
      <c r="P159" s="215">
        <v>1</v>
      </c>
    </row>
    <row r="160" spans="1:16">
      <c r="A160" s="327"/>
      <c r="B160" s="327" t="s">
        <v>4267</v>
      </c>
      <c r="C160" s="327"/>
      <c r="D160" s="327"/>
      <c r="E160" s="327"/>
      <c r="F160" s="327"/>
      <c r="G160" s="327"/>
      <c r="H160" s="327"/>
      <c r="I160" s="327"/>
      <c r="J160" s="327"/>
      <c r="K160" s="327"/>
      <c r="L160" s="327"/>
      <c r="M160" s="327"/>
      <c r="N160" s="327"/>
      <c r="P160" s="215">
        <v>1</v>
      </c>
    </row>
    <row r="161" spans="1:16">
      <c r="A161" s="327"/>
      <c r="B161" s="327"/>
      <c r="C161" s="327"/>
      <c r="D161" s="327"/>
      <c r="E161" s="327"/>
      <c r="F161" s="327"/>
      <c r="G161" s="327"/>
      <c r="H161" s="327"/>
      <c r="I161" s="327"/>
      <c r="J161" s="327"/>
      <c r="K161" s="327"/>
      <c r="L161" s="327"/>
      <c r="M161" s="327"/>
      <c r="N161" s="327"/>
      <c r="P161" s="215">
        <v>1</v>
      </c>
    </row>
    <row r="162" spans="1:16">
      <c r="A162" s="327"/>
      <c r="B162" s="329" t="s">
        <v>4268</v>
      </c>
      <c r="C162" s="327"/>
      <c r="D162" s="327"/>
      <c r="E162" s="327"/>
      <c r="F162" s="327"/>
      <c r="G162" s="327"/>
      <c r="H162" s="327"/>
      <c r="I162" s="327"/>
      <c r="J162" s="327"/>
      <c r="K162" s="327"/>
      <c r="L162" s="327"/>
      <c r="M162" s="327"/>
      <c r="N162" s="327"/>
      <c r="P162" s="215">
        <v>1</v>
      </c>
    </row>
    <row r="163" spans="1:16">
      <c r="A163" s="327"/>
      <c r="B163" s="327" t="s">
        <v>4269</v>
      </c>
      <c r="C163" s="327"/>
      <c r="D163" s="327"/>
      <c r="E163" s="327"/>
      <c r="F163" s="327"/>
      <c r="G163" s="327"/>
      <c r="H163" s="327"/>
      <c r="I163" s="327"/>
      <c r="J163" s="327"/>
      <c r="K163" s="327"/>
      <c r="L163" s="327"/>
      <c r="M163" s="327"/>
      <c r="N163" s="327"/>
      <c r="P163" s="215">
        <v>1</v>
      </c>
    </row>
    <row r="164" spans="1:16">
      <c r="A164" s="327"/>
      <c r="B164" s="327" t="s">
        <v>4270</v>
      </c>
      <c r="C164" s="327"/>
      <c r="D164" s="327"/>
      <c r="E164" s="327"/>
      <c r="F164" s="327"/>
      <c r="G164" s="327"/>
      <c r="H164" s="327"/>
      <c r="I164" s="327"/>
      <c r="J164" s="327"/>
      <c r="K164" s="327"/>
      <c r="L164" s="327"/>
      <c r="M164" s="327"/>
      <c r="N164" s="327"/>
      <c r="P164" s="215">
        <v>1</v>
      </c>
    </row>
    <row r="165" spans="1:16">
      <c r="A165" s="327"/>
      <c r="B165" s="327"/>
      <c r="C165" s="327"/>
      <c r="D165" s="327"/>
      <c r="E165" s="327"/>
      <c r="F165" s="327"/>
      <c r="G165" s="327"/>
      <c r="H165" s="327"/>
      <c r="I165" s="327"/>
      <c r="J165" s="327"/>
      <c r="K165" s="327"/>
      <c r="L165" s="327"/>
      <c r="M165" s="327"/>
      <c r="N165" s="327"/>
      <c r="P165" s="215">
        <v>1</v>
      </c>
    </row>
    <row r="166" spans="1:16">
      <c r="A166" s="327"/>
      <c r="B166" s="329" t="s">
        <v>4271</v>
      </c>
      <c r="C166" s="327"/>
      <c r="D166" s="327"/>
      <c r="E166" s="327"/>
      <c r="F166" s="327"/>
      <c r="G166" s="327"/>
      <c r="H166" s="327"/>
      <c r="I166" s="327"/>
      <c r="J166" s="327"/>
      <c r="K166" s="327"/>
      <c r="L166" s="327"/>
      <c r="M166" s="327"/>
      <c r="N166" s="327"/>
      <c r="P166" s="215">
        <v>1</v>
      </c>
    </row>
    <row r="167" spans="1:16">
      <c r="A167" s="327"/>
      <c r="B167" s="327" t="s">
        <v>4272</v>
      </c>
      <c r="C167" s="327"/>
      <c r="D167" s="327"/>
      <c r="E167" s="327"/>
      <c r="F167" s="327"/>
      <c r="G167" s="327"/>
      <c r="H167" s="327"/>
      <c r="I167" s="327"/>
      <c r="J167" s="327"/>
      <c r="K167" s="327"/>
      <c r="L167" s="327"/>
      <c r="M167" s="327"/>
      <c r="N167" s="327"/>
      <c r="P167" s="215">
        <v>1</v>
      </c>
    </row>
    <row r="168" spans="1:16">
      <c r="A168" s="327"/>
      <c r="B168" s="327" t="s">
        <v>4273</v>
      </c>
      <c r="C168" s="327"/>
      <c r="D168" s="327"/>
      <c r="E168" s="327"/>
      <c r="F168" s="327"/>
      <c r="G168" s="327"/>
      <c r="H168" s="327"/>
      <c r="I168" s="327"/>
      <c r="J168" s="327"/>
      <c r="K168" s="327"/>
      <c r="L168" s="327"/>
      <c r="M168" s="327"/>
      <c r="N168" s="327"/>
      <c r="P168" s="215">
        <v>1</v>
      </c>
    </row>
    <row r="169" spans="1:16">
      <c r="A169" s="327"/>
      <c r="B169" s="327" t="s">
        <v>4274</v>
      </c>
      <c r="C169" s="327"/>
      <c r="D169" s="327"/>
      <c r="E169" s="327"/>
      <c r="F169" s="327"/>
      <c r="G169" s="327"/>
      <c r="H169" s="327"/>
      <c r="I169" s="327"/>
      <c r="J169" s="327"/>
      <c r="K169" s="327"/>
      <c r="L169" s="327"/>
      <c r="M169" s="327"/>
      <c r="N169" s="327"/>
      <c r="P169" s="215">
        <v>1</v>
      </c>
    </row>
    <row r="170" spans="1:16">
      <c r="A170" s="327"/>
      <c r="B170" s="327"/>
      <c r="C170" s="327"/>
      <c r="D170" s="327"/>
      <c r="E170" s="327"/>
      <c r="F170" s="327"/>
      <c r="G170" s="327"/>
      <c r="H170" s="327"/>
      <c r="I170" s="327"/>
      <c r="J170" s="327"/>
      <c r="K170" s="327"/>
      <c r="L170" s="327"/>
      <c r="M170" s="327"/>
      <c r="N170" s="327"/>
      <c r="P170" s="215">
        <v>1</v>
      </c>
    </row>
    <row r="171" spans="1:16">
      <c r="A171" s="327"/>
      <c r="B171" s="327" t="s">
        <v>4275</v>
      </c>
      <c r="C171" s="327"/>
      <c r="D171" s="327"/>
      <c r="E171" s="327"/>
      <c r="F171" s="327"/>
      <c r="G171" s="327"/>
      <c r="H171" s="327"/>
      <c r="I171" s="327"/>
      <c r="J171" s="327"/>
      <c r="K171" s="327"/>
      <c r="L171" s="327"/>
      <c r="M171" s="327"/>
      <c r="N171" s="327"/>
      <c r="P171" s="215">
        <v>1</v>
      </c>
    </row>
    <row r="172" spans="1:16">
      <c r="A172" s="327"/>
      <c r="B172" s="327" t="s">
        <v>4276</v>
      </c>
      <c r="C172" s="327"/>
      <c r="D172" s="327"/>
      <c r="E172" s="327"/>
      <c r="F172" s="327"/>
      <c r="G172" s="327"/>
      <c r="H172" s="327"/>
      <c r="I172" s="327"/>
      <c r="J172" s="327"/>
      <c r="K172" s="327"/>
      <c r="L172" s="327"/>
      <c r="M172" s="327"/>
      <c r="N172" s="327"/>
      <c r="P172" s="215">
        <v>1</v>
      </c>
    </row>
    <row r="173" spans="1:16">
      <c r="A173" s="327"/>
      <c r="B173" s="327" t="s">
        <v>4277</v>
      </c>
      <c r="C173" s="327"/>
      <c r="D173" s="327"/>
      <c r="E173" s="327"/>
      <c r="F173" s="327"/>
      <c r="G173" s="327"/>
      <c r="H173" s="327"/>
      <c r="I173" s="327"/>
      <c r="J173" s="327"/>
      <c r="K173" s="327"/>
      <c r="L173" s="327"/>
      <c r="M173" s="327"/>
      <c r="N173" s="327"/>
      <c r="P173" s="215">
        <v>1</v>
      </c>
    </row>
    <row r="174" spans="1:16">
      <c r="A174" s="327"/>
      <c r="B174" s="327"/>
      <c r="C174" s="327"/>
      <c r="D174" s="327"/>
      <c r="E174" s="327"/>
      <c r="F174" s="327"/>
      <c r="G174" s="327"/>
      <c r="H174" s="327"/>
      <c r="I174" s="327"/>
      <c r="J174" s="327"/>
      <c r="K174" s="327"/>
      <c r="L174" s="327"/>
      <c r="M174" s="327"/>
      <c r="N174" s="327"/>
      <c r="P174" s="215">
        <v>1</v>
      </c>
    </row>
    <row r="175" spans="1:16">
      <c r="A175" s="327"/>
      <c r="B175" s="329" t="s">
        <v>4278</v>
      </c>
      <c r="C175" s="327"/>
      <c r="D175" s="327"/>
      <c r="E175" s="327"/>
      <c r="F175" s="327"/>
      <c r="G175" s="327"/>
      <c r="H175" s="327"/>
      <c r="I175" s="327"/>
      <c r="J175" s="327"/>
      <c r="K175" s="327"/>
      <c r="L175" s="327"/>
      <c r="M175" s="327"/>
      <c r="N175" s="327"/>
      <c r="P175" s="215">
        <v>1</v>
      </c>
    </row>
    <row r="176" spans="1:16">
      <c r="A176" s="327"/>
      <c r="B176" s="327" t="s">
        <v>4279</v>
      </c>
      <c r="C176" s="327"/>
      <c r="D176" s="327"/>
      <c r="E176" s="327"/>
      <c r="F176" s="327"/>
      <c r="G176" s="327"/>
      <c r="H176" s="327"/>
      <c r="I176" s="327"/>
      <c r="J176" s="327"/>
      <c r="K176" s="327"/>
      <c r="L176" s="327"/>
      <c r="M176" s="327"/>
      <c r="N176" s="327"/>
      <c r="P176" s="215">
        <v>1</v>
      </c>
    </row>
    <row r="177" spans="1:16">
      <c r="A177" s="327"/>
      <c r="B177" s="327" t="s">
        <v>4280</v>
      </c>
      <c r="C177" s="327"/>
      <c r="D177" s="327"/>
      <c r="E177" s="327"/>
      <c r="F177" s="327"/>
      <c r="G177" s="327"/>
      <c r="H177" s="327"/>
      <c r="I177" s="327"/>
      <c r="J177" s="327"/>
      <c r="K177" s="327"/>
      <c r="L177" s="327"/>
      <c r="M177" s="327"/>
      <c r="N177" s="327"/>
      <c r="P177" s="215">
        <v>1</v>
      </c>
    </row>
    <row r="178" spans="1:16">
      <c r="A178" s="327"/>
      <c r="B178" s="327"/>
      <c r="C178" s="327"/>
      <c r="D178" s="327"/>
      <c r="E178" s="327"/>
      <c r="F178" s="327"/>
      <c r="G178" s="327"/>
      <c r="H178" s="327"/>
      <c r="I178" s="327"/>
      <c r="J178" s="327"/>
      <c r="K178" s="327"/>
      <c r="L178" s="327"/>
      <c r="M178" s="327"/>
      <c r="N178" s="327"/>
      <c r="P178" s="215">
        <v>1</v>
      </c>
    </row>
    <row r="179" spans="1:16">
      <c r="A179" s="327"/>
      <c r="B179" s="327" t="s">
        <v>4281</v>
      </c>
      <c r="C179" s="327"/>
      <c r="D179" s="327"/>
      <c r="E179" s="327"/>
      <c r="F179" s="327"/>
      <c r="G179" s="327"/>
      <c r="H179" s="327"/>
      <c r="I179" s="327"/>
      <c r="J179" s="327"/>
      <c r="K179" s="327"/>
      <c r="L179" s="327"/>
      <c r="M179" s="327"/>
      <c r="N179" s="327"/>
      <c r="P179" s="215">
        <v>1</v>
      </c>
    </row>
    <row r="180" spans="1:16">
      <c r="A180" s="327"/>
      <c r="B180" s="327" t="s">
        <v>4282</v>
      </c>
      <c r="C180" s="327"/>
      <c r="D180" s="327"/>
      <c r="E180" s="327"/>
      <c r="F180" s="327"/>
      <c r="G180" s="327"/>
      <c r="H180" s="327"/>
      <c r="I180" s="327"/>
      <c r="J180" s="327"/>
      <c r="K180" s="327"/>
      <c r="L180" s="327"/>
      <c r="M180" s="327"/>
      <c r="N180" s="327"/>
      <c r="P180" s="215">
        <v>1</v>
      </c>
    </row>
    <row r="181" spans="1:16">
      <c r="A181" s="327"/>
      <c r="B181" s="327" t="s">
        <v>4283</v>
      </c>
      <c r="C181" s="327"/>
      <c r="D181" s="327"/>
      <c r="E181" s="327"/>
      <c r="F181" s="327"/>
      <c r="G181" s="327"/>
      <c r="H181" s="327"/>
      <c r="I181" s="327"/>
      <c r="J181" s="327"/>
      <c r="K181" s="327"/>
      <c r="L181" s="327"/>
      <c r="M181" s="327"/>
      <c r="N181" s="327"/>
      <c r="P181" s="215">
        <v>1</v>
      </c>
    </row>
    <row r="182" spans="1:16">
      <c r="A182" s="327"/>
      <c r="B182" s="327"/>
      <c r="C182" s="327"/>
      <c r="D182" s="327"/>
      <c r="E182" s="327"/>
      <c r="F182" s="327"/>
      <c r="G182" s="327"/>
      <c r="H182" s="327"/>
      <c r="I182" s="327"/>
      <c r="J182" s="327"/>
      <c r="K182" s="327"/>
      <c r="L182" s="327"/>
      <c r="M182" s="327"/>
      <c r="N182" s="327"/>
      <c r="P182" s="215">
        <v>1</v>
      </c>
    </row>
    <row r="183" spans="1:16">
      <c r="A183" s="327"/>
      <c r="B183" s="329" t="s">
        <v>4284</v>
      </c>
      <c r="C183" s="327"/>
      <c r="D183" s="327"/>
      <c r="E183" s="327"/>
      <c r="F183" s="327"/>
      <c r="G183" s="327"/>
      <c r="H183" s="327"/>
      <c r="I183" s="327"/>
      <c r="J183" s="327"/>
      <c r="K183" s="327"/>
      <c r="L183" s="327"/>
      <c r="M183" s="327"/>
      <c r="N183" s="327"/>
      <c r="P183" s="215">
        <v>1</v>
      </c>
    </row>
    <row r="184" spans="1:16">
      <c r="A184" s="327"/>
      <c r="B184" s="327" t="s">
        <v>4285</v>
      </c>
      <c r="C184" s="327"/>
      <c r="D184" s="327"/>
      <c r="E184" s="327"/>
      <c r="F184" s="327"/>
      <c r="G184" s="327"/>
      <c r="H184" s="327"/>
      <c r="I184" s="327"/>
      <c r="J184" s="327"/>
      <c r="K184" s="327"/>
      <c r="L184" s="327"/>
      <c r="M184" s="327"/>
      <c r="N184" s="327"/>
      <c r="P184" s="215">
        <v>1</v>
      </c>
    </row>
    <row r="185" spans="1:16">
      <c r="A185" s="327"/>
      <c r="B185" s="327" t="s">
        <v>4286</v>
      </c>
      <c r="C185" s="327"/>
      <c r="D185" s="327"/>
      <c r="E185" s="327"/>
      <c r="F185" s="327"/>
      <c r="G185" s="327"/>
      <c r="H185" s="327"/>
      <c r="I185" s="327"/>
      <c r="J185" s="327"/>
      <c r="K185" s="327"/>
      <c r="L185" s="327"/>
      <c r="M185" s="327"/>
      <c r="N185" s="327"/>
      <c r="P185" s="215">
        <v>1</v>
      </c>
    </row>
    <row r="186" spans="1:16">
      <c r="A186" s="327"/>
      <c r="B186" s="327" t="s">
        <v>4287</v>
      </c>
      <c r="C186" s="327"/>
      <c r="D186" s="327"/>
      <c r="E186" s="327"/>
      <c r="F186" s="327"/>
      <c r="G186" s="327"/>
      <c r="H186" s="327"/>
      <c r="I186" s="327"/>
      <c r="J186" s="327"/>
      <c r="K186" s="327"/>
      <c r="L186" s="327"/>
      <c r="M186" s="327"/>
      <c r="N186" s="327"/>
      <c r="P186" s="215">
        <v>1</v>
      </c>
    </row>
    <row r="187" spans="1:16">
      <c r="A187" s="327"/>
      <c r="B187" s="338" t="s">
        <v>4288</v>
      </c>
      <c r="C187" s="327"/>
      <c r="D187" s="327"/>
      <c r="E187" s="327"/>
      <c r="F187" s="327"/>
      <c r="G187" s="327"/>
      <c r="H187" s="327"/>
      <c r="I187" s="327"/>
      <c r="J187" s="327"/>
      <c r="K187" s="327"/>
      <c r="L187" s="327"/>
      <c r="M187" s="327"/>
      <c r="N187" s="327"/>
      <c r="P187" s="215">
        <v>1</v>
      </c>
    </row>
    <row r="188" spans="1:16">
      <c r="A188" s="327"/>
      <c r="B188" s="338"/>
      <c r="C188" s="327"/>
      <c r="D188" s="327"/>
      <c r="E188" s="327"/>
      <c r="F188" s="327"/>
      <c r="G188" s="327"/>
      <c r="H188" s="327"/>
      <c r="I188" s="327"/>
      <c r="J188" s="327"/>
      <c r="K188" s="327"/>
      <c r="L188" s="327"/>
      <c r="M188" s="327"/>
      <c r="N188" s="327"/>
      <c r="P188" s="215">
        <v>1</v>
      </c>
    </row>
    <row r="189" spans="1:16">
      <c r="A189" s="327"/>
      <c r="B189" s="327" t="s">
        <v>4289</v>
      </c>
      <c r="C189" s="327"/>
      <c r="D189" s="327"/>
      <c r="E189" s="327"/>
      <c r="F189" s="327"/>
      <c r="G189" s="327"/>
      <c r="H189" s="327"/>
      <c r="I189" s="327"/>
      <c r="J189" s="327"/>
      <c r="K189" s="327"/>
      <c r="L189" s="327"/>
      <c r="M189" s="327"/>
      <c r="N189" s="327"/>
      <c r="P189" s="215">
        <v>1</v>
      </c>
    </row>
    <row r="190" spans="1:16">
      <c r="A190" s="327"/>
      <c r="B190" s="327" t="s">
        <v>4290</v>
      </c>
      <c r="C190" s="327"/>
      <c r="D190" s="327"/>
      <c r="E190" s="327"/>
      <c r="F190" s="327"/>
      <c r="G190" s="327"/>
      <c r="H190" s="327"/>
      <c r="I190" s="327"/>
      <c r="J190" s="327"/>
      <c r="K190" s="327"/>
      <c r="L190" s="327"/>
      <c r="M190" s="327"/>
      <c r="N190" s="327"/>
      <c r="P190" s="215">
        <v>1</v>
      </c>
    </row>
    <row r="191" spans="1:16">
      <c r="A191" s="327"/>
      <c r="B191" s="327" t="s">
        <v>4291</v>
      </c>
      <c r="C191" s="327"/>
      <c r="D191" s="327"/>
      <c r="E191" s="327"/>
      <c r="F191" s="327"/>
      <c r="G191" s="327"/>
      <c r="H191" s="327"/>
      <c r="I191" s="327"/>
      <c r="J191" s="327"/>
      <c r="K191" s="327"/>
      <c r="L191" s="327"/>
      <c r="M191" s="327"/>
      <c r="N191" s="327"/>
      <c r="P191" s="215">
        <v>1</v>
      </c>
    </row>
    <row r="192" spans="1:16">
      <c r="A192" s="327"/>
      <c r="B192" s="327"/>
      <c r="C192" s="327"/>
      <c r="D192" s="327"/>
      <c r="E192" s="327"/>
      <c r="F192" s="327"/>
      <c r="G192" s="327"/>
      <c r="H192" s="327"/>
      <c r="I192" s="327"/>
      <c r="J192" s="327"/>
      <c r="K192" s="327"/>
      <c r="L192" s="327"/>
      <c r="M192" s="327"/>
      <c r="N192" s="327"/>
      <c r="P192" s="216" t="s">
        <v>172</v>
      </c>
    </row>
    <row r="193" spans="1:16">
      <c r="A193" s="215">
        <v>1</v>
      </c>
      <c r="B193" s="215">
        <v>1</v>
      </c>
      <c r="C193" s="215">
        <v>1</v>
      </c>
      <c r="D193" s="215">
        <v>1</v>
      </c>
      <c r="E193" s="215">
        <v>1</v>
      </c>
      <c r="F193" s="215">
        <v>1</v>
      </c>
      <c r="G193" s="215">
        <v>1</v>
      </c>
      <c r="H193" s="215">
        <v>1</v>
      </c>
      <c r="I193" s="215">
        <v>1</v>
      </c>
      <c r="J193" s="215">
        <v>1</v>
      </c>
      <c r="K193" s="215">
        <v>1</v>
      </c>
      <c r="L193" s="215">
        <v>1</v>
      </c>
      <c r="M193" s="215">
        <v>1</v>
      </c>
      <c r="N193" s="215">
        <v>1</v>
      </c>
      <c r="O193" s="215">
        <v>1</v>
      </c>
      <c r="P193" s="217" t="str">
        <f>ADDRESS(ROW(),COLUMN(),4)</f>
        <v>P193</v>
      </c>
    </row>
  </sheetData>
  <hyperlinks>
    <hyperlink ref="B187" r:id="rId1" xr:uid="{00000000-0004-0000-0900-000000000000}"/>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161"/>
  <sheetViews>
    <sheetView workbookViewId="0">
      <selection activeCell="A3" sqref="A3"/>
    </sheetView>
  </sheetViews>
  <sheetFormatPr baseColWidth="10" defaultColWidth="10.28515625" defaultRowHeight="15.75"/>
  <cols>
    <col min="1" max="1" width="6.5703125" style="5" customWidth="1"/>
    <col min="2" max="2" width="41.5703125" style="5" customWidth="1"/>
    <col min="3" max="3" width="74.28515625" style="5" customWidth="1"/>
    <col min="4" max="4" width="50.140625" style="5" customWidth="1"/>
    <col min="5" max="5" width="64.7109375" style="3" customWidth="1"/>
    <col min="6" max="6" width="53.42578125" style="3" customWidth="1"/>
    <col min="7" max="7" width="42.85546875" style="5" customWidth="1"/>
    <col min="8" max="8" width="69.140625" style="3" customWidth="1"/>
    <col min="9" max="9" width="91.140625" style="3" customWidth="1"/>
    <col min="10" max="10" width="39.42578125" style="5" customWidth="1"/>
    <col min="11" max="11" width="42.85546875" style="3" customWidth="1"/>
    <col min="12" max="12" width="36" style="3" customWidth="1"/>
    <col min="13" max="13" width="50.5703125" style="3" customWidth="1"/>
    <col min="14" max="14" width="29.42578125" style="3" customWidth="1"/>
    <col min="15" max="15" width="52" style="5" customWidth="1"/>
    <col min="16" max="16" width="35.28515625" style="5" customWidth="1"/>
    <col min="17" max="17" width="33.42578125" style="3" customWidth="1"/>
    <col min="18" max="18" width="8.28515625" style="3" customWidth="1"/>
    <col min="19" max="19" width="8.7109375" style="218" customWidth="1"/>
    <col min="20" max="20" width="29.42578125" style="4" customWidth="1"/>
    <col min="21" max="21" width="24.28515625" style="5" customWidth="1"/>
    <col min="22" max="22" width="56.28515625" style="5" customWidth="1"/>
    <col min="23" max="24" width="22" style="5" customWidth="1"/>
    <col min="25" max="25" width="32" style="5" customWidth="1"/>
    <col min="26" max="26" width="24" style="3" customWidth="1"/>
    <col min="27" max="27" width="28" style="3" customWidth="1"/>
    <col min="28" max="16384" width="10.28515625" style="5"/>
  </cols>
  <sheetData>
    <row r="1" spans="2:25" s="3" customFormat="1" ht="30" customHeight="1">
      <c r="B1" s="1"/>
      <c r="C1" s="1" t="s">
        <v>4292</v>
      </c>
      <c r="D1" s="2"/>
      <c r="E1" s="2"/>
      <c r="F1" s="2"/>
      <c r="G1" s="2"/>
      <c r="H1" s="2"/>
      <c r="I1" s="2"/>
      <c r="J1" s="2"/>
      <c r="K1" s="2"/>
      <c r="L1" s="2"/>
      <c r="M1" s="2"/>
      <c r="N1" s="2"/>
      <c r="O1" s="2"/>
      <c r="P1" s="2"/>
      <c r="S1" s="215">
        <v>1</v>
      </c>
      <c r="T1" s="4"/>
      <c r="U1" s="5"/>
      <c r="V1" s="5"/>
      <c r="W1" s="5"/>
      <c r="X1" s="5"/>
      <c r="Y1" s="5"/>
    </row>
    <row r="2" spans="2:25" s="3" customFormat="1" ht="21" customHeight="1">
      <c r="B2" s="871" t="s">
        <v>4293</v>
      </c>
      <c r="C2" s="28"/>
      <c r="D2" s="28"/>
      <c r="E2" s="28"/>
      <c r="F2" s="28"/>
      <c r="G2" s="28"/>
      <c r="H2" s="28"/>
      <c r="I2" s="6"/>
      <c r="J2" s="6"/>
      <c r="K2" s="6"/>
      <c r="L2" s="6"/>
      <c r="M2" s="6"/>
      <c r="N2" s="6"/>
      <c r="O2" s="6"/>
      <c r="P2" s="6"/>
      <c r="S2" s="215">
        <v>1</v>
      </c>
      <c r="T2" s="4"/>
      <c r="U2" s="5"/>
      <c r="V2" s="5"/>
      <c r="W2" s="5"/>
      <c r="X2" s="5"/>
      <c r="Y2" s="5"/>
    </row>
    <row r="3" spans="2:25" s="3" customFormat="1" ht="42" customHeight="1">
      <c r="B3" s="34" t="s">
        <v>4294</v>
      </c>
      <c r="C3" s="29"/>
      <c r="D3" s="29"/>
      <c r="E3" s="29"/>
      <c r="F3" s="29"/>
      <c r="G3" s="29"/>
      <c r="H3" s="29"/>
      <c r="I3" s="65"/>
      <c r="J3" s="301"/>
      <c r="K3" s="302" t="s">
        <v>446</v>
      </c>
      <c r="L3" s="303" t="str">
        <f>$S$1161</f>
        <v>S1161</v>
      </c>
      <c r="M3" s="65"/>
      <c r="N3" s="65"/>
      <c r="O3" s="65"/>
      <c r="P3" s="65"/>
      <c r="S3" s="215">
        <v>1</v>
      </c>
      <c r="T3" s="4"/>
      <c r="U3" s="5"/>
      <c r="V3" s="5"/>
      <c r="W3" s="5"/>
      <c r="X3" s="5"/>
      <c r="Y3" s="5"/>
    </row>
    <row r="4" spans="2:25" s="3" customFormat="1" ht="39.950000000000003" customHeight="1">
      <c r="B4" s="8" t="s">
        <v>8</v>
      </c>
      <c r="C4" s="792" t="s">
        <v>4295</v>
      </c>
      <c r="D4" s="792"/>
      <c r="E4" s="10" t="s">
        <v>4296</v>
      </c>
      <c r="F4" s="11">
        <v>133</v>
      </c>
      <c r="G4" s="30" t="s">
        <v>4297</v>
      </c>
      <c r="H4" s="250" t="s">
        <v>4298</v>
      </c>
      <c r="I4" s="250"/>
      <c r="J4" s="423" t="s">
        <v>39</v>
      </c>
      <c r="K4" s="65"/>
      <c r="L4" s="65"/>
      <c r="M4" s="65"/>
      <c r="N4" s="65"/>
      <c r="O4" s="65"/>
      <c r="P4" s="65"/>
      <c r="S4" s="215">
        <v>1</v>
      </c>
      <c r="T4" s="4"/>
      <c r="U4" s="5"/>
      <c r="V4" s="5"/>
      <c r="W4" s="5"/>
      <c r="X4" s="5"/>
      <c r="Y4" s="5"/>
    </row>
    <row r="5" spans="2:25" s="3" customFormat="1" ht="39.950000000000003" customHeight="1">
      <c r="B5" s="8" t="s">
        <v>4299</v>
      </c>
      <c r="C5" s="792" t="s">
        <v>4300</v>
      </c>
      <c r="D5" s="792"/>
      <c r="E5" s="10" t="s">
        <v>4301</v>
      </c>
      <c r="F5" s="11">
        <v>931</v>
      </c>
      <c r="G5" s="30" t="s">
        <v>4302</v>
      </c>
      <c r="H5" s="250" t="s">
        <v>4303</v>
      </c>
      <c r="I5" s="250"/>
      <c r="J5" s="65"/>
      <c r="K5" s="65"/>
      <c r="L5" s="65"/>
      <c r="M5" s="65"/>
      <c r="N5" s="65"/>
      <c r="O5" s="65"/>
      <c r="P5" s="65"/>
      <c r="S5" s="215">
        <v>1</v>
      </c>
      <c r="T5" s="4"/>
      <c r="U5" s="5"/>
      <c r="V5" s="5"/>
      <c r="W5" s="5"/>
      <c r="X5" s="5"/>
      <c r="Y5" s="5"/>
    </row>
    <row r="6" spans="2:25" s="3" customFormat="1" ht="39.950000000000003" customHeight="1">
      <c r="B6" s="8" t="s">
        <v>4304</v>
      </c>
      <c r="C6" s="792" t="s">
        <v>4305</v>
      </c>
      <c r="D6" s="792"/>
      <c r="E6" s="10" t="s">
        <v>4306</v>
      </c>
      <c r="F6" s="11">
        <v>7</v>
      </c>
      <c r="G6" s="30" t="s">
        <v>4307</v>
      </c>
      <c r="H6" s="250" t="s">
        <v>4308</v>
      </c>
      <c r="I6" s="250"/>
      <c r="J6" s="65"/>
      <c r="K6" s="65"/>
      <c r="L6" s="65"/>
      <c r="M6" s="65"/>
      <c r="N6" s="65"/>
      <c r="O6" s="65"/>
      <c r="P6" s="65"/>
      <c r="S6" s="215"/>
      <c r="T6" s="4"/>
      <c r="U6" s="5"/>
      <c r="V6" s="5"/>
      <c r="W6" s="5"/>
      <c r="X6" s="5"/>
      <c r="Y6" s="5"/>
    </row>
    <row r="7" spans="2:25" s="3" customFormat="1" ht="39.950000000000003" customHeight="1">
      <c r="B7" s="8" t="s">
        <v>78</v>
      </c>
      <c r="C7" s="792" t="s">
        <v>4309</v>
      </c>
      <c r="D7" s="792"/>
      <c r="E7" s="10" t="s">
        <v>4310</v>
      </c>
      <c r="F7" s="11">
        <v>5</v>
      </c>
      <c r="G7" s="30" t="s">
        <v>4311</v>
      </c>
      <c r="H7" s="250" t="s">
        <v>4312</v>
      </c>
      <c r="I7" s="250"/>
      <c r="J7" s="65"/>
      <c r="K7" s="65"/>
      <c r="L7" s="65"/>
      <c r="M7" s="65"/>
      <c r="N7" s="65"/>
      <c r="O7" s="65"/>
      <c r="P7" s="65"/>
      <c r="S7" s="215">
        <v>1</v>
      </c>
      <c r="T7" s="4"/>
      <c r="U7" s="5"/>
      <c r="V7" s="5"/>
      <c r="W7" s="5"/>
      <c r="X7" s="5"/>
      <c r="Y7" s="5"/>
    </row>
    <row r="8" spans="2:25" s="3" customFormat="1">
      <c r="B8" s="424" t="s">
        <v>29</v>
      </c>
      <c r="C8" s="7"/>
      <c r="D8" s="7"/>
      <c r="E8" s="7"/>
      <c r="F8" s="7"/>
      <c r="G8" s="7"/>
      <c r="H8" s="7"/>
      <c r="I8" s="65"/>
      <c r="J8" s="65"/>
      <c r="K8" s="65"/>
      <c r="L8" s="65"/>
      <c r="M8" s="65"/>
      <c r="N8" s="65"/>
      <c r="O8" s="65"/>
      <c r="P8" s="65"/>
      <c r="S8" s="215">
        <v>1</v>
      </c>
      <c r="T8" s="4"/>
      <c r="U8" s="5"/>
      <c r="V8" s="5"/>
      <c r="W8" s="5"/>
      <c r="X8" s="5"/>
      <c r="Y8" s="5"/>
    </row>
    <row r="9" spans="2:25" s="3" customFormat="1" ht="30" customHeight="1">
      <c r="B9" s="115"/>
      <c r="C9" s="115" t="s">
        <v>4313</v>
      </c>
      <c r="D9" s="2"/>
      <c r="E9" s="2"/>
      <c r="F9" s="2"/>
      <c r="G9" s="2"/>
      <c r="H9" s="2"/>
      <c r="I9" s="2"/>
      <c r="J9" s="65"/>
      <c r="K9" s="65"/>
      <c r="L9" s="65"/>
      <c r="M9" s="65"/>
      <c r="N9" s="65"/>
      <c r="O9" s="65"/>
      <c r="P9" s="65"/>
      <c r="S9" s="215">
        <v>1</v>
      </c>
      <c r="T9" s="4"/>
      <c r="U9" s="5"/>
      <c r="V9" s="5"/>
      <c r="W9" s="5"/>
      <c r="X9" s="5"/>
      <c r="Y9" s="5"/>
    </row>
    <row r="10" spans="2:25" s="3" customFormat="1" ht="39.950000000000003" customHeight="1">
      <c r="B10" s="8" t="s">
        <v>608</v>
      </c>
      <c r="C10" s="279" t="s">
        <v>457</v>
      </c>
      <c r="D10" s="254"/>
      <c r="E10" s="251" t="s">
        <v>107</v>
      </c>
      <c r="F10" s="252" t="s">
        <v>562</v>
      </c>
      <c r="G10" s="251" t="s">
        <v>705</v>
      </c>
      <c r="H10" s="253" t="s">
        <v>4314</v>
      </c>
      <c r="I10" s="253"/>
      <c r="J10" s="65"/>
      <c r="K10" s="65"/>
      <c r="L10" s="65"/>
      <c r="M10" s="65"/>
      <c r="N10" s="65"/>
      <c r="O10" s="65"/>
      <c r="P10" s="65"/>
      <c r="S10" s="215">
        <v>1</v>
      </c>
      <c r="T10" s="4"/>
      <c r="U10" s="5"/>
      <c r="V10" s="5"/>
      <c r="W10" s="5"/>
      <c r="X10" s="5"/>
      <c r="Y10" s="5"/>
    </row>
    <row r="11" spans="2:25" s="3" customFormat="1" ht="30" customHeight="1">
      <c r="B11" s="8" t="s">
        <v>611</v>
      </c>
      <c r="C11" s="12" t="str">
        <f>IFERROR(INDEX($C$60:$C$192,MATCH($C$10,$B$60:$B$192,0)),"")</f>
        <v>Légume</v>
      </c>
      <c r="D11" s="13"/>
      <c r="E11" s="14">
        <v>1</v>
      </c>
      <c r="F11" s="13" t="str">
        <f>IFERROR(INDEX($H$60:$H$192,MATCH($C$10,$B$60:$B$192,0)),"")</f>
        <v>Orange</v>
      </c>
      <c r="G11" s="15" t="s">
        <v>336</v>
      </c>
      <c r="H11" s="16" t="s">
        <v>1570</v>
      </c>
      <c r="I11" s="65"/>
      <c r="J11" s="65"/>
      <c r="K11" s="65"/>
      <c r="L11" s="65"/>
      <c r="M11" s="65"/>
      <c r="N11" s="65"/>
      <c r="O11" s="65"/>
      <c r="P11" s="65"/>
      <c r="S11" s="215">
        <v>1</v>
      </c>
      <c r="T11" s="4"/>
      <c r="U11" s="5"/>
      <c r="V11" s="5"/>
      <c r="W11" s="5"/>
      <c r="X11" s="5"/>
      <c r="Y11" s="5"/>
    </row>
    <row r="12" spans="2:25" s="3" customFormat="1" ht="30" customHeight="1">
      <c r="B12" s="8" t="s">
        <v>614</v>
      </c>
      <c r="C12" s="12" t="str">
        <f>IFERROR(INDEX($D$60:$D$192,MATCH($C$10,$B$60:$B$192,0)),"")</f>
        <v>DOUX</v>
      </c>
      <c r="D12" s="13"/>
      <c r="E12" s="14">
        <v>2</v>
      </c>
      <c r="F12" s="13" t="str">
        <f>IFERROR(INDEX($I$60:$I$192,MATCH($C$10,$B$60:$B$192,0)),"")</f>
        <v>Cumin</v>
      </c>
      <c r="G12" s="15" t="s">
        <v>336</v>
      </c>
      <c r="H12" s="16" t="s">
        <v>1574</v>
      </c>
      <c r="I12" s="65"/>
      <c r="J12" s="65"/>
      <c r="K12" s="65"/>
      <c r="L12" s="65"/>
      <c r="M12" s="65"/>
      <c r="N12" s="65"/>
      <c r="O12" s="65"/>
      <c r="P12" s="65"/>
      <c r="S12" s="215">
        <v>1</v>
      </c>
      <c r="T12" s="4"/>
      <c r="U12" s="5"/>
      <c r="V12" s="5"/>
      <c r="W12" s="5"/>
      <c r="X12" s="5"/>
      <c r="Y12" s="5"/>
    </row>
    <row r="13" spans="2:25" s="3" customFormat="1" ht="30" customHeight="1">
      <c r="B13" s="8" t="s">
        <v>617</v>
      </c>
      <c r="C13" s="12" t="str">
        <f>IFERROR(INDEX($E$60:$E$192,MATCH($C$10,$B$60:$B$192,0)),"")</f>
        <v>Végétal, terreux, légèrement floral</v>
      </c>
      <c r="D13" s="13"/>
      <c r="E13" s="14">
        <v>3</v>
      </c>
      <c r="F13" s="13" t="str">
        <f>IFERROR(INDEX($J$60:$J$192,MATCH($C$10,$B$60:$B$192,0)),"")</f>
        <v>Gingembre</v>
      </c>
      <c r="G13" s="15" t="s">
        <v>733</v>
      </c>
      <c r="H13" s="16" t="s">
        <v>1578</v>
      </c>
      <c r="I13" s="65"/>
      <c r="J13" s="65"/>
      <c r="K13" s="65"/>
      <c r="L13" s="65"/>
      <c r="M13" s="65"/>
      <c r="N13" s="65"/>
      <c r="O13" s="65"/>
      <c r="P13" s="65"/>
      <c r="S13" s="215">
        <v>1</v>
      </c>
      <c r="T13" s="4"/>
      <c r="U13" s="5"/>
      <c r="V13" s="5"/>
      <c r="W13" s="5"/>
      <c r="X13" s="5"/>
      <c r="Y13" s="5"/>
    </row>
    <row r="14" spans="2:25" s="3" customFormat="1" ht="30" customHeight="1">
      <c r="B14" s="8" t="s">
        <v>620</v>
      </c>
      <c r="C14" s="12" t="str">
        <f>IFERROR(INDEX($F$60:$F$192,MATCH($C$10,$B$60:$B$192,0)),"")</f>
        <v>rôtie, glacée, vapeur, crue</v>
      </c>
      <c r="D14" s="13"/>
      <c r="E14" s="14">
        <v>4</v>
      </c>
      <c r="F14" s="13" t="str">
        <f>IFERROR(INDEX($K$60:$K$192,MATCH($C$10,$B$60:$B$192,0)),"")</f>
        <v>Miel</v>
      </c>
      <c r="G14" s="15" t="s">
        <v>565</v>
      </c>
      <c r="H14" s="16" t="s">
        <v>1582</v>
      </c>
      <c r="I14" s="65"/>
      <c r="J14" s="65"/>
      <c r="K14" s="65"/>
      <c r="L14" s="65"/>
      <c r="M14" s="65"/>
      <c r="N14" s="65"/>
      <c r="O14" s="65"/>
      <c r="P14" s="65"/>
      <c r="S14" s="215">
        <v>1</v>
      </c>
      <c r="T14" s="4"/>
      <c r="U14" s="5"/>
      <c r="V14" s="5"/>
      <c r="W14" s="5"/>
      <c r="X14" s="5"/>
      <c r="Y14" s="5"/>
    </row>
    <row r="15" spans="2:25" s="3" customFormat="1" ht="30" customHeight="1">
      <c r="B15" s="8" t="s">
        <v>622</v>
      </c>
      <c r="C15" s="12" t="str">
        <f>IFERROR(INDEX($G$60:$G$192,MATCH($C$10,$B$60:$B$192,0)),"")</f>
        <v>Apporter acidité, amertume, sel ou épice pour éviter un profil plat ou lourd.</v>
      </c>
      <c r="D15" s="13"/>
      <c r="E15" s="14">
        <v>5</v>
      </c>
      <c r="F15" s="13" t="str">
        <f>IFERROR(INDEX($L$60:$L$192,MATCH($C$10,$B$60:$B$192,0)),"")</f>
        <v>Citron</v>
      </c>
      <c r="G15" s="15" t="s">
        <v>750</v>
      </c>
      <c r="H15" s="16" t="s">
        <v>1586</v>
      </c>
      <c r="I15" s="65"/>
      <c r="J15" s="65"/>
      <c r="K15" s="65"/>
      <c r="L15" s="65"/>
      <c r="M15" s="65"/>
      <c r="N15" s="65"/>
      <c r="O15" s="65"/>
      <c r="P15" s="65"/>
      <c r="S15" s="215">
        <v>1</v>
      </c>
      <c r="T15" s="4"/>
      <c r="U15" s="5"/>
      <c r="V15" s="5"/>
      <c r="W15" s="5"/>
      <c r="X15" s="5"/>
      <c r="Y15" s="5"/>
    </row>
    <row r="16" spans="2:25" s="3" customFormat="1" ht="30" customHeight="1">
      <c r="B16" s="8"/>
      <c r="C16" s="12"/>
      <c r="D16" s="13"/>
      <c r="E16" s="14">
        <v>6</v>
      </c>
      <c r="F16" s="13" t="str">
        <f>IFERROR(INDEX($M$60:$M$192,MATCH($C$10,$B$60:$B$192,0)),"")</f>
        <v>Noisette</v>
      </c>
      <c r="G16" s="15" t="s">
        <v>757</v>
      </c>
      <c r="H16" s="16" t="s">
        <v>1589</v>
      </c>
      <c r="I16" s="65"/>
      <c r="J16" s="65"/>
      <c r="K16" s="65"/>
      <c r="L16" s="65"/>
      <c r="M16" s="65"/>
      <c r="N16" s="65"/>
      <c r="O16" s="65"/>
      <c r="P16" s="65"/>
      <c r="S16" s="215">
        <v>1</v>
      </c>
      <c r="T16" s="4"/>
      <c r="U16" s="5"/>
      <c r="V16" s="5"/>
      <c r="W16" s="5"/>
      <c r="X16" s="5"/>
      <c r="Y16" s="5"/>
    </row>
    <row r="17" spans="2:25" s="3" customFormat="1" ht="30" customHeight="1">
      <c r="B17" s="8"/>
      <c r="C17" s="12"/>
      <c r="D17" s="13"/>
      <c r="E17" s="14">
        <v>7</v>
      </c>
      <c r="F17" s="13" t="str">
        <f>IFERROR(INDEX($N$60:$N$192,MATCH($C$10,$B$60:$B$192,0)),"")</f>
        <v>Café</v>
      </c>
      <c r="G17" s="15" t="s">
        <v>1593</v>
      </c>
      <c r="H17" s="16" t="s">
        <v>1594</v>
      </c>
      <c r="I17" s="65"/>
      <c r="J17" s="65"/>
      <c r="K17" s="65"/>
      <c r="L17" s="65"/>
      <c r="M17" s="65"/>
      <c r="N17" s="65"/>
      <c r="O17" s="65"/>
      <c r="P17" s="65"/>
      <c r="S17" s="215">
        <v>1</v>
      </c>
      <c r="T17" s="4"/>
      <c r="U17" s="5"/>
      <c r="V17" s="5"/>
      <c r="W17" s="5"/>
      <c r="X17" s="5"/>
      <c r="Y17" s="5"/>
    </row>
    <row r="18" spans="2:25" s="3" customFormat="1" ht="30" customHeight="1">
      <c r="B18" s="8" t="s">
        <v>336</v>
      </c>
      <c r="C18" s="82" t="s">
        <v>4315</v>
      </c>
      <c r="D18" s="82"/>
      <c r="E18" s="82" t="s">
        <v>4316</v>
      </c>
      <c r="F18" s="82"/>
      <c r="G18" s="280" t="s">
        <v>4317</v>
      </c>
      <c r="H18" s="31"/>
      <c r="I18" s="65"/>
      <c r="J18" s="65"/>
      <c r="K18" s="65"/>
      <c r="L18" s="65"/>
      <c r="M18" s="65"/>
      <c r="N18" s="65"/>
      <c r="O18" s="65"/>
      <c r="P18" s="65"/>
      <c r="S18" s="215">
        <v>1</v>
      </c>
      <c r="T18" s="4"/>
      <c r="U18" s="5"/>
      <c r="V18" s="5"/>
      <c r="W18" s="5"/>
      <c r="X18" s="5"/>
      <c r="Y18" s="5"/>
    </row>
    <row r="19" spans="2:25" s="3" customFormat="1" ht="35.25" customHeight="1">
      <c r="B19" s="1"/>
      <c r="C19" s="1" t="s">
        <v>177</v>
      </c>
      <c r="D19" s="255"/>
      <c r="E19" s="255"/>
      <c r="F19" s="255"/>
      <c r="G19" s="1" t="s">
        <v>214</v>
      </c>
      <c r="H19" s="255"/>
      <c r="I19" s="255"/>
      <c r="J19" s="2"/>
      <c r="K19" s="2"/>
      <c r="L19" s="65"/>
      <c r="M19" s="65"/>
      <c r="N19" s="65"/>
      <c r="O19" s="65"/>
      <c r="P19" s="65"/>
      <c r="S19" s="215">
        <v>1</v>
      </c>
      <c r="T19" s="4"/>
      <c r="U19" s="5"/>
      <c r="V19" s="5"/>
      <c r="W19" s="5"/>
      <c r="X19" s="5"/>
      <c r="Y19" s="5"/>
    </row>
    <row r="20" spans="2:25" s="3" customFormat="1" ht="30.75" customHeight="1">
      <c r="B20" s="17" t="s">
        <v>178</v>
      </c>
      <c r="C20" s="18" t="s">
        <v>179</v>
      </c>
      <c r="D20" s="18" t="s">
        <v>180</v>
      </c>
      <c r="E20" s="18" t="s">
        <v>181</v>
      </c>
      <c r="F20" s="18"/>
      <c r="G20" s="251" t="s">
        <v>9</v>
      </c>
      <c r="H20" s="20" t="s">
        <v>215</v>
      </c>
      <c r="I20" s="21" t="s">
        <v>216</v>
      </c>
      <c r="J20" s="21"/>
      <c r="K20" s="21"/>
      <c r="L20" s="65"/>
      <c r="M20" s="65"/>
      <c r="N20" s="65"/>
      <c r="O20" s="65"/>
      <c r="P20" s="65"/>
      <c r="S20" s="215">
        <v>1</v>
      </c>
      <c r="T20" s="4"/>
      <c r="U20" s="5"/>
      <c r="V20" s="5"/>
      <c r="W20" s="5"/>
      <c r="X20" s="5"/>
      <c r="Y20" s="5"/>
    </row>
    <row r="21" spans="2:25" s="3" customFormat="1" ht="35.1" customHeight="1">
      <c r="B21" s="132" t="s">
        <v>182</v>
      </c>
      <c r="C21" s="9" t="s">
        <v>183</v>
      </c>
      <c r="D21" s="22" t="s">
        <v>184</v>
      </c>
      <c r="E21" s="22" t="s">
        <v>185</v>
      </c>
      <c r="F21" s="22"/>
      <c r="G21" s="19" t="s">
        <v>13</v>
      </c>
      <c r="H21" s="20" t="s">
        <v>217</v>
      </c>
      <c r="I21" s="21" t="s">
        <v>218</v>
      </c>
      <c r="J21" s="21"/>
      <c r="K21" s="21"/>
      <c r="L21" s="65"/>
      <c r="M21" s="65"/>
      <c r="N21" s="65"/>
      <c r="O21" s="65"/>
      <c r="P21" s="65"/>
      <c r="S21" s="215">
        <v>1</v>
      </c>
      <c r="T21" s="4"/>
      <c r="U21" s="5"/>
      <c r="V21" s="5"/>
      <c r="W21" s="5"/>
      <c r="X21" s="5"/>
      <c r="Y21" s="5"/>
    </row>
    <row r="22" spans="2:25" s="3" customFormat="1" ht="35.1" customHeight="1">
      <c r="B22" s="123" t="s">
        <v>186</v>
      </c>
      <c r="C22" s="9" t="s">
        <v>187</v>
      </c>
      <c r="D22" s="22" t="s">
        <v>188</v>
      </c>
      <c r="E22" s="22" t="s">
        <v>189</v>
      </c>
      <c r="F22" s="22"/>
      <c r="G22" s="19" t="s">
        <v>17</v>
      </c>
      <c r="H22" s="20" t="s">
        <v>219</v>
      </c>
      <c r="I22" s="21" t="s">
        <v>220</v>
      </c>
      <c r="J22" s="21"/>
      <c r="K22" s="21"/>
      <c r="L22" s="65"/>
      <c r="M22" s="65"/>
      <c r="N22" s="65"/>
      <c r="O22" s="65"/>
      <c r="P22" s="65"/>
      <c r="S22" s="215">
        <v>1</v>
      </c>
      <c r="T22" s="4"/>
      <c r="U22" s="5"/>
      <c r="V22" s="5"/>
      <c r="W22" s="5"/>
      <c r="X22" s="5"/>
      <c r="Y22" s="5"/>
    </row>
    <row r="23" spans="2:25" s="3" customFormat="1" ht="35.1" customHeight="1">
      <c r="B23" s="120" t="s">
        <v>190</v>
      </c>
      <c r="C23" s="9" t="s">
        <v>191</v>
      </c>
      <c r="D23" s="22" t="s">
        <v>192</v>
      </c>
      <c r="E23" s="22" t="s">
        <v>193</v>
      </c>
      <c r="F23" s="22"/>
      <c r="G23" s="19" t="s">
        <v>21</v>
      </c>
      <c r="H23" s="20" t="s">
        <v>221</v>
      </c>
      <c r="I23" s="21" t="s">
        <v>222</v>
      </c>
      <c r="J23" s="21"/>
      <c r="K23" s="21"/>
      <c r="L23" s="65"/>
      <c r="M23" s="65"/>
      <c r="N23" s="65"/>
      <c r="O23" s="65"/>
      <c r="P23" s="65"/>
      <c r="S23" s="215">
        <v>1</v>
      </c>
      <c r="T23" s="4"/>
      <c r="U23" s="5"/>
      <c r="V23" s="5"/>
      <c r="W23" s="5"/>
      <c r="X23" s="5"/>
      <c r="Y23" s="5"/>
    </row>
    <row r="24" spans="2:25" s="3" customFormat="1" ht="35.1" customHeight="1">
      <c r="B24" s="121" t="s">
        <v>194</v>
      </c>
      <c r="C24" s="9" t="s">
        <v>195</v>
      </c>
      <c r="D24" s="22" t="s">
        <v>196</v>
      </c>
      <c r="E24" s="22" t="s">
        <v>197</v>
      </c>
      <c r="F24" s="22"/>
      <c r="G24" s="19" t="s">
        <v>25</v>
      </c>
      <c r="H24" s="20" t="s">
        <v>223</v>
      </c>
      <c r="I24" s="21" t="s">
        <v>224</v>
      </c>
      <c r="J24" s="21"/>
      <c r="K24" s="21"/>
      <c r="L24" s="65"/>
      <c r="M24" s="65"/>
      <c r="N24" s="65"/>
      <c r="O24" s="65"/>
      <c r="P24" s="65"/>
      <c r="S24" s="215">
        <v>1</v>
      </c>
      <c r="T24" s="4"/>
      <c r="U24" s="5"/>
      <c r="V24" s="5"/>
      <c r="W24" s="5"/>
      <c r="X24" s="5"/>
      <c r="Y24" s="5"/>
    </row>
    <row r="25" spans="2:25" s="3" customFormat="1" ht="35.1" customHeight="1">
      <c r="B25" s="122" t="s">
        <v>198</v>
      </c>
      <c r="C25" s="9" t="s">
        <v>199</v>
      </c>
      <c r="D25" s="22" t="s">
        <v>200</v>
      </c>
      <c r="E25" s="22" t="s">
        <v>201</v>
      </c>
      <c r="F25" s="22"/>
      <c r="G25" s="19" t="s">
        <v>41</v>
      </c>
      <c r="H25" s="20" t="s">
        <v>225</v>
      </c>
      <c r="I25" s="21" t="s">
        <v>226</v>
      </c>
      <c r="J25" s="21"/>
      <c r="K25" s="21"/>
      <c r="L25" s="65"/>
      <c r="M25" s="65"/>
      <c r="N25" s="65"/>
      <c r="O25" s="65"/>
      <c r="P25" s="65"/>
      <c r="S25" s="215">
        <v>1</v>
      </c>
      <c r="T25" s="4"/>
      <c r="U25" s="5"/>
      <c r="V25" s="5"/>
      <c r="W25" s="5"/>
      <c r="X25" s="5"/>
      <c r="Y25" s="5"/>
    </row>
    <row r="26" spans="2:25" s="3" customFormat="1" ht="35.1" customHeight="1">
      <c r="B26" s="125" t="s">
        <v>202</v>
      </c>
      <c r="C26" s="9" t="s">
        <v>203</v>
      </c>
      <c r="D26" s="22" t="s">
        <v>204</v>
      </c>
      <c r="E26" s="22" t="s">
        <v>205</v>
      </c>
      <c r="F26" s="22"/>
      <c r="G26" s="19" t="s">
        <v>45</v>
      </c>
      <c r="H26" s="20" t="s">
        <v>227</v>
      </c>
      <c r="I26" s="21" t="s">
        <v>228</v>
      </c>
      <c r="J26" s="21"/>
      <c r="K26" s="21"/>
      <c r="L26" s="65"/>
      <c r="M26" s="65"/>
      <c r="N26" s="65"/>
      <c r="O26" s="65"/>
      <c r="P26" s="65"/>
      <c r="S26" s="215">
        <v>1</v>
      </c>
      <c r="T26" s="4"/>
      <c r="U26" s="5"/>
      <c r="V26" s="5"/>
      <c r="W26" s="5"/>
      <c r="X26" s="5"/>
      <c r="Y26" s="5"/>
    </row>
    <row r="27" spans="2:25" s="3" customFormat="1" ht="35.1" customHeight="1">
      <c r="B27" s="282" t="s">
        <v>206</v>
      </c>
      <c r="C27" s="9" t="s">
        <v>207</v>
      </c>
      <c r="D27" s="22" t="s">
        <v>208</v>
      </c>
      <c r="E27" s="22" t="s">
        <v>209</v>
      </c>
      <c r="F27" s="22"/>
      <c r="G27" s="19"/>
      <c r="H27" s="20"/>
      <c r="I27" s="21"/>
      <c r="J27" s="21"/>
      <c r="K27" s="21"/>
      <c r="L27" s="65"/>
      <c r="M27" s="65"/>
      <c r="N27" s="65"/>
      <c r="O27" s="65"/>
      <c r="P27" s="65"/>
      <c r="S27" s="215">
        <v>1</v>
      </c>
      <c r="T27" s="4"/>
      <c r="U27" s="5"/>
      <c r="V27" s="5"/>
      <c r="W27" s="5"/>
      <c r="X27" s="5"/>
      <c r="Y27" s="5"/>
    </row>
    <row r="28" spans="2:25" s="3" customFormat="1" ht="35.1" customHeight="1">
      <c r="B28" s="126" t="s">
        <v>210</v>
      </c>
      <c r="C28" s="9" t="s">
        <v>211</v>
      </c>
      <c r="D28" s="22" t="s">
        <v>212</v>
      </c>
      <c r="E28" s="22" t="s">
        <v>213</v>
      </c>
      <c r="F28" s="22"/>
      <c r="G28" s="19"/>
      <c r="H28" s="20"/>
      <c r="I28" s="21"/>
      <c r="J28" s="21"/>
      <c r="K28" s="21"/>
      <c r="L28" s="65"/>
      <c r="M28" s="65"/>
      <c r="N28" s="65"/>
      <c r="O28" s="65"/>
      <c r="P28" s="65"/>
      <c r="S28" s="215">
        <v>1</v>
      </c>
      <c r="T28" s="4"/>
      <c r="U28" s="5"/>
      <c r="V28" s="5"/>
      <c r="W28" s="5"/>
      <c r="X28" s="5"/>
      <c r="Y28" s="5"/>
    </row>
    <row r="29" spans="2:25" s="3" customFormat="1" ht="40.5" customHeight="1">
      <c r="B29" s="1" t="s">
        <v>4318</v>
      </c>
      <c r="C29" s="2"/>
      <c r="D29" s="2"/>
      <c r="E29" s="2"/>
      <c r="F29" s="304" t="s">
        <v>4319</v>
      </c>
      <c r="G29" s="2"/>
      <c r="H29" s="2"/>
      <c r="I29" s="2"/>
      <c r="J29" s="2"/>
      <c r="K29" s="2"/>
      <c r="L29" s="2"/>
      <c r="M29" s="2"/>
      <c r="N29" s="98"/>
      <c r="O29" s="98"/>
      <c r="P29" s="98"/>
      <c r="S29" s="215">
        <v>1</v>
      </c>
      <c r="V29" s="5"/>
      <c r="W29" s="5"/>
      <c r="X29" s="5"/>
      <c r="Y29" s="5"/>
    </row>
    <row r="30" spans="2:25" s="3" customFormat="1" ht="93.75" customHeight="1">
      <c r="B30" s="82" t="s">
        <v>4320</v>
      </c>
      <c r="C30" s="82" t="s">
        <v>4321</v>
      </c>
      <c r="D30" s="82" t="s">
        <v>4322</v>
      </c>
      <c r="E30" s="82" t="s">
        <v>4323</v>
      </c>
      <c r="F30" s="65"/>
      <c r="G30" s="283"/>
      <c r="H30" s="794" t="s">
        <v>1385</v>
      </c>
      <c r="I30" s="794"/>
      <c r="J30" s="794"/>
      <c r="K30" s="794" t="s">
        <v>1386</v>
      </c>
      <c r="L30" s="794"/>
      <c r="M30" s="794"/>
      <c r="N30" s="65"/>
      <c r="O30" s="65"/>
      <c r="P30" s="65"/>
      <c r="S30" s="215">
        <v>1</v>
      </c>
      <c r="T30" s="4"/>
      <c r="U30" s="5"/>
      <c r="V30" s="5"/>
      <c r="W30" s="5"/>
      <c r="X30" s="5"/>
      <c r="Y30" s="5"/>
    </row>
    <row r="31" spans="2:25" s="3" customFormat="1" ht="49.5" customHeight="1">
      <c r="B31" s="17" t="s">
        <v>317</v>
      </c>
      <c r="C31" s="87" t="s">
        <v>4324</v>
      </c>
      <c r="D31" s="32" t="s">
        <v>4325</v>
      </c>
      <c r="E31" s="83" t="s">
        <v>4326</v>
      </c>
      <c r="F31" s="65"/>
      <c r="G31" s="19" t="s">
        <v>1391</v>
      </c>
      <c r="H31" s="86" t="s">
        <v>1392</v>
      </c>
      <c r="I31" s="102" t="s">
        <v>1393</v>
      </c>
      <c r="J31" s="23"/>
      <c r="K31" s="19" t="s">
        <v>9</v>
      </c>
      <c r="L31" s="85" t="s">
        <v>1394</v>
      </c>
      <c r="M31" s="24"/>
      <c r="N31" s="65"/>
      <c r="O31" s="65"/>
      <c r="P31" s="65"/>
      <c r="S31" s="215">
        <v>1</v>
      </c>
      <c r="T31" s="4"/>
      <c r="U31" s="5"/>
      <c r="V31" s="5"/>
      <c r="W31" s="5"/>
      <c r="X31" s="5"/>
      <c r="Y31" s="5"/>
    </row>
    <row r="32" spans="2:25" s="3" customFormat="1" ht="42" customHeight="1">
      <c r="B32" s="78" t="s">
        <v>324</v>
      </c>
      <c r="C32" s="78">
        <v>3</v>
      </c>
      <c r="D32" s="78" t="s">
        <v>374</v>
      </c>
      <c r="E32" s="78" t="s">
        <v>4327</v>
      </c>
      <c r="F32" s="84"/>
      <c r="G32" s="19" t="s">
        <v>1399</v>
      </c>
      <c r="H32" s="86" t="s">
        <v>1400</v>
      </c>
      <c r="I32" s="102" t="s">
        <v>1401</v>
      </c>
      <c r="J32" s="23"/>
      <c r="K32" s="19" t="s">
        <v>13</v>
      </c>
      <c r="L32" s="85" t="s">
        <v>1402</v>
      </c>
      <c r="M32" s="24"/>
      <c r="N32" s="65"/>
      <c r="O32" s="65"/>
      <c r="P32" s="65"/>
      <c r="S32" s="215">
        <v>1</v>
      </c>
      <c r="T32" s="4"/>
      <c r="U32" s="5"/>
      <c r="V32" s="5"/>
      <c r="W32" s="5"/>
      <c r="X32" s="5"/>
      <c r="Y32" s="5"/>
    </row>
    <row r="33" spans="1:25" s="3" customFormat="1" ht="42" customHeight="1">
      <c r="B33" s="132" t="s">
        <v>1403</v>
      </c>
      <c r="C33" s="88"/>
      <c r="D33" s="88"/>
      <c r="E33" s="88"/>
      <c r="F33" s="84"/>
      <c r="G33" s="19" t="s">
        <v>1406</v>
      </c>
      <c r="H33" s="86" t="s">
        <v>1407</v>
      </c>
      <c r="I33" s="102" t="s">
        <v>1408</v>
      </c>
      <c r="J33" s="23"/>
      <c r="K33" s="19" t="s">
        <v>17</v>
      </c>
      <c r="L33" s="85" t="s">
        <v>1409</v>
      </c>
      <c r="M33" s="24"/>
      <c r="N33" s="65"/>
      <c r="O33" s="65"/>
      <c r="P33" s="65"/>
      <c r="S33" s="215">
        <v>1</v>
      </c>
      <c r="T33" s="4"/>
      <c r="U33" s="5"/>
      <c r="V33" s="5"/>
      <c r="W33" s="5"/>
      <c r="X33" s="5"/>
      <c r="Y33" s="5"/>
    </row>
    <row r="34" spans="1:25" s="3" customFormat="1" ht="42" customHeight="1">
      <c r="B34" s="123" t="s">
        <v>1411</v>
      </c>
      <c r="C34" s="88"/>
      <c r="D34" s="88"/>
      <c r="E34" s="88"/>
      <c r="F34" s="84"/>
      <c r="G34" s="19" t="s">
        <v>1414</v>
      </c>
      <c r="H34" s="86" t="s">
        <v>1415</v>
      </c>
      <c r="I34" s="102" t="s">
        <v>1416</v>
      </c>
      <c r="J34" s="23"/>
      <c r="K34" s="19" t="s">
        <v>21</v>
      </c>
      <c r="L34" s="85" t="s">
        <v>1417</v>
      </c>
      <c r="M34" s="24"/>
      <c r="N34" s="65"/>
      <c r="O34" s="65"/>
      <c r="P34" s="65"/>
      <c r="S34" s="215">
        <v>1</v>
      </c>
      <c r="T34" s="4"/>
      <c r="U34" s="5"/>
      <c r="V34" s="5"/>
      <c r="W34" s="5"/>
      <c r="X34" s="5"/>
      <c r="Y34" s="5"/>
    </row>
    <row r="35" spans="1:25" s="3" customFormat="1" ht="42" customHeight="1">
      <c r="B35" s="120" t="s">
        <v>1419</v>
      </c>
      <c r="C35" s="88"/>
      <c r="D35" s="88"/>
      <c r="E35" s="88"/>
      <c r="F35" s="84"/>
      <c r="G35" s="19" t="s">
        <v>1422</v>
      </c>
      <c r="H35" s="86" t="s">
        <v>1346</v>
      </c>
      <c r="I35" s="102" t="s">
        <v>1423</v>
      </c>
      <c r="J35" s="23"/>
      <c r="K35" s="19" t="s">
        <v>25</v>
      </c>
      <c r="L35" s="85" t="s">
        <v>1424</v>
      </c>
      <c r="M35" s="24"/>
      <c r="N35" s="65"/>
      <c r="O35" s="65"/>
      <c r="P35" s="65"/>
      <c r="S35" s="215">
        <v>1</v>
      </c>
      <c r="T35" s="4"/>
      <c r="U35" s="5"/>
      <c r="V35" s="5"/>
      <c r="W35" s="5"/>
      <c r="X35" s="5"/>
      <c r="Y35" s="5"/>
    </row>
    <row r="36" spans="1:25" s="3" customFormat="1" ht="42" customHeight="1">
      <c r="B36" s="121" t="s">
        <v>1426</v>
      </c>
      <c r="C36" s="88"/>
      <c r="D36" s="88"/>
      <c r="E36" s="88"/>
      <c r="F36" s="84"/>
      <c r="G36" s="19"/>
      <c r="H36" s="6"/>
      <c r="I36" s="102"/>
      <c r="J36" s="23"/>
      <c r="K36" s="19" t="s">
        <v>41</v>
      </c>
      <c r="L36" s="85" t="s">
        <v>1432</v>
      </c>
      <c r="M36" s="24"/>
      <c r="N36" s="65"/>
      <c r="O36" s="65"/>
      <c r="P36" s="65"/>
      <c r="S36" s="215">
        <v>1</v>
      </c>
      <c r="T36" s="4"/>
      <c r="U36" s="5"/>
      <c r="V36" s="5"/>
      <c r="W36" s="5"/>
      <c r="X36" s="5"/>
      <c r="Y36" s="5"/>
    </row>
    <row r="37" spans="1:25" s="3" customFormat="1" ht="42" customHeight="1">
      <c r="B37" s="122" t="s">
        <v>1434</v>
      </c>
      <c r="C37" s="88"/>
      <c r="D37" s="88"/>
      <c r="E37" s="88"/>
      <c r="F37" s="84"/>
      <c r="G37" s="19"/>
      <c r="H37" s="6"/>
      <c r="I37" s="23"/>
      <c r="J37" s="23"/>
      <c r="K37" s="19"/>
      <c r="L37" s="85"/>
      <c r="M37" s="24"/>
      <c r="N37" s="65"/>
      <c r="O37" s="65"/>
      <c r="P37" s="65"/>
      <c r="S37" s="215">
        <v>1</v>
      </c>
      <c r="T37" s="4"/>
      <c r="U37" s="5"/>
      <c r="V37" s="5"/>
      <c r="W37" s="5"/>
      <c r="X37" s="5"/>
      <c r="Y37" s="5"/>
    </row>
    <row r="38" spans="1:25" s="3" customFormat="1" ht="42" customHeight="1">
      <c r="B38" s="125" t="s">
        <v>1440</v>
      </c>
      <c r="C38" s="88"/>
      <c r="D38" s="88"/>
      <c r="E38" s="88"/>
      <c r="F38" s="84"/>
      <c r="G38" s="19"/>
      <c r="H38" s="6"/>
      <c r="I38" s="23"/>
      <c r="J38" s="23"/>
      <c r="K38" s="19"/>
      <c r="L38" s="85"/>
      <c r="M38" s="24"/>
      <c r="N38" s="65"/>
      <c r="O38" s="65"/>
      <c r="P38" s="65"/>
      <c r="S38" s="215">
        <v>1</v>
      </c>
      <c r="T38" s="4"/>
      <c r="U38" s="5"/>
      <c r="V38" s="5"/>
      <c r="W38" s="5"/>
      <c r="X38" s="5"/>
      <c r="Y38" s="5"/>
    </row>
    <row r="39" spans="1:25" s="3" customFormat="1" ht="42" customHeight="1">
      <c r="B39" s="281" t="s">
        <v>1447</v>
      </c>
      <c r="C39" s="88"/>
      <c r="D39" s="88"/>
      <c r="E39" s="88"/>
      <c r="F39" s="84"/>
      <c r="G39" s="19"/>
      <c r="H39" s="6"/>
      <c r="I39" s="23"/>
      <c r="J39" s="23"/>
      <c r="K39" s="19"/>
      <c r="L39" s="85"/>
      <c r="M39" s="24"/>
      <c r="N39" s="65"/>
      <c r="O39" s="65"/>
      <c r="P39" s="65"/>
      <c r="S39" s="215">
        <v>1</v>
      </c>
      <c r="T39" s="4"/>
      <c r="U39" s="5"/>
      <c r="V39" s="5"/>
      <c r="W39" s="5"/>
      <c r="X39" s="5"/>
      <c r="Y39" s="5"/>
    </row>
    <row r="40" spans="1:25" s="3" customFormat="1" ht="42" customHeight="1">
      <c r="B40" s="282" t="s">
        <v>1454</v>
      </c>
      <c r="C40" s="88"/>
      <c r="D40" s="88"/>
      <c r="E40" s="88"/>
      <c r="F40" s="84"/>
      <c r="G40" s="19"/>
      <c r="H40" s="6"/>
      <c r="I40" s="23"/>
      <c r="J40" s="23"/>
      <c r="K40" s="19"/>
      <c r="L40" s="85"/>
      <c r="M40" s="24"/>
      <c r="N40" s="65"/>
      <c r="O40" s="65"/>
      <c r="P40" s="65"/>
      <c r="S40" s="215">
        <v>1</v>
      </c>
      <c r="T40" s="4"/>
      <c r="U40" s="5"/>
      <c r="V40" s="5"/>
      <c r="W40" s="5"/>
      <c r="X40" s="5"/>
      <c r="Y40" s="5"/>
    </row>
    <row r="41" spans="1:25" s="3" customFormat="1" ht="42" customHeight="1">
      <c r="B41" s="126" t="s">
        <v>1461</v>
      </c>
      <c r="C41" s="88"/>
      <c r="D41" s="88"/>
      <c r="E41" s="88"/>
      <c r="F41" s="84"/>
      <c r="G41" s="19"/>
      <c r="H41" s="6"/>
      <c r="I41" s="23"/>
      <c r="J41" s="23"/>
      <c r="K41" s="19"/>
      <c r="L41" s="85"/>
      <c r="M41" s="24"/>
      <c r="N41" s="65"/>
      <c r="O41" s="65"/>
      <c r="P41" s="65"/>
      <c r="S41" s="215">
        <v>1</v>
      </c>
      <c r="T41" s="4"/>
      <c r="U41" s="5"/>
      <c r="V41" s="5"/>
      <c r="W41" s="5"/>
      <c r="X41" s="5"/>
      <c r="Y41" s="5"/>
    </row>
    <row r="42" spans="1:25" s="3" customFormat="1" ht="54" customHeight="1">
      <c r="B42" s="1" t="s">
        <v>4328</v>
      </c>
      <c r="C42" s="2"/>
      <c r="D42" s="304" t="s">
        <v>4329</v>
      </c>
      <c r="E42" s="89"/>
      <c r="F42" s="89" t="s">
        <v>4330</v>
      </c>
      <c r="G42" s="2"/>
      <c r="H42" s="2"/>
      <c r="I42" s="2"/>
      <c r="J42" s="2"/>
      <c r="K42" s="2"/>
      <c r="L42" s="2"/>
      <c r="M42" s="2"/>
      <c r="N42" s="65"/>
      <c r="O42" s="65"/>
      <c r="P42" s="65"/>
      <c r="S42" s="215">
        <v>1</v>
      </c>
      <c r="T42" s="4"/>
      <c r="U42" s="5"/>
      <c r="V42" s="5"/>
      <c r="W42" s="5"/>
      <c r="X42" s="5"/>
      <c r="Y42" s="5"/>
    </row>
    <row r="43" spans="1:25" s="3" customFormat="1" ht="67.5" customHeight="1">
      <c r="A43" s="25"/>
      <c r="B43" s="70" t="s">
        <v>4331</v>
      </c>
      <c r="C43" s="70" t="s">
        <v>4332</v>
      </c>
      <c r="D43" s="70" t="s">
        <v>4333</v>
      </c>
      <c r="E43" s="70" t="s">
        <v>4334</v>
      </c>
      <c r="F43" s="70" t="s">
        <v>4335</v>
      </c>
      <c r="G43" s="70" t="s">
        <v>4336</v>
      </c>
      <c r="H43" s="70" t="s">
        <v>4337</v>
      </c>
      <c r="I43" s="71" t="s">
        <v>4338</v>
      </c>
      <c r="J43" s="793" t="s">
        <v>1477</v>
      </c>
      <c r="K43" s="793"/>
      <c r="L43" s="793"/>
      <c r="M43" s="793"/>
      <c r="N43" s="65"/>
      <c r="O43" s="65"/>
      <c r="P43" s="65"/>
      <c r="Q43" s="25"/>
      <c r="R43" s="25"/>
      <c r="S43" s="215">
        <v>1</v>
      </c>
      <c r="T43" s="4"/>
      <c r="U43" s="5"/>
      <c r="V43" s="5"/>
      <c r="W43" s="5"/>
      <c r="X43" s="5"/>
      <c r="Y43" s="5"/>
    </row>
    <row r="44" spans="1:25" s="3" customFormat="1" ht="36" customHeight="1">
      <c r="A44" s="25"/>
      <c r="B44" s="17" t="s">
        <v>448</v>
      </c>
      <c r="C44" s="17" t="s">
        <v>449</v>
      </c>
      <c r="D44" s="17" t="s">
        <v>450</v>
      </c>
      <c r="E44" s="32" t="s">
        <v>4339</v>
      </c>
      <c r="F44" s="32" t="s">
        <v>452</v>
      </c>
      <c r="G44" s="32" t="s">
        <v>4340</v>
      </c>
      <c r="H44" s="32" t="s">
        <v>4341</v>
      </c>
      <c r="I44" s="32" t="s">
        <v>4342</v>
      </c>
      <c r="J44" s="74" t="s">
        <v>1484</v>
      </c>
      <c r="K44" s="72" t="s">
        <v>1485</v>
      </c>
      <c r="L44" s="72"/>
      <c r="M44" s="77" t="s">
        <v>1486</v>
      </c>
      <c r="N44" s="65"/>
      <c r="O44" s="65"/>
      <c r="P44" s="65"/>
      <c r="Q44" s="25"/>
      <c r="R44" s="25"/>
      <c r="S44" s="215">
        <v>1</v>
      </c>
      <c r="T44" s="4"/>
      <c r="U44" s="5"/>
      <c r="V44" s="5"/>
      <c r="W44" s="5"/>
      <c r="X44" s="5"/>
      <c r="Y44" s="5"/>
    </row>
    <row r="45" spans="1:25" s="3" customFormat="1" ht="68.099999999999994" customHeight="1">
      <c r="A45" s="25"/>
      <c r="B45" s="35" t="s">
        <v>456</v>
      </c>
      <c r="C45" s="78" t="s">
        <v>457</v>
      </c>
      <c r="D45" s="36" t="s">
        <v>458</v>
      </c>
      <c r="E45" s="35" t="s">
        <v>459</v>
      </c>
      <c r="F45" s="35" t="s">
        <v>460</v>
      </c>
      <c r="G45" s="35" t="s">
        <v>461</v>
      </c>
      <c r="H45" s="81" t="s">
        <v>1479</v>
      </c>
      <c r="I45" s="33" t="s">
        <v>4343</v>
      </c>
      <c r="J45" s="74" t="s">
        <v>1493</v>
      </c>
      <c r="K45" s="72" t="s">
        <v>1494</v>
      </c>
      <c r="L45" s="72"/>
      <c r="M45" s="77" t="s">
        <v>1495</v>
      </c>
      <c r="N45" s="65"/>
      <c r="O45" s="65"/>
      <c r="P45" s="65"/>
      <c r="Q45" s="25"/>
      <c r="R45" s="25"/>
      <c r="S45" s="215">
        <v>1</v>
      </c>
      <c r="T45" s="4"/>
      <c r="U45" s="5"/>
      <c r="V45" s="5"/>
      <c r="W45" s="5"/>
      <c r="X45" s="5"/>
      <c r="Y45" s="5"/>
    </row>
    <row r="46" spans="1:25" s="3" customFormat="1" ht="68.099999999999994" customHeight="1">
      <c r="A46" s="25"/>
      <c r="B46" s="53">
        <v>2</v>
      </c>
      <c r="C46" s="79" t="s">
        <v>464</v>
      </c>
      <c r="D46" s="9" t="s">
        <v>465</v>
      </c>
      <c r="E46" s="80"/>
      <c r="F46" s="80"/>
      <c r="G46" s="80"/>
      <c r="H46" s="81" t="s">
        <v>1489</v>
      </c>
      <c r="I46" s="33" t="s">
        <v>4344</v>
      </c>
      <c r="J46" s="74" t="s">
        <v>1501</v>
      </c>
      <c r="K46" s="72" t="s">
        <v>1502</v>
      </c>
      <c r="L46" s="72"/>
      <c r="M46" s="76" t="s">
        <v>1503</v>
      </c>
      <c r="N46" s="65"/>
      <c r="O46" s="65"/>
      <c r="P46" s="65"/>
      <c r="Q46" s="25"/>
      <c r="R46" s="25"/>
      <c r="S46" s="215">
        <v>1</v>
      </c>
      <c r="T46" s="4"/>
      <c r="U46" s="5"/>
      <c r="V46" s="5"/>
      <c r="W46" s="5"/>
      <c r="X46" s="5"/>
      <c r="Y46" s="5"/>
    </row>
    <row r="47" spans="1:25" s="3" customFormat="1" ht="68.099999999999994" customHeight="1">
      <c r="A47" s="25"/>
      <c r="B47" s="53">
        <v>3</v>
      </c>
      <c r="C47" s="79" t="s">
        <v>466</v>
      </c>
      <c r="D47" s="9" t="s">
        <v>467</v>
      </c>
      <c r="E47" s="80"/>
      <c r="F47" s="80"/>
      <c r="G47" s="80"/>
      <c r="H47" s="81" t="s">
        <v>1497</v>
      </c>
      <c r="I47" s="33" t="s">
        <v>4345</v>
      </c>
      <c r="J47" s="74" t="s">
        <v>1511</v>
      </c>
      <c r="K47" s="72" t="s">
        <v>1512</v>
      </c>
      <c r="L47" s="72"/>
      <c r="M47" s="76" t="s">
        <v>1513</v>
      </c>
      <c r="N47" s="65"/>
      <c r="O47" s="65"/>
      <c r="P47" s="65"/>
      <c r="Q47" s="25"/>
      <c r="R47" s="25"/>
      <c r="S47" s="215">
        <v>1</v>
      </c>
      <c r="T47" s="4"/>
      <c r="U47" s="5"/>
      <c r="V47" s="5"/>
      <c r="W47" s="5"/>
      <c r="X47" s="5"/>
      <c r="Y47" s="5"/>
    </row>
    <row r="48" spans="1:25" s="3" customFormat="1" ht="68.099999999999994" customHeight="1">
      <c r="A48" s="25"/>
      <c r="B48" s="53">
        <v>4</v>
      </c>
      <c r="C48" s="79" t="s">
        <v>468</v>
      </c>
      <c r="D48" s="9" t="s">
        <v>469</v>
      </c>
      <c r="E48" s="80"/>
      <c r="F48" s="80"/>
      <c r="G48" s="80"/>
      <c r="H48" s="81" t="s">
        <v>1507</v>
      </c>
      <c r="I48" s="33" t="s">
        <v>4346</v>
      </c>
      <c r="J48" s="74" t="s">
        <v>1520</v>
      </c>
      <c r="K48" s="72" t="s">
        <v>1521</v>
      </c>
      <c r="L48" s="72"/>
      <c r="M48" s="76" t="s">
        <v>1522</v>
      </c>
      <c r="N48" s="65"/>
      <c r="O48" s="65"/>
      <c r="P48" s="65"/>
      <c r="Q48" s="25"/>
      <c r="R48" s="25"/>
      <c r="S48" s="215">
        <v>1</v>
      </c>
      <c r="T48" s="4"/>
      <c r="U48" s="5"/>
      <c r="V48" s="5"/>
      <c r="W48" s="5"/>
      <c r="X48" s="5"/>
      <c r="Y48" s="5"/>
    </row>
    <row r="49" spans="1:25" s="3" customFormat="1" ht="68.099999999999994" customHeight="1">
      <c r="A49" s="25"/>
      <c r="B49" s="53">
        <v>5</v>
      </c>
      <c r="C49" s="79" t="s">
        <v>471</v>
      </c>
      <c r="D49" s="9" t="s">
        <v>472</v>
      </c>
      <c r="E49" s="80"/>
      <c r="F49" s="80"/>
      <c r="G49" s="80"/>
      <c r="H49" s="81" t="s">
        <v>1516</v>
      </c>
      <c r="I49" s="33" t="s">
        <v>4347</v>
      </c>
      <c r="J49" s="74" t="s">
        <v>1530</v>
      </c>
      <c r="K49" s="72" t="s">
        <v>1531</v>
      </c>
      <c r="L49" s="72"/>
      <c r="M49" s="76" t="s">
        <v>1532</v>
      </c>
      <c r="N49" s="65"/>
      <c r="O49" s="65"/>
      <c r="P49" s="65"/>
      <c r="Q49" s="25"/>
      <c r="R49" s="25"/>
      <c r="S49" s="215">
        <v>1</v>
      </c>
      <c r="T49" s="4"/>
      <c r="U49" s="5"/>
      <c r="V49" s="5"/>
      <c r="W49" s="5"/>
      <c r="X49" s="5"/>
      <c r="Y49" s="5"/>
    </row>
    <row r="50" spans="1:25" s="3" customFormat="1" ht="68.099999999999994" customHeight="1">
      <c r="A50" s="25"/>
      <c r="B50" s="53">
        <v>6</v>
      </c>
      <c r="C50" s="79" t="s">
        <v>474</v>
      </c>
      <c r="D50" s="9" t="s">
        <v>475</v>
      </c>
      <c r="E50" s="80"/>
      <c r="F50" s="80"/>
      <c r="G50" s="80"/>
      <c r="H50" s="81" t="s">
        <v>1526</v>
      </c>
      <c r="I50" s="33" t="s">
        <v>4348</v>
      </c>
      <c r="J50" s="74" t="s">
        <v>1538</v>
      </c>
      <c r="K50" s="72" t="s">
        <v>1539</v>
      </c>
      <c r="L50" s="72"/>
      <c r="M50" s="76" t="s">
        <v>1540</v>
      </c>
      <c r="N50" s="65"/>
      <c r="O50" s="65"/>
      <c r="P50" s="65"/>
      <c r="Q50" s="25"/>
      <c r="R50" s="25"/>
      <c r="S50" s="215">
        <v>1</v>
      </c>
      <c r="T50" s="4"/>
      <c r="U50" s="5"/>
      <c r="V50" s="5"/>
      <c r="W50" s="5"/>
      <c r="X50" s="5"/>
      <c r="Y50" s="5"/>
    </row>
    <row r="51" spans="1:25" s="3" customFormat="1" ht="68.099999999999994" customHeight="1">
      <c r="A51" s="25"/>
      <c r="B51" s="53">
        <v>7</v>
      </c>
      <c r="C51" s="79" t="s">
        <v>477</v>
      </c>
      <c r="D51" s="9" t="s">
        <v>478</v>
      </c>
      <c r="E51" s="80"/>
      <c r="F51" s="80"/>
      <c r="G51" s="80"/>
      <c r="H51" s="81" t="s">
        <v>1534</v>
      </c>
      <c r="I51" s="33" t="s">
        <v>4349</v>
      </c>
      <c r="J51" s="74" t="s">
        <v>1546</v>
      </c>
      <c r="K51" s="72" t="s">
        <v>1547</v>
      </c>
      <c r="L51" s="72"/>
      <c r="M51" s="76" t="s">
        <v>1548</v>
      </c>
      <c r="N51" s="65"/>
      <c r="O51" s="65"/>
      <c r="P51" s="65"/>
      <c r="Q51" s="25"/>
      <c r="R51" s="25"/>
      <c r="S51" s="215">
        <v>1</v>
      </c>
      <c r="T51" s="4"/>
      <c r="U51" s="5"/>
      <c r="V51" s="5"/>
      <c r="W51" s="5"/>
      <c r="X51" s="5"/>
      <c r="Y51" s="5"/>
    </row>
    <row r="52" spans="1:25" s="3" customFormat="1" ht="63.95" customHeight="1">
      <c r="A52" s="25"/>
      <c r="B52" s="53">
        <v>8</v>
      </c>
      <c r="C52" s="79" t="s">
        <v>480</v>
      </c>
      <c r="D52" s="9" t="s">
        <v>481</v>
      </c>
      <c r="E52" s="80"/>
      <c r="F52" s="80"/>
      <c r="G52" s="80"/>
      <c r="H52" s="81" t="s">
        <v>1542</v>
      </c>
      <c r="I52" s="33" t="s">
        <v>4350</v>
      </c>
      <c r="J52" s="75"/>
      <c r="K52" s="73"/>
      <c r="L52" s="73"/>
      <c r="M52" s="75"/>
      <c r="N52" s="65"/>
      <c r="O52" s="65"/>
      <c r="P52" s="65"/>
      <c r="Q52" s="25"/>
      <c r="R52" s="25"/>
      <c r="S52" s="215">
        <v>1</v>
      </c>
      <c r="T52" s="4"/>
      <c r="U52" s="5"/>
      <c r="V52" s="5"/>
      <c r="W52" s="5"/>
      <c r="X52" s="5"/>
      <c r="Y52" s="5"/>
    </row>
    <row r="53" spans="1:25" s="3" customFormat="1" ht="63.95" customHeight="1">
      <c r="A53" s="25"/>
      <c r="B53" s="53">
        <v>9</v>
      </c>
      <c r="C53" s="79" t="s">
        <v>483</v>
      </c>
      <c r="D53" s="9" t="s">
        <v>484</v>
      </c>
      <c r="E53" s="80"/>
      <c r="F53" s="80"/>
      <c r="G53" s="80"/>
      <c r="H53" s="81" t="s">
        <v>1550</v>
      </c>
      <c r="I53" s="33" t="s">
        <v>4351</v>
      </c>
      <c r="J53" s="75"/>
      <c r="K53" s="73"/>
      <c r="L53" s="73"/>
      <c r="M53" s="73"/>
      <c r="N53" s="65"/>
      <c r="O53" s="65"/>
      <c r="P53" s="65"/>
      <c r="Q53" s="25"/>
      <c r="R53" s="25"/>
      <c r="S53" s="215">
        <v>1</v>
      </c>
      <c r="T53" s="4"/>
      <c r="U53" s="5"/>
      <c r="V53" s="5"/>
      <c r="W53" s="5"/>
      <c r="X53" s="5"/>
      <c r="Y53" s="5"/>
    </row>
    <row r="54" spans="1:25" s="3" customFormat="1" ht="63.95" customHeight="1">
      <c r="A54" s="25"/>
      <c r="B54" s="53">
        <v>10</v>
      </c>
      <c r="C54" s="79" t="s">
        <v>486</v>
      </c>
      <c r="D54" s="9" t="s">
        <v>487</v>
      </c>
      <c r="E54" s="80"/>
      <c r="F54" s="80"/>
      <c r="G54" s="80"/>
      <c r="H54" s="81" t="s">
        <v>1555</v>
      </c>
      <c r="I54" s="33" t="s">
        <v>4352</v>
      </c>
      <c r="J54" s="75"/>
      <c r="K54" s="73"/>
      <c r="L54" s="73"/>
      <c r="M54" s="73"/>
      <c r="N54" s="65"/>
      <c r="O54" s="65"/>
      <c r="P54" s="65"/>
      <c r="Q54" s="25"/>
      <c r="R54" s="25"/>
      <c r="S54" s="215">
        <v>1</v>
      </c>
      <c r="T54" s="4"/>
      <c r="U54" s="5"/>
      <c r="V54" s="5"/>
      <c r="W54" s="5"/>
      <c r="X54" s="5"/>
      <c r="Y54" s="5"/>
    </row>
    <row r="55" spans="1:25" s="3" customFormat="1">
      <c r="A55" s="25"/>
      <c r="B55" s="13"/>
      <c r="C55" s="13"/>
      <c r="D55" s="13"/>
      <c r="E55" s="13"/>
      <c r="F55" s="13"/>
      <c r="G55" s="13"/>
      <c r="H55" s="13"/>
      <c r="I55" s="13"/>
      <c r="J55" s="13"/>
      <c r="K55" s="13"/>
      <c r="L55" s="13"/>
      <c r="M55" s="13"/>
      <c r="N55" s="65"/>
      <c r="O55" s="65"/>
      <c r="P55" s="65"/>
      <c r="Q55" s="25"/>
      <c r="R55" s="25"/>
      <c r="S55" s="215">
        <v>1</v>
      </c>
      <c r="T55" s="4"/>
      <c r="U55" s="5"/>
      <c r="V55" s="5"/>
      <c r="W55" s="5"/>
      <c r="X55" s="5"/>
      <c r="Y55" s="5"/>
    </row>
    <row r="56" spans="1:25">
      <c r="N56" s="98"/>
      <c r="O56" s="99"/>
      <c r="P56" s="99"/>
      <c r="S56" s="215">
        <v>1</v>
      </c>
    </row>
    <row r="57" spans="1:25" s="3" customFormat="1" ht="30" customHeight="1">
      <c r="A57" s="25"/>
      <c r="B57" s="60" t="s">
        <v>4353</v>
      </c>
      <c r="C57" s="2"/>
      <c r="D57" s="2"/>
      <c r="E57" s="2"/>
      <c r="F57" s="2"/>
      <c r="G57" s="2"/>
      <c r="H57" s="2"/>
      <c r="I57" s="2"/>
      <c r="J57" s="2"/>
      <c r="K57" s="2"/>
      <c r="L57" s="2"/>
      <c r="M57" s="2"/>
      <c r="N57" s="2"/>
      <c r="O57" s="64" t="s">
        <v>4354</v>
      </c>
      <c r="P57" s="63" t="str">
        <f>$Q$194</f>
        <v>Q194</v>
      </c>
      <c r="Q57" s="63"/>
      <c r="R57" s="25"/>
      <c r="S57" s="215">
        <v>1</v>
      </c>
      <c r="T57" s="4"/>
      <c r="U57" s="5"/>
      <c r="V57" s="5"/>
      <c r="W57" s="5"/>
      <c r="X57" s="5"/>
      <c r="Y57" s="5"/>
    </row>
    <row r="58" spans="1:25" s="3" customFormat="1" ht="54" customHeight="1">
      <c r="A58" s="25"/>
      <c r="B58" s="68" t="s">
        <v>4355</v>
      </c>
      <c r="C58" s="67" t="s">
        <v>4356</v>
      </c>
      <c r="D58" s="67" t="s">
        <v>4357</v>
      </c>
      <c r="E58" s="67" t="s">
        <v>4358</v>
      </c>
      <c r="F58" s="67" t="s">
        <v>4359</v>
      </c>
      <c r="G58" s="37" t="s">
        <v>4360</v>
      </c>
      <c r="H58" s="69" t="s">
        <v>4361</v>
      </c>
      <c r="I58" s="38"/>
      <c r="J58" s="38"/>
      <c r="K58" s="38"/>
      <c r="L58" s="38"/>
      <c r="M58" s="38"/>
      <c r="N58" s="38"/>
      <c r="O58" s="38"/>
      <c r="P58" s="38"/>
      <c r="Q58" s="38"/>
      <c r="R58" s="25"/>
      <c r="S58" s="215">
        <v>1</v>
      </c>
      <c r="T58" s="4"/>
      <c r="U58" s="5"/>
      <c r="V58" s="5"/>
      <c r="W58" s="5"/>
      <c r="X58" s="5"/>
      <c r="Y58" s="5"/>
    </row>
    <row r="59" spans="1:25" s="3" customFormat="1" ht="27.75" customHeight="1">
      <c r="A59" s="25"/>
      <c r="B59" s="46" t="s">
        <v>449</v>
      </c>
      <c r="C59" s="46" t="s">
        <v>611</v>
      </c>
      <c r="D59" s="46" t="s">
        <v>614</v>
      </c>
      <c r="E59" s="46" t="s">
        <v>617</v>
      </c>
      <c r="F59" s="46" t="s">
        <v>620</v>
      </c>
      <c r="G59" s="46" t="s">
        <v>622</v>
      </c>
      <c r="H59" s="46" t="s">
        <v>631</v>
      </c>
      <c r="I59" s="46" t="s">
        <v>632</v>
      </c>
      <c r="J59" s="46" t="s">
        <v>633</v>
      </c>
      <c r="K59" s="46" t="s">
        <v>634</v>
      </c>
      <c r="L59" s="46" t="s">
        <v>635</v>
      </c>
      <c r="M59" s="46" t="s">
        <v>636</v>
      </c>
      <c r="N59" s="46" t="s">
        <v>637</v>
      </c>
      <c r="O59" s="46" t="s">
        <v>638</v>
      </c>
      <c r="P59" s="46"/>
      <c r="Q59" s="46"/>
      <c r="R59" s="25"/>
      <c r="S59" s="215">
        <v>1</v>
      </c>
      <c r="T59" s="4"/>
      <c r="U59" s="5"/>
      <c r="V59" s="5"/>
      <c r="W59" s="5"/>
      <c r="X59" s="5"/>
      <c r="Y59" s="5"/>
    </row>
    <row r="60" spans="1:25" s="3" customFormat="1" ht="50.1" customHeight="1">
      <c r="A60" s="25"/>
      <c r="B60" s="14" t="s">
        <v>641</v>
      </c>
      <c r="C60" s="14" t="s">
        <v>642</v>
      </c>
      <c r="D60" s="14" t="s">
        <v>643</v>
      </c>
      <c r="E60" s="22" t="s">
        <v>644</v>
      </c>
      <c r="F60" s="22" t="s">
        <v>645</v>
      </c>
      <c r="G60" s="9" t="s">
        <v>646</v>
      </c>
      <c r="H60" s="6" t="s">
        <v>542</v>
      </c>
      <c r="I60" s="6" t="s">
        <v>647</v>
      </c>
      <c r="J60" s="6" t="s">
        <v>648</v>
      </c>
      <c r="K60" s="6" t="s">
        <v>649</v>
      </c>
      <c r="L60" s="6" t="s">
        <v>460</v>
      </c>
      <c r="M60" s="6" t="s">
        <v>525</v>
      </c>
      <c r="N60" s="6" t="s">
        <v>650</v>
      </c>
      <c r="O60" s="795" t="s">
        <v>651</v>
      </c>
      <c r="P60" s="795"/>
      <c r="Q60" s="795"/>
      <c r="R60" s="25"/>
      <c r="S60" s="215">
        <v>1</v>
      </c>
      <c r="T60" s="4"/>
      <c r="U60" s="5"/>
      <c r="V60" s="5"/>
      <c r="W60" s="5"/>
      <c r="X60" s="5"/>
      <c r="Y60" s="5"/>
    </row>
    <row r="61" spans="1:25" s="3" customFormat="1" ht="50.1" customHeight="1">
      <c r="A61" s="25"/>
      <c r="B61" s="14" t="s">
        <v>656</v>
      </c>
      <c r="C61" s="14" t="s">
        <v>657</v>
      </c>
      <c r="D61" s="14" t="s">
        <v>658</v>
      </c>
      <c r="E61" s="22" t="s">
        <v>659</v>
      </c>
      <c r="F61" s="22" t="s">
        <v>660</v>
      </c>
      <c r="G61" s="9" t="s">
        <v>661</v>
      </c>
      <c r="H61" s="6" t="s">
        <v>460</v>
      </c>
      <c r="I61" s="6" t="s">
        <v>662</v>
      </c>
      <c r="J61" s="6" t="s">
        <v>663</v>
      </c>
      <c r="K61" s="6" t="s">
        <v>641</v>
      </c>
      <c r="L61" s="6" t="s">
        <v>519</v>
      </c>
      <c r="M61" s="6" t="s">
        <v>664</v>
      </c>
      <c r="N61" s="6" t="s">
        <v>665</v>
      </c>
      <c r="O61" s="795" t="s">
        <v>666</v>
      </c>
      <c r="P61" s="795"/>
      <c r="Q61" s="795"/>
      <c r="R61" s="25"/>
      <c r="S61" s="215">
        <v>1</v>
      </c>
      <c r="T61" s="4"/>
      <c r="U61" s="5"/>
      <c r="V61" s="5"/>
      <c r="W61" s="5"/>
      <c r="X61" s="5"/>
      <c r="Y61" s="5"/>
    </row>
    <row r="62" spans="1:25" s="3" customFormat="1" ht="50.1" customHeight="1">
      <c r="A62" s="25"/>
      <c r="B62" s="14" t="s">
        <v>671</v>
      </c>
      <c r="C62" s="14" t="s">
        <v>657</v>
      </c>
      <c r="D62" s="14" t="s">
        <v>658</v>
      </c>
      <c r="E62" s="22" t="s">
        <v>672</v>
      </c>
      <c r="F62" s="22" t="s">
        <v>673</v>
      </c>
      <c r="G62" s="9" t="s">
        <v>661</v>
      </c>
      <c r="H62" s="6" t="s">
        <v>674</v>
      </c>
      <c r="I62" s="6" t="s">
        <v>460</v>
      </c>
      <c r="J62" s="6" t="s">
        <v>662</v>
      </c>
      <c r="K62" s="6" t="s">
        <v>519</v>
      </c>
      <c r="L62" s="6" t="s">
        <v>664</v>
      </c>
      <c r="M62" s="6" t="s">
        <v>675</v>
      </c>
      <c r="N62" s="6" t="s">
        <v>676</v>
      </c>
      <c r="O62" s="795" t="s">
        <v>677</v>
      </c>
      <c r="P62" s="795"/>
      <c r="Q62" s="795"/>
      <c r="R62" s="25"/>
      <c r="S62" s="215">
        <v>1</v>
      </c>
      <c r="T62" s="4"/>
      <c r="U62" s="5"/>
      <c r="V62" s="5"/>
      <c r="W62" s="5"/>
      <c r="X62" s="5"/>
      <c r="Y62" s="5"/>
    </row>
    <row r="63" spans="1:25" s="3" customFormat="1" ht="50.1" customHeight="1">
      <c r="A63" s="25"/>
      <c r="B63" s="14" t="s">
        <v>486</v>
      </c>
      <c r="C63" s="14" t="s">
        <v>657</v>
      </c>
      <c r="D63" s="14" t="s">
        <v>679</v>
      </c>
      <c r="E63" s="22" t="s">
        <v>680</v>
      </c>
      <c r="F63" s="22" t="s">
        <v>681</v>
      </c>
      <c r="G63" s="9" t="s">
        <v>682</v>
      </c>
      <c r="H63" s="6" t="s">
        <v>647</v>
      </c>
      <c r="I63" s="6" t="s">
        <v>641</v>
      </c>
      <c r="J63" s="6" t="s">
        <v>459</v>
      </c>
      <c r="K63" s="6" t="s">
        <v>683</v>
      </c>
      <c r="L63" s="6" t="s">
        <v>553</v>
      </c>
      <c r="M63" s="6" t="s">
        <v>684</v>
      </c>
      <c r="N63" s="6" t="s">
        <v>650</v>
      </c>
      <c r="O63" s="795" t="s">
        <v>685</v>
      </c>
      <c r="P63" s="795"/>
      <c r="Q63" s="795"/>
      <c r="R63" s="25"/>
      <c r="S63" s="215">
        <v>1</v>
      </c>
      <c r="T63" s="4"/>
      <c r="U63" s="5"/>
      <c r="V63" s="5"/>
      <c r="W63" s="5"/>
      <c r="X63" s="5"/>
      <c r="Y63" s="5"/>
    </row>
    <row r="64" spans="1:25" s="3" customFormat="1" ht="50.1" customHeight="1">
      <c r="A64" s="25"/>
      <c r="B64" s="14" t="s">
        <v>477</v>
      </c>
      <c r="C64" s="14" t="s">
        <v>657</v>
      </c>
      <c r="D64" s="14" t="s">
        <v>689</v>
      </c>
      <c r="E64" s="22" t="s">
        <v>690</v>
      </c>
      <c r="F64" s="22" t="s">
        <v>691</v>
      </c>
      <c r="G64" s="9" t="s">
        <v>682</v>
      </c>
      <c r="H64" s="6" t="s">
        <v>536</v>
      </c>
      <c r="I64" s="6" t="s">
        <v>692</v>
      </c>
      <c r="J64" s="6" t="s">
        <v>676</v>
      </c>
      <c r="K64" s="6" t="s">
        <v>507</v>
      </c>
      <c r="L64" s="6" t="s">
        <v>513</v>
      </c>
      <c r="M64" s="6" t="s">
        <v>693</v>
      </c>
      <c r="N64" s="6" t="s">
        <v>547</v>
      </c>
      <c r="O64" s="795" t="s">
        <v>694</v>
      </c>
      <c r="P64" s="795"/>
      <c r="Q64" s="795"/>
      <c r="R64" s="25"/>
      <c r="S64" s="215">
        <v>1</v>
      </c>
      <c r="T64" s="4"/>
      <c r="U64" s="5"/>
      <c r="V64" s="27" t="s">
        <v>4362</v>
      </c>
      <c r="W64" s="5"/>
      <c r="X64" s="5"/>
      <c r="Y64" s="5"/>
    </row>
    <row r="65" spans="1:25" s="3" customFormat="1" ht="50.1" customHeight="1">
      <c r="A65" s="25"/>
      <c r="B65" s="14" t="s">
        <v>699</v>
      </c>
      <c r="C65" s="14" t="s">
        <v>657</v>
      </c>
      <c r="D65" s="14" t="s">
        <v>658</v>
      </c>
      <c r="E65" s="22" t="s">
        <v>700</v>
      </c>
      <c r="F65" s="22" t="s">
        <v>701</v>
      </c>
      <c r="G65" s="9" t="s">
        <v>661</v>
      </c>
      <c r="H65" s="6" t="s">
        <v>460</v>
      </c>
      <c r="I65" s="6" t="s">
        <v>662</v>
      </c>
      <c r="J65" s="6" t="s">
        <v>641</v>
      </c>
      <c r="K65" s="6" t="s">
        <v>687</v>
      </c>
      <c r="L65" s="6" t="s">
        <v>513</v>
      </c>
      <c r="M65" s="6" t="s">
        <v>702</v>
      </c>
      <c r="N65" s="6" t="s">
        <v>553</v>
      </c>
      <c r="O65" s="795" t="s">
        <v>703</v>
      </c>
      <c r="P65" s="795"/>
      <c r="Q65" s="795"/>
      <c r="R65" s="25"/>
      <c r="S65" s="215">
        <v>1</v>
      </c>
      <c r="T65" s="4"/>
      <c r="U65" s="5"/>
      <c r="V65" s="5"/>
      <c r="W65" s="5"/>
      <c r="X65" s="5"/>
      <c r="Y65" s="5"/>
    </row>
    <row r="66" spans="1:25" s="3" customFormat="1" ht="50.1" customHeight="1">
      <c r="A66" s="25"/>
      <c r="B66" s="14" t="s">
        <v>457</v>
      </c>
      <c r="C66" s="14" t="s">
        <v>657</v>
      </c>
      <c r="D66" s="14" t="s">
        <v>707</v>
      </c>
      <c r="E66" s="22" t="s">
        <v>708</v>
      </c>
      <c r="F66" s="22" t="s">
        <v>709</v>
      </c>
      <c r="G66" s="9" t="s">
        <v>682</v>
      </c>
      <c r="H66" s="6" t="s">
        <v>676</v>
      </c>
      <c r="I66" s="6" t="s">
        <v>459</v>
      </c>
      <c r="J66" s="6" t="s">
        <v>710</v>
      </c>
      <c r="K66" s="6" t="s">
        <v>650</v>
      </c>
      <c r="L66" s="6" t="s">
        <v>460</v>
      </c>
      <c r="M66" s="6" t="s">
        <v>519</v>
      </c>
      <c r="N66" s="6" t="s">
        <v>547</v>
      </c>
      <c r="O66" s="795" t="s">
        <v>711</v>
      </c>
      <c r="P66" s="795"/>
      <c r="Q66" s="795"/>
      <c r="R66" s="25"/>
      <c r="S66" s="215">
        <v>1</v>
      </c>
      <c r="T66" s="4"/>
      <c r="U66" s="5"/>
      <c r="V66" s="5"/>
      <c r="W66" s="5"/>
      <c r="X66" s="5"/>
      <c r="Y66" s="5"/>
    </row>
    <row r="67" spans="1:25" s="3" customFormat="1" ht="50.1" customHeight="1">
      <c r="A67" s="25"/>
      <c r="B67" s="14" t="s">
        <v>715</v>
      </c>
      <c r="C67" s="14" t="s">
        <v>657</v>
      </c>
      <c r="D67" s="14" t="s">
        <v>716</v>
      </c>
      <c r="E67" s="22" t="s">
        <v>717</v>
      </c>
      <c r="F67" s="22" t="s">
        <v>718</v>
      </c>
      <c r="G67" s="9" t="s">
        <v>661</v>
      </c>
      <c r="H67" s="6" t="s">
        <v>719</v>
      </c>
      <c r="I67" s="6" t="s">
        <v>692</v>
      </c>
      <c r="J67" s="6" t="s">
        <v>460</v>
      </c>
      <c r="K67" s="6" t="s">
        <v>530</v>
      </c>
      <c r="L67" s="6" t="s">
        <v>647</v>
      </c>
      <c r="M67" s="6" t="s">
        <v>513</v>
      </c>
      <c r="N67" s="6" t="s">
        <v>720</v>
      </c>
      <c r="O67" s="795" t="s">
        <v>721</v>
      </c>
      <c r="P67" s="795"/>
      <c r="Q67" s="795"/>
      <c r="R67" s="25"/>
      <c r="S67" s="215">
        <v>1</v>
      </c>
      <c r="T67" s="4"/>
      <c r="U67" s="5"/>
      <c r="V67" s="5"/>
      <c r="W67" s="5"/>
      <c r="X67" s="5"/>
      <c r="Y67" s="5"/>
    </row>
    <row r="68" spans="1:25" s="3" customFormat="1" ht="50.1" customHeight="1">
      <c r="A68" s="25"/>
      <c r="B68" s="14" t="s">
        <v>725</v>
      </c>
      <c r="C68" s="14" t="s">
        <v>657</v>
      </c>
      <c r="D68" s="14" t="s">
        <v>726</v>
      </c>
      <c r="E68" s="22" t="s">
        <v>727</v>
      </c>
      <c r="F68" s="22" t="s">
        <v>728</v>
      </c>
      <c r="G68" s="9" t="s">
        <v>661</v>
      </c>
      <c r="H68" s="6" t="s">
        <v>719</v>
      </c>
      <c r="I68" s="6" t="s">
        <v>519</v>
      </c>
      <c r="J68" s="6" t="s">
        <v>513</v>
      </c>
      <c r="K68" s="6" t="s">
        <v>729</v>
      </c>
      <c r="L68" s="6" t="s">
        <v>730</v>
      </c>
      <c r="M68" s="6" t="s">
        <v>460</v>
      </c>
      <c r="N68" s="6" t="s">
        <v>547</v>
      </c>
      <c r="O68" s="795" t="s">
        <v>731</v>
      </c>
      <c r="P68" s="795"/>
      <c r="Q68" s="795"/>
      <c r="R68" s="25"/>
      <c r="S68" s="215">
        <v>1</v>
      </c>
      <c r="T68" s="4"/>
      <c r="U68" s="5"/>
      <c r="V68" s="5"/>
      <c r="W68" s="5"/>
      <c r="X68" s="5"/>
      <c r="Y68" s="5"/>
    </row>
    <row r="69" spans="1:25" s="3" customFormat="1" ht="50.1" customHeight="1">
      <c r="A69" s="25"/>
      <c r="B69" s="14" t="s">
        <v>648</v>
      </c>
      <c r="C69" s="14" t="s">
        <v>657</v>
      </c>
      <c r="D69" s="14" t="s">
        <v>198</v>
      </c>
      <c r="E69" s="22" t="s">
        <v>735</v>
      </c>
      <c r="F69" s="22" t="s">
        <v>736</v>
      </c>
      <c r="G69" s="9" t="s">
        <v>646</v>
      </c>
      <c r="H69" s="6" t="s">
        <v>641</v>
      </c>
      <c r="I69" s="6" t="s">
        <v>542</v>
      </c>
      <c r="J69" s="6" t="s">
        <v>729</v>
      </c>
      <c r="K69" s="6" t="s">
        <v>525</v>
      </c>
      <c r="L69" s="6" t="s">
        <v>662</v>
      </c>
      <c r="M69" s="6" t="s">
        <v>460</v>
      </c>
      <c r="N69" s="6" t="s">
        <v>547</v>
      </c>
      <c r="O69" s="795" t="s">
        <v>737</v>
      </c>
      <c r="P69" s="795"/>
      <c r="Q69" s="795"/>
      <c r="R69" s="25"/>
      <c r="S69" s="215">
        <v>1</v>
      </c>
      <c r="T69" s="4"/>
      <c r="U69" s="5"/>
      <c r="V69" s="5"/>
      <c r="W69" s="5"/>
      <c r="X69" s="5"/>
      <c r="Y69" s="5"/>
    </row>
    <row r="70" spans="1:25" s="3" customFormat="1" ht="50.1" customHeight="1">
      <c r="A70" s="25"/>
      <c r="B70" s="14" t="s">
        <v>468</v>
      </c>
      <c r="C70" s="14" t="s">
        <v>657</v>
      </c>
      <c r="D70" s="14" t="s">
        <v>726</v>
      </c>
      <c r="E70" s="22" t="s">
        <v>741</v>
      </c>
      <c r="F70" s="22" t="s">
        <v>742</v>
      </c>
      <c r="G70" s="9" t="s">
        <v>661</v>
      </c>
      <c r="H70" s="6" t="s">
        <v>519</v>
      </c>
      <c r="I70" s="6" t="s">
        <v>459</v>
      </c>
      <c r="J70" s="6" t="s">
        <v>460</v>
      </c>
      <c r="K70" s="6" t="s">
        <v>662</v>
      </c>
      <c r="L70" s="6" t="s">
        <v>743</v>
      </c>
      <c r="M70" s="6" t="s">
        <v>553</v>
      </c>
      <c r="N70" s="6" t="s">
        <v>744</v>
      </c>
      <c r="O70" s="795" t="s">
        <v>745</v>
      </c>
      <c r="P70" s="795"/>
      <c r="Q70" s="795"/>
      <c r="R70" s="25"/>
      <c r="S70" s="215">
        <v>1</v>
      </c>
      <c r="T70" s="4"/>
      <c r="U70" s="5"/>
      <c r="V70" s="5"/>
      <c r="W70" s="5"/>
      <c r="X70" s="5"/>
      <c r="Y70" s="5"/>
    </row>
    <row r="71" spans="1:25" s="3" customFormat="1" ht="50.1" customHeight="1">
      <c r="A71" s="25"/>
      <c r="B71" s="14" t="s">
        <v>752</v>
      </c>
      <c r="C71" s="14" t="s">
        <v>657</v>
      </c>
      <c r="D71" s="14" t="s">
        <v>658</v>
      </c>
      <c r="E71" s="22" t="s">
        <v>700</v>
      </c>
      <c r="F71" s="22" t="s">
        <v>753</v>
      </c>
      <c r="G71" s="9" t="s">
        <v>661</v>
      </c>
      <c r="H71" s="6" t="s">
        <v>686</v>
      </c>
      <c r="I71" s="6" t="s">
        <v>719</v>
      </c>
      <c r="J71" s="6" t="s">
        <v>513</v>
      </c>
      <c r="K71" s="6" t="s">
        <v>459</v>
      </c>
      <c r="L71" s="6" t="s">
        <v>754</v>
      </c>
      <c r="M71" s="6" t="s">
        <v>519</v>
      </c>
      <c r="N71" s="6" t="s">
        <v>710</v>
      </c>
      <c r="O71" s="795" t="s">
        <v>755</v>
      </c>
      <c r="P71" s="795"/>
      <c r="Q71" s="795"/>
      <c r="R71" s="25"/>
      <c r="S71" s="215">
        <v>1</v>
      </c>
      <c r="T71" s="4"/>
      <c r="U71" s="5"/>
      <c r="V71" s="5"/>
      <c r="W71" s="5"/>
      <c r="X71" s="5"/>
      <c r="Y71" s="5"/>
    </row>
    <row r="72" spans="1:25" s="3" customFormat="1" ht="50.1" customHeight="1">
      <c r="A72" s="25"/>
      <c r="B72" s="14" t="s">
        <v>759</v>
      </c>
      <c r="C72" s="14" t="s">
        <v>657</v>
      </c>
      <c r="D72" s="14" t="s">
        <v>760</v>
      </c>
      <c r="E72" s="22" t="s">
        <v>761</v>
      </c>
      <c r="F72" s="22" t="s">
        <v>762</v>
      </c>
      <c r="G72" s="9" t="s">
        <v>682</v>
      </c>
      <c r="H72" s="6" t="s">
        <v>683</v>
      </c>
      <c r="I72" s="6" t="s">
        <v>663</v>
      </c>
      <c r="J72" s="6" t="s">
        <v>507</v>
      </c>
      <c r="K72" s="6" t="s">
        <v>460</v>
      </c>
      <c r="L72" s="6" t="s">
        <v>763</v>
      </c>
      <c r="M72" s="6" t="s">
        <v>702</v>
      </c>
      <c r="N72" s="6" t="s">
        <v>764</v>
      </c>
      <c r="O72" s="795" t="s">
        <v>765</v>
      </c>
      <c r="P72" s="795"/>
      <c r="Q72" s="795"/>
      <c r="R72" s="25"/>
      <c r="S72" s="215">
        <v>1</v>
      </c>
      <c r="T72" s="4"/>
      <c r="U72" s="5"/>
      <c r="V72" s="5"/>
      <c r="W72" s="5"/>
      <c r="X72" s="5"/>
      <c r="Y72" s="5"/>
    </row>
    <row r="73" spans="1:25" s="3" customFormat="1" ht="50.1" customHeight="1">
      <c r="A73" s="25"/>
      <c r="B73" s="14" t="s">
        <v>768</v>
      </c>
      <c r="C73" s="14" t="s">
        <v>657</v>
      </c>
      <c r="D73" s="14" t="s">
        <v>769</v>
      </c>
      <c r="E73" s="22" t="s">
        <v>770</v>
      </c>
      <c r="F73" s="22" t="s">
        <v>771</v>
      </c>
      <c r="G73" s="9" t="s">
        <v>682</v>
      </c>
      <c r="H73" s="6" t="s">
        <v>756</v>
      </c>
      <c r="I73" s="6" t="s">
        <v>662</v>
      </c>
      <c r="J73" s="6" t="s">
        <v>460</v>
      </c>
      <c r="K73" s="6" t="s">
        <v>663</v>
      </c>
      <c r="L73" s="6" t="s">
        <v>536</v>
      </c>
      <c r="M73" s="6" t="s">
        <v>519</v>
      </c>
      <c r="N73" s="6" t="s">
        <v>743</v>
      </c>
      <c r="O73" s="795" t="s">
        <v>772</v>
      </c>
      <c r="P73" s="795"/>
      <c r="Q73" s="795"/>
      <c r="R73" s="25"/>
      <c r="S73" s="215">
        <v>1</v>
      </c>
      <c r="T73" s="4"/>
      <c r="U73" s="5"/>
      <c r="V73" s="5"/>
      <c r="W73" s="5"/>
      <c r="X73" s="5"/>
      <c r="Y73" s="5"/>
    </row>
    <row r="74" spans="1:25" s="3" customFormat="1" ht="50.1" customHeight="1">
      <c r="A74" s="25"/>
      <c r="B74" s="14" t="s">
        <v>776</v>
      </c>
      <c r="C74" s="14" t="s">
        <v>642</v>
      </c>
      <c r="D74" s="14" t="s">
        <v>777</v>
      </c>
      <c r="E74" s="22" t="s">
        <v>778</v>
      </c>
      <c r="F74" s="22" t="s">
        <v>779</v>
      </c>
      <c r="G74" s="9" t="s">
        <v>682</v>
      </c>
      <c r="H74" s="6" t="s">
        <v>712</v>
      </c>
      <c r="I74" s="6" t="s">
        <v>774</v>
      </c>
      <c r="J74" s="6" t="s">
        <v>525</v>
      </c>
      <c r="K74" s="6" t="s">
        <v>780</v>
      </c>
      <c r="L74" s="6" t="s">
        <v>648</v>
      </c>
      <c r="M74" s="6" t="s">
        <v>693</v>
      </c>
      <c r="N74" s="6" t="s">
        <v>676</v>
      </c>
      <c r="O74" s="795" t="s">
        <v>781</v>
      </c>
      <c r="P74" s="795"/>
      <c r="Q74" s="795"/>
      <c r="R74" s="25"/>
      <c r="S74" s="215">
        <v>1</v>
      </c>
      <c r="T74" s="4"/>
      <c r="U74" s="5"/>
      <c r="V74" s="5"/>
      <c r="W74" s="5"/>
      <c r="X74" s="5"/>
      <c r="Y74" s="5"/>
    </row>
    <row r="75" spans="1:25" s="3" customFormat="1" ht="50.1" customHeight="1">
      <c r="A75" s="25"/>
      <c r="B75" s="14" t="s">
        <v>784</v>
      </c>
      <c r="C75" s="14" t="s">
        <v>657</v>
      </c>
      <c r="D75" s="14" t="s">
        <v>658</v>
      </c>
      <c r="E75" s="22" t="s">
        <v>785</v>
      </c>
      <c r="F75" s="22" t="s">
        <v>786</v>
      </c>
      <c r="G75" s="9" t="s">
        <v>661</v>
      </c>
      <c r="H75" s="6" t="s">
        <v>674</v>
      </c>
      <c r="I75" s="6" t="s">
        <v>729</v>
      </c>
      <c r="J75" s="6" t="s">
        <v>787</v>
      </c>
      <c r="K75" s="6" t="s">
        <v>641</v>
      </c>
      <c r="L75" s="6" t="s">
        <v>763</v>
      </c>
      <c r="M75" s="6" t="s">
        <v>460</v>
      </c>
      <c r="N75" s="6" t="s">
        <v>720</v>
      </c>
      <c r="O75" s="795" t="s">
        <v>788</v>
      </c>
      <c r="P75" s="795"/>
      <c r="Q75" s="795"/>
      <c r="R75" s="25"/>
      <c r="S75" s="215">
        <v>1</v>
      </c>
      <c r="T75" s="4"/>
      <c r="U75" s="5"/>
      <c r="V75" s="5"/>
      <c r="W75" s="5"/>
      <c r="X75" s="5"/>
      <c r="Y75" s="5"/>
    </row>
    <row r="76" spans="1:25" s="3" customFormat="1" ht="50.1" customHeight="1">
      <c r="A76" s="25"/>
      <c r="B76" s="14" t="s">
        <v>791</v>
      </c>
      <c r="C76" s="14" t="s">
        <v>657</v>
      </c>
      <c r="D76" s="14" t="s">
        <v>726</v>
      </c>
      <c r="E76" s="22" t="s">
        <v>792</v>
      </c>
      <c r="F76" s="22" t="s">
        <v>793</v>
      </c>
      <c r="G76" s="9" t="s">
        <v>661</v>
      </c>
      <c r="H76" s="6" t="s">
        <v>676</v>
      </c>
      <c r="I76" s="6" t="s">
        <v>460</v>
      </c>
      <c r="J76" s="6" t="s">
        <v>794</v>
      </c>
      <c r="K76" s="6" t="s">
        <v>662</v>
      </c>
      <c r="L76" s="6" t="s">
        <v>722</v>
      </c>
      <c r="M76" s="6" t="s">
        <v>719</v>
      </c>
      <c r="N76" s="6" t="s">
        <v>483</v>
      </c>
      <c r="O76" s="795" t="s">
        <v>795</v>
      </c>
      <c r="P76" s="795"/>
      <c r="Q76" s="795"/>
      <c r="R76" s="25"/>
      <c r="S76" s="215">
        <v>1</v>
      </c>
      <c r="T76" s="4"/>
      <c r="U76" s="5"/>
      <c r="V76" s="5"/>
      <c r="W76" s="5"/>
      <c r="X76" s="5"/>
      <c r="Y76" s="5"/>
    </row>
    <row r="77" spans="1:25" s="3" customFormat="1" ht="50.1" customHeight="1">
      <c r="A77" s="25"/>
      <c r="B77" s="14" t="s">
        <v>798</v>
      </c>
      <c r="C77" s="14" t="s">
        <v>657</v>
      </c>
      <c r="D77" s="14" t="s">
        <v>799</v>
      </c>
      <c r="E77" s="22" t="s">
        <v>800</v>
      </c>
      <c r="F77" s="22" t="s">
        <v>801</v>
      </c>
      <c r="G77" s="9" t="s">
        <v>682</v>
      </c>
      <c r="H77" s="6" t="s">
        <v>687</v>
      </c>
      <c r="I77" s="6" t="s">
        <v>641</v>
      </c>
      <c r="J77" s="6" t="s">
        <v>460</v>
      </c>
      <c r="K77" s="6" t="s">
        <v>513</v>
      </c>
      <c r="L77" s="6" t="s">
        <v>647</v>
      </c>
      <c r="M77" s="6" t="s">
        <v>675</v>
      </c>
      <c r="N77" s="6" t="s">
        <v>684</v>
      </c>
      <c r="O77" s="795" t="s">
        <v>802</v>
      </c>
      <c r="P77" s="795"/>
      <c r="Q77" s="795"/>
      <c r="R77" s="25"/>
      <c r="S77" s="215">
        <v>1</v>
      </c>
      <c r="T77" s="4"/>
      <c r="U77" s="5"/>
      <c r="V77" s="5"/>
      <c r="W77" s="5"/>
      <c r="X77" s="5"/>
      <c r="Y77" s="5"/>
    </row>
    <row r="78" spans="1:25" s="3" customFormat="1" ht="50.1" customHeight="1">
      <c r="A78" s="25"/>
      <c r="B78" s="14" t="s">
        <v>805</v>
      </c>
      <c r="C78" s="14" t="s">
        <v>806</v>
      </c>
      <c r="D78" s="14" t="s">
        <v>707</v>
      </c>
      <c r="E78" s="22" t="s">
        <v>807</v>
      </c>
      <c r="F78" s="22" t="s">
        <v>808</v>
      </c>
      <c r="G78" s="9" t="s">
        <v>682</v>
      </c>
      <c r="H78" s="6" t="s">
        <v>774</v>
      </c>
      <c r="I78" s="6" t="s">
        <v>702</v>
      </c>
      <c r="J78" s="6" t="s">
        <v>809</v>
      </c>
      <c r="K78" s="6" t="s">
        <v>662</v>
      </c>
      <c r="L78" s="6" t="s">
        <v>810</v>
      </c>
      <c r="M78" s="6" t="s">
        <v>553</v>
      </c>
      <c r="N78" s="6" t="s">
        <v>547</v>
      </c>
      <c r="O78" s="795" t="s">
        <v>811</v>
      </c>
      <c r="P78" s="795"/>
      <c r="Q78" s="795"/>
      <c r="R78" s="25"/>
      <c r="S78" s="215">
        <v>1</v>
      </c>
      <c r="T78" s="4"/>
      <c r="U78" s="5"/>
      <c r="V78" s="5"/>
      <c r="W78" s="5"/>
      <c r="X78" s="5"/>
      <c r="Y78" s="5"/>
    </row>
    <row r="79" spans="1:25" s="3" customFormat="1" ht="50.1" customHeight="1">
      <c r="A79" s="25"/>
      <c r="B79" s="14" t="s">
        <v>814</v>
      </c>
      <c r="C79" s="14" t="s">
        <v>657</v>
      </c>
      <c r="D79" s="14" t="s">
        <v>658</v>
      </c>
      <c r="E79" s="22" t="s">
        <v>815</v>
      </c>
      <c r="F79" s="22" t="s">
        <v>816</v>
      </c>
      <c r="G79" s="9" t="s">
        <v>661</v>
      </c>
      <c r="H79" s="6" t="s">
        <v>650</v>
      </c>
      <c r="I79" s="6" t="s">
        <v>525</v>
      </c>
      <c r="J79" s="6" t="s">
        <v>774</v>
      </c>
      <c r="K79" s="6" t="s">
        <v>513</v>
      </c>
      <c r="L79" s="6" t="s">
        <v>719</v>
      </c>
      <c r="M79" s="6" t="s">
        <v>459</v>
      </c>
      <c r="N79" s="6" t="s">
        <v>676</v>
      </c>
      <c r="O79" s="795" t="s">
        <v>817</v>
      </c>
      <c r="P79" s="795"/>
      <c r="Q79" s="795"/>
      <c r="R79" s="25"/>
      <c r="S79" s="215">
        <v>1</v>
      </c>
      <c r="T79" s="4"/>
      <c r="U79" s="5"/>
      <c r="V79" s="5"/>
      <c r="W79" s="5"/>
      <c r="X79" s="5"/>
      <c r="Y79" s="5"/>
    </row>
    <row r="80" spans="1:25" s="3" customFormat="1" ht="50.1" customHeight="1">
      <c r="A80" s="25"/>
      <c r="B80" s="14" t="s">
        <v>821</v>
      </c>
      <c r="C80" s="14" t="s">
        <v>642</v>
      </c>
      <c r="D80" s="14" t="s">
        <v>679</v>
      </c>
      <c r="E80" s="22" t="s">
        <v>822</v>
      </c>
      <c r="F80" s="22" t="s">
        <v>823</v>
      </c>
      <c r="G80" s="9" t="s">
        <v>682</v>
      </c>
      <c r="H80" s="6" t="s">
        <v>525</v>
      </c>
      <c r="I80" s="6" t="s">
        <v>780</v>
      </c>
      <c r="J80" s="6" t="s">
        <v>824</v>
      </c>
      <c r="K80" s="6" t="s">
        <v>513</v>
      </c>
      <c r="L80" s="6" t="s">
        <v>719</v>
      </c>
      <c r="M80" s="6" t="s">
        <v>459</v>
      </c>
      <c r="N80" s="6" t="s">
        <v>547</v>
      </c>
      <c r="O80" s="795" t="s">
        <v>825</v>
      </c>
      <c r="P80" s="795"/>
      <c r="Q80" s="795"/>
      <c r="R80" s="25"/>
      <c r="S80" s="215">
        <v>1</v>
      </c>
      <c r="T80" s="4"/>
      <c r="U80" s="5"/>
      <c r="V80" s="5"/>
      <c r="W80" s="5"/>
      <c r="X80" s="5"/>
      <c r="Y80" s="5"/>
    </row>
    <row r="81" spans="1:25" s="3" customFormat="1" ht="50.1" customHeight="1">
      <c r="A81" s="25"/>
      <c r="B81" s="14" t="s">
        <v>829</v>
      </c>
      <c r="C81" s="14" t="s">
        <v>830</v>
      </c>
      <c r="D81" s="14" t="s">
        <v>707</v>
      </c>
      <c r="E81" s="22" t="s">
        <v>831</v>
      </c>
      <c r="F81" s="22" t="s">
        <v>832</v>
      </c>
      <c r="G81" s="9" t="s">
        <v>682</v>
      </c>
      <c r="H81" s="6" t="s">
        <v>809</v>
      </c>
      <c r="I81" s="6" t="s">
        <v>459</v>
      </c>
      <c r="J81" s="6" t="s">
        <v>683</v>
      </c>
      <c r="K81" s="6" t="s">
        <v>702</v>
      </c>
      <c r="L81" s="6" t="s">
        <v>650</v>
      </c>
      <c r="M81" s="6" t="s">
        <v>684</v>
      </c>
      <c r="N81" s="6" t="s">
        <v>547</v>
      </c>
      <c r="O81" s="795" t="s">
        <v>833</v>
      </c>
      <c r="P81" s="795"/>
      <c r="Q81" s="795"/>
      <c r="R81" s="25"/>
      <c r="S81" s="215">
        <v>1</v>
      </c>
      <c r="T81" s="4"/>
      <c r="U81" s="5"/>
      <c r="V81" s="5"/>
      <c r="W81" s="5"/>
      <c r="X81" s="5"/>
      <c r="Y81" s="5"/>
    </row>
    <row r="82" spans="1:25" s="3" customFormat="1" ht="50.1" customHeight="1">
      <c r="A82" s="25"/>
      <c r="B82" s="14" t="s">
        <v>836</v>
      </c>
      <c r="C82" s="14" t="s">
        <v>657</v>
      </c>
      <c r="D82" s="14" t="s">
        <v>707</v>
      </c>
      <c r="E82" s="22" t="s">
        <v>837</v>
      </c>
      <c r="F82" s="22" t="s">
        <v>838</v>
      </c>
      <c r="G82" s="9" t="s">
        <v>682</v>
      </c>
      <c r="H82" s="6" t="s">
        <v>663</v>
      </c>
      <c r="I82" s="6" t="s">
        <v>664</v>
      </c>
      <c r="J82" s="6" t="s">
        <v>774</v>
      </c>
      <c r="K82" s="6" t="s">
        <v>460</v>
      </c>
      <c r="L82" s="6" t="s">
        <v>839</v>
      </c>
      <c r="M82" s="6" t="s">
        <v>662</v>
      </c>
      <c r="N82" s="6" t="s">
        <v>773</v>
      </c>
      <c r="O82" s="795" t="s">
        <v>840</v>
      </c>
      <c r="P82" s="795"/>
      <c r="Q82" s="795"/>
      <c r="R82" s="25"/>
      <c r="S82" s="215">
        <v>1</v>
      </c>
      <c r="T82" s="4"/>
      <c r="U82" s="5"/>
      <c r="V82" s="5"/>
      <c r="W82" s="5"/>
      <c r="X82" s="5"/>
      <c r="Y82" s="5"/>
    </row>
    <row r="83" spans="1:25" s="3" customFormat="1" ht="50.1" customHeight="1">
      <c r="A83" s="25"/>
      <c r="B83" s="14" t="s">
        <v>843</v>
      </c>
      <c r="C83" s="14" t="s">
        <v>657</v>
      </c>
      <c r="D83" s="14" t="s">
        <v>679</v>
      </c>
      <c r="E83" s="22" t="s">
        <v>844</v>
      </c>
      <c r="F83" s="22" t="s">
        <v>845</v>
      </c>
      <c r="G83" s="9" t="s">
        <v>682</v>
      </c>
      <c r="H83" s="6" t="s">
        <v>774</v>
      </c>
      <c r="I83" s="6" t="s">
        <v>513</v>
      </c>
      <c r="J83" s="6" t="s">
        <v>519</v>
      </c>
      <c r="K83" s="6" t="s">
        <v>729</v>
      </c>
      <c r="L83" s="6" t="s">
        <v>460</v>
      </c>
      <c r="M83" s="6" t="s">
        <v>674</v>
      </c>
      <c r="N83" s="6" t="s">
        <v>547</v>
      </c>
      <c r="O83" s="795" t="s">
        <v>846</v>
      </c>
      <c r="P83" s="795"/>
      <c r="Q83" s="795"/>
      <c r="R83" s="25"/>
      <c r="S83" s="215">
        <v>1</v>
      </c>
      <c r="T83" s="4"/>
      <c r="U83" s="5"/>
      <c r="V83" s="5"/>
      <c r="W83" s="5"/>
      <c r="X83" s="5"/>
      <c r="Y83" s="5"/>
    </row>
    <row r="84" spans="1:25" s="3" customFormat="1" ht="50.1" customHeight="1">
      <c r="A84" s="25"/>
      <c r="B84" s="14" t="s">
        <v>849</v>
      </c>
      <c r="C84" s="14" t="s">
        <v>657</v>
      </c>
      <c r="D84" s="14" t="s">
        <v>726</v>
      </c>
      <c r="E84" s="22" t="s">
        <v>850</v>
      </c>
      <c r="F84" s="22" t="s">
        <v>851</v>
      </c>
      <c r="G84" s="9" t="s">
        <v>661</v>
      </c>
      <c r="H84" s="6" t="s">
        <v>647</v>
      </c>
      <c r="I84" s="6" t="s">
        <v>641</v>
      </c>
      <c r="J84" s="6" t="s">
        <v>763</v>
      </c>
      <c r="K84" s="6" t="s">
        <v>459</v>
      </c>
      <c r="L84" s="6" t="s">
        <v>756</v>
      </c>
      <c r="M84" s="6" t="s">
        <v>665</v>
      </c>
      <c r="N84" s="6" t="s">
        <v>693</v>
      </c>
      <c r="O84" s="795" t="s">
        <v>852</v>
      </c>
      <c r="P84" s="795"/>
      <c r="Q84" s="795"/>
      <c r="R84" s="25"/>
      <c r="S84" s="215">
        <v>1</v>
      </c>
      <c r="T84" s="4"/>
      <c r="U84" s="5"/>
      <c r="V84" s="5"/>
      <c r="W84" s="5"/>
      <c r="X84" s="5"/>
      <c r="Y84" s="5"/>
    </row>
    <row r="85" spans="1:25" s="3" customFormat="1" ht="50.1" customHeight="1">
      <c r="A85" s="25"/>
      <c r="B85" s="14" t="s">
        <v>818</v>
      </c>
      <c r="C85" s="14" t="s">
        <v>819</v>
      </c>
      <c r="D85" s="14" t="s">
        <v>769</v>
      </c>
      <c r="E85" s="22" t="s">
        <v>856</v>
      </c>
      <c r="F85" s="22" t="s">
        <v>857</v>
      </c>
      <c r="G85" s="9" t="s">
        <v>682</v>
      </c>
      <c r="H85" s="6" t="s">
        <v>774</v>
      </c>
      <c r="I85" s="6" t="s">
        <v>641</v>
      </c>
      <c r="J85" s="6" t="s">
        <v>525</v>
      </c>
      <c r="K85" s="6" t="s">
        <v>783</v>
      </c>
      <c r="L85" s="6" t="s">
        <v>513</v>
      </c>
      <c r="M85" s="6" t="s">
        <v>858</v>
      </c>
      <c r="N85" s="6" t="s">
        <v>773</v>
      </c>
      <c r="O85" s="795" t="s">
        <v>859</v>
      </c>
      <c r="P85" s="795"/>
      <c r="Q85" s="795"/>
      <c r="R85" s="25"/>
      <c r="S85" s="215">
        <v>1</v>
      </c>
      <c r="T85" s="4"/>
      <c r="U85" s="5"/>
      <c r="V85" s="5"/>
      <c r="W85" s="5"/>
      <c r="X85" s="5"/>
      <c r="Y85" s="5"/>
    </row>
    <row r="86" spans="1:25" s="3" customFormat="1" ht="50.1" customHeight="1">
      <c r="A86" s="25"/>
      <c r="B86" s="14" t="s">
        <v>862</v>
      </c>
      <c r="C86" s="14" t="s">
        <v>657</v>
      </c>
      <c r="D86" s="14" t="s">
        <v>707</v>
      </c>
      <c r="E86" s="22" t="s">
        <v>863</v>
      </c>
      <c r="F86" s="22" t="s">
        <v>864</v>
      </c>
      <c r="G86" s="9" t="s">
        <v>682</v>
      </c>
      <c r="H86" s="6" t="s">
        <v>519</v>
      </c>
      <c r="I86" s="6" t="s">
        <v>865</v>
      </c>
      <c r="J86" s="6" t="s">
        <v>729</v>
      </c>
      <c r="K86" s="6" t="s">
        <v>459</v>
      </c>
      <c r="L86" s="6" t="s">
        <v>676</v>
      </c>
      <c r="M86" s="6" t="s">
        <v>553</v>
      </c>
      <c r="N86" s="6" t="s">
        <v>547</v>
      </c>
      <c r="O86" s="795" t="s">
        <v>866</v>
      </c>
      <c r="P86" s="795"/>
      <c r="Q86" s="795"/>
      <c r="R86" s="25"/>
      <c r="S86" s="215">
        <v>1</v>
      </c>
      <c r="T86" s="4"/>
      <c r="U86" s="5"/>
      <c r="V86" s="5"/>
      <c r="W86" s="5"/>
      <c r="X86" s="5"/>
      <c r="Y86" s="5"/>
    </row>
    <row r="87" spans="1:25" s="3" customFormat="1" ht="50.1" customHeight="1">
      <c r="A87" s="25"/>
      <c r="B87" s="14" t="s">
        <v>868</v>
      </c>
      <c r="C87" s="14" t="s">
        <v>657</v>
      </c>
      <c r="D87" s="14" t="s">
        <v>869</v>
      </c>
      <c r="E87" s="22" t="s">
        <v>870</v>
      </c>
      <c r="F87" s="22" t="s">
        <v>871</v>
      </c>
      <c r="G87" s="9" t="s">
        <v>661</v>
      </c>
      <c r="H87" s="6" t="s">
        <v>774</v>
      </c>
      <c r="I87" s="6" t="s">
        <v>872</v>
      </c>
      <c r="J87" s="6" t="s">
        <v>460</v>
      </c>
      <c r="K87" s="6" t="s">
        <v>759</v>
      </c>
      <c r="L87" s="6" t="s">
        <v>536</v>
      </c>
      <c r="M87" s="6" t="s">
        <v>650</v>
      </c>
      <c r="N87" s="6" t="s">
        <v>684</v>
      </c>
      <c r="O87" s="795" t="s">
        <v>873</v>
      </c>
      <c r="P87" s="795"/>
      <c r="Q87" s="795"/>
      <c r="R87" s="25"/>
      <c r="S87" s="215">
        <v>1</v>
      </c>
      <c r="T87" s="4"/>
      <c r="U87" s="5"/>
      <c r="V87" s="5"/>
      <c r="W87" s="5"/>
      <c r="X87" s="5"/>
      <c r="Y87" s="5"/>
    </row>
    <row r="88" spans="1:25" s="3" customFormat="1" ht="50.1" customHeight="1">
      <c r="A88" s="25"/>
      <c r="B88" s="14" t="s">
        <v>647</v>
      </c>
      <c r="C88" s="14" t="s">
        <v>877</v>
      </c>
      <c r="D88" s="14" t="s">
        <v>878</v>
      </c>
      <c r="E88" s="22" t="s">
        <v>879</v>
      </c>
      <c r="F88" s="22" t="s">
        <v>880</v>
      </c>
      <c r="G88" s="9" t="s">
        <v>881</v>
      </c>
      <c r="H88" s="6" t="s">
        <v>756</v>
      </c>
      <c r="I88" s="6" t="s">
        <v>641</v>
      </c>
      <c r="J88" s="6" t="s">
        <v>882</v>
      </c>
      <c r="K88" s="6" t="s">
        <v>722</v>
      </c>
      <c r="L88" s="6" t="s">
        <v>883</v>
      </c>
      <c r="M88" s="6" t="s">
        <v>773</v>
      </c>
      <c r="N88" s="6" t="s">
        <v>547</v>
      </c>
      <c r="O88" s="795" t="s">
        <v>884</v>
      </c>
      <c r="P88" s="795"/>
      <c r="Q88" s="795"/>
      <c r="R88" s="25"/>
      <c r="S88" s="215">
        <v>1</v>
      </c>
      <c r="T88" s="4"/>
      <c r="U88" s="5"/>
      <c r="V88" s="5"/>
      <c r="W88" s="5"/>
      <c r="X88" s="5"/>
      <c r="Y88" s="5"/>
    </row>
    <row r="89" spans="1:25" s="3" customFormat="1" ht="50.1" customHeight="1">
      <c r="A89" s="25"/>
      <c r="B89" s="14" t="s">
        <v>653</v>
      </c>
      <c r="C89" s="14" t="s">
        <v>654</v>
      </c>
      <c r="D89" s="14" t="s">
        <v>887</v>
      </c>
      <c r="E89" s="22" t="s">
        <v>888</v>
      </c>
      <c r="F89" s="22" t="s">
        <v>889</v>
      </c>
      <c r="G89" s="9" t="s">
        <v>881</v>
      </c>
      <c r="H89" s="6" t="s">
        <v>687</v>
      </c>
      <c r="I89" s="6" t="s">
        <v>890</v>
      </c>
      <c r="J89" s="6" t="s">
        <v>650</v>
      </c>
      <c r="K89" s="6" t="s">
        <v>536</v>
      </c>
      <c r="L89" s="6" t="s">
        <v>773</v>
      </c>
      <c r="M89" s="6" t="s">
        <v>649</v>
      </c>
      <c r="N89" s="6" t="s">
        <v>459</v>
      </c>
      <c r="O89" s="795" t="s">
        <v>891</v>
      </c>
      <c r="P89" s="795"/>
      <c r="Q89" s="795"/>
      <c r="R89" s="25"/>
      <c r="S89" s="215">
        <v>1</v>
      </c>
      <c r="T89" s="4"/>
      <c r="U89" s="5"/>
      <c r="V89" s="5"/>
      <c r="W89" s="5"/>
      <c r="X89" s="5"/>
      <c r="Y89" s="5"/>
    </row>
    <row r="90" spans="1:25" s="3" customFormat="1" ht="50.1" customHeight="1">
      <c r="A90" s="25"/>
      <c r="B90" s="14" t="s">
        <v>697</v>
      </c>
      <c r="C90" s="14" t="s">
        <v>654</v>
      </c>
      <c r="D90" s="14" t="s">
        <v>894</v>
      </c>
      <c r="E90" s="22" t="s">
        <v>895</v>
      </c>
      <c r="F90" s="22" t="s">
        <v>896</v>
      </c>
      <c r="G90" s="9" t="s">
        <v>881</v>
      </c>
      <c r="H90" s="6" t="s">
        <v>773</v>
      </c>
      <c r="I90" s="6" t="s">
        <v>809</v>
      </c>
      <c r="J90" s="6" t="s">
        <v>710</v>
      </c>
      <c r="K90" s="6" t="s">
        <v>897</v>
      </c>
      <c r="L90" s="6" t="s">
        <v>898</v>
      </c>
      <c r="M90" s="6" t="s">
        <v>702</v>
      </c>
      <c r="N90" s="6" t="s">
        <v>756</v>
      </c>
      <c r="O90" s="795" t="s">
        <v>899</v>
      </c>
      <c r="P90" s="795"/>
      <c r="Q90" s="795"/>
      <c r="R90" s="25"/>
      <c r="S90" s="215">
        <v>1</v>
      </c>
      <c r="T90" s="4"/>
      <c r="U90" s="5"/>
      <c r="V90" s="5"/>
      <c r="W90" s="5"/>
      <c r="X90" s="5"/>
      <c r="Y90" s="5"/>
    </row>
    <row r="91" spans="1:25" s="3" customFormat="1" ht="50.1" customHeight="1">
      <c r="A91" s="25"/>
      <c r="B91" s="14" t="s">
        <v>739</v>
      </c>
      <c r="C91" s="14" t="s">
        <v>654</v>
      </c>
      <c r="D91" s="14" t="s">
        <v>707</v>
      </c>
      <c r="E91" s="22" t="s">
        <v>902</v>
      </c>
      <c r="F91" s="22" t="s">
        <v>903</v>
      </c>
      <c r="G91" s="9" t="s">
        <v>682</v>
      </c>
      <c r="H91" s="6" t="s">
        <v>483</v>
      </c>
      <c r="I91" s="6" t="s">
        <v>547</v>
      </c>
      <c r="J91" s="6" t="s">
        <v>746</v>
      </c>
      <c r="K91" s="6" t="s">
        <v>809</v>
      </c>
      <c r="L91" s="6" t="s">
        <v>904</v>
      </c>
      <c r="M91" s="6" t="s">
        <v>684</v>
      </c>
      <c r="N91" s="6" t="s">
        <v>905</v>
      </c>
      <c r="O91" s="795" t="s">
        <v>906</v>
      </c>
      <c r="P91" s="795"/>
      <c r="Q91" s="795"/>
      <c r="R91" s="25"/>
      <c r="S91" s="215">
        <v>1</v>
      </c>
      <c r="T91" s="4"/>
      <c r="U91" s="5"/>
      <c r="V91" s="5"/>
      <c r="W91" s="5"/>
      <c r="X91" s="5"/>
      <c r="Y91" s="5"/>
    </row>
    <row r="92" spans="1:25" s="3" customFormat="1" ht="50.1" customHeight="1">
      <c r="A92" s="25"/>
      <c r="B92" s="14" t="s">
        <v>854</v>
      </c>
      <c r="C92" s="14" t="s">
        <v>654</v>
      </c>
      <c r="D92" s="14" t="s">
        <v>910</v>
      </c>
      <c r="E92" s="22" t="s">
        <v>911</v>
      </c>
      <c r="F92" s="22" t="s">
        <v>912</v>
      </c>
      <c r="G92" s="9" t="s">
        <v>881</v>
      </c>
      <c r="H92" s="6" t="s">
        <v>474</v>
      </c>
      <c r="I92" s="6" t="s">
        <v>483</v>
      </c>
      <c r="J92" s="6" t="s">
        <v>827</v>
      </c>
      <c r="K92" s="6" t="s">
        <v>773</v>
      </c>
      <c r="L92" s="6" t="s">
        <v>663</v>
      </c>
      <c r="M92" s="6" t="s">
        <v>477</v>
      </c>
      <c r="N92" s="6" t="s">
        <v>913</v>
      </c>
      <c r="O92" s="795" t="s">
        <v>914</v>
      </c>
      <c r="P92" s="795"/>
      <c r="Q92" s="795"/>
      <c r="R92" s="25"/>
      <c r="S92" s="215">
        <v>1</v>
      </c>
      <c r="T92" s="4"/>
      <c r="U92" s="5"/>
      <c r="V92" s="5"/>
      <c r="W92" s="5"/>
      <c r="X92" s="5"/>
      <c r="Y92" s="5"/>
    </row>
    <row r="93" spans="1:25" s="3" customFormat="1" ht="50.1" customHeight="1">
      <c r="A93" s="25"/>
      <c r="B93" s="14" t="s">
        <v>874</v>
      </c>
      <c r="C93" s="14" t="s">
        <v>654</v>
      </c>
      <c r="D93" s="14" t="s">
        <v>887</v>
      </c>
      <c r="E93" s="22" t="s">
        <v>917</v>
      </c>
      <c r="F93" s="22" t="s">
        <v>918</v>
      </c>
      <c r="G93" s="9" t="s">
        <v>881</v>
      </c>
      <c r="H93" s="6" t="s">
        <v>687</v>
      </c>
      <c r="I93" s="6" t="s">
        <v>483</v>
      </c>
      <c r="J93" s="6" t="s">
        <v>827</v>
      </c>
      <c r="K93" s="6" t="s">
        <v>773</v>
      </c>
      <c r="L93" s="6" t="s">
        <v>525</v>
      </c>
      <c r="M93" s="6" t="s">
        <v>919</v>
      </c>
      <c r="N93" s="6" t="s">
        <v>920</v>
      </c>
      <c r="O93" s="795" t="s">
        <v>921</v>
      </c>
      <c r="P93" s="795"/>
      <c r="Q93" s="795"/>
      <c r="R93" s="25"/>
      <c r="S93" s="215">
        <v>1</v>
      </c>
      <c r="T93" s="4"/>
      <c r="U93" s="5"/>
      <c r="V93" s="5"/>
      <c r="W93" s="5"/>
      <c r="X93" s="5"/>
      <c r="Y93" s="5"/>
    </row>
    <row r="94" spans="1:25" s="3" customFormat="1" ht="50.1" customHeight="1">
      <c r="A94" s="25"/>
      <c r="B94" s="14" t="s">
        <v>460</v>
      </c>
      <c r="C94" s="14" t="s">
        <v>924</v>
      </c>
      <c r="D94" s="14" t="s">
        <v>190</v>
      </c>
      <c r="E94" s="22" t="s">
        <v>925</v>
      </c>
      <c r="F94" s="22" t="s">
        <v>926</v>
      </c>
      <c r="G94" s="9" t="s">
        <v>881</v>
      </c>
      <c r="H94" s="6" t="s">
        <v>749</v>
      </c>
      <c r="I94" s="6" t="s">
        <v>471</v>
      </c>
      <c r="J94" s="6" t="s">
        <v>641</v>
      </c>
      <c r="K94" s="6" t="s">
        <v>542</v>
      </c>
      <c r="L94" s="6" t="s">
        <v>693</v>
      </c>
      <c r="M94" s="6" t="s">
        <v>483</v>
      </c>
      <c r="N94" s="6" t="s">
        <v>547</v>
      </c>
      <c r="O94" s="795" t="s">
        <v>927</v>
      </c>
      <c r="P94" s="795"/>
      <c r="Q94" s="795"/>
      <c r="R94" s="25"/>
      <c r="S94" s="215">
        <v>1</v>
      </c>
      <c r="T94" s="4"/>
      <c r="U94" s="5"/>
      <c r="V94" s="5"/>
      <c r="W94" s="5"/>
      <c r="X94" s="5"/>
      <c r="Y94" s="5"/>
    </row>
    <row r="95" spans="1:25" s="3" customFormat="1" ht="50.1" customHeight="1">
      <c r="A95" s="25"/>
      <c r="B95" s="14" t="s">
        <v>809</v>
      </c>
      <c r="C95" s="14" t="s">
        <v>924</v>
      </c>
      <c r="D95" s="14" t="s">
        <v>190</v>
      </c>
      <c r="E95" s="22" t="s">
        <v>928</v>
      </c>
      <c r="F95" s="22" t="s">
        <v>929</v>
      </c>
      <c r="G95" s="9" t="s">
        <v>881</v>
      </c>
      <c r="H95" s="6" t="s">
        <v>810</v>
      </c>
      <c r="I95" s="6" t="s">
        <v>897</v>
      </c>
      <c r="J95" s="6" t="s">
        <v>702</v>
      </c>
      <c r="K95" s="6" t="s">
        <v>930</v>
      </c>
      <c r="L95" s="6" t="s">
        <v>931</v>
      </c>
      <c r="M95" s="6" t="s">
        <v>932</v>
      </c>
      <c r="N95" s="6" t="s">
        <v>483</v>
      </c>
      <c r="O95" s="795" t="s">
        <v>933</v>
      </c>
      <c r="P95" s="795"/>
      <c r="Q95" s="795"/>
      <c r="R95" s="25"/>
      <c r="S95" s="215">
        <v>1</v>
      </c>
      <c r="T95" s="4"/>
      <c r="U95" s="5"/>
      <c r="V95" s="5"/>
      <c r="W95" s="5"/>
      <c r="X95" s="5"/>
      <c r="Y95" s="5"/>
    </row>
    <row r="96" spans="1:25" s="3" customFormat="1" ht="50.1" customHeight="1">
      <c r="A96" s="25"/>
      <c r="B96" s="14" t="s">
        <v>935</v>
      </c>
      <c r="C96" s="14" t="s">
        <v>654</v>
      </c>
      <c r="D96" s="14" t="s">
        <v>936</v>
      </c>
      <c r="E96" s="22" t="s">
        <v>937</v>
      </c>
      <c r="F96" s="22" t="s">
        <v>938</v>
      </c>
      <c r="G96" s="9" t="s">
        <v>881</v>
      </c>
      <c r="H96" s="6" t="s">
        <v>898</v>
      </c>
      <c r="I96" s="6" t="s">
        <v>783</v>
      </c>
      <c r="J96" s="6" t="s">
        <v>773</v>
      </c>
      <c r="K96" s="6" t="s">
        <v>746</v>
      </c>
      <c r="L96" s="6" t="s">
        <v>650</v>
      </c>
      <c r="M96" s="6" t="s">
        <v>649</v>
      </c>
      <c r="N96" s="6" t="s">
        <v>692</v>
      </c>
      <c r="O96" s="795" t="s">
        <v>939</v>
      </c>
      <c r="P96" s="795"/>
      <c r="Q96" s="795"/>
      <c r="R96" s="25"/>
      <c r="S96" s="215">
        <v>1</v>
      </c>
      <c r="T96" s="4"/>
      <c r="U96" s="5"/>
      <c r="V96" s="5"/>
      <c r="W96" s="5"/>
      <c r="X96" s="5"/>
      <c r="Y96" s="5"/>
    </row>
    <row r="97" spans="1:25" s="3" customFormat="1" ht="50.1" customHeight="1">
      <c r="A97" s="25"/>
      <c r="B97" s="14" t="s">
        <v>941</v>
      </c>
      <c r="C97" s="14" t="s">
        <v>654</v>
      </c>
      <c r="D97" s="14" t="s">
        <v>707</v>
      </c>
      <c r="E97" s="22" t="s">
        <v>942</v>
      </c>
      <c r="F97" s="22" t="s">
        <v>943</v>
      </c>
      <c r="G97" s="9" t="s">
        <v>682</v>
      </c>
      <c r="H97" s="6" t="s">
        <v>536</v>
      </c>
      <c r="I97" s="6" t="s">
        <v>664</v>
      </c>
      <c r="J97" s="6" t="s">
        <v>692</v>
      </c>
      <c r="K97" s="6" t="s">
        <v>650</v>
      </c>
      <c r="L97" s="6" t="s">
        <v>919</v>
      </c>
      <c r="M97" s="6" t="s">
        <v>827</v>
      </c>
      <c r="N97" s="6" t="s">
        <v>547</v>
      </c>
      <c r="O97" s="795" t="s">
        <v>944</v>
      </c>
      <c r="P97" s="795"/>
      <c r="Q97" s="795"/>
      <c r="R97" s="25"/>
      <c r="S97" s="215">
        <v>1</v>
      </c>
      <c r="T97" s="4"/>
      <c r="U97" s="5"/>
      <c r="V97" s="5"/>
      <c r="W97" s="5"/>
      <c r="X97" s="5"/>
      <c r="Y97" s="5"/>
    </row>
    <row r="98" spans="1:25" s="3" customFormat="1" ht="50.1" customHeight="1">
      <c r="A98" s="25"/>
      <c r="B98" s="14" t="s">
        <v>883</v>
      </c>
      <c r="C98" s="14" t="s">
        <v>654</v>
      </c>
      <c r="D98" s="14" t="s">
        <v>887</v>
      </c>
      <c r="E98" s="22" t="s">
        <v>946</v>
      </c>
      <c r="F98" s="22" t="s">
        <v>947</v>
      </c>
      <c r="G98" s="9" t="s">
        <v>881</v>
      </c>
      <c r="H98" s="6" t="s">
        <v>729</v>
      </c>
      <c r="I98" s="6" t="s">
        <v>756</v>
      </c>
      <c r="J98" s="6" t="s">
        <v>460</v>
      </c>
      <c r="K98" s="6" t="s">
        <v>919</v>
      </c>
      <c r="L98" s="6" t="s">
        <v>920</v>
      </c>
      <c r="M98" s="6" t="s">
        <v>647</v>
      </c>
      <c r="N98" s="6" t="s">
        <v>722</v>
      </c>
      <c r="O98" s="795" t="s">
        <v>948</v>
      </c>
      <c r="P98" s="795"/>
      <c r="Q98" s="795"/>
      <c r="R98" s="25"/>
      <c r="S98" s="215">
        <v>1</v>
      </c>
      <c r="T98" s="4"/>
      <c r="U98" s="5"/>
      <c r="V98" s="5"/>
      <c r="W98" s="5"/>
      <c r="X98" s="5"/>
      <c r="Y98" s="5"/>
    </row>
    <row r="99" spans="1:25" s="3" customFormat="1" ht="50.1" customHeight="1">
      <c r="A99" s="25"/>
      <c r="B99" s="14" t="s">
        <v>693</v>
      </c>
      <c r="C99" s="14" t="s">
        <v>654</v>
      </c>
      <c r="D99" s="14" t="s">
        <v>894</v>
      </c>
      <c r="E99" s="22" t="s">
        <v>950</v>
      </c>
      <c r="F99" s="22" t="s">
        <v>951</v>
      </c>
      <c r="G99" s="9" t="s">
        <v>881</v>
      </c>
      <c r="H99" s="6" t="s">
        <v>483</v>
      </c>
      <c r="I99" s="6" t="s">
        <v>773</v>
      </c>
      <c r="J99" s="6" t="s">
        <v>460</v>
      </c>
      <c r="K99" s="6" t="s">
        <v>952</v>
      </c>
      <c r="L99" s="6" t="s">
        <v>920</v>
      </c>
      <c r="M99" s="6" t="s">
        <v>477</v>
      </c>
      <c r="N99" s="6" t="s">
        <v>513</v>
      </c>
      <c r="O99" s="795" t="s">
        <v>953</v>
      </c>
      <c r="P99" s="795"/>
      <c r="Q99" s="795"/>
      <c r="R99" s="25"/>
      <c r="S99" s="215">
        <v>1</v>
      </c>
      <c r="T99" s="4"/>
      <c r="U99" s="5"/>
      <c r="V99" s="5"/>
      <c r="W99" s="5"/>
      <c r="X99" s="5"/>
      <c r="Y99" s="5"/>
    </row>
    <row r="100" spans="1:25" s="3" customFormat="1" ht="50.1" customHeight="1">
      <c r="A100" s="25"/>
      <c r="B100" s="14" t="s">
        <v>956</v>
      </c>
      <c r="C100" s="14" t="s">
        <v>654</v>
      </c>
      <c r="D100" s="14" t="s">
        <v>894</v>
      </c>
      <c r="E100" s="22" t="s">
        <v>957</v>
      </c>
      <c r="F100" s="22" t="s">
        <v>958</v>
      </c>
      <c r="G100" s="9" t="s">
        <v>881</v>
      </c>
      <c r="H100" s="6" t="s">
        <v>649</v>
      </c>
      <c r="I100" s="6" t="s">
        <v>663</v>
      </c>
      <c r="J100" s="6" t="s">
        <v>683</v>
      </c>
      <c r="K100" s="6" t="s">
        <v>486</v>
      </c>
      <c r="L100" s="6" t="s">
        <v>959</v>
      </c>
      <c r="M100" s="6" t="s">
        <v>676</v>
      </c>
      <c r="N100" s="6" t="s">
        <v>483</v>
      </c>
      <c r="O100" s="795" t="s">
        <v>960</v>
      </c>
      <c r="P100" s="795"/>
      <c r="Q100" s="795"/>
      <c r="R100" s="25"/>
      <c r="S100" s="215">
        <v>1</v>
      </c>
      <c r="T100" s="4"/>
      <c r="U100" s="5"/>
      <c r="V100" s="5"/>
      <c r="W100" s="5"/>
      <c r="X100" s="5"/>
      <c r="Y100" s="5"/>
    </row>
    <row r="101" spans="1:25" s="3" customFormat="1" ht="50.1" customHeight="1">
      <c r="A101" s="25"/>
      <c r="B101" s="14" t="s">
        <v>931</v>
      </c>
      <c r="C101" s="14" t="s">
        <v>654</v>
      </c>
      <c r="D101" s="14" t="s">
        <v>887</v>
      </c>
      <c r="E101" s="22" t="s">
        <v>962</v>
      </c>
      <c r="F101" s="22" t="s">
        <v>963</v>
      </c>
      <c r="G101" s="9" t="s">
        <v>881</v>
      </c>
      <c r="H101" s="6" t="s">
        <v>809</v>
      </c>
      <c r="I101" s="6" t="s">
        <v>702</v>
      </c>
      <c r="J101" s="6" t="s">
        <v>810</v>
      </c>
      <c r="K101" s="6" t="s">
        <v>897</v>
      </c>
      <c r="L101" s="6" t="s">
        <v>710</v>
      </c>
      <c r="M101" s="6" t="s">
        <v>932</v>
      </c>
      <c r="N101" s="6" t="s">
        <v>920</v>
      </c>
      <c r="O101" s="795" t="s">
        <v>964</v>
      </c>
      <c r="P101" s="795"/>
      <c r="Q101" s="795"/>
      <c r="R101" s="25"/>
      <c r="S101" s="215">
        <v>1</v>
      </c>
      <c r="T101" s="4"/>
      <c r="U101" s="5"/>
      <c r="V101" s="5"/>
      <c r="W101" s="5"/>
      <c r="X101" s="5"/>
      <c r="Y101" s="5"/>
    </row>
    <row r="102" spans="1:25" s="3" customFormat="1" ht="50.1" customHeight="1">
      <c r="A102" s="25"/>
      <c r="B102" s="14" t="s">
        <v>967</v>
      </c>
      <c r="C102" s="14" t="s">
        <v>654</v>
      </c>
      <c r="D102" s="14" t="s">
        <v>707</v>
      </c>
      <c r="E102" s="22" t="s">
        <v>968</v>
      </c>
      <c r="F102" s="22" t="s">
        <v>969</v>
      </c>
      <c r="G102" s="9" t="s">
        <v>682</v>
      </c>
      <c r="H102" s="6" t="s">
        <v>664</v>
      </c>
      <c r="I102" s="6" t="s">
        <v>663</v>
      </c>
      <c r="J102" s="6" t="s">
        <v>460</v>
      </c>
      <c r="K102" s="6" t="s">
        <v>763</v>
      </c>
      <c r="L102" s="6" t="s">
        <v>759</v>
      </c>
      <c r="M102" s="6" t="s">
        <v>702</v>
      </c>
      <c r="N102" s="6" t="s">
        <v>970</v>
      </c>
      <c r="O102" s="795" t="s">
        <v>971</v>
      </c>
      <c r="P102" s="795"/>
      <c r="Q102" s="795"/>
      <c r="R102" s="25"/>
      <c r="S102" s="215">
        <v>1</v>
      </c>
      <c r="T102" s="4"/>
      <c r="U102" s="5"/>
      <c r="V102" s="5"/>
      <c r="W102" s="5"/>
      <c r="X102" s="5"/>
      <c r="Y102" s="5"/>
    </row>
    <row r="103" spans="1:25" s="3" customFormat="1" ht="50.1" customHeight="1">
      <c r="A103" s="25"/>
      <c r="B103" s="14" t="s">
        <v>973</v>
      </c>
      <c r="C103" s="14" t="s">
        <v>654</v>
      </c>
      <c r="D103" s="14" t="s">
        <v>894</v>
      </c>
      <c r="E103" s="22" t="s">
        <v>974</v>
      </c>
      <c r="F103" s="22" t="s">
        <v>975</v>
      </c>
      <c r="G103" s="9" t="s">
        <v>881</v>
      </c>
      <c r="H103" s="6" t="s">
        <v>719</v>
      </c>
      <c r="I103" s="6" t="s">
        <v>773</v>
      </c>
      <c r="J103" s="6" t="s">
        <v>976</v>
      </c>
      <c r="K103" s="6" t="s">
        <v>536</v>
      </c>
      <c r="L103" s="6" t="s">
        <v>525</v>
      </c>
      <c r="M103" s="6" t="s">
        <v>483</v>
      </c>
      <c r="N103" s="6" t="s">
        <v>920</v>
      </c>
      <c r="O103" s="795" t="s">
        <v>977</v>
      </c>
      <c r="P103" s="795"/>
      <c r="Q103" s="795"/>
      <c r="R103" s="25"/>
      <c r="S103" s="215">
        <v>1</v>
      </c>
      <c r="T103" s="4"/>
      <c r="U103" s="5"/>
      <c r="V103" s="5"/>
      <c r="W103" s="5"/>
      <c r="X103" s="5"/>
      <c r="Y103" s="5"/>
    </row>
    <row r="104" spans="1:25" s="3" customFormat="1" ht="50.1" customHeight="1">
      <c r="A104" s="25"/>
      <c r="B104" s="14" t="s">
        <v>979</v>
      </c>
      <c r="C104" s="14" t="s">
        <v>654</v>
      </c>
      <c r="D104" s="14" t="s">
        <v>887</v>
      </c>
      <c r="E104" s="22" t="s">
        <v>980</v>
      </c>
      <c r="F104" s="22" t="s">
        <v>981</v>
      </c>
      <c r="G104" s="9" t="s">
        <v>881</v>
      </c>
      <c r="H104" s="6" t="s">
        <v>460</v>
      </c>
      <c r="I104" s="6" t="s">
        <v>773</v>
      </c>
      <c r="J104" s="6" t="s">
        <v>683</v>
      </c>
      <c r="K104" s="6" t="s">
        <v>827</v>
      </c>
      <c r="L104" s="6" t="s">
        <v>890</v>
      </c>
      <c r="M104" s="6" t="s">
        <v>483</v>
      </c>
      <c r="N104" s="6" t="s">
        <v>648</v>
      </c>
      <c r="O104" s="795" t="s">
        <v>982</v>
      </c>
      <c r="P104" s="795"/>
      <c r="Q104" s="795"/>
      <c r="R104" s="25"/>
      <c r="S104" s="215">
        <v>1</v>
      </c>
      <c r="T104" s="4"/>
      <c r="U104" s="5"/>
      <c r="V104" s="5"/>
      <c r="W104" s="5"/>
      <c r="X104" s="5"/>
      <c r="Y104" s="5"/>
    </row>
    <row r="105" spans="1:25" s="3" customFormat="1" ht="50.1" customHeight="1">
      <c r="A105" s="25"/>
      <c r="B105" s="14" t="s">
        <v>676</v>
      </c>
      <c r="C105" s="14" t="s">
        <v>924</v>
      </c>
      <c r="D105" s="14" t="s">
        <v>894</v>
      </c>
      <c r="E105" s="22" t="s">
        <v>925</v>
      </c>
      <c r="F105" s="22" t="s">
        <v>984</v>
      </c>
      <c r="G105" s="9" t="s">
        <v>881</v>
      </c>
      <c r="H105" s="6" t="s">
        <v>827</v>
      </c>
      <c r="I105" s="6" t="s">
        <v>457</v>
      </c>
      <c r="J105" s="6" t="s">
        <v>791</v>
      </c>
      <c r="K105" s="6" t="s">
        <v>483</v>
      </c>
      <c r="L105" s="6" t="s">
        <v>746</v>
      </c>
      <c r="M105" s="6" t="s">
        <v>477</v>
      </c>
      <c r="N105" s="6" t="s">
        <v>722</v>
      </c>
      <c r="O105" s="795" t="s">
        <v>985</v>
      </c>
      <c r="P105" s="795"/>
      <c r="Q105" s="795"/>
      <c r="R105" s="25"/>
      <c r="S105" s="215">
        <v>1</v>
      </c>
      <c r="T105" s="4"/>
      <c r="U105" s="5"/>
      <c r="V105" s="5"/>
      <c r="W105" s="5"/>
      <c r="X105" s="5"/>
      <c r="Y105" s="5"/>
    </row>
    <row r="106" spans="1:25" s="3" customFormat="1" ht="50.1" customHeight="1">
      <c r="A106" s="25"/>
      <c r="B106" s="14" t="s">
        <v>988</v>
      </c>
      <c r="C106" s="14" t="s">
        <v>924</v>
      </c>
      <c r="D106" s="14" t="s">
        <v>910</v>
      </c>
      <c r="E106" s="22" t="s">
        <v>989</v>
      </c>
      <c r="F106" s="22" t="s">
        <v>990</v>
      </c>
      <c r="G106" s="9" t="s">
        <v>881</v>
      </c>
      <c r="H106" s="6" t="s">
        <v>930</v>
      </c>
      <c r="I106" s="6" t="s">
        <v>932</v>
      </c>
      <c r="J106" s="6" t="s">
        <v>663</v>
      </c>
      <c r="K106" s="6" t="s">
        <v>650</v>
      </c>
      <c r="L106" s="6" t="s">
        <v>791</v>
      </c>
      <c r="M106" s="6" t="s">
        <v>773</v>
      </c>
      <c r="N106" s="6" t="s">
        <v>810</v>
      </c>
      <c r="O106" s="795" t="s">
        <v>991</v>
      </c>
      <c r="P106" s="795"/>
      <c r="Q106" s="795"/>
      <c r="R106" s="25"/>
      <c r="S106" s="215">
        <v>1</v>
      </c>
      <c r="T106" s="4"/>
      <c r="U106" s="5"/>
      <c r="V106" s="5"/>
      <c r="W106" s="5"/>
      <c r="X106" s="5"/>
      <c r="Y106" s="5"/>
    </row>
    <row r="107" spans="1:25" s="3" customFormat="1" ht="50.1" customHeight="1">
      <c r="A107" s="25"/>
      <c r="B107" s="14" t="s">
        <v>764</v>
      </c>
      <c r="C107" s="14" t="s">
        <v>654</v>
      </c>
      <c r="D107" s="14" t="s">
        <v>707</v>
      </c>
      <c r="E107" s="22" t="s">
        <v>994</v>
      </c>
      <c r="F107" s="22" t="s">
        <v>995</v>
      </c>
      <c r="G107" s="9" t="s">
        <v>682</v>
      </c>
      <c r="H107" s="6" t="s">
        <v>763</v>
      </c>
      <c r="I107" s="6" t="s">
        <v>663</v>
      </c>
      <c r="J107" s="6" t="s">
        <v>809</v>
      </c>
      <c r="K107" s="6" t="s">
        <v>759</v>
      </c>
      <c r="L107" s="6" t="s">
        <v>702</v>
      </c>
      <c r="M107" s="6" t="s">
        <v>722</v>
      </c>
      <c r="N107" s="6" t="s">
        <v>996</v>
      </c>
      <c r="O107" s="795" t="s">
        <v>997</v>
      </c>
      <c r="P107" s="795"/>
      <c r="Q107" s="795"/>
      <c r="R107" s="25"/>
      <c r="S107" s="215">
        <v>1</v>
      </c>
      <c r="T107" s="4"/>
      <c r="U107" s="5"/>
      <c r="V107" s="5"/>
      <c r="W107" s="5"/>
      <c r="X107" s="5"/>
      <c r="Y107" s="5"/>
    </row>
    <row r="108" spans="1:25" s="3" customFormat="1" ht="50.1" customHeight="1">
      <c r="A108" s="25"/>
      <c r="B108" s="14" t="s">
        <v>998</v>
      </c>
      <c r="C108" s="14" t="s">
        <v>654</v>
      </c>
      <c r="D108" s="14" t="s">
        <v>887</v>
      </c>
      <c r="E108" s="22" t="s">
        <v>1001</v>
      </c>
      <c r="F108" s="22" t="s">
        <v>1002</v>
      </c>
      <c r="G108" s="9" t="s">
        <v>881</v>
      </c>
      <c r="H108" s="6" t="s">
        <v>773</v>
      </c>
      <c r="I108" s="6" t="s">
        <v>693</v>
      </c>
      <c r="J108" s="6" t="s">
        <v>890</v>
      </c>
      <c r="K108" s="6" t="s">
        <v>687</v>
      </c>
      <c r="L108" s="6" t="s">
        <v>664</v>
      </c>
      <c r="M108" s="6" t="s">
        <v>756</v>
      </c>
      <c r="N108" s="6" t="s">
        <v>920</v>
      </c>
      <c r="O108" s="795" t="s">
        <v>1003</v>
      </c>
      <c r="P108" s="795"/>
      <c r="Q108" s="795"/>
      <c r="R108" s="25"/>
      <c r="S108" s="215">
        <v>1</v>
      </c>
      <c r="T108" s="4"/>
      <c r="U108" s="5"/>
      <c r="V108" s="5"/>
      <c r="W108" s="5"/>
      <c r="X108" s="5"/>
      <c r="Y108" s="5"/>
    </row>
    <row r="109" spans="1:25" s="3" customFormat="1" ht="50.1" customHeight="1">
      <c r="A109" s="25"/>
      <c r="B109" s="14" t="s">
        <v>474</v>
      </c>
      <c r="C109" s="14" t="s">
        <v>654</v>
      </c>
      <c r="D109" s="14" t="s">
        <v>707</v>
      </c>
      <c r="E109" s="22" t="s">
        <v>1005</v>
      </c>
      <c r="F109" s="22" t="s">
        <v>1006</v>
      </c>
      <c r="G109" s="9" t="s">
        <v>682</v>
      </c>
      <c r="H109" s="6" t="s">
        <v>530</v>
      </c>
      <c r="I109" s="6" t="s">
        <v>692</v>
      </c>
      <c r="J109" s="6" t="s">
        <v>483</v>
      </c>
      <c r="K109" s="6" t="s">
        <v>773</v>
      </c>
      <c r="L109" s="6" t="s">
        <v>710</v>
      </c>
      <c r="M109" s="6" t="s">
        <v>1007</v>
      </c>
      <c r="N109" s="6" t="s">
        <v>547</v>
      </c>
      <c r="O109" s="795" t="s">
        <v>1008</v>
      </c>
      <c r="P109" s="795"/>
      <c r="Q109" s="795"/>
      <c r="R109" s="25"/>
      <c r="S109" s="215">
        <v>1</v>
      </c>
      <c r="T109" s="4"/>
      <c r="U109" s="5"/>
      <c r="V109" s="5"/>
      <c r="W109" s="5"/>
      <c r="X109" s="5"/>
      <c r="Y109" s="5"/>
    </row>
    <row r="110" spans="1:25" s="3" customFormat="1" ht="50.1" customHeight="1">
      <c r="A110" s="25"/>
      <c r="B110" s="14" t="s">
        <v>719</v>
      </c>
      <c r="C110" s="14" t="s">
        <v>654</v>
      </c>
      <c r="D110" s="14" t="s">
        <v>887</v>
      </c>
      <c r="E110" s="22" t="s">
        <v>1009</v>
      </c>
      <c r="F110" s="22" t="s">
        <v>1010</v>
      </c>
      <c r="G110" s="9" t="s">
        <v>881</v>
      </c>
      <c r="H110" s="6" t="s">
        <v>746</v>
      </c>
      <c r="I110" s="6" t="s">
        <v>898</v>
      </c>
      <c r="J110" s="6" t="s">
        <v>1007</v>
      </c>
      <c r="K110" s="6" t="s">
        <v>692</v>
      </c>
      <c r="L110" s="6" t="s">
        <v>667</v>
      </c>
      <c r="M110" s="6" t="s">
        <v>783</v>
      </c>
      <c r="N110" s="6" t="s">
        <v>513</v>
      </c>
      <c r="O110" s="795" t="s">
        <v>1011</v>
      </c>
      <c r="P110" s="795"/>
      <c r="Q110" s="795"/>
      <c r="R110" s="25"/>
      <c r="S110" s="215">
        <v>1</v>
      </c>
      <c r="T110" s="4"/>
      <c r="U110" s="5"/>
      <c r="V110" s="5"/>
      <c r="W110" s="5"/>
      <c r="X110" s="5"/>
      <c r="Y110" s="5"/>
    </row>
    <row r="111" spans="1:25" s="3" customFormat="1" ht="50.1" customHeight="1">
      <c r="A111" s="25"/>
      <c r="B111" s="14" t="s">
        <v>1012</v>
      </c>
      <c r="C111" s="14" t="s">
        <v>654</v>
      </c>
      <c r="D111" s="14" t="s">
        <v>887</v>
      </c>
      <c r="E111" s="22" t="s">
        <v>1013</v>
      </c>
      <c r="F111" s="22" t="s">
        <v>1014</v>
      </c>
      <c r="G111" s="9" t="s">
        <v>881</v>
      </c>
      <c r="H111" s="6" t="s">
        <v>746</v>
      </c>
      <c r="I111" s="6" t="s">
        <v>687</v>
      </c>
      <c r="J111" s="6" t="s">
        <v>898</v>
      </c>
      <c r="K111" s="6" t="s">
        <v>827</v>
      </c>
      <c r="L111" s="6" t="s">
        <v>773</v>
      </c>
      <c r="M111" s="6" t="s">
        <v>919</v>
      </c>
      <c r="N111" s="6" t="s">
        <v>525</v>
      </c>
      <c r="O111" s="795" t="s">
        <v>1015</v>
      </c>
      <c r="P111" s="795"/>
      <c r="Q111" s="795"/>
      <c r="R111" s="25"/>
      <c r="S111" s="215">
        <v>1</v>
      </c>
      <c r="T111" s="4"/>
      <c r="U111" s="5"/>
      <c r="V111" s="5"/>
      <c r="W111" s="5"/>
      <c r="X111" s="5"/>
      <c r="Y111" s="5"/>
    </row>
    <row r="112" spans="1:25" s="3" customFormat="1" ht="50.1" customHeight="1">
      <c r="A112" s="25"/>
      <c r="B112" s="14" t="s">
        <v>720</v>
      </c>
      <c r="C112" s="14" t="s">
        <v>654</v>
      </c>
      <c r="D112" s="14" t="s">
        <v>887</v>
      </c>
      <c r="E112" s="22" t="s">
        <v>1017</v>
      </c>
      <c r="F112" s="22" t="s">
        <v>1018</v>
      </c>
      <c r="G112" s="9" t="s">
        <v>881</v>
      </c>
      <c r="H112" s="6" t="s">
        <v>783</v>
      </c>
      <c r="I112" s="6" t="s">
        <v>692</v>
      </c>
      <c r="J112" s="6" t="s">
        <v>1019</v>
      </c>
      <c r="K112" s="6" t="s">
        <v>1007</v>
      </c>
      <c r="L112" s="6" t="s">
        <v>920</v>
      </c>
      <c r="M112" s="6" t="s">
        <v>890</v>
      </c>
      <c r="N112" s="6" t="s">
        <v>722</v>
      </c>
      <c r="O112" s="795" t="s">
        <v>1020</v>
      </c>
      <c r="P112" s="795"/>
      <c r="Q112" s="795"/>
      <c r="R112" s="25"/>
      <c r="S112" s="215">
        <v>1</v>
      </c>
      <c r="T112" s="4"/>
      <c r="U112" s="5"/>
      <c r="V112" s="5"/>
      <c r="W112" s="5"/>
      <c r="X112" s="5"/>
      <c r="Y112" s="5"/>
    </row>
    <row r="113" spans="1:25" s="3" customFormat="1" ht="50.1" customHeight="1">
      <c r="A113" s="25"/>
      <c r="B113" s="14" t="s">
        <v>649</v>
      </c>
      <c r="C113" s="14" t="s">
        <v>669</v>
      </c>
      <c r="D113" s="14" t="s">
        <v>1021</v>
      </c>
      <c r="E113" s="22" t="s">
        <v>1022</v>
      </c>
      <c r="F113" s="22" t="s">
        <v>1023</v>
      </c>
      <c r="G113" s="9" t="s">
        <v>646</v>
      </c>
      <c r="H113" s="6" t="s">
        <v>890</v>
      </c>
      <c r="I113" s="6" t="s">
        <v>641</v>
      </c>
      <c r="J113" s="6" t="s">
        <v>663</v>
      </c>
      <c r="K113" s="6" t="s">
        <v>459</v>
      </c>
      <c r="L113" s="6" t="s">
        <v>653</v>
      </c>
      <c r="M113" s="6" t="s">
        <v>460</v>
      </c>
      <c r="N113" s="6" t="s">
        <v>547</v>
      </c>
      <c r="O113" s="795" t="s">
        <v>1024</v>
      </c>
      <c r="P113" s="795"/>
      <c r="Q113" s="795"/>
      <c r="R113" s="25"/>
      <c r="S113" s="215">
        <v>1</v>
      </c>
      <c r="T113" s="4"/>
      <c r="U113" s="5"/>
      <c r="V113" s="5"/>
      <c r="W113" s="5"/>
      <c r="X113" s="5"/>
      <c r="Y113" s="5"/>
    </row>
    <row r="114" spans="1:25" s="3" customFormat="1" ht="50.1" customHeight="1">
      <c r="A114" s="25"/>
      <c r="B114" s="14" t="s">
        <v>780</v>
      </c>
      <c r="C114" s="14" t="s">
        <v>669</v>
      </c>
      <c r="D114" s="14" t="s">
        <v>198</v>
      </c>
      <c r="E114" s="22" t="s">
        <v>1025</v>
      </c>
      <c r="F114" s="22" t="s">
        <v>1026</v>
      </c>
      <c r="G114" s="9" t="s">
        <v>646</v>
      </c>
      <c r="H114" s="6" t="s">
        <v>920</v>
      </c>
      <c r="I114" s="6" t="s">
        <v>513</v>
      </c>
      <c r="J114" s="6" t="s">
        <v>648</v>
      </c>
      <c r="K114" s="6" t="s">
        <v>821</v>
      </c>
      <c r="L114" s="6" t="s">
        <v>1027</v>
      </c>
      <c r="M114" s="6" t="s">
        <v>547</v>
      </c>
      <c r="N114" s="6" t="s">
        <v>483</v>
      </c>
      <c r="O114" s="795" t="s">
        <v>1028</v>
      </c>
      <c r="P114" s="795"/>
      <c r="Q114" s="795"/>
      <c r="R114" s="25"/>
      <c r="S114" s="215">
        <v>1</v>
      </c>
      <c r="T114" s="4"/>
      <c r="U114" s="5"/>
      <c r="V114" s="5"/>
      <c r="W114" s="5"/>
      <c r="X114" s="5"/>
      <c r="Y114" s="5"/>
    </row>
    <row r="115" spans="1:25" s="3" customFormat="1" ht="50.1" customHeight="1">
      <c r="A115" s="25"/>
      <c r="B115" s="14" t="s">
        <v>667</v>
      </c>
      <c r="C115" s="14" t="s">
        <v>668</v>
      </c>
      <c r="D115" s="14" t="s">
        <v>1029</v>
      </c>
      <c r="E115" s="22" t="s">
        <v>1030</v>
      </c>
      <c r="F115" s="22" t="s">
        <v>1031</v>
      </c>
      <c r="G115" s="9" t="s">
        <v>646</v>
      </c>
      <c r="H115" s="6" t="s">
        <v>719</v>
      </c>
      <c r="I115" s="6" t="s">
        <v>821</v>
      </c>
      <c r="J115" s="6" t="s">
        <v>513</v>
      </c>
      <c r="K115" s="6" t="s">
        <v>474</v>
      </c>
      <c r="L115" s="6" t="s">
        <v>746</v>
      </c>
      <c r="M115" s="6" t="s">
        <v>483</v>
      </c>
      <c r="N115" s="6" t="s">
        <v>676</v>
      </c>
      <c r="O115" s="795" t="s">
        <v>1032</v>
      </c>
      <c r="P115" s="795"/>
      <c r="Q115" s="795"/>
      <c r="R115" s="25"/>
      <c r="S115" s="215">
        <v>1</v>
      </c>
      <c r="T115" s="4"/>
      <c r="U115" s="5"/>
      <c r="V115" s="5"/>
      <c r="W115" s="5"/>
      <c r="X115" s="5"/>
      <c r="Y115" s="5"/>
    </row>
    <row r="116" spans="1:25" s="3" customFormat="1" ht="50.1" customHeight="1">
      <c r="A116" s="25"/>
      <c r="B116" s="14" t="s">
        <v>827</v>
      </c>
      <c r="C116" s="14" t="s">
        <v>669</v>
      </c>
      <c r="D116" s="14" t="s">
        <v>1021</v>
      </c>
      <c r="E116" s="22" t="s">
        <v>1033</v>
      </c>
      <c r="F116" s="22" t="s">
        <v>1034</v>
      </c>
      <c r="G116" s="9" t="s">
        <v>646</v>
      </c>
      <c r="H116" s="6" t="s">
        <v>676</v>
      </c>
      <c r="I116" s="6" t="s">
        <v>874</v>
      </c>
      <c r="J116" s="6" t="s">
        <v>941</v>
      </c>
      <c r="K116" s="6" t="s">
        <v>920</v>
      </c>
      <c r="L116" s="6" t="s">
        <v>854</v>
      </c>
      <c r="M116" s="6" t="s">
        <v>710</v>
      </c>
      <c r="N116" s="6" t="s">
        <v>547</v>
      </c>
      <c r="O116" s="795" t="s">
        <v>1035</v>
      </c>
      <c r="P116" s="795"/>
      <c r="Q116" s="795"/>
      <c r="R116" s="25"/>
      <c r="S116" s="215">
        <v>1</v>
      </c>
      <c r="T116" s="4"/>
      <c r="U116" s="5"/>
      <c r="V116" s="5"/>
      <c r="W116" s="5"/>
      <c r="X116" s="5"/>
      <c r="Y116" s="5"/>
    </row>
    <row r="117" spans="1:25" s="3" customFormat="1" ht="50.1" customHeight="1">
      <c r="A117" s="25"/>
      <c r="B117" s="14" t="s">
        <v>992</v>
      </c>
      <c r="C117" s="14" t="s">
        <v>669</v>
      </c>
      <c r="D117" s="14" t="s">
        <v>1036</v>
      </c>
      <c r="E117" s="22" t="s">
        <v>1037</v>
      </c>
      <c r="F117" s="22" t="s">
        <v>1038</v>
      </c>
      <c r="G117" s="9" t="s">
        <v>682</v>
      </c>
      <c r="H117" s="6" t="s">
        <v>460</v>
      </c>
      <c r="I117" s="6" t="s">
        <v>865</v>
      </c>
      <c r="J117" s="6" t="s">
        <v>513</v>
      </c>
      <c r="K117" s="6" t="s">
        <v>1039</v>
      </c>
      <c r="L117" s="6" t="s">
        <v>648</v>
      </c>
      <c r="M117" s="6" t="s">
        <v>459</v>
      </c>
      <c r="N117" s="6" t="s">
        <v>650</v>
      </c>
      <c r="O117" s="795" t="s">
        <v>1040</v>
      </c>
      <c r="P117" s="795"/>
      <c r="Q117" s="795"/>
      <c r="R117" s="25"/>
      <c r="S117" s="215">
        <v>1</v>
      </c>
      <c r="T117" s="4"/>
      <c r="U117" s="5"/>
      <c r="V117" s="5"/>
      <c r="W117" s="5"/>
      <c r="X117" s="5"/>
      <c r="Y117" s="5"/>
    </row>
    <row r="118" spans="1:25" s="3" customFormat="1" ht="50.1" customHeight="1">
      <c r="A118" s="25"/>
      <c r="B118" s="14" t="s">
        <v>976</v>
      </c>
      <c r="C118" s="14" t="s">
        <v>669</v>
      </c>
      <c r="D118" s="14" t="s">
        <v>1041</v>
      </c>
      <c r="E118" s="22" t="s">
        <v>1042</v>
      </c>
      <c r="F118" s="22" t="s">
        <v>1043</v>
      </c>
      <c r="G118" s="9" t="s">
        <v>646</v>
      </c>
      <c r="H118" s="6" t="s">
        <v>1044</v>
      </c>
      <c r="I118" s="6" t="s">
        <v>973</v>
      </c>
      <c r="J118" s="6" t="s">
        <v>854</v>
      </c>
      <c r="K118" s="6" t="s">
        <v>648</v>
      </c>
      <c r="L118" s="6" t="s">
        <v>483</v>
      </c>
      <c r="M118" s="6" t="s">
        <v>474</v>
      </c>
      <c r="N118" s="6" t="s">
        <v>547</v>
      </c>
      <c r="O118" s="795" t="s">
        <v>1045</v>
      </c>
      <c r="P118" s="795"/>
      <c r="Q118" s="795"/>
      <c r="R118" s="25"/>
      <c r="S118" s="215">
        <v>1</v>
      </c>
      <c r="T118" s="4"/>
      <c r="U118" s="5"/>
      <c r="V118" s="5"/>
      <c r="W118" s="5"/>
      <c r="X118" s="5"/>
      <c r="Y118" s="5"/>
    </row>
    <row r="119" spans="1:25" s="3" customFormat="1" ht="50.1" customHeight="1">
      <c r="A119" s="25"/>
      <c r="B119" s="14" t="s">
        <v>664</v>
      </c>
      <c r="C119" s="14" t="s">
        <v>668</v>
      </c>
      <c r="D119" s="14" t="s">
        <v>1029</v>
      </c>
      <c r="E119" s="22" t="s">
        <v>1046</v>
      </c>
      <c r="F119" s="22" t="s">
        <v>1047</v>
      </c>
      <c r="G119" s="9" t="s">
        <v>646</v>
      </c>
      <c r="H119" s="6" t="s">
        <v>967</v>
      </c>
      <c r="I119" s="6" t="s">
        <v>941</v>
      </c>
      <c r="J119" s="6" t="s">
        <v>836</v>
      </c>
      <c r="K119" s="6" t="s">
        <v>671</v>
      </c>
      <c r="L119" s="6" t="s">
        <v>662</v>
      </c>
      <c r="M119" s="6" t="s">
        <v>474</v>
      </c>
      <c r="N119" s="6" t="s">
        <v>998</v>
      </c>
      <c r="O119" s="795" t="s">
        <v>1048</v>
      </c>
      <c r="P119" s="795"/>
      <c r="Q119" s="795"/>
      <c r="R119" s="25"/>
      <c r="S119" s="215">
        <v>1</v>
      </c>
      <c r="T119" s="4"/>
      <c r="U119" s="5"/>
      <c r="V119" s="5"/>
      <c r="W119" s="5"/>
      <c r="X119" s="5"/>
      <c r="Y119" s="5"/>
    </row>
    <row r="120" spans="1:25" s="3" customFormat="1" ht="50.1" customHeight="1">
      <c r="A120" s="25"/>
      <c r="B120" s="14" t="s">
        <v>686</v>
      </c>
      <c r="C120" s="14" t="s">
        <v>668</v>
      </c>
      <c r="D120" s="14" t="s">
        <v>1029</v>
      </c>
      <c r="E120" s="22" t="s">
        <v>1052</v>
      </c>
      <c r="F120" s="22" t="s">
        <v>1053</v>
      </c>
      <c r="G120" s="9" t="s">
        <v>646</v>
      </c>
      <c r="H120" s="6" t="s">
        <v>1054</v>
      </c>
      <c r="I120" s="6" t="s">
        <v>719</v>
      </c>
      <c r="J120" s="6" t="s">
        <v>466</v>
      </c>
      <c r="K120" s="6" t="s">
        <v>674</v>
      </c>
      <c r="L120" s="6" t="s">
        <v>1055</v>
      </c>
      <c r="M120" s="6" t="s">
        <v>739</v>
      </c>
      <c r="N120" s="6" t="s">
        <v>483</v>
      </c>
      <c r="O120" s="795" t="s">
        <v>1056</v>
      </c>
      <c r="P120" s="795"/>
      <c r="Q120" s="795"/>
      <c r="R120" s="25"/>
      <c r="S120" s="215">
        <v>1</v>
      </c>
      <c r="T120" s="4"/>
      <c r="U120" s="5"/>
      <c r="V120" s="5"/>
      <c r="W120" s="5"/>
      <c r="X120" s="5"/>
      <c r="Y120" s="5"/>
    </row>
    <row r="121" spans="1:25" s="3" customFormat="1" ht="50.1" customHeight="1">
      <c r="A121" s="25"/>
      <c r="B121" s="14" t="s">
        <v>1058</v>
      </c>
      <c r="C121" s="14" t="s">
        <v>669</v>
      </c>
      <c r="D121" s="14" t="s">
        <v>1036</v>
      </c>
      <c r="E121" s="22" t="s">
        <v>1059</v>
      </c>
      <c r="F121" s="22" t="s">
        <v>1060</v>
      </c>
      <c r="G121" s="9" t="s">
        <v>682</v>
      </c>
      <c r="H121" s="6" t="s">
        <v>513</v>
      </c>
      <c r="I121" s="6" t="s">
        <v>525</v>
      </c>
      <c r="J121" s="6" t="s">
        <v>1012</v>
      </c>
      <c r="K121" s="6" t="s">
        <v>460</v>
      </c>
      <c r="L121" s="6" t="s">
        <v>675</v>
      </c>
      <c r="M121" s="6" t="s">
        <v>722</v>
      </c>
      <c r="N121" s="6" t="s">
        <v>650</v>
      </c>
      <c r="O121" s="795" t="s">
        <v>1061</v>
      </c>
      <c r="P121" s="795"/>
      <c r="Q121" s="795"/>
      <c r="R121" s="25"/>
      <c r="S121" s="215">
        <v>1</v>
      </c>
      <c r="T121" s="4"/>
      <c r="U121" s="5"/>
      <c r="V121" s="5"/>
      <c r="W121" s="5"/>
      <c r="X121" s="5"/>
      <c r="Y121" s="5"/>
    </row>
    <row r="122" spans="1:25" s="3" customFormat="1" ht="50.1" customHeight="1">
      <c r="A122" s="25"/>
      <c r="B122" s="14" t="s">
        <v>898</v>
      </c>
      <c r="C122" s="14" t="s">
        <v>669</v>
      </c>
      <c r="D122" s="14" t="s">
        <v>1036</v>
      </c>
      <c r="E122" s="22" t="s">
        <v>1063</v>
      </c>
      <c r="F122" s="22" t="s">
        <v>1023</v>
      </c>
      <c r="G122" s="9" t="s">
        <v>682</v>
      </c>
      <c r="H122" s="6" t="s">
        <v>719</v>
      </c>
      <c r="I122" s="6" t="s">
        <v>513</v>
      </c>
      <c r="J122" s="6" t="s">
        <v>865</v>
      </c>
      <c r="K122" s="6" t="s">
        <v>1012</v>
      </c>
      <c r="L122" s="6" t="s">
        <v>791</v>
      </c>
      <c r="M122" s="6" t="s">
        <v>650</v>
      </c>
      <c r="N122" s="6" t="s">
        <v>547</v>
      </c>
      <c r="O122" s="795" t="s">
        <v>1064</v>
      </c>
      <c r="P122" s="795"/>
      <c r="Q122" s="795"/>
      <c r="R122" s="25"/>
      <c r="S122" s="215">
        <v>1</v>
      </c>
      <c r="T122" s="4"/>
      <c r="U122" s="5"/>
      <c r="V122" s="5"/>
      <c r="W122" s="5"/>
      <c r="X122" s="5"/>
      <c r="Y122" s="5"/>
    </row>
    <row r="123" spans="1:25" s="3" customFormat="1" ht="50.1" customHeight="1">
      <c r="A123" s="25"/>
      <c r="B123" s="14" t="s">
        <v>471</v>
      </c>
      <c r="C123" s="14" t="s">
        <v>669</v>
      </c>
      <c r="D123" s="14" t="s">
        <v>1036</v>
      </c>
      <c r="E123" s="22" t="s">
        <v>1037</v>
      </c>
      <c r="F123" s="22" t="s">
        <v>1067</v>
      </c>
      <c r="G123" s="9" t="s">
        <v>682</v>
      </c>
      <c r="H123" s="6" t="s">
        <v>460</v>
      </c>
      <c r="I123" s="6" t="s">
        <v>675</v>
      </c>
      <c r="J123" s="6" t="s">
        <v>641</v>
      </c>
      <c r="K123" s="6" t="s">
        <v>525</v>
      </c>
      <c r="L123" s="6" t="s">
        <v>648</v>
      </c>
      <c r="M123" s="6" t="s">
        <v>650</v>
      </c>
      <c r="N123" s="6" t="s">
        <v>773</v>
      </c>
      <c r="O123" s="795" t="s">
        <v>1068</v>
      </c>
      <c r="P123" s="795"/>
      <c r="Q123" s="795"/>
      <c r="R123" s="25"/>
      <c r="S123" s="215">
        <v>1</v>
      </c>
      <c r="T123" s="4"/>
      <c r="U123" s="5"/>
      <c r="V123" s="5"/>
      <c r="W123" s="5"/>
      <c r="X123" s="5"/>
      <c r="Y123" s="5"/>
    </row>
    <row r="124" spans="1:25" s="3" customFormat="1" ht="50.1" customHeight="1">
      <c r="A124" s="25"/>
      <c r="B124" s="14" t="s">
        <v>1070</v>
      </c>
      <c r="C124" s="14" t="s">
        <v>669</v>
      </c>
      <c r="D124" s="14" t="s">
        <v>1036</v>
      </c>
      <c r="E124" s="22" t="s">
        <v>1071</v>
      </c>
      <c r="F124" s="22" t="s">
        <v>1072</v>
      </c>
      <c r="G124" s="9" t="s">
        <v>682</v>
      </c>
      <c r="H124" s="6" t="s">
        <v>648</v>
      </c>
      <c r="I124" s="6" t="s">
        <v>460</v>
      </c>
      <c r="J124" s="6" t="s">
        <v>865</v>
      </c>
      <c r="K124" s="6" t="s">
        <v>729</v>
      </c>
      <c r="L124" s="6" t="s">
        <v>695</v>
      </c>
      <c r="M124" s="6" t="s">
        <v>1073</v>
      </c>
      <c r="N124" s="6" t="s">
        <v>547</v>
      </c>
      <c r="O124" s="795" t="s">
        <v>1074</v>
      </c>
      <c r="P124" s="795"/>
      <c r="Q124" s="795"/>
      <c r="R124" s="25"/>
      <c r="S124" s="215">
        <v>1</v>
      </c>
      <c r="T124" s="4"/>
      <c r="U124" s="5"/>
      <c r="V124" s="5"/>
      <c r="W124" s="5"/>
      <c r="X124" s="5"/>
      <c r="Y124" s="5"/>
    </row>
    <row r="125" spans="1:25" s="3" customFormat="1" ht="50.1" customHeight="1">
      <c r="A125" s="25"/>
      <c r="B125" s="14" t="s">
        <v>748</v>
      </c>
      <c r="C125" s="14" t="s">
        <v>749</v>
      </c>
      <c r="D125" s="14" t="s">
        <v>1075</v>
      </c>
      <c r="E125" s="22" t="s">
        <v>1076</v>
      </c>
      <c r="F125" s="22" t="s">
        <v>1077</v>
      </c>
      <c r="G125" s="9" t="s">
        <v>646</v>
      </c>
      <c r="H125" s="6" t="s">
        <v>460</v>
      </c>
      <c r="I125" s="6" t="s">
        <v>791</v>
      </c>
      <c r="J125" s="6" t="s">
        <v>647</v>
      </c>
      <c r="K125" s="6" t="s">
        <v>756</v>
      </c>
      <c r="L125" s="6" t="s">
        <v>722</v>
      </c>
      <c r="M125" s="6" t="s">
        <v>773</v>
      </c>
      <c r="N125" s="6" t="s">
        <v>883</v>
      </c>
      <c r="O125" s="795" t="s">
        <v>1078</v>
      </c>
      <c r="P125" s="795"/>
      <c r="Q125" s="795"/>
      <c r="R125" s="25"/>
      <c r="S125" s="215">
        <v>1</v>
      </c>
      <c r="T125" s="4"/>
      <c r="U125" s="5"/>
      <c r="V125" s="5"/>
      <c r="W125" s="5"/>
      <c r="X125" s="5"/>
      <c r="Y125" s="5"/>
    </row>
    <row r="126" spans="1:25" s="3" customFormat="1" ht="50.1" customHeight="1">
      <c r="A126" s="25"/>
      <c r="B126" s="14" t="s">
        <v>480</v>
      </c>
      <c r="C126" s="14" t="s">
        <v>749</v>
      </c>
      <c r="D126" s="14" t="s">
        <v>1036</v>
      </c>
      <c r="E126" s="22" t="s">
        <v>1079</v>
      </c>
      <c r="F126" s="22" t="s">
        <v>1080</v>
      </c>
      <c r="G126" s="9" t="s">
        <v>682</v>
      </c>
      <c r="H126" s="6" t="s">
        <v>460</v>
      </c>
      <c r="I126" s="6" t="s">
        <v>774</v>
      </c>
      <c r="J126" s="6" t="s">
        <v>542</v>
      </c>
      <c r="K126" s="6" t="s">
        <v>843</v>
      </c>
      <c r="L126" s="6" t="s">
        <v>513</v>
      </c>
      <c r="M126" s="6" t="s">
        <v>1081</v>
      </c>
      <c r="N126" s="6" t="s">
        <v>773</v>
      </c>
      <c r="O126" s="795" t="s">
        <v>1082</v>
      </c>
      <c r="P126" s="795"/>
      <c r="Q126" s="795"/>
      <c r="R126" s="25"/>
      <c r="S126" s="215">
        <v>1</v>
      </c>
      <c r="T126" s="4"/>
      <c r="U126" s="5"/>
      <c r="V126" s="5"/>
      <c r="W126" s="5"/>
      <c r="X126" s="5"/>
      <c r="Y126" s="5"/>
    </row>
    <row r="127" spans="1:25" s="3" customFormat="1" ht="50.1" customHeight="1">
      <c r="A127" s="25"/>
      <c r="B127" s="14" t="s">
        <v>965</v>
      </c>
      <c r="C127" s="14" t="s">
        <v>966</v>
      </c>
      <c r="D127" s="14" t="s">
        <v>1036</v>
      </c>
      <c r="E127" s="22" t="s">
        <v>1083</v>
      </c>
      <c r="F127" s="22" t="s">
        <v>1084</v>
      </c>
      <c r="G127" s="9" t="s">
        <v>682</v>
      </c>
      <c r="H127" s="6" t="s">
        <v>460</v>
      </c>
      <c r="I127" s="6" t="s">
        <v>930</v>
      </c>
      <c r="J127" s="6" t="s">
        <v>988</v>
      </c>
      <c r="K127" s="6" t="s">
        <v>675</v>
      </c>
      <c r="L127" s="6" t="s">
        <v>702</v>
      </c>
      <c r="M127" s="6" t="s">
        <v>931</v>
      </c>
      <c r="N127" s="6" t="s">
        <v>773</v>
      </c>
      <c r="O127" s="795" t="s">
        <v>1085</v>
      </c>
      <c r="P127" s="795"/>
      <c r="Q127" s="795"/>
      <c r="R127" s="25"/>
      <c r="S127" s="215">
        <v>1</v>
      </c>
      <c r="T127" s="4"/>
      <c r="U127" s="5"/>
      <c r="V127" s="5"/>
      <c r="W127" s="5"/>
      <c r="X127" s="5"/>
      <c r="Y127" s="5"/>
    </row>
    <row r="128" spans="1:25" s="3" customFormat="1" ht="50.1" customHeight="1">
      <c r="A128" s="25"/>
      <c r="B128" s="14" t="s">
        <v>932</v>
      </c>
      <c r="C128" s="14" t="s">
        <v>966</v>
      </c>
      <c r="D128" s="14" t="s">
        <v>1036</v>
      </c>
      <c r="E128" s="22" t="s">
        <v>1086</v>
      </c>
      <c r="F128" s="22" t="s">
        <v>1087</v>
      </c>
      <c r="G128" s="9" t="s">
        <v>682</v>
      </c>
      <c r="H128" s="6" t="s">
        <v>641</v>
      </c>
      <c r="I128" s="6" t="s">
        <v>809</v>
      </c>
      <c r="J128" s="6" t="s">
        <v>810</v>
      </c>
      <c r="K128" s="6" t="s">
        <v>702</v>
      </c>
      <c r="L128" s="6" t="s">
        <v>931</v>
      </c>
      <c r="M128" s="6" t="s">
        <v>897</v>
      </c>
      <c r="N128" s="6" t="s">
        <v>773</v>
      </c>
      <c r="O128" s="795" t="s">
        <v>1088</v>
      </c>
      <c r="P128" s="795"/>
      <c r="Q128" s="795"/>
      <c r="R128" s="25"/>
      <c r="S128" s="215">
        <v>1</v>
      </c>
      <c r="T128" s="4"/>
      <c r="U128" s="5"/>
      <c r="V128" s="5"/>
      <c r="W128" s="5"/>
      <c r="X128" s="5"/>
      <c r="Y128" s="5"/>
    </row>
    <row r="129" spans="1:25" s="3" customFormat="1" ht="50.1" customHeight="1">
      <c r="A129" s="25"/>
      <c r="B129" s="14" t="s">
        <v>999</v>
      </c>
      <c r="C129" s="14" t="s">
        <v>749</v>
      </c>
      <c r="D129" s="14" t="s">
        <v>1075</v>
      </c>
      <c r="E129" s="22" t="s">
        <v>1090</v>
      </c>
      <c r="F129" s="22" t="s">
        <v>1091</v>
      </c>
      <c r="G129" s="9" t="s">
        <v>646</v>
      </c>
      <c r="H129" s="6" t="s">
        <v>460</v>
      </c>
      <c r="I129" s="6" t="s">
        <v>791</v>
      </c>
      <c r="J129" s="6" t="s">
        <v>722</v>
      </c>
      <c r="K129" s="6" t="s">
        <v>647</v>
      </c>
      <c r="L129" s="6" t="s">
        <v>890</v>
      </c>
      <c r="M129" s="6" t="s">
        <v>676</v>
      </c>
      <c r="N129" s="6" t="s">
        <v>773</v>
      </c>
      <c r="O129" s="795" t="s">
        <v>1092</v>
      </c>
      <c r="P129" s="795"/>
      <c r="Q129" s="795"/>
      <c r="R129" s="25"/>
      <c r="S129" s="215">
        <v>1</v>
      </c>
      <c r="T129" s="4"/>
      <c r="U129" s="5"/>
      <c r="V129" s="5"/>
      <c r="W129" s="5"/>
      <c r="X129" s="5"/>
      <c r="Y129" s="5"/>
    </row>
    <row r="130" spans="1:25" s="3" customFormat="1" ht="50.1" customHeight="1">
      <c r="A130" s="25"/>
      <c r="B130" s="14" t="s">
        <v>996</v>
      </c>
      <c r="C130" s="14" t="s">
        <v>966</v>
      </c>
      <c r="D130" s="14" t="s">
        <v>1029</v>
      </c>
      <c r="E130" s="22" t="s">
        <v>1093</v>
      </c>
      <c r="F130" s="22" t="s">
        <v>1094</v>
      </c>
      <c r="G130" s="9" t="s">
        <v>646</v>
      </c>
      <c r="H130" s="6" t="s">
        <v>460</v>
      </c>
      <c r="I130" s="6" t="s">
        <v>776</v>
      </c>
      <c r="J130" s="6" t="s">
        <v>759</v>
      </c>
      <c r="K130" s="6" t="s">
        <v>719</v>
      </c>
      <c r="L130" s="6" t="s">
        <v>1095</v>
      </c>
      <c r="M130" s="6" t="s">
        <v>764</v>
      </c>
      <c r="N130" s="6" t="s">
        <v>773</v>
      </c>
      <c r="O130" s="795" t="s">
        <v>1096</v>
      </c>
      <c r="P130" s="795"/>
      <c r="Q130" s="795"/>
      <c r="R130" s="25"/>
      <c r="S130" s="215">
        <v>1</v>
      </c>
      <c r="T130" s="4"/>
      <c r="U130" s="5"/>
      <c r="V130" s="5"/>
      <c r="W130" s="5"/>
      <c r="X130" s="5"/>
      <c r="Y130" s="5"/>
    </row>
    <row r="131" spans="1:25" s="3" customFormat="1" ht="50.1" customHeight="1">
      <c r="A131" s="25"/>
      <c r="B131" s="14" t="s">
        <v>1089</v>
      </c>
      <c r="C131" s="14" t="s">
        <v>749</v>
      </c>
      <c r="D131" s="14" t="s">
        <v>1021</v>
      </c>
      <c r="E131" s="22" t="s">
        <v>1097</v>
      </c>
      <c r="F131" s="22" t="s">
        <v>1098</v>
      </c>
      <c r="G131" s="9" t="s">
        <v>646</v>
      </c>
      <c r="H131" s="6" t="s">
        <v>513</v>
      </c>
      <c r="I131" s="6" t="s">
        <v>460</v>
      </c>
      <c r="J131" s="6" t="s">
        <v>477</v>
      </c>
      <c r="K131" s="6" t="s">
        <v>719</v>
      </c>
      <c r="L131" s="6" t="s">
        <v>1099</v>
      </c>
      <c r="M131" s="6" t="s">
        <v>1100</v>
      </c>
      <c r="N131" s="6" t="s">
        <v>547</v>
      </c>
      <c r="O131" s="795" t="s">
        <v>1101</v>
      </c>
      <c r="P131" s="795"/>
      <c r="Q131" s="795"/>
      <c r="R131" s="25"/>
      <c r="S131" s="215">
        <v>1</v>
      </c>
      <c r="T131" s="4"/>
      <c r="U131" s="5"/>
      <c r="V131" s="5"/>
      <c r="W131" s="5"/>
      <c r="X131" s="5"/>
      <c r="Y131" s="5"/>
    </row>
    <row r="132" spans="1:25" s="3" customFormat="1" ht="50.1" customHeight="1">
      <c r="A132" s="25"/>
      <c r="B132" s="14" t="s">
        <v>1049</v>
      </c>
      <c r="C132" s="14" t="s">
        <v>966</v>
      </c>
      <c r="D132" s="14" t="s">
        <v>1029</v>
      </c>
      <c r="E132" s="22" t="s">
        <v>1103</v>
      </c>
      <c r="F132" s="22" t="s">
        <v>1104</v>
      </c>
      <c r="G132" s="9" t="s">
        <v>646</v>
      </c>
      <c r="H132" s="6" t="s">
        <v>542</v>
      </c>
      <c r="I132" s="6" t="s">
        <v>641</v>
      </c>
      <c r="J132" s="6" t="s">
        <v>729</v>
      </c>
      <c r="K132" s="6" t="s">
        <v>743</v>
      </c>
      <c r="L132" s="6" t="s">
        <v>791</v>
      </c>
      <c r="M132" s="6" t="s">
        <v>719</v>
      </c>
      <c r="N132" s="6" t="s">
        <v>796</v>
      </c>
      <c r="O132" s="795" t="s">
        <v>1105</v>
      </c>
      <c r="P132" s="795"/>
      <c r="Q132" s="795"/>
      <c r="R132" s="25"/>
      <c r="S132" s="215">
        <v>1</v>
      </c>
      <c r="T132" s="4"/>
      <c r="U132" s="5"/>
      <c r="V132" s="5"/>
      <c r="W132" s="5"/>
      <c r="X132" s="5"/>
      <c r="Y132" s="5"/>
    </row>
    <row r="133" spans="1:25" s="3" customFormat="1" ht="50.1" customHeight="1">
      <c r="A133" s="25"/>
      <c r="B133" s="14" t="s">
        <v>1057</v>
      </c>
      <c r="C133" s="14" t="s">
        <v>966</v>
      </c>
      <c r="D133" s="14" t="s">
        <v>1036</v>
      </c>
      <c r="E133" s="22" t="s">
        <v>1106</v>
      </c>
      <c r="F133" s="22" t="s">
        <v>1107</v>
      </c>
      <c r="G133" s="9" t="s">
        <v>682</v>
      </c>
      <c r="H133" s="6" t="s">
        <v>774</v>
      </c>
      <c r="I133" s="6" t="s">
        <v>460</v>
      </c>
      <c r="J133" s="6" t="s">
        <v>791</v>
      </c>
      <c r="K133" s="6" t="s">
        <v>773</v>
      </c>
      <c r="L133" s="6" t="s">
        <v>519</v>
      </c>
      <c r="M133" s="6" t="s">
        <v>547</v>
      </c>
      <c r="N133" s="6" t="s">
        <v>468</v>
      </c>
      <c r="O133" s="795" t="s">
        <v>1108</v>
      </c>
      <c r="P133" s="795"/>
      <c r="Q133" s="795"/>
      <c r="R133" s="25"/>
      <c r="S133" s="215">
        <v>1</v>
      </c>
      <c r="T133" s="4"/>
      <c r="U133" s="5"/>
      <c r="V133" s="5"/>
      <c r="W133" s="5"/>
      <c r="X133" s="5"/>
      <c r="Y133" s="5"/>
    </row>
    <row r="134" spans="1:25" s="3" customFormat="1" ht="50.1" customHeight="1">
      <c r="A134" s="25"/>
      <c r="B134" s="14" t="s">
        <v>1109</v>
      </c>
      <c r="C134" s="14" t="s">
        <v>749</v>
      </c>
      <c r="D134" s="14" t="s">
        <v>1021</v>
      </c>
      <c r="E134" s="22" t="s">
        <v>1097</v>
      </c>
      <c r="F134" s="22" t="s">
        <v>1110</v>
      </c>
      <c r="G134" s="9" t="s">
        <v>646</v>
      </c>
      <c r="H134" s="6" t="s">
        <v>460</v>
      </c>
      <c r="I134" s="6" t="s">
        <v>647</v>
      </c>
      <c r="J134" s="6" t="s">
        <v>542</v>
      </c>
      <c r="K134" s="6" t="s">
        <v>702</v>
      </c>
      <c r="L134" s="6" t="s">
        <v>791</v>
      </c>
      <c r="M134" s="6" t="s">
        <v>720</v>
      </c>
      <c r="N134" s="6" t="s">
        <v>744</v>
      </c>
      <c r="O134" s="795" t="s">
        <v>1111</v>
      </c>
      <c r="P134" s="795"/>
      <c r="Q134" s="795"/>
      <c r="R134" s="25"/>
      <c r="S134" s="215">
        <v>1</v>
      </c>
      <c r="T134" s="4"/>
      <c r="U134" s="5"/>
      <c r="V134" s="5"/>
      <c r="W134" s="5"/>
      <c r="X134" s="5"/>
      <c r="Y134" s="5"/>
    </row>
    <row r="135" spans="1:25" s="3" customFormat="1" ht="50.1" customHeight="1">
      <c r="A135" s="25"/>
      <c r="B135" s="14" t="s">
        <v>464</v>
      </c>
      <c r="C135" s="14" t="s">
        <v>749</v>
      </c>
      <c r="D135" s="14" t="s">
        <v>1021</v>
      </c>
      <c r="E135" s="22" t="s">
        <v>1112</v>
      </c>
      <c r="F135" s="22" t="s">
        <v>1113</v>
      </c>
      <c r="G135" s="9" t="s">
        <v>646</v>
      </c>
      <c r="H135" s="6" t="s">
        <v>507</v>
      </c>
      <c r="I135" s="6" t="s">
        <v>460</v>
      </c>
      <c r="J135" s="6" t="s">
        <v>759</v>
      </c>
      <c r="K135" s="6" t="s">
        <v>513</v>
      </c>
      <c r="L135" s="6" t="s">
        <v>477</v>
      </c>
      <c r="M135" s="6" t="s">
        <v>650</v>
      </c>
      <c r="N135" s="6" t="s">
        <v>547</v>
      </c>
      <c r="O135" s="795" t="s">
        <v>1114</v>
      </c>
      <c r="P135" s="795"/>
      <c r="Q135" s="795"/>
      <c r="R135" s="25"/>
      <c r="S135" s="215">
        <v>1</v>
      </c>
      <c r="T135" s="4"/>
      <c r="U135" s="5"/>
      <c r="V135" s="5"/>
      <c r="W135" s="5"/>
      <c r="X135" s="5"/>
      <c r="Y135" s="5"/>
    </row>
    <row r="136" spans="1:25" s="3" customFormat="1" ht="50.1" customHeight="1">
      <c r="A136" s="25"/>
      <c r="B136" s="14" t="s">
        <v>1115</v>
      </c>
      <c r="C136" s="14" t="s">
        <v>749</v>
      </c>
      <c r="D136" s="14" t="s">
        <v>1036</v>
      </c>
      <c r="E136" s="22" t="s">
        <v>1116</v>
      </c>
      <c r="F136" s="22" t="s">
        <v>1117</v>
      </c>
      <c r="G136" s="9" t="s">
        <v>682</v>
      </c>
      <c r="H136" s="6" t="s">
        <v>774</v>
      </c>
      <c r="I136" s="6" t="s">
        <v>460</v>
      </c>
      <c r="J136" s="6" t="s">
        <v>542</v>
      </c>
      <c r="K136" s="6" t="s">
        <v>648</v>
      </c>
      <c r="L136" s="6" t="s">
        <v>687</v>
      </c>
      <c r="M136" s="6" t="s">
        <v>720</v>
      </c>
      <c r="N136" s="6" t="s">
        <v>773</v>
      </c>
      <c r="O136" s="795" t="s">
        <v>1118</v>
      </c>
      <c r="P136" s="795"/>
      <c r="Q136" s="795"/>
      <c r="R136" s="25"/>
      <c r="S136" s="215">
        <v>1</v>
      </c>
      <c r="T136" s="4"/>
      <c r="U136" s="5"/>
      <c r="V136" s="5"/>
      <c r="W136" s="5"/>
      <c r="X136" s="5"/>
      <c r="Y136" s="5"/>
    </row>
    <row r="137" spans="1:25" s="3" customFormat="1" ht="50.1" customHeight="1">
      <c r="A137" s="25"/>
      <c r="B137" s="14" t="s">
        <v>1073</v>
      </c>
      <c r="C137" s="14" t="s">
        <v>749</v>
      </c>
      <c r="D137" s="14" t="s">
        <v>198</v>
      </c>
      <c r="E137" s="22" t="s">
        <v>1119</v>
      </c>
      <c r="F137" s="22" t="s">
        <v>1120</v>
      </c>
      <c r="G137" s="9" t="s">
        <v>646</v>
      </c>
      <c r="H137" s="6" t="s">
        <v>684</v>
      </c>
      <c r="I137" s="6" t="s">
        <v>738</v>
      </c>
      <c r="J137" s="6" t="s">
        <v>809</v>
      </c>
      <c r="K137" s="6" t="s">
        <v>710</v>
      </c>
      <c r="L137" s="6" t="s">
        <v>647</v>
      </c>
      <c r="M137" s="6" t="s">
        <v>722</v>
      </c>
      <c r="N137" s="6" t="s">
        <v>744</v>
      </c>
      <c r="O137" s="795" t="s">
        <v>1121</v>
      </c>
      <c r="P137" s="795"/>
      <c r="Q137" s="795"/>
      <c r="R137" s="25"/>
      <c r="S137" s="215">
        <v>1</v>
      </c>
      <c r="T137" s="4"/>
      <c r="U137" s="5"/>
      <c r="V137" s="5"/>
      <c r="W137" s="5"/>
      <c r="X137" s="5"/>
      <c r="Y137" s="5"/>
    </row>
    <row r="138" spans="1:25" s="3" customFormat="1" ht="50.1" customHeight="1">
      <c r="A138" s="25"/>
      <c r="B138" s="14" t="s">
        <v>1122</v>
      </c>
      <c r="C138" s="14" t="s">
        <v>749</v>
      </c>
      <c r="D138" s="14" t="s">
        <v>1021</v>
      </c>
      <c r="E138" s="22" t="s">
        <v>1123</v>
      </c>
      <c r="F138" s="22" t="s">
        <v>1124</v>
      </c>
      <c r="G138" s="9" t="s">
        <v>646</v>
      </c>
      <c r="H138" s="6" t="s">
        <v>687</v>
      </c>
      <c r="I138" s="6" t="s">
        <v>460</v>
      </c>
      <c r="J138" s="6" t="s">
        <v>507</v>
      </c>
      <c r="K138" s="6" t="s">
        <v>774</v>
      </c>
      <c r="L138" s="6" t="s">
        <v>1099</v>
      </c>
      <c r="M138" s="6" t="s">
        <v>719</v>
      </c>
      <c r="N138" s="6" t="s">
        <v>773</v>
      </c>
      <c r="O138" s="795" t="s">
        <v>1125</v>
      </c>
      <c r="P138" s="795"/>
      <c r="Q138" s="795"/>
      <c r="R138" s="25"/>
      <c r="S138" s="215">
        <v>1</v>
      </c>
      <c r="T138" s="4"/>
      <c r="U138" s="5"/>
      <c r="V138" s="5"/>
      <c r="W138" s="5"/>
      <c r="X138" s="5"/>
      <c r="Y138" s="5"/>
    </row>
    <row r="139" spans="1:25" s="3" customFormat="1" ht="50.1" customHeight="1">
      <c r="A139" s="25"/>
      <c r="B139" s="14" t="s">
        <v>774</v>
      </c>
      <c r="C139" s="14" t="s">
        <v>775</v>
      </c>
      <c r="D139" s="14" t="s">
        <v>1126</v>
      </c>
      <c r="E139" s="22" t="s">
        <v>1127</v>
      </c>
      <c r="F139" s="22" t="s">
        <v>1128</v>
      </c>
      <c r="G139" s="9" t="s">
        <v>682</v>
      </c>
      <c r="H139" s="6" t="s">
        <v>460</v>
      </c>
      <c r="I139" s="6" t="s">
        <v>865</v>
      </c>
      <c r="J139" s="6" t="s">
        <v>519</v>
      </c>
      <c r="K139" s="6" t="s">
        <v>773</v>
      </c>
      <c r="L139" s="6" t="s">
        <v>641</v>
      </c>
      <c r="M139" s="6" t="s">
        <v>553</v>
      </c>
      <c r="N139" s="6" t="s">
        <v>547</v>
      </c>
      <c r="O139" s="795" t="s">
        <v>1129</v>
      </c>
      <c r="P139" s="795"/>
      <c r="Q139" s="795"/>
      <c r="R139" s="25"/>
      <c r="S139" s="215">
        <v>1</v>
      </c>
      <c r="T139" s="4"/>
      <c r="U139" s="5"/>
      <c r="V139" s="5"/>
      <c r="W139" s="5"/>
      <c r="X139" s="5"/>
      <c r="Y139" s="5"/>
    </row>
    <row r="140" spans="1:25" s="3" customFormat="1" ht="50.1" customHeight="1">
      <c r="A140" s="25"/>
      <c r="B140" s="14" t="s">
        <v>530</v>
      </c>
      <c r="C140" s="14" t="s">
        <v>783</v>
      </c>
      <c r="D140" s="14" t="s">
        <v>1029</v>
      </c>
      <c r="E140" s="22" t="s">
        <v>1130</v>
      </c>
      <c r="F140" s="22" t="s">
        <v>1131</v>
      </c>
      <c r="G140" s="9" t="s">
        <v>646</v>
      </c>
      <c r="H140" s="6" t="s">
        <v>474</v>
      </c>
      <c r="I140" s="6" t="s">
        <v>692</v>
      </c>
      <c r="J140" s="6" t="s">
        <v>650</v>
      </c>
      <c r="K140" s="6" t="s">
        <v>1007</v>
      </c>
      <c r="L140" s="6" t="s">
        <v>941</v>
      </c>
      <c r="M140" s="6" t="s">
        <v>483</v>
      </c>
      <c r="N140" s="6" t="s">
        <v>547</v>
      </c>
      <c r="O140" s="795" t="s">
        <v>1132</v>
      </c>
      <c r="P140" s="795"/>
      <c r="Q140" s="795"/>
      <c r="R140" s="25"/>
      <c r="S140" s="215">
        <v>1</v>
      </c>
      <c r="T140" s="4"/>
      <c r="U140" s="5"/>
      <c r="V140" s="5"/>
      <c r="W140" s="5"/>
      <c r="X140" s="5"/>
      <c r="Y140" s="5"/>
    </row>
    <row r="141" spans="1:25" s="3" customFormat="1" ht="50.1" customHeight="1">
      <c r="A141" s="25"/>
      <c r="B141" s="14" t="s">
        <v>536</v>
      </c>
      <c r="C141" s="14" t="s">
        <v>783</v>
      </c>
      <c r="D141" s="14" t="s">
        <v>1133</v>
      </c>
      <c r="E141" s="22" t="s">
        <v>1134</v>
      </c>
      <c r="F141" s="22" t="s">
        <v>1135</v>
      </c>
      <c r="G141" s="9" t="s">
        <v>881</v>
      </c>
      <c r="H141" s="6" t="s">
        <v>477</v>
      </c>
      <c r="I141" s="6" t="s">
        <v>650</v>
      </c>
      <c r="J141" s="6" t="s">
        <v>692</v>
      </c>
      <c r="K141" s="6" t="s">
        <v>525</v>
      </c>
      <c r="L141" s="6" t="s">
        <v>941</v>
      </c>
      <c r="M141" s="6" t="s">
        <v>653</v>
      </c>
      <c r="N141" s="6" t="s">
        <v>547</v>
      </c>
      <c r="O141" s="795" t="s">
        <v>1136</v>
      </c>
      <c r="P141" s="795"/>
      <c r="Q141" s="795"/>
      <c r="R141" s="25"/>
      <c r="S141" s="215">
        <v>1</v>
      </c>
      <c r="T141" s="4"/>
      <c r="U141" s="5"/>
      <c r="V141" s="5"/>
      <c r="W141" s="5"/>
      <c r="X141" s="5"/>
      <c r="Y141" s="5"/>
    </row>
    <row r="142" spans="1:25" s="3" customFormat="1" ht="50.1" customHeight="1">
      <c r="A142" s="25"/>
      <c r="B142" s="14" t="s">
        <v>885</v>
      </c>
      <c r="C142" s="14" t="s">
        <v>783</v>
      </c>
      <c r="D142" s="14" t="s">
        <v>1029</v>
      </c>
      <c r="E142" s="22" t="s">
        <v>1137</v>
      </c>
      <c r="F142" s="22" t="s">
        <v>1138</v>
      </c>
      <c r="G142" s="9" t="s">
        <v>646</v>
      </c>
      <c r="H142" s="6" t="s">
        <v>692</v>
      </c>
      <c r="I142" s="6" t="s">
        <v>719</v>
      </c>
      <c r="J142" s="6" t="s">
        <v>513</v>
      </c>
      <c r="K142" s="6" t="s">
        <v>648</v>
      </c>
      <c r="L142" s="6" t="s">
        <v>1139</v>
      </c>
      <c r="M142" s="6" t="s">
        <v>474</v>
      </c>
      <c r="N142" s="6" t="s">
        <v>547</v>
      </c>
      <c r="O142" s="795" t="s">
        <v>1140</v>
      </c>
      <c r="P142" s="795"/>
      <c r="Q142" s="795"/>
      <c r="R142" s="25"/>
      <c r="S142" s="215">
        <v>1</v>
      </c>
      <c r="T142" s="4"/>
      <c r="U142" s="5"/>
      <c r="V142" s="5"/>
      <c r="W142" s="5"/>
      <c r="X142" s="5"/>
      <c r="Y142" s="5"/>
    </row>
    <row r="143" spans="1:25" s="3" customFormat="1" ht="50.1" customHeight="1">
      <c r="A143" s="25"/>
      <c r="B143" s="14" t="s">
        <v>729</v>
      </c>
      <c r="C143" s="14" t="s">
        <v>775</v>
      </c>
      <c r="D143" s="14" t="s">
        <v>1126</v>
      </c>
      <c r="E143" s="22" t="s">
        <v>1141</v>
      </c>
      <c r="F143" s="22" t="s">
        <v>1142</v>
      </c>
      <c r="G143" s="9" t="s">
        <v>682</v>
      </c>
      <c r="H143" s="6" t="s">
        <v>773</v>
      </c>
      <c r="I143" s="6" t="s">
        <v>648</v>
      </c>
      <c r="J143" s="6" t="s">
        <v>460</v>
      </c>
      <c r="K143" s="6" t="s">
        <v>547</v>
      </c>
      <c r="L143" s="6" t="s">
        <v>513</v>
      </c>
      <c r="M143" s="6" t="s">
        <v>843</v>
      </c>
      <c r="N143" s="6" t="s">
        <v>693</v>
      </c>
      <c r="O143" s="795" t="s">
        <v>1143</v>
      </c>
      <c r="P143" s="795"/>
      <c r="Q143" s="795"/>
      <c r="R143" s="25"/>
      <c r="S143" s="215">
        <v>1</v>
      </c>
      <c r="T143" s="4"/>
      <c r="U143" s="5"/>
      <c r="V143" s="5"/>
      <c r="W143" s="5"/>
      <c r="X143" s="5"/>
      <c r="Y143" s="5"/>
    </row>
    <row r="144" spans="1:25" s="3" customFormat="1" ht="50.1" customHeight="1">
      <c r="A144" s="25"/>
      <c r="B144" s="14" t="s">
        <v>763</v>
      </c>
      <c r="C144" s="14" t="s">
        <v>783</v>
      </c>
      <c r="D144" s="14" t="s">
        <v>1144</v>
      </c>
      <c r="E144" s="22" t="s">
        <v>1145</v>
      </c>
      <c r="F144" s="22" t="s">
        <v>1146</v>
      </c>
      <c r="G144" s="9" t="s">
        <v>881</v>
      </c>
      <c r="H144" s="6" t="s">
        <v>764</v>
      </c>
      <c r="I144" s="6" t="s">
        <v>647</v>
      </c>
      <c r="J144" s="6" t="s">
        <v>759</v>
      </c>
      <c r="K144" s="6" t="s">
        <v>663</v>
      </c>
      <c r="L144" s="6" t="s">
        <v>849</v>
      </c>
      <c r="M144" s="6" t="s">
        <v>650</v>
      </c>
      <c r="N144" s="6" t="s">
        <v>883</v>
      </c>
      <c r="O144" s="795" t="s">
        <v>1147</v>
      </c>
      <c r="P144" s="795"/>
      <c r="Q144" s="795"/>
      <c r="R144" s="25"/>
      <c r="S144" s="215">
        <v>1</v>
      </c>
      <c r="T144" s="4"/>
      <c r="U144" s="5"/>
      <c r="V144" s="5"/>
      <c r="W144" s="5"/>
      <c r="X144" s="5"/>
      <c r="Y144" s="5"/>
    </row>
    <row r="145" spans="1:25" s="3" customFormat="1" ht="50.1" customHeight="1">
      <c r="A145" s="25"/>
      <c r="B145" s="14" t="s">
        <v>882</v>
      </c>
      <c r="C145" s="14" t="s">
        <v>783</v>
      </c>
      <c r="D145" s="14" t="s">
        <v>1148</v>
      </c>
      <c r="E145" s="22" t="s">
        <v>1149</v>
      </c>
      <c r="F145" s="22" t="s">
        <v>1150</v>
      </c>
      <c r="G145" s="9" t="s">
        <v>682</v>
      </c>
      <c r="H145" s="6" t="s">
        <v>647</v>
      </c>
      <c r="I145" s="6" t="s">
        <v>756</v>
      </c>
      <c r="J145" s="6" t="s">
        <v>1151</v>
      </c>
      <c r="K145" s="6" t="s">
        <v>460</v>
      </c>
      <c r="L145" s="6" t="s">
        <v>998</v>
      </c>
      <c r="M145" s="6" t="s">
        <v>883</v>
      </c>
      <c r="N145" s="6" t="s">
        <v>547</v>
      </c>
      <c r="O145" s="795" t="s">
        <v>1152</v>
      </c>
      <c r="P145" s="795"/>
      <c r="Q145" s="795"/>
      <c r="R145" s="25"/>
      <c r="S145" s="215">
        <v>1</v>
      </c>
      <c r="T145" s="4"/>
      <c r="U145" s="5"/>
      <c r="V145" s="5"/>
      <c r="W145" s="5"/>
      <c r="X145" s="5"/>
      <c r="Y145" s="5"/>
    </row>
    <row r="146" spans="1:25" s="3" customFormat="1" ht="50.1" customHeight="1">
      <c r="A146" s="25"/>
      <c r="B146" s="14" t="s">
        <v>674</v>
      </c>
      <c r="C146" s="14" t="s">
        <v>674</v>
      </c>
      <c r="D146" s="14" t="s">
        <v>1036</v>
      </c>
      <c r="E146" s="22" t="s">
        <v>1153</v>
      </c>
      <c r="F146" s="22" t="s">
        <v>1154</v>
      </c>
      <c r="G146" s="9" t="s">
        <v>682</v>
      </c>
      <c r="H146" s="6" t="s">
        <v>671</v>
      </c>
      <c r="I146" s="6" t="s">
        <v>730</v>
      </c>
      <c r="J146" s="6" t="s">
        <v>1155</v>
      </c>
      <c r="K146" s="6" t="s">
        <v>784</v>
      </c>
      <c r="L146" s="6" t="s">
        <v>662</v>
      </c>
      <c r="M146" s="6" t="s">
        <v>513</v>
      </c>
      <c r="N146" s="6" t="s">
        <v>773</v>
      </c>
      <c r="O146" s="795" t="s">
        <v>1156</v>
      </c>
      <c r="P146" s="795"/>
      <c r="Q146" s="795"/>
      <c r="R146" s="25"/>
      <c r="S146" s="215">
        <v>1</v>
      </c>
      <c r="T146" s="4"/>
      <c r="U146" s="5"/>
      <c r="V146" s="5"/>
      <c r="W146" s="5"/>
      <c r="X146" s="5"/>
      <c r="Y146" s="5"/>
    </row>
    <row r="147" spans="1:25" s="3" customFormat="1" ht="50.1" customHeight="1">
      <c r="A147" s="25"/>
      <c r="B147" s="14" t="s">
        <v>662</v>
      </c>
      <c r="C147" s="14" t="s">
        <v>783</v>
      </c>
      <c r="D147" s="14" t="s">
        <v>1029</v>
      </c>
      <c r="E147" s="22" t="s">
        <v>1157</v>
      </c>
      <c r="F147" s="22" t="s">
        <v>1158</v>
      </c>
      <c r="G147" s="9" t="s">
        <v>646</v>
      </c>
      <c r="H147" s="6" t="s">
        <v>647</v>
      </c>
      <c r="I147" s="6" t="s">
        <v>648</v>
      </c>
      <c r="J147" s="6" t="s">
        <v>474</v>
      </c>
      <c r="K147" s="6" t="s">
        <v>650</v>
      </c>
      <c r="L147" s="6" t="s">
        <v>919</v>
      </c>
      <c r="M147" s="6" t="s">
        <v>483</v>
      </c>
      <c r="N147" s="6" t="s">
        <v>547</v>
      </c>
      <c r="O147" s="795" t="s">
        <v>1159</v>
      </c>
      <c r="P147" s="795"/>
      <c r="Q147" s="795"/>
      <c r="R147" s="25"/>
      <c r="S147" s="215">
        <v>1</v>
      </c>
      <c r="T147" s="4"/>
      <c r="U147" s="5"/>
      <c r="V147" s="5"/>
      <c r="W147" s="5"/>
      <c r="X147" s="5"/>
      <c r="Y147" s="5"/>
    </row>
    <row r="148" spans="1:25" s="3" customFormat="1" ht="50.1" customHeight="1">
      <c r="A148" s="25"/>
      <c r="B148" s="14" t="s">
        <v>683</v>
      </c>
      <c r="C148" s="14" t="s">
        <v>775</v>
      </c>
      <c r="D148" s="14" t="s">
        <v>894</v>
      </c>
      <c r="E148" s="22" t="s">
        <v>1160</v>
      </c>
      <c r="F148" s="22" t="s">
        <v>1161</v>
      </c>
      <c r="G148" s="9" t="s">
        <v>881</v>
      </c>
      <c r="H148" s="6" t="s">
        <v>759</v>
      </c>
      <c r="I148" s="6" t="s">
        <v>663</v>
      </c>
      <c r="J148" s="6" t="s">
        <v>650</v>
      </c>
      <c r="K148" s="6" t="s">
        <v>460</v>
      </c>
      <c r="L148" s="6" t="s">
        <v>459</v>
      </c>
      <c r="M148" s="6" t="s">
        <v>477</v>
      </c>
      <c r="N148" s="6" t="s">
        <v>547</v>
      </c>
      <c r="O148" s="795" t="s">
        <v>1162</v>
      </c>
      <c r="P148" s="795"/>
      <c r="Q148" s="795"/>
      <c r="R148" s="25"/>
      <c r="S148" s="215">
        <v>1</v>
      </c>
      <c r="T148" s="4"/>
      <c r="U148" s="5"/>
      <c r="V148" s="5"/>
      <c r="W148" s="5"/>
      <c r="X148" s="5"/>
      <c r="Y148" s="5"/>
    </row>
    <row r="149" spans="1:25" s="3" customFormat="1" ht="50.1" customHeight="1">
      <c r="A149" s="25"/>
      <c r="B149" s="14" t="s">
        <v>687</v>
      </c>
      <c r="C149" s="14" t="s">
        <v>688</v>
      </c>
      <c r="D149" s="14" t="s">
        <v>707</v>
      </c>
      <c r="E149" s="22" t="s">
        <v>1163</v>
      </c>
      <c r="F149" s="22" t="s">
        <v>1164</v>
      </c>
      <c r="G149" s="9" t="s">
        <v>682</v>
      </c>
      <c r="H149" s="6" t="s">
        <v>653</v>
      </c>
      <c r="I149" s="6" t="s">
        <v>874</v>
      </c>
      <c r="J149" s="6" t="s">
        <v>474</v>
      </c>
      <c r="K149" s="6" t="s">
        <v>1165</v>
      </c>
      <c r="L149" s="6" t="s">
        <v>460</v>
      </c>
      <c r="M149" s="6" t="s">
        <v>749</v>
      </c>
      <c r="N149" s="6" t="s">
        <v>641</v>
      </c>
      <c r="O149" s="795" t="s">
        <v>1166</v>
      </c>
      <c r="P149" s="795"/>
      <c r="Q149" s="795"/>
      <c r="R149" s="25"/>
      <c r="S149" s="215">
        <v>1</v>
      </c>
      <c r="T149" s="4"/>
      <c r="U149" s="5"/>
      <c r="V149" s="5"/>
      <c r="W149" s="5"/>
      <c r="X149" s="5"/>
      <c r="Y149" s="5"/>
    </row>
    <row r="150" spans="1:25" s="3" customFormat="1" ht="50.1" customHeight="1">
      <c r="A150" s="25"/>
      <c r="B150" s="14" t="s">
        <v>860</v>
      </c>
      <c r="C150" s="14" t="s">
        <v>861</v>
      </c>
      <c r="D150" s="14" t="s">
        <v>707</v>
      </c>
      <c r="E150" s="22" t="s">
        <v>1167</v>
      </c>
      <c r="F150" s="22" t="s">
        <v>1168</v>
      </c>
      <c r="G150" s="9" t="s">
        <v>682</v>
      </c>
      <c r="H150" s="6" t="s">
        <v>862</v>
      </c>
      <c r="I150" s="6" t="s">
        <v>648</v>
      </c>
      <c r="J150" s="6" t="s">
        <v>773</v>
      </c>
      <c r="K150" s="6" t="s">
        <v>1165</v>
      </c>
      <c r="L150" s="6" t="s">
        <v>898</v>
      </c>
      <c r="M150" s="6" t="s">
        <v>547</v>
      </c>
      <c r="N150" s="6" t="s">
        <v>1007</v>
      </c>
      <c r="O150" s="795" t="s">
        <v>1169</v>
      </c>
      <c r="P150" s="795"/>
      <c r="Q150" s="795"/>
      <c r="R150" s="25"/>
      <c r="S150" s="215">
        <v>1</v>
      </c>
      <c r="T150" s="4"/>
      <c r="U150" s="5"/>
      <c r="V150" s="5"/>
      <c r="W150" s="5"/>
      <c r="X150" s="5"/>
      <c r="Y150" s="5"/>
    </row>
    <row r="151" spans="1:25" s="3" customFormat="1" ht="50.1" customHeight="1">
      <c r="A151" s="25"/>
      <c r="B151" s="14" t="s">
        <v>1050</v>
      </c>
      <c r="C151" s="14" t="s">
        <v>1051</v>
      </c>
      <c r="D151" s="14" t="s">
        <v>679</v>
      </c>
      <c r="E151" s="22" t="s">
        <v>1170</v>
      </c>
      <c r="F151" s="22" t="s">
        <v>1171</v>
      </c>
      <c r="G151" s="9" t="s">
        <v>682</v>
      </c>
      <c r="H151" s="6" t="s">
        <v>647</v>
      </c>
      <c r="I151" s="6" t="s">
        <v>865</v>
      </c>
      <c r="J151" s="6" t="s">
        <v>641</v>
      </c>
      <c r="K151" s="6" t="s">
        <v>898</v>
      </c>
      <c r="L151" s="6" t="s">
        <v>460</v>
      </c>
      <c r="M151" s="6" t="s">
        <v>513</v>
      </c>
      <c r="N151" s="6" t="s">
        <v>1073</v>
      </c>
      <c r="O151" s="795" t="s">
        <v>1172</v>
      </c>
      <c r="P151" s="795"/>
      <c r="Q151" s="795"/>
      <c r="R151" s="25"/>
      <c r="S151" s="215">
        <v>1</v>
      </c>
      <c r="T151" s="4"/>
      <c r="U151" s="5"/>
      <c r="V151" s="5"/>
      <c r="W151" s="5"/>
      <c r="X151" s="5"/>
      <c r="Y151" s="5"/>
    </row>
    <row r="152" spans="1:25" s="3" customFormat="1" ht="50.1" customHeight="1">
      <c r="A152" s="25"/>
      <c r="B152" s="14" t="s">
        <v>466</v>
      </c>
      <c r="C152" s="14" t="s">
        <v>1051</v>
      </c>
      <c r="D152" s="14" t="s">
        <v>1173</v>
      </c>
      <c r="E152" s="22" t="s">
        <v>1174</v>
      </c>
      <c r="F152" s="22" t="s">
        <v>1175</v>
      </c>
      <c r="G152" s="9" t="s">
        <v>646</v>
      </c>
      <c r="H152" s="6" t="s">
        <v>686</v>
      </c>
      <c r="I152" s="6" t="s">
        <v>457</v>
      </c>
      <c r="J152" s="6" t="s">
        <v>513</v>
      </c>
      <c r="K152" s="6" t="s">
        <v>459</v>
      </c>
      <c r="L152" s="6" t="s">
        <v>464</v>
      </c>
      <c r="M152" s="6" t="s">
        <v>1176</v>
      </c>
      <c r="N152" s="6" t="s">
        <v>483</v>
      </c>
      <c r="O152" s="795" t="s">
        <v>1177</v>
      </c>
      <c r="P152" s="795"/>
      <c r="Q152" s="795"/>
      <c r="R152" s="25"/>
      <c r="S152" s="215">
        <v>1</v>
      </c>
      <c r="T152" s="4"/>
      <c r="U152" s="5"/>
      <c r="V152" s="5"/>
      <c r="W152" s="5"/>
      <c r="X152" s="5"/>
      <c r="Y152" s="5"/>
    </row>
    <row r="153" spans="1:25" s="3" customFormat="1" ht="50.1" customHeight="1">
      <c r="A153" s="25"/>
      <c r="B153" s="14" t="s">
        <v>519</v>
      </c>
      <c r="C153" s="14" t="s">
        <v>688</v>
      </c>
      <c r="D153" s="14" t="s">
        <v>1126</v>
      </c>
      <c r="E153" s="22" t="s">
        <v>1178</v>
      </c>
      <c r="F153" s="22" t="s">
        <v>1179</v>
      </c>
      <c r="G153" s="9" t="s">
        <v>682</v>
      </c>
      <c r="H153" s="6" t="s">
        <v>483</v>
      </c>
      <c r="I153" s="6" t="s">
        <v>474</v>
      </c>
      <c r="J153" s="6" t="s">
        <v>648</v>
      </c>
      <c r="K153" s="6" t="s">
        <v>547</v>
      </c>
      <c r="L153" s="6" t="s">
        <v>477</v>
      </c>
      <c r="M153" s="6" t="s">
        <v>749</v>
      </c>
      <c r="N153" s="6" t="s">
        <v>553</v>
      </c>
      <c r="O153" s="795" t="s">
        <v>1180</v>
      </c>
      <c r="P153" s="795"/>
      <c r="Q153" s="795"/>
      <c r="R153" s="25"/>
      <c r="S153" s="215">
        <v>1</v>
      </c>
      <c r="T153" s="4"/>
      <c r="U153" s="5"/>
      <c r="V153" s="5"/>
      <c r="W153" s="5"/>
      <c r="X153" s="5"/>
      <c r="Y153" s="5"/>
    </row>
    <row r="154" spans="1:25" s="3" customFormat="1" ht="50.1" customHeight="1">
      <c r="A154" s="25"/>
      <c r="B154" s="14" t="s">
        <v>692</v>
      </c>
      <c r="C154" s="14" t="s">
        <v>688</v>
      </c>
      <c r="D154" s="14" t="s">
        <v>1181</v>
      </c>
      <c r="E154" s="22" t="s">
        <v>1182</v>
      </c>
      <c r="F154" s="22" t="s">
        <v>1183</v>
      </c>
      <c r="G154" s="9" t="s">
        <v>661</v>
      </c>
      <c r="H154" s="6" t="s">
        <v>530</v>
      </c>
      <c r="I154" s="6" t="s">
        <v>474</v>
      </c>
      <c r="J154" s="6" t="s">
        <v>719</v>
      </c>
      <c r="K154" s="6" t="s">
        <v>477</v>
      </c>
      <c r="L154" s="6" t="s">
        <v>650</v>
      </c>
      <c r="M154" s="6" t="s">
        <v>547</v>
      </c>
      <c r="N154" s="6" t="s">
        <v>648</v>
      </c>
      <c r="O154" s="795" t="s">
        <v>1184</v>
      </c>
      <c r="P154" s="795"/>
      <c r="Q154" s="795"/>
      <c r="R154" s="25"/>
      <c r="S154" s="215">
        <v>1</v>
      </c>
      <c r="T154" s="4"/>
      <c r="U154" s="5"/>
      <c r="V154" s="5"/>
      <c r="W154" s="5"/>
      <c r="X154" s="5"/>
      <c r="Y154" s="5"/>
    </row>
    <row r="155" spans="1:25" s="3" customFormat="1" ht="50.1" customHeight="1">
      <c r="A155" s="25"/>
      <c r="B155" s="14" t="s">
        <v>826</v>
      </c>
      <c r="C155" s="14" t="s">
        <v>819</v>
      </c>
      <c r="D155" s="14" t="s">
        <v>679</v>
      </c>
      <c r="E155" s="22" t="s">
        <v>1185</v>
      </c>
      <c r="F155" s="22" t="s">
        <v>1186</v>
      </c>
      <c r="G155" s="9" t="s">
        <v>682</v>
      </c>
      <c r="H155" s="6" t="s">
        <v>774</v>
      </c>
      <c r="I155" s="6" t="s">
        <v>783</v>
      </c>
      <c r="J155" s="6" t="s">
        <v>647</v>
      </c>
      <c r="K155" s="6" t="s">
        <v>641</v>
      </c>
      <c r="L155" s="6" t="s">
        <v>1165</v>
      </c>
      <c r="M155" s="6" t="s">
        <v>1151</v>
      </c>
      <c r="N155" s="6" t="s">
        <v>553</v>
      </c>
      <c r="O155" s="795" t="s">
        <v>1187</v>
      </c>
      <c r="P155" s="795"/>
      <c r="Q155" s="795"/>
      <c r="R155" s="25"/>
      <c r="S155" s="215">
        <v>1</v>
      </c>
      <c r="T155" s="4"/>
      <c r="U155" s="5"/>
      <c r="V155" s="5"/>
      <c r="W155" s="5"/>
      <c r="X155" s="5"/>
      <c r="Y155" s="5"/>
    </row>
    <row r="156" spans="1:25" s="3" customFormat="1" ht="50.1" customHeight="1">
      <c r="A156" s="25"/>
      <c r="B156" s="14" t="s">
        <v>834</v>
      </c>
      <c r="C156" s="14" t="s">
        <v>819</v>
      </c>
      <c r="D156" s="14" t="s">
        <v>769</v>
      </c>
      <c r="E156" s="22" t="s">
        <v>1188</v>
      </c>
      <c r="F156" s="22" t="s">
        <v>1189</v>
      </c>
      <c r="G156" s="9" t="s">
        <v>682</v>
      </c>
      <c r="H156" s="6" t="s">
        <v>662</v>
      </c>
      <c r="I156" s="6" t="s">
        <v>647</v>
      </c>
      <c r="J156" s="6" t="s">
        <v>648</v>
      </c>
      <c r="K156" s="6" t="s">
        <v>460</v>
      </c>
      <c r="L156" s="6" t="s">
        <v>641</v>
      </c>
      <c r="M156" s="6" t="s">
        <v>553</v>
      </c>
      <c r="N156" s="6" t="s">
        <v>744</v>
      </c>
      <c r="O156" s="795" t="s">
        <v>1190</v>
      </c>
      <c r="P156" s="795"/>
      <c r="Q156" s="795"/>
      <c r="R156" s="25"/>
      <c r="S156" s="215">
        <v>1</v>
      </c>
      <c r="T156" s="4"/>
      <c r="U156" s="5"/>
      <c r="V156" s="5"/>
      <c r="W156" s="5"/>
      <c r="X156" s="5"/>
      <c r="Y156" s="5"/>
    </row>
    <row r="157" spans="1:25" s="3" customFormat="1" ht="50.1" customHeight="1">
      <c r="A157" s="25"/>
      <c r="B157" s="14" t="s">
        <v>959</v>
      </c>
      <c r="C157" s="14" t="s">
        <v>688</v>
      </c>
      <c r="D157" s="14" t="s">
        <v>1126</v>
      </c>
      <c r="E157" s="22" t="s">
        <v>1191</v>
      </c>
      <c r="F157" s="22" t="s">
        <v>1192</v>
      </c>
      <c r="G157" s="9" t="s">
        <v>682</v>
      </c>
      <c r="H157" s="6" t="s">
        <v>693</v>
      </c>
      <c r="I157" s="6" t="s">
        <v>653</v>
      </c>
      <c r="J157" s="6" t="s">
        <v>952</v>
      </c>
      <c r="K157" s="6" t="s">
        <v>1165</v>
      </c>
      <c r="L157" s="6" t="s">
        <v>649</v>
      </c>
      <c r="M157" s="6" t="s">
        <v>460</v>
      </c>
      <c r="N157" s="6" t="s">
        <v>763</v>
      </c>
      <c r="O157" s="795" t="s">
        <v>1193</v>
      </c>
      <c r="P157" s="795"/>
      <c r="Q157" s="795"/>
      <c r="R157" s="25"/>
      <c r="S157" s="215">
        <v>1</v>
      </c>
      <c r="T157" s="4"/>
      <c r="U157" s="5"/>
      <c r="V157" s="5"/>
      <c r="W157" s="5"/>
      <c r="X157" s="5"/>
      <c r="Y157" s="5"/>
    </row>
    <row r="158" spans="1:25" s="3" customFormat="1" ht="50.1" customHeight="1">
      <c r="A158" s="25"/>
      <c r="B158" s="14" t="s">
        <v>1194</v>
      </c>
      <c r="C158" s="14" t="s">
        <v>1051</v>
      </c>
      <c r="D158" s="14" t="s">
        <v>679</v>
      </c>
      <c r="E158" s="22" t="s">
        <v>1195</v>
      </c>
      <c r="F158" s="22" t="s">
        <v>1196</v>
      </c>
      <c r="G158" s="9" t="s">
        <v>682</v>
      </c>
      <c r="H158" s="6" t="s">
        <v>459</v>
      </c>
      <c r="I158" s="6" t="s">
        <v>460</v>
      </c>
      <c r="J158" s="6" t="s">
        <v>684</v>
      </c>
      <c r="K158" s="6" t="s">
        <v>641</v>
      </c>
      <c r="L158" s="6" t="s">
        <v>647</v>
      </c>
      <c r="M158" s="6" t="s">
        <v>663</v>
      </c>
      <c r="N158" s="6" t="s">
        <v>483</v>
      </c>
      <c r="O158" s="795" t="s">
        <v>1197</v>
      </c>
      <c r="P158" s="795"/>
      <c r="Q158" s="795"/>
      <c r="R158" s="25"/>
      <c r="S158" s="215">
        <v>1</v>
      </c>
      <c r="T158" s="4"/>
      <c r="U158" s="5"/>
      <c r="V158" s="5"/>
      <c r="W158" s="5"/>
      <c r="X158" s="5"/>
      <c r="Y158" s="5"/>
    </row>
    <row r="159" spans="1:25" s="3" customFormat="1" ht="50.1" customHeight="1">
      <c r="A159" s="25"/>
      <c r="B159" s="14" t="s">
        <v>841</v>
      </c>
      <c r="C159" s="14" t="s">
        <v>819</v>
      </c>
      <c r="D159" s="14" t="s">
        <v>707</v>
      </c>
      <c r="E159" s="22" t="s">
        <v>1198</v>
      </c>
      <c r="F159" s="22" t="s">
        <v>1199</v>
      </c>
      <c r="G159" s="9" t="s">
        <v>682</v>
      </c>
      <c r="H159" s="6" t="s">
        <v>662</v>
      </c>
      <c r="I159" s="6" t="s">
        <v>648</v>
      </c>
      <c r="J159" s="6" t="s">
        <v>647</v>
      </c>
      <c r="K159" s="6" t="s">
        <v>865</v>
      </c>
      <c r="L159" s="6" t="s">
        <v>1200</v>
      </c>
      <c r="M159" s="6" t="s">
        <v>460</v>
      </c>
      <c r="N159" s="6" t="s">
        <v>547</v>
      </c>
      <c r="O159" s="795" t="s">
        <v>1201</v>
      </c>
      <c r="P159" s="795"/>
      <c r="Q159" s="795"/>
      <c r="R159" s="25"/>
      <c r="S159" s="215">
        <v>1</v>
      </c>
      <c r="T159" s="4"/>
      <c r="U159" s="5"/>
      <c r="V159" s="5"/>
      <c r="W159" s="5"/>
      <c r="X159" s="5"/>
      <c r="Y159" s="5"/>
    </row>
    <row r="160" spans="1:25" s="3" customFormat="1" ht="50.1" customHeight="1">
      <c r="A160" s="25"/>
      <c r="B160" s="14" t="s">
        <v>1065</v>
      </c>
      <c r="C160" s="14" t="s">
        <v>1066</v>
      </c>
      <c r="D160" s="14" t="s">
        <v>658</v>
      </c>
      <c r="E160" s="22" t="s">
        <v>1202</v>
      </c>
      <c r="F160" s="22" t="s">
        <v>1203</v>
      </c>
      <c r="G160" s="9" t="s">
        <v>661</v>
      </c>
      <c r="H160" s="6" t="s">
        <v>460</v>
      </c>
      <c r="I160" s="6" t="s">
        <v>1204</v>
      </c>
      <c r="J160" s="6" t="s">
        <v>763</v>
      </c>
      <c r="K160" s="6" t="s">
        <v>477</v>
      </c>
      <c r="L160" s="6" t="s">
        <v>687</v>
      </c>
      <c r="M160" s="6" t="s">
        <v>553</v>
      </c>
      <c r="N160" s="6" t="s">
        <v>676</v>
      </c>
      <c r="O160" s="795" t="s">
        <v>1205</v>
      </c>
      <c r="P160" s="795"/>
      <c r="Q160" s="795"/>
      <c r="R160" s="25"/>
      <c r="S160" s="215">
        <v>1</v>
      </c>
      <c r="T160" s="4"/>
      <c r="U160" s="5"/>
      <c r="V160" s="5"/>
      <c r="W160" s="5"/>
      <c r="X160" s="5"/>
      <c r="Y160" s="5"/>
    </row>
    <row r="161" spans="1:25" s="3" customFormat="1" ht="50.1" customHeight="1">
      <c r="A161" s="25"/>
      <c r="B161" s="14" t="s">
        <v>847</v>
      </c>
      <c r="C161" s="14" t="s">
        <v>819</v>
      </c>
      <c r="D161" s="14" t="s">
        <v>769</v>
      </c>
      <c r="E161" s="22" t="s">
        <v>1206</v>
      </c>
      <c r="F161" s="22" t="s">
        <v>1207</v>
      </c>
      <c r="G161" s="9" t="s">
        <v>682</v>
      </c>
      <c r="H161" s="6" t="s">
        <v>796</v>
      </c>
      <c r="I161" s="6" t="s">
        <v>662</v>
      </c>
      <c r="J161" s="6" t="s">
        <v>897</v>
      </c>
      <c r="K161" s="6" t="s">
        <v>460</v>
      </c>
      <c r="L161" s="6" t="s">
        <v>648</v>
      </c>
      <c r="M161" s="6" t="s">
        <v>553</v>
      </c>
      <c r="N161" s="6" t="s">
        <v>773</v>
      </c>
      <c r="O161" s="795" t="s">
        <v>1208</v>
      </c>
      <c r="P161" s="795"/>
      <c r="Q161" s="795"/>
      <c r="R161" s="25"/>
      <c r="S161" s="215">
        <v>1</v>
      </c>
      <c r="T161" s="4"/>
      <c r="U161" s="5"/>
      <c r="V161" s="5"/>
      <c r="W161" s="5"/>
      <c r="X161" s="5"/>
      <c r="Y161" s="5"/>
    </row>
    <row r="162" spans="1:25" s="3" customFormat="1" ht="50.1" customHeight="1">
      <c r="A162" s="25"/>
      <c r="B162" s="14" t="s">
        <v>1069</v>
      </c>
      <c r="C162" s="14" t="s">
        <v>1066</v>
      </c>
      <c r="D162" s="14" t="s">
        <v>1209</v>
      </c>
      <c r="E162" s="22" t="s">
        <v>1210</v>
      </c>
      <c r="F162" s="22" t="s">
        <v>1211</v>
      </c>
      <c r="G162" s="9" t="s">
        <v>661</v>
      </c>
      <c r="H162" s="6" t="s">
        <v>774</v>
      </c>
      <c r="I162" s="6" t="s">
        <v>648</v>
      </c>
      <c r="J162" s="6" t="s">
        <v>674</v>
      </c>
      <c r="K162" s="6" t="s">
        <v>858</v>
      </c>
      <c r="L162" s="6" t="s">
        <v>719</v>
      </c>
      <c r="M162" s="6" t="s">
        <v>650</v>
      </c>
      <c r="N162" s="6" t="s">
        <v>1165</v>
      </c>
      <c r="O162" s="795" t="s">
        <v>1212</v>
      </c>
      <c r="P162" s="795"/>
      <c r="Q162" s="795"/>
      <c r="R162" s="25"/>
      <c r="S162" s="215">
        <v>1</v>
      </c>
      <c r="T162" s="4"/>
      <c r="U162" s="5"/>
      <c r="V162" s="5"/>
      <c r="W162" s="5"/>
      <c r="X162" s="5"/>
      <c r="Y162" s="5"/>
    </row>
    <row r="163" spans="1:25" s="3" customFormat="1" ht="50.1" customHeight="1">
      <c r="A163" s="25"/>
      <c r="B163" s="14" t="s">
        <v>853</v>
      </c>
      <c r="C163" s="14" t="s">
        <v>819</v>
      </c>
      <c r="D163" s="14" t="s">
        <v>769</v>
      </c>
      <c r="E163" s="22" t="s">
        <v>1213</v>
      </c>
      <c r="F163" s="22" t="s">
        <v>1214</v>
      </c>
      <c r="G163" s="9" t="s">
        <v>682</v>
      </c>
      <c r="H163" s="6" t="s">
        <v>459</v>
      </c>
      <c r="I163" s="6" t="s">
        <v>720</v>
      </c>
      <c r="J163" s="6" t="s">
        <v>649</v>
      </c>
      <c r="K163" s="6" t="s">
        <v>460</v>
      </c>
      <c r="L163" s="6" t="s">
        <v>663</v>
      </c>
      <c r="M163" s="6" t="s">
        <v>650</v>
      </c>
      <c r="N163" s="6" t="s">
        <v>676</v>
      </c>
      <c r="O163" s="795" t="s">
        <v>1215</v>
      </c>
      <c r="P163" s="795"/>
      <c r="Q163" s="795"/>
      <c r="R163" s="25"/>
      <c r="S163" s="215">
        <v>1</v>
      </c>
      <c r="T163" s="4"/>
      <c r="U163" s="5"/>
      <c r="V163" s="5"/>
      <c r="W163" s="5"/>
      <c r="X163" s="5"/>
      <c r="Y163" s="5"/>
    </row>
    <row r="164" spans="1:25" s="3" customFormat="1" ht="50.1" customHeight="1">
      <c r="A164" s="25"/>
      <c r="B164" s="14" t="s">
        <v>684</v>
      </c>
      <c r="C164" s="14" t="s">
        <v>1062</v>
      </c>
      <c r="D164" s="14" t="s">
        <v>1181</v>
      </c>
      <c r="E164" s="22" t="s">
        <v>1216</v>
      </c>
      <c r="F164" s="22" t="s">
        <v>1217</v>
      </c>
      <c r="G164" s="9" t="s">
        <v>661</v>
      </c>
      <c r="H164" s="6" t="s">
        <v>1073</v>
      </c>
      <c r="I164" s="6" t="s">
        <v>486</v>
      </c>
      <c r="J164" s="6" t="s">
        <v>460</v>
      </c>
      <c r="K164" s="6" t="s">
        <v>650</v>
      </c>
      <c r="L164" s="6" t="s">
        <v>1165</v>
      </c>
      <c r="M164" s="6" t="s">
        <v>676</v>
      </c>
      <c r="N164" s="6" t="s">
        <v>547</v>
      </c>
      <c r="O164" s="795" t="s">
        <v>1218</v>
      </c>
      <c r="P164" s="795"/>
      <c r="Q164" s="795"/>
      <c r="R164" s="25"/>
      <c r="S164" s="215">
        <v>1</v>
      </c>
      <c r="T164" s="4"/>
      <c r="U164" s="5"/>
      <c r="V164" s="5"/>
      <c r="W164" s="5"/>
      <c r="X164" s="5"/>
      <c r="Y164" s="5"/>
    </row>
    <row r="165" spans="1:25" s="3" customFormat="1" ht="50.1" customHeight="1">
      <c r="A165" s="25"/>
      <c r="B165" s="14" t="s">
        <v>507</v>
      </c>
      <c r="C165" s="14" t="s">
        <v>704</v>
      </c>
      <c r="D165" s="14" t="s">
        <v>1219</v>
      </c>
      <c r="E165" s="22" t="s">
        <v>1220</v>
      </c>
      <c r="F165" s="22" t="s">
        <v>1221</v>
      </c>
      <c r="G165" s="9" t="s">
        <v>1222</v>
      </c>
      <c r="H165" s="6" t="s">
        <v>464</v>
      </c>
      <c r="I165" s="6" t="s">
        <v>759</v>
      </c>
      <c r="J165" s="6" t="s">
        <v>460</v>
      </c>
      <c r="K165" s="6" t="s">
        <v>477</v>
      </c>
      <c r="L165" s="6" t="s">
        <v>818</v>
      </c>
      <c r="M165" s="6" t="s">
        <v>683</v>
      </c>
      <c r="N165" s="6" t="s">
        <v>883</v>
      </c>
      <c r="O165" s="795" t="s">
        <v>1223</v>
      </c>
      <c r="P165" s="795"/>
      <c r="Q165" s="795"/>
      <c r="R165" s="25"/>
      <c r="S165" s="215">
        <v>1</v>
      </c>
      <c r="T165" s="4"/>
      <c r="U165" s="5"/>
      <c r="V165" s="5"/>
      <c r="W165" s="5"/>
      <c r="X165" s="5"/>
      <c r="Y165" s="5"/>
    </row>
    <row r="166" spans="1:25" s="3" customFormat="1" ht="50.1" customHeight="1">
      <c r="A166" s="25"/>
      <c r="B166" s="14" t="s">
        <v>756</v>
      </c>
      <c r="C166" s="14" t="s">
        <v>704</v>
      </c>
      <c r="D166" s="14" t="s">
        <v>1219</v>
      </c>
      <c r="E166" s="22" t="s">
        <v>1224</v>
      </c>
      <c r="F166" s="22" t="s">
        <v>1225</v>
      </c>
      <c r="G166" s="9" t="s">
        <v>1222</v>
      </c>
      <c r="H166" s="6" t="s">
        <v>647</v>
      </c>
      <c r="I166" s="6" t="s">
        <v>883</v>
      </c>
      <c r="J166" s="6" t="s">
        <v>998</v>
      </c>
      <c r="K166" s="6" t="s">
        <v>460</v>
      </c>
      <c r="L166" s="6" t="s">
        <v>882</v>
      </c>
      <c r="M166" s="6" t="s">
        <v>483</v>
      </c>
      <c r="N166" s="6" t="s">
        <v>697</v>
      </c>
      <c r="O166" s="795" t="s">
        <v>1226</v>
      </c>
      <c r="P166" s="795"/>
      <c r="Q166" s="795"/>
      <c r="R166" s="25"/>
      <c r="S166" s="215">
        <v>1</v>
      </c>
      <c r="T166" s="4"/>
      <c r="U166" s="5"/>
      <c r="V166" s="5"/>
      <c r="W166" s="5"/>
      <c r="X166" s="5"/>
      <c r="Y166" s="5"/>
    </row>
    <row r="167" spans="1:25" s="3" customFormat="1" ht="50.1" customHeight="1">
      <c r="A167" s="25"/>
      <c r="B167" s="14" t="s">
        <v>746</v>
      </c>
      <c r="C167" s="14" t="s">
        <v>747</v>
      </c>
      <c r="D167" s="14" t="s">
        <v>1227</v>
      </c>
      <c r="E167" s="22" t="s">
        <v>1228</v>
      </c>
      <c r="F167" s="22" t="s">
        <v>1229</v>
      </c>
      <c r="G167" s="9" t="s">
        <v>682</v>
      </c>
      <c r="H167" s="6" t="s">
        <v>719</v>
      </c>
      <c r="I167" s="6" t="s">
        <v>474</v>
      </c>
      <c r="J167" s="6" t="s">
        <v>1165</v>
      </c>
      <c r="K167" s="6" t="s">
        <v>649</v>
      </c>
      <c r="L167" s="6" t="s">
        <v>457</v>
      </c>
      <c r="M167" s="6" t="s">
        <v>547</v>
      </c>
      <c r="N167" s="6" t="s">
        <v>647</v>
      </c>
      <c r="O167" s="795" t="s">
        <v>1230</v>
      </c>
      <c r="P167" s="795"/>
      <c r="Q167" s="795"/>
      <c r="R167" s="25"/>
      <c r="S167" s="215">
        <v>1</v>
      </c>
      <c r="T167" s="4"/>
      <c r="U167" s="5"/>
      <c r="V167" s="5"/>
      <c r="W167" s="5"/>
      <c r="X167" s="5"/>
      <c r="Y167" s="5"/>
    </row>
    <row r="168" spans="1:25" s="3" customFormat="1" ht="50.1" customHeight="1">
      <c r="A168" s="25"/>
      <c r="B168" s="14" t="s">
        <v>810</v>
      </c>
      <c r="C168" s="14" t="s">
        <v>954</v>
      </c>
      <c r="D168" s="14" t="s">
        <v>1219</v>
      </c>
      <c r="E168" s="22" t="s">
        <v>1231</v>
      </c>
      <c r="F168" s="22" t="s">
        <v>1232</v>
      </c>
      <c r="G168" s="9" t="s">
        <v>1222</v>
      </c>
      <c r="H168" s="6" t="s">
        <v>809</v>
      </c>
      <c r="I168" s="6" t="s">
        <v>457</v>
      </c>
      <c r="J168" s="6" t="s">
        <v>459</v>
      </c>
      <c r="K168" s="6" t="s">
        <v>931</v>
      </c>
      <c r="L168" s="6" t="s">
        <v>932</v>
      </c>
      <c r="M168" s="6" t="s">
        <v>647</v>
      </c>
      <c r="N168" s="6" t="s">
        <v>1165</v>
      </c>
      <c r="O168" s="795" t="s">
        <v>1233</v>
      </c>
      <c r="P168" s="795"/>
      <c r="Q168" s="795"/>
      <c r="R168" s="25"/>
      <c r="S168" s="215">
        <v>1</v>
      </c>
      <c r="T168" s="4"/>
      <c r="U168" s="5"/>
      <c r="V168" s="5"/>
      <c r="W168" s="5"/>
      <c r="X168" s="5"/>
      <c r="Y168" s="5"/>
    </row>
    <row r="169" spans="1:25" s="3" customFormat="1" ht="50.1" customHeight="1">
      <c r="A169" s="25"/>
      <c r="B169" s="14" t="s">
        <v>459</v>
      </c>
      <c r="C169" s="14" t="s">
        <v>747</v>
      </c>
      <c r="D169" s="14" t="s">
        <v>1234</v>
      </c>
      <c r="E169" s="22" t="s">
        <v>1235</v>
      </c>
      <c r="F169" s="22" t="s">
        <v>1236</v>
      </c>
      <c r="G169" s="9" t="s">
        <v>661</v>
      </c>
      <c r="H169" s="6" t="s">
        <v>457</v>
      </c>
      <c r="I169" s="6" t="s">
        <v>649</v>
      </c>
      <c r="J169" s="6" t="s">
        <v>1194</v>
      </c>
      <c r="K169" s="6" t="s">
        <v>468</v>
      </c>
      <c r="L169" s="6" t="s">
        <v>683</v>
      </c>
      <c r="M169" s="6" t="s">
        <v>676</v>
      </c>
      <c r="N169" s="6" t="s">
        <v>483</v>
      </c>
      <c r="O169" s="795" t="s">
        <v>1237</v>
      </c>
      <c r="P169" s="795"/>
      <c r="Q169" s="795"/>
      <c r="R169" s="25"/>
      <c r="S169" s="215">
        <v>1</v>
      </c>
      <c r="T169" s="4"/>
      <c r="U169" s="5"/>
      <c r="V169" s="5"/>
      <c r="W169" s="5"/>
      <c r="X169" s="5"/>
      <c r="Y169" s="5"/>
    </row>
    <row r="170" spans="1:25" s="3" customFormat="1" ht="50.1" customHeight="1">
      <c r="A170" s="25"/>
      <c r="B170" s="14" t="s">
        <v>675</v>
      </c>
      <c r="C170" s="14" t="s">
        <v>704</v>
      </c>
      <c r="D170" s="14" t="s">
        <v>1219</v>
      </c>
      <c r="E170" s="22" t="s">
        <v>1238</v>
      </c>
      <c r="F170" s="22" t="s">
        <v>1221</v>
      </c>
      <c r="G170" s="9" t="s">
        <v>1222</v>
      </c>
      <c r="H170" s="6" t="s">
        <v>471</v>
      </c>
      <c r="I170" s="6" t="s">
        <v>674</v>
      </c>
      <c r="J170" s="6" t="s">
        <v>513</v>
      </c>
      <c r="K170" s="6" t="s">
        <v>648</v>
      </c>
      <c r="L170" s="6" t="s">
        <v>671</v>
      </c>
      <c r="M170" s="6" t="s">
        <v>883</v>
      </c>
      <c r="N170" s="6" t="s">
        <v>998</v>
      </c>
      <c r="O170" s="795" t="s">
        <v>1239</v>
      </c>
      <c r="P170" s="795"/>
      <c r="Q170" s="795"/>
      <c r="R170" s="25"/>
      <c r="S170" s="215">
        <v>1</v>
      </c>
      <c r="T170" s="4"/>
      <c r="U170" s="5"/>
      <c r="V170" s="5"/>
      <c r="W170" s="5"/>
      <c r="X170" s="5"/>
      <c r="Y170" s="5"/>
    </row>
    <row r="171" spans="1:25" s="3" customFormat="1" ht="50.1" customHeight="1">
      <c r="A171" s="25"/>
      <c r="B171" s="14" t="s">
        <v>710</v>
      </c>
      <c r="C171" s="14" t="s">
        <v>812</v>
      </c>
      <c r="D171" s="14" t="s">
        <v>268</v>
      </c>
      <c r="E171" s="22" t="s">
        <v>1240</v>
      </c>
      <c r="F171" s="22" t="s">
        <v>1241</v>
      </c>
      <c r="G171" s="9" t="s">
        <v>1242</v>
      </c>
      <c r="H171" s="6" t="s">
        <v>809</v>
      </c>
      <c r="I171" s="6" t="s">
        <v>457</v>
      </c>
      <c r="J171" s="6" t="s">
        <v>474</v>
      </c>
      <c r="K171" s="6" t="s">
        <v>827</v>
      </c>
      <c r="L171" s="6" t="s">
        <v>931</v>
      </c>
      <c r="M171" s="6" t="s">
        <v>1165</v>
      </c>
      <c r="N171" s="6" t="s">
        <v>647</v>
      </c>
      <c r="O171" s="795" t="s">
        <v>1243</v>
      </c>
      <c r="P171" s="795"/>
      <c r="Q171" s="795"/>
      <c r="R171" s="25"/>
      <c r="S171" s="215">
        <v>1</v>
      </c>
      <c r="T171" s="4"/>
      <c r="U171" s="5"/>
      <c r="V171" s="5"/>
      <c r="W171" s="5"/>
      <c r="X171" s="5"/>
      <c r="Y171" s="5"/>
    </row>
    <row r="172" spans="1:25" s="3" customFormat="1" ht="50.1" customHeight="1">
      <c r="A172" s="25"/>
      <c r="B172" s="14" t="s">
        <v>663</v>
      </c>
      <c r="C172" s="14" t="s">
        <v>704</v>
      </c>
      <c r="D172" s="14" t="s">
        <v>1244</v>
      </c>
      <c r="E172" s="22" t="s">
        <v>1245</v>
      </c>
      <c r="F172" s="22" t="s">
        <v>1246</v>
      </c>
      <c r="G172" s="9" t="s">
        <v>1222</v>
      </c>
      <c r="H172" s="6" t="s">
        <v>836</v>
      </c>
      <c r="I172" s="6" t="s">
        <v>649</v>
      </c>
      <c r="J172" s="6" t="s">
        <v>759</v>
      </c>
      <c r="K172" s="6" t="s">
        <v>1165</v>
      </c>
      <c r="L172" s="6" t="s">
        <v>883</v>
      </c>
      <c r="M172" s="6" t="s">
        <v>764</v>
      </c>
      <c r="N172" s="6" t="s">
        <v>647</v>
      </c>
      <c r="O172" s="795" t="s">
        <v>1247</v>
      </c>
      <c r="P172" s="795"/>
      <c r="Q172" s="795"/>
      <c r="R172" s="25"/>
      <c r="S172" s="215">
        <v>1</v>
      </c>
      <c r="T172" s="4"/>
      <c r="U172" s="5"/>
      <c r="V172" s="5"/>
      <c r="W172" s="5"/>
      <c r="X172" s="5"/>
      <c r="Y172" s="5"/>
    </row>
    <row r="173" spans="1:25" s="3" customFormat="1" ht="50.1" customHeight="1">
      <c r="A173" s="25"/>
      <c r="B173" s="14" t="s">
        <v>702</v>
      </c>
      <c r="C173" s="14" t="s">
        <v>747</v>
      </c>
      <c r="D173" s="14" t="s">
        <v>268</v>
      </c>
      <c r="E173" s="22" t="s">
        <v>1248</v>
      </c>
      <c r="F173" s="22" t="s">
        <v>1249</v>
      </c>
      <c r="G173" s="9" t="s">
        <v>1242</v>
      </c>
      <c r="H173" s="6" t="s">
        <v>483</v>
      </c>
      <c r="I173" s="6" t="s">
        <v>931</v>
      </c>
      <c r="J173" s="6" t="s">
        <v>647</v>
      </c>
      <c r="K173" s="6" t="s">
        <v>809</v>
      </c>
      <c r="L173" s="6" t="s">
        <v>650</v>
      </c>
      <c r="M173" s="6" t="s">
        <v>697</v>
      </c>
      <c r="N173" s="6" t="s">
        <v>764</v>
      </c>
      <c r="O173" s="795" t="s">
        <v>1250</v>
      </c>
      <c r="P173" s="795"/>
      <c r="Q173" s="795"/>
      <c r="R173" s="25"/>
      <c r="S173" s="215">
        <v>1</v>
      </c>
      <c r="T173" s="4"/>
      <c r="U173" s="5"/>
      <c r="V173" s="5"/>
      <c r="W173" s="5"/>
      <c r="X173" s="5"/>
      <c r="Y173" s="5"/>
    </row>
    <row r="174" spans="1:25" s="3" customFormat="1" ht="50.1" customHeight="1">
      <c r="A174" s="25"/>
      <c r="B174" s="14" t="s">
        <v>542</v>
      </c>
      <c r="C174" s="14" t="s">
        <v>704</v>
      </c>
      <c r="D174" s="14" t="s">
        <v>1219</v>
      </c>
      <c r="E174" s="22" t="s">
        <v>1251</v>
      </c>
      <c r="F174" s="22" t="s">
        <v>1252</v>
      </c>
      <c r="G174" s="9" t="s">
        <v>1222</v>
      </c>
      <c r="H174" s="6" t="s">
        <v>641</v>
      </c>
      <c r="I174" s="6" t="s">
        <v>648</v>
      </c>
      <c r="J174" s="6" t="s">
        <v>749</v>
      </c>
      <c r="K174" s="6" t="s">
        <v>460</v>
      </c>
      <c r="L174" s="6" t="s">
        <v>774</v>
      </c>
      <c r="M174" s="6" t="s">
        <v>647</v>
      </c>
      <c r="N174" s="6" t="s">
        <v>519</v>
      </c>
      <c r="O174" s="795" t="s">
        <v>1253</v>
      </c>
      <c r="P174" s="795"/>
      <c r="Q174" s="795"/>
      <c r="R174" s="25"/>
      <c r="S174" s="215">
        <v>1</v>
      </c>
      <c r="T174" s="4"/>
      <c r="U174" s="5"/>
      <c r="V174" s="5"/>
      <c r="W174" s="5"/>
      <c r="X174" s="5"/>
      <c r="Y174" s="5"/>
    </row>
    <row r="175" spans="1:25" s="3" customFormat="1" ht="50.1" customHeight="1">
      <c r="A175" s="25"/>
      <c r="B175" s="14" t="s">
        <v>890</v>
      </c>
      <c r="C175" s="14" t="s">
        <v>704</v>
      </c>
      <c r="D175" s="14" t="s">
        <v>1254</v>
      </c>
      <c r="E175" s="22" t="s">
        <v>1255</v>
      </c>
      <c r="F175" s="22" t="s">
        <v>1256</v>
      </c>
      <c r="G175" s="9" t="s">
        <v>661</v>
      </c>
      <c r="H175" s="6" t="s">
        <v>649</v>
      </c>
      <c r="I175" s="6" t="s">
        <v>653</v>
      </c>
      <c r="J175" s="6" t="s">
        <v>818</v>
      </c>
      <c r="K175" s="6" t="s">
        <v>460</v>
      </c>
      <c r="L175" s="6" t="s">
        <v>650</v>
      </c>
      <c r="M175" s="6" t="s">
        <v>998</v>
      </c>
      <c r="N175" s="6" t="s">
        <v>1165</v>
      </c>
      <c r="O175" s="795" t="s">
        <v>1257</v>
      </c>
      <c r="P175" s="795"/>
      <c r="Q175" s="795"/>
      <c r="R175" s="25"/>
      <c r="S175" s="215">
        <v>1</v>
      </c>
      <c r="T175" s="4"/>
      <c r="U175" s="5"/>
      <c r="V175" s="5"/>
      <c r="W175" s="5"/>
      <c r="X175" s="5"/>
      <c r="Y175" s="5"/>
    </row>
    <row r="176" spans="1:25" s="3" customFormat="1" ht="50.1" customHeight="1">
      <c r="A176" s="25"/>
      <c r="B176" s="14" t="s">
        <v>525</v>
      </c>
      <c r="C176" s="14" t="s">
        <v>704</v>
      </c>
      <c r="D176" s="14" t="s">
        <v>1254</v>
      </c>
      <c r="E176" s="22" t="s">
        <v>1258</v>
      </c>
      <c r="F176" s="22" t="s">
        <v>1259</v>
      </c>
      <c r="G176" s="9" t="s">
        <v>661</v>
      </c>
      <c r="H176" s="6" t="s">
        <v>471</v>
      </c>
      <c r="I176" s="6" t="s">
        <v>647</v>
      </c>
      <c r="J176" s="6" t="s">
        <v>648</v>
      </c>
      <c r="K176" s="6" t="s">
        <v>460</v>
      </c>
      <c r="L176" s="6" t="s">
        <v>653</v>
      </c>
      <c r="M176" s="6" t="s">
        <v>650</v>
      </c>
      <c r="N176" s="6" t="s">
        <v>483</v>
      </c>
      <c r="O176" s="795" t="s">
        <v>1260</v>
      </c>
      <c r="P176" s="795"/>
      <c r="Q176" s="795"/>
      <c r="R176" s="25"/>
      <c r="S176" s="215">
        <v>1</v>
      </c>
      <c r="T176" s="4"/>
      <c r="U176" s="5"/>
      <c r="V176" s="5"/>
      <c r="W176" s="5"/>
      <c r="X176" s="5"/>
      <c r="Y176" s="5"/>
    </row>
    <row r="177" spans="1:25" s="3" customFormat="1" ht="50.1" customHeight="1">
      <c r="A177" s="25"/>
      <c r="B177" s="14" t="s">
        <v>773</v>
      </c>
      <c r="C177" s="14" t="s">
        <v>747</v>
      </c>
      <c r="D177" s="14" t="s">
        <v>1227</v>
      </c>
      <c r="E177" s="22" t="s">
        <v>1261</v>
      </c>
      <c r="F177" s="22" t="s">
        <v>1262</v>
      </c>
      <c r="G177" s="9" t="s">
        <v>682</v>
      </c>
      <c r="H177" s="6" t="s">
        <v>1165</v>
      </c>
      <c r="I177" s="6" t="s">
        <v>474</v>
      </c>
      <c r="J177" s="6" t="s">
        <v>1057</v>
      </c>
      <c r="K177" s="6" t="s">
        <v>647</v>
      </c>
      <c r="L177" s="6" t="s">
        <v>471</v>
      </c>
      <c r="M177" s="6" t="s">
        <v>457</v>
      </c>
      <c r="N177" s="6" t="s">
        <v>794</v>
      </c>
      <c r="O177" s="795" t="s">
        <v>1263</v>
      </c>
      <c r="P177" s="795"/>
      <c r="Q177" s="795"/>
      <c r="R177" s="25"/>
      <c r="S177" s="215">
        <v>1</v>
      </c>
      <c r="T177" s="4"/>
      <c r="U177" s="5"/>
      <c r="V177" s="5"/>
      <c r="W177" s="5"/>
      <c r="X177" s="5"/>
      <c r="Y177" s="5"/>
    </row>
    <row r="178" spans="1:25" s="3" customFormat="1" ht="50.1" customHeight="1">
      <c r="A178" s="25"/>
      <c r="B178" s="14" t="s">
        <v>547</v>
      </c>
      <c r="C178" s="14" t="s">
        <v>652</v>
      </c>
      <c r="D178" s="14" t="s">
        <v>194</v>
      </c>
      <c r="E178" s="22" t="s">
        <v>1264</v>
      </c>
      <c r="F178" s="22" t="s">
        <v>1265</v>
      </c>
      <c r="G178" s="9" t="s">
        <v>661</v>
      </c>
      <c r="H178" s="6" t="s">
        <v>483</v>
      </c>
      <c r="I178" s="6" t="s">
        <v>519</v>
      </c>
      <c r="J178" s="6" t="s">
        <v>474</v>
      </c>
      <c r="K178" s="6" t="s">
        <v>827</v>
      </c>
      <c r="L178" s="6" t="s">
        <v>780</v>
      </c>
      <c r="M178" s="6" t="s">
        <v>457</v>
      </c>
      <c r="N178" s="6" t="s">
        <v>648</v>
      </c>
      <c r="O178" s="795" t="s">
        <v>1266</v>
      </c>
      <c r="P178" s="795"/>
      <c r="Q178" s="795"/>
      <c r="R178" s="25"/>
      <c r="S178" s="215">
        <v>1</v>
      </c>
      <c r="T178" s="4"/>
      <c r="U178" s="5"/>
      <c r="V178" s="5"/>
      <c r="W178" s="5"/>
      <c r="X178" s="5"/>
      <c r="Y178" s="5"/>
    </row>
    <row r="179" spans="1:25" s="3" customFormat="1" ht="50.1" customHeight="1">
      <c r="A179" s="25"/>
      <c r="B179" s="14" t="s">
        <v>695</v>
      </c>
      <c r="C179" s="14" t="s">
        <v>696</v>
      </c>
      <c r="D179" s="14" t="s">
        <v>1133</v>
      </c>
      <c r="E179" s="22" t="s">
        <v>1267</v>
      </c>
      <c r="F179" s="22" t="s">
        <v>1268</v>
      </c>
      <c r="G179" s="9" t="s">
        <v>881</v>
      </c>
      <c r="H179" s="6" t="s">
        <v>1070</v>
      </c>
      <c r="I179" s="6" t="s">
        <v>749</v>
      </c>
      <c r="J179" s="6" t="s">
        <v>647</v>
      </c>
      <c r="K179" s="6" t="s">
        <v>774</v>
      </c>
      <c r="L179" s="6" t="s">
        <v>460</v>
      </c>
      <c r="M179" s="6" t="s">
        <v>542</v>
      </c>
      <c r="N179" s="6" t="s">
        <v>674</v>
      </c>
      <c r="O179" s="795" t="s">
        <v>1269</v>
      </c>
      <c r="P179" s="795"/>
      <c r="Q179" s="795"/>
      <c r="R179" s="25"/>
      <c r="S179" s="215">
        <v>1</v>
      </c>
      <c r="T179" s="4"/>
      <c r="U179" s="5"/>
      <c r="V179" s="5"/>
      <c r="W179" s="5"/>
      <c r="X179" s="5"/>
      <c r="Y179" s="5"/>
    </row>
    <row r="180" spans="1:25" s="3" customFormat="1" ht="50.1" customHeight="1">
      <c r="A180" s="25"/>
      <c r="B180" s="14" t="s">
        <v>483</v>
      </c>
      <c r="C180" s="14" t="s">
        <v>907</v>
      </c>
      <c r="D180" s="14" t="s">
        <v>658</v>
      </c>
      <c r="E180" s="22" t="s">
        <v>1270</v>
      </c>
      <c r="F180" s="22" t="s">
        <v>1271</v>
      </c>
      <c r="G180" s="9" t="s">
        <v>661</v>
      </c>
      <c r="H180" s="6" t="s">
        <v>547</v>
      </c>
      <c r="I180" s="6" t="s">
        <v>693</v>
      </c>
      <c r="J180" s="6" t="s">
        <v>676</v>
      </c>
      <c r="K180" s="6" t="s">
        <v>702</v>
      </c>
      <c r="L180" s="6" t="s">
        <v>519</v>
      </c>
      <c r="M180" s="6" t="s">
        <v>780</v>
      </c>
      <c r="N180" s="6" t="s">
        <v>722</v>
      </c>
      <c r="O180" s="795" t="s">
        <v>1272</v>
      </c>
      <c r="P180" s="795"/>
      <c r="Q180" s="795"/>
      <c r="R180" s="25"/>
      <c r="S180" s="215">
        <v>1</v>
      </c>
      <c r="T180" s="4"/>
      <c r="U180" s="5"/>
      <c r="V180" s="5"/>
      <c r="W180" s="5"/>
      <c r="X180" s="5"/>
      <c r="Y180" s="5"/>
    </row>
    <row r="181" spans="1:25" s="3" customFormat="1" ht="50.1" customHeight="1">
      <c r="A181" s="25"/>
      <c r="B181" s="14" t="s">
        <v>650</v>
      </c>
      <c r="C181" s="14" t="s">
        <v>1102</v>
      </c>
      <c r="D181" s="14" t="s">
        <v>707</v>
      </c>
      <c r="E181" s="22" t="s">
        <v>1273</v>
      </c>
      <c r="F181" s="22" t="s">
        <v>1274</v>
      </c>
      <c r="G181" s="9" t="s">
        <v>682</v>
      </c>
      <c r="H181" s="6" t="s">
        <v>536</v>
      </c>
      <c r="I181" s="6" t="s">
        <v>513</v>
      </c>
      <c r="J181" s="6" t="s">
        <v>460</v>
      </c>
      <c r="K181" s="6" t="s">
        <v>525</v>
      </c>
      <c r="L181" s="6" t="s">
        <v>457</v>
      </c>
      <c r="M181" s="6" t="s">
        <v>898</v>
      </c>
      <c r="N181" s="6" t="s">
        <v>553</v>
      </c>
      <c r="O181" s="795" t="s">
        <v>1275</v>
      </c>
      <c r="P181" s="795"/>
      <c r="Q181" s="795"/>
      <c r="R181" s="25"/>
      <c r="S181" s="215">
        <v>1</v>
      </c>
      <c r="T181" s="4"/>
      <c r="U181" s="5"/>
      <c r="V181" s="5"/>
      <c r="W181" s="5"/>
      <c r="X181" s="5"/>
      <c r="Y181" s="5"/>
    </row>
    <row r="182" spans="1:25" s="3" customFormat="1" ht="50.1" customHeight="1">
      <c r="A182" s="25"/>
      <c r="B182" s="14" t="s">
        <v>553</v>
      </c>
      <c r="C182" s="14" t="s">
        <v>732</v>
      </c>
      <c r="D182" s="14" t="s">
        <v>1029</v>
      </c>
      <c r="E182" s="22" t="s">
        <v>1276</v>
      </c>
      <c r="F182" s="22" t="s">
        <v>1277</v>
      </c>
      <c r="G182" s="9" t="s">
        <v>646</v>
      </c>
      <c r="H182" s="6" t="s">
        <v>486</v>
      </c>
      <c r="I182" s="6" t="s">
        <v>774</v>
      </c>
      <c r="J182" s="6" t="s">
        <v>648</v>
      </c>
      <c r="K182" s="6" t="s">
        <v>468</v>
      </c>
      <c r="L182" s="6" t="s">
        <v>650</v>
      </c>
      <c r="M182" s="6" t="s">
        <v>749</v>
      </c>
      <c r="N182" s="6" t="s">
        <v>483</v>
      </c>
      <c r="O182" s="795" t="s">
        <v>1278</v>
      </c>
      <c r="P182" s="795"/>
      <c r="Q182" s="795"/>
      <c r="R182" s="25"/>
      <c r="S182" s="215">
        <v>1</v>
      </c>
      <c r="T182" s="4"/>
      <c r="U182" s="5"/>
      <c r="V182" s="5"/>
      <c r="W182" s="5"/>
      <c r="X182" s="5"/>
      <c r="Y182" s="5"/>
    </row>
    <row r="183" spans="1:25" s="3" customFormat="1" ht="50.1" customHeight="1">
      <c r="A183" s="25"/>
      <c r="B183" s="14" t="s">
        <v>513</v>
      </c>
      <c r="C183" s="14" t="s">
        <v>696</v>
      </c>
      <c r="D183" s="14" t="s">
        <v>1279</v>
      </c>
      <c r="E183" s="22" t="s">
        <v>1280</v>
      </c>
      <c r="F183" s="22" t="s">
        <v>1281</v>
      </c>
      <c r="G183" s="9" t="s">
        <v>881</v>
      </c>
      <c r="H183" s="6" t="s">
        <v>898</v>
      </c>
      <c r="I183" s="6" t="s">
        <v>1058</v>
      </c>
      <c r="J183" s="6" t="s">
        <v>780</v>
      </c>
      <c r="K183" s="6" t="s">
        <v>650</v>
      </c>
      <c r="L183" s="6" t="s">
        <v>466</v>
      </c>
      <c r="M183" s="6" t="s">
        <v>783</v>
      </c>
      <c r="N183" s="6" t="s">
        <v>883</v>
      </c>
      <c r="O183" s="795" t="s">
        <v>1282</v>
      </c>
      <c r="P183" s="795"/>
      <c r="Q183" s="795"/>
      <c r="R183" s="25"/>
      <c r="S183" s="215">
        <v>1</v>
      </c>
      <c r="T183" s="4"/>
      <c r="U183" s="5"/>
      <c r="V183" s="5"/>
      <c r="W183" s="5"/>
      <c r="X183" s="5"/>
      <c r="Y183" s="5"/>
    </row>
    <row r="184" spans="1:25" s="3" customFormat="1" ht="50.1" customHeight="1">
      <c r="A184" s="25"/>
      <c r="B184" s="14" t="s">
        <v>722</v>
      </c>
      <c r="C184" s="14" t="s">
        <v>723</v>
      </c>
      <c r="D184" s="14" t="s">
        <v>716</v>
      </c>
      <c r="E184" s="22" t="s">
        <v>1283</v>
      </c>
      <c r="F184" s="22" t="s">
        <v>1284</v>
      </c>
      <c r="G184" s="9" t="s">
        <v>661</v>
      </c>
      <c r="H184" s="6" t="s">
        <v>647</v>
      </c>
      <c r="I184" s="6" t="s">
        <v>676</v>
      </c>
      <c r="J184" s="6" t="s">
        <v>749</v>
      </c>
      <c r="K184" s="6" t="s">
        <v>791</v>
      </c>
      <c r="L184" s="6" t="s">
        <v>483</v>
      </c>
      <c r="M184" s="6" t="s">
        <v>764</v>
      </c>
      <c r="N184" s="6" t="s">
        <v>471</v>
      </c>
      <c r="O184" s="795" t="s">
        <v>1285</v>
      </c>
      <c r="P184" s="795"/>
      <c r="Q184" s="795"/>
      <c r="R184" s="25"/>
      <c r="S184" s="215">
        <v>1</v>
      </c>
      <c r="T184" s="4"/>
      <c r="U184" s="5"/>
      <c r="V184" s="5"/>
      <c r="W184" s="5"/>
      <c r="X184" s="5"/>
      <c r="Y184" s="5"/>
    </row>
    <row r="185" spans="1:25" s="3" customFormat="1" ht="50.1" customHeight="1">
      <c r="A185" s="25"/>
      <c r="B185" s="14" t="s">
        <v>738</v>
      </c>
      <c r="C185" s="14" t="s">
        <v>732</v>
      </c>
      <c r="D185" s="14" t="s">
        <v>1029</v>
      </c>
      <c r="E185" s="22" t="s">
        <v>1286</v>
      </c>
      <c r="F185" s="22" t="s">
        <v>1287</v>
      </c>
      <c r="G185" s="9" t="s">
        <v>646</v>
      </c>
      <c r="H185" s="6" t="s">
        <v>710</v>
      </c>
      <c r="I185" s="6" t="s">
        <v>684</v>
      </c>
      <c r="J185" s="6" t="s">
        <v>1073</v>
      </c>
      <c r="K185" s="6" t="s">
        <v>648</v>
      </c>
      <c r="L185" s="6" t="s">
        <v>650</v>
      </c>
      <c r="M185" s="6" t="s">
        <v>809</v>
      </c>
      <c r="N185" s="6" t="s">
        <v>483</v>
      </c>
      <c r="O185" s="795" t="s">
        <v>1288</v>
      </c>
      <c r="P185" s="795"/>
      <c r="Q185" s="795"/>
      <c r="R185" s="25"/>
      <c r="S185" s="215">
        <v>1</v>
      </c>
      <c r="T185" s="4"/>
      <c r="U185" s="5"/>
      <c r="V185" s="5"/>
      <c r="W185" s="5"/>
      <c r="X185" s="5"/>
      <c r="Y185" s="5"/>
    </row>
    <row r="186" spans="1:25" s="3" customFormat="1" ht="50.1" customHeight="1">
      <c r="A186" s="25"/>
      <c r="B186" s="14" t="s">
        <v>712</v>
      </c>
      <c r="C186" s="14" t="s">
        <v>696</v>
      </c>
      <c r="D186" s="14" t="s">
        <v>894</v>
      </c>
      <c r="E186" s="22" t="s">
        <v>1289</v>
      </c>
      <c r="F186" s="22" t="s">
        <v>1290</v>
      </c>
      <c r="G186" s="9" t="s">
        <v>881</v>
      </c>
      <c r="H186" s="6" t="s">
        <v>883</v>
      </c>
      <c r="I186" s="6" t="s">
        <v>662</v>
      </c>
      <c r="J186" s="6" t="s">
        <v>647</v>
      </c>
      <c r="K186" s="6" t="s">
        <v>941</v>
      </c>
      <c r="L186" s="6" t="s">
        <v>780</v>
      </c>
      <c r="M186" s="6" t="s">
        <v>474</v>
      </c>
      <c r="N186" s="6" t="s">
        <v>483</v>
      </c>
      <c r="O186" s="795" t="s">
        <v>1291</v>
      </c>
      <c r="P186" s="795"/>
      <c r="Q186" s="795"/>
      <c r="R186" s="25"/>
      <c r="S186" s="215">
        <v>1</v>
      </c>
      <c r="T186" s="4"/>
      <c r="U186" s="5"/>
      <c r="V186" s="5"/>
      <c r="W186" s="5"/>
      <c r="X186" s="5"/>
      <c r="Y186" s="5"/>
    </row>
    <row r="187" spans="1:25" s="3" customFormat="1" ht="50.1" customHeight="1">
      <c r="A187" s="25"/>
      <c r="B187" s="14" t="s">
        <v>743</v>
      </c>
      <c r="C187" s="14" t="s">
        <v>986</v>
      </c>
      <c r="D187" s="14" t="s">
        <v>1234</v>
      </c>
      <c r="E187" s="22" t="s">
        <v>1292</v>
      </c>
      <c r="F187" s="22" t="s">
        <v>1293</v>
      </c>
      <c r="G187" s="9" t="s">
        <v>661</v>
      </c>
      <c r="H187" s="6" t="s">
        <v>897</v>
      </c>
      <c r="I187" s="6" t="s">
        <v>471</v>
      </c>
      <c r="J187" s="6" t="s">
        <v>468</v>
      </c>
      <c r="K187" s="6" t="s">
        <v>719</v>
      </c>
      <c r="L187" s="6" t="s">
        <v>932</v>
      </c>
      <c r="M187" s="6" t="s">
        <v>647</v>
      </c>
      <c r="N187" s="6" t="s">
        <v>483</v>
      </c>
      <c r="O187" s="795" t="s">
        <v>1294</v>
      </c>
      <c r="P187" s="795"/>
      <c r="Q187" s="795"/>
      <c r="R187" s="25"/>
      <c r="S187" s="215">
        <v>1</v>
      </c>
      <c r="T187" s="4"/>
      <c r="U187" s="5"/>
      <c r="V187" s="5"/>
      <c r="W187" s="5"/>
      <c r="X187" s="5"/>
      <c r="Y187" s="5"/>
    </row>
    <row r="188" spans="1:25" s="3" customFormat="1" ht="50.1" customHeight="1">
      <c r="A188" s="25"/>
      <c r="B188" s="14" t="s">
        <v>782</v>
      </c>
      <c r="C188" s="14" t="s">
        <v>747</v>
      </c>
      <c r="D188" s="14" t="s">
        <v>1254</v>
      </c>
      <c r="E188" s="22" t="s">
        <v>1295</v>
      </c>
      <c r="F188" s="22" t="s">
        <v>1296</v>
      </c>
      <c r="G188" s="9" t="s">
        <v>661</v>
      </c>
      <c r="H188" s="6" t="s">
        <v>784</v>
      </c>
      <c r="I188" s="6" t="s">
        <v>818</v>
      </c>
      <c r="J188" s="6" t="s">
        <v>729</v>
      </c>
      <c r="K188" s="6" t="s">
        <v>674</v>
      </c>
      <c r="L188" s="6" t="s">
        <v>468</v>
      </c>
      <c r="M188" s="6" t="s">
        <v>474</v>
      </c>
      <c r="N188" s="6" t="s">
        <v>1165</v>
      </c>
      <c r="O188" s="795" t="s">
        <v>1297</v>
      </c>
      <c r="P188" s="795"/>
      <c r="Q188" s="795"/>
      <c r="R188" s="25"/>
      <c r="S188" s="215">
        <v>1</v>
      </c>
      <c r="T188" s="4"/>
      <c r="U188" s="5"/>
      <c r="V188" s="5"/>
      <c r="W188" s="5"/>
      <c r="X188" s="5"/>
      <c r="Y188" s="5"/>
    </row>
    <row r="189" spans="1:25" s="3" customFormat="1" ht="50.1" customHeight="1">
      <c r="A189" s="25"/>
      <c r="B189" s="14" t="s">
        <v>789</v>
      </c>
      <c r="C189" s="14" t="s">
        <v>747</v>
      </c>
      <c r="D189" s="14" t="s">
        <v>726</v>
      </c>
      <c r="E189" s="22" t="s">
        <v>1298</v>
      </c>
      <c r="F189" s="22" t="s">
        <v>1299</v>
      </c>
      <c r="G189" s="9" t="s">
        <v>661</v>
      </c>
      <c r="H189" s="6" t="s">
        <v>471</v>
      </c>
      <c r="I189" s="6" t="s">
        <v>647</v>
      </c>
      <c r="J189" s="6" t="s">
        <v>898</v>
      </c>
      <c r="K189" s="6" t="s">
        <v>818</v>
      </c>
      <c r="L189" s="6" t="s">
        <v>641</v>
      </c>
      <c r="M189" s="6" t="s">
        <v>650</v>
      </c>
      <c r="N189" s="6" t="s">
        <v>1165</v>
      </c>
      <c r="O189" s="795" t="s">
        <v>1300</v>
      </c>
      <c r="P189" s="795"/>
      <c r="Q189" s="795"/>
      <c r="R189" s="25"/>
      <c r="S189" s="215">
        <v>1</v>
      </c>
      <c r="T189" s="4"/>
      <c r="U189" s="5"/>
      <c r="V189" s="5"/>
      <c r="W189" s="5"/>
      <c r="X189" s="5"/>
      <c r="Y189" s="5"/>
    </row>
    <row r="190" spans="1:25" s="3" customFormat="1" ht="50.1" customHeight="1">
      <c r="A190" s="25"/>
      <c r="B190" s="14" t="s">
        <v>796</v>
      </c>
      <c r="C190" s="14" t="s">
        <v>747</v>
      </c>
      <c r="D190" s="14" t="s">
        <v>1254</v>
      </c>
      <c r="E190" s="22" t="s">
        <v>1301</v>
      </c>
      <c r="F190" s="22" t="s">
        <v>1302</v>
      </c>
      <c r="G190" s="9" t="s">
        <v>661</v>
      </c>
      <c r="H190" s="6" t="s">
        <v>847</v>
      </c>
      <c r="I190" s="6" t="s">
        <v>749</v>
      </c>
      <c r="J190" s="6" t="s">
        <v>676</v>
      </c>
      <c r="K190" s="6" t="s">
        <v>650</v>
      </c>
      <c r="L190" s="6" t="s">
        <v>647</v>
      </c>
      <c r="M190" s="6" t="s">
        <v>474</v>
      </c>
      <c r="N190" s="6" t="s">
        <v>1303</v>
      </c>
      <c r="O190" s="795" t="s">
        <v>1304</v>
      </c>
      <c r="P190" s="795"/>
      <c r="Q190" s="795"/>
      <c r="R190" s="25"/>
      <c r="S190" s="215">
        <v>1</v>
      </c>
      <c r="T190" s="4"/>
      <c r="U190" s="5"/>
      <c r="V190" s="5"/>
      <c r="W190" s="5"/>
      <c r="X190" s="5"/>
      <c r="Y190" s="5"/>
    </row>
    <row r="191" spans="1:25" s="3" customFormat="1" ht="50.1" customHeight="1">
      <c r="A191" s="25"/>
      <c r="B191" s="14" t="s">
        <v>865</v>
      </c>
      <c r="C191" s="14" t="s">
        <v>704</v>
      </c>
      <c r="D191" s="14" t="s">
        <v>1254</v>
      </c>
      <c r="E191" s="22" t="s">
        <v>1305</v>
      </c>
      <c r="F191" s="22" t="s">
        <v>1306</v>
      </c>
      <c r="G191" s="9" t="s">
        <v>661</v>
      </c>
      <c r="H191" s="6" t="s">
        <v>898</v>
      </c>
      <c r="I191" s="6" t="s">
        <v>862</v>
      </c>
      <c r="J191" s="6" t="s">
        <v>774</v>
      </c>
      <c r="K191" s="6" t="s">
        <v>1070</v>
      </c>
      <c r="L191" s="6" t="s">
        <v>719</v>
      </c>
      <c r="M191" s="6" t="s">
        <v>650</v>
      </c>
      <c r="N191" s="6" t="s">
        <v>474</v>
      </c>
      <c r="O191" s="795" t="s">
        <v>1307</v>
      </c>
      <c r="P191" s="795"/>
      <c r="Q191" s="795"/>
      <c r="R191" s="25"/>
      <c r="S191" s="215">
        <v>1</v>
      </c>
      <c r="T191" s="4"/>
      <c r="U191" s="5"/>
      <c r="V191" s="5"/>
      <c r="W191" s="5"/>
      <c r="X191" s="5"/>
      <c r="Y191" s="5"/>
    </row>
    <row r="192" spans="1:25" s="3" customFormat="1" ht="50.1" customHeight="1">
      <c r="A192" s="25"/>
      <c r="B192" s="14" t="s">
        <v>803</v>
      </c>
      <c r="C192" s="14" t="s">
        <v>747</v>
      </c>
      <c r="D192" s="14" t="s">
        <v>1209</v>
      </c>
      <c r="E192" s="22" t="s">
        <v>1308</v>
      </c>
      <c r="F192" s="22" t="s">
        <v>1309</v>
      </c>
      <c r="G192" s="9" t="s">
        <v>661</v>
      </c>
      <c r="H192" s="6" t="s">
        <v>710</v>
      </c>
      <c r="I192" s="6" t="s">
        <v>897</v>
      </c>
      <c r="J192" s="6" t="s">
        <v>457</v>
      </c>
      <c r="K192" s="6" t="s">
        <v>468</v>
      </c>
      <c r="L192" s="6" t="s">
        <v>460</v>
      </c>
      <c r="M192" s="6" t="s">
        <v>650</v>
      </c>
      <c r="N192" s="6" t="s">
        <v>920</v>
      </c>
      <c r="O192" s="795" t="s">
        <v>1310</v>
      </c>
      <c r="P192" s="795"/>
      <c r="Q192" s="795"/>
      <c r="R192" s="25"/>
      <c r="S192" s="215">
        <v>1</v>
      </c>
      <c r="T192" s="4"/>
      <c r="U192" s="5"/>
      <c r="V192" s="5"/>
      <c r="W192" s="5"/>
      <c r="X192" s="5"/>
      <c r="Y192" s="5"/>
    </row>
    <row r="193" spans="2:25" s="3" customFormat="1">
      <c r="B193" s="14"/>
      <c r="C193" s="14"/>
      <c r="D193" s="14"/>
      <c r="E193" s="22"/>
      <c r="F193" s="22"/>
      <c r="G193" s="22"/>
      <c r="H193" s="6"/>
      <c r="I193" s="6"/>
      <c r="J193" s="6"/>
      <c r="K193" s="6"/>
      <c r="L193" s="6"/>
      <c r="M193" s="6"/>
      <c r="N193" s="6"/>
      <c r="O193" s="26"/>
      <c r="P193" s="26"/>
      <c r="Q193" s="62" t="s">
        <v>172</v>
      </c>
      <c r="S193" s="215">
        <v>1</v>
      </c>
      <c r="T193" s="4"/>
      <c r="U193" s="5"/>
      <c r="V193" s="5"/>
      <c r="W193" s="5"/>
      <c r="X193" s="5"/>
      <c r="Y193" s="5"/>
    </row>
    <row r="194" spans="2:25" s="3" customFormat="1">
      <c r="B194" s="7"/>
      <c r="C194" s="7"/>
      <c r="D194" s="7"/>
      <c r="E194" s="7"/>
      <c r="F194" s="7"/>
      <c r="G194" s="7"/>
      <c r="H194" s="7"/>
      <c r="I194" s="7"/>
      <c r="J194" s="7"/>
      <c r="K194" s="7"/>
      <c r="L194" s="7"/>
      <c r="M194" s="7"/>
      <c r="N194" s="7"/>
      <c r="O194" s="7"/>
      <c r="P194" s="7"/>
      <c r="Q194" s="61" t="str">
        <f>ADDRESS(ROW(),COLUMN(),4)</f>
        <v>Q194</v>
      </c>
      <c r="S194" s="215">
        <v>1</v>
      </c>
      <c r="T194" s="4"/>
      <c r="U194" s="5"/>
      <c r="V194" s="5"/>
      <c r="W194" s="5"/>
      <c r="X194" s="5"/>
      <c r="Y194" s="5"/>
    </row>
    <row r="195" spans="2:25" s="3" customFormat="1" ht="30" customHeight="1">
      <c r="B195" s="60" t="s">
        <v>4363</v>
      </c>
      <c r="C195" s="2"/>
      <c r="D195" s="2"/>
      <c r="E195" s="2"/>
      <c r="F195" s="2"/>
      <c r="G195" s="2"/>
      <c r="H195" s="64" t="s">
        <v>4354</v>
      </c>
      <c r="I195" s="63">
        <f>$I$1161</f>
        <v>1</v>
      </c>
      <c r="J195" s="2"/>
      <c r="K195" s="2"/>
      <c r="L195" s="2"/>
      <c r="M195" s="2"/>
      <c r="N195" s="2"/>
      <c r="O195" s="2"/>
      <c r="P195" s="2"/>
      <c r="Q195" s="2"/>
      <c r="S195" s="215">
        <v>1</v>
      </c>
      <c r="T195" s="4"/>
      <c r="U195" s="5"/>
      <c r="V195" s="5"/>
      <c r="W195" s="5"/>
      <c r="X195" s="5"/>
      <c r="Y195" s="5"/>
    </row>
    <row r="196" spans="2:25" s="3" customFormat="1" ht="27.75" customHeight="1">
      <c r="B196" s="46" t="s">
        <v>449</v>
      </c>
      <c r="C196" s="46" t="s">
        <v>562</v>
      </c>
      <c r="D196" s="46" t="s">
        <v>705</v>
      </c>
      <c r="E196" s="46" t="s">
        <v>1565</v>
      </c>
      <c r="F196" s="46" t="s">
        <v>1566</v>
      </c>
      <c r="G196" s="46" t="s">
        <v>617</v>
      </c>
      <c r="H196" s="46" t="s">
        <v>1567</v>
      </c>
      <c r="I196" s="46" t="s">
        <v>1568</v>
      </c>
      <c r="J196" s="65"/>
      <c r="K196" s="65"/>
      <c r="L196" s="65"/>
      <c r="M196" s="65"/>
      <c r="N196" s="65"/>
      <c r="O196" s="65"/>
      <c r="P196" s="65"/>
      <c r="Q196" s="65"/>
      <c r="S196" s="215">
        <v>1</v>
      </c>
      <c r="T196" s="4"/>
      <c r="U196" s="5"/>
      <c r="V196" s="5"/>
      <c r="W196" s="5"/>
      <c r="X196" s="5"/>
      <c r="Y196" s="5"/>
    </row>
    <row r="197" spans="2:25" s="3" customFormat="1" ht="60" customHeight="1">
      <c r="B197" s="14" t="s">
        <v>641</v>
      </c>
      <c r="C197" s="14" t="s">
        <v>542</v>
      </c>
      <c r="D197" s="6" t="s">
        <v>336</v>
      </c>
      <c r="E197" s="23" t="s">
        <v>1570</v>
      </c>
      <c r="F197" s="66" t="s">
        <v>643</v>
      </c>
      <c r="G197" s="66" t="s">
        <v>644</v>
      </c>
      <c r="H197" s="101" t="s">
        <v>1571</v>
      </c>
      <c r="I197" s="101" t="s">
        <v>1572</v>
      </c>
      <c r="J197" s="65"/>
      <c r="K197" s="65"/>
      <c r="L197" s="65"/>
      <c r="M197" s="65"/>
      <c r="N197" s="65"/>
      <c r="O197" s="65"/>
      <c r="P197" s="65"/>
      <c r="Q197" s="65"/>
      <c r="S197" s="215">
        <v>1</v>
      </c>
      <c r="T197" s="4"/>
      <c r="U197" s="5"/>
      <c r="V197" s="5"/>
      <c r="W197" s="5"/>
      <c r="X197" s="5"/>
      <c r="Y197" s="5"/>
    </row>
    <row r="198" spans="2:25" s="3" customFormat="1" ht="60" customHeight="1">
      <c r="B198" s="14" t="s">
        <v>641</v>
      </c>
      <c r="C198" s="14" t="s">
        <v>647</v>
      </c>
      <c r="D198" s="6" t="s">
        <v>336</v>
      </c>
      <c r="E198" s="23" t="s">
        <v>1574</v>
      </c>
      <c r="F198" s="66" t="s">
        <v>643</v>
      </c>
      <c r="G198" s="66" t="s">
        <v>644</v>
      </c>
      <c r="H198" s="101" t="s">
        <v>1575</v>
      </c>
      <c r="I198" s="101" t="s">
        <v>1576</v>
      </c>
      <c r="J198" s="65"/>
      <c r="K198" s="65"/>
      <c r="L198" s="65"/>
      <c r="M198" s="65"/>
      <c r="N198" s="65"/>
      <c r="O198" s="65"/>
      <c r="P198" s="65"/>
      <c r="Q198" s="65"/>
      <c r="S198" s="215">
        <v>1</v>
      </c>
      <c r="T198" s="4"/>
      <c r="U198" s="5"/>
      <c r="V198" s="5"/>
      <c r="W198" s="5"/>
      <c r="X198" s="5"/>
      <c r="Y198" s="5"/>
    </row>
    <row r="199" spans="2:25" s="3" customFormat="1" ht="60" customHeight="1">
      <c r="B199" s="14" t="s">
        <v>641</v>
      </c>
      <c r="C199" s="14" t="s">
        <v>648</v>
      </c>
      <c r="D199" s="6" t="s">
        <v>733</v>
      </c>
      <c r="E199" s="23" t="s">
        <v>1578</v>
      </c>
      <c r="F199" s="66" t="s">
        <v>643</v>
      </c>
      <c r="G199" s="66" t="s">
        <v>644</v>
      </c>
      <c r="H199" s="101" t="s">
        <v>1579</v>
      </c>
      <c r="I199" s="101" t="s">
        <v>1580</v>
      </c>
      <c r="J199" s="65"/>
      <c r="K199" s="65"/>
      <c r="L199" s="65"/>
      <c r="M199" s="65"/>
      <c r="N199" s="65"/>
      <c r="O199" s="65"/>
      <c r="P199" s="65"/>
      <c r="Q199" s="65"/>
      <c r="S199" s="215">
        <v>1</v>
      </c>
      <c r="T199" s="4"/>
      <c r="U199" s="5"/>
      <c r="V199" s="5"/>
      <c r="W199" s="5"/>
      <c r="X199" s="5"/>
      <c r="Y199" s="5"/>
    </row>
    <row r="200" spans="2:25" s="3" customFormat="1" ht="60" customHeight="1">
      <c r="B200" s="14" t="s">
        <v>641</v>
      </c>
      <c r="C200" s="14" t="s">
        <v>649</v>
      </c>
      <c r="D200" s="6" t="s">
        <v>565</v>
      </c>
      <c r="E200" s="23" t="s">
        <v>1582</v>
      </c>
      <c r="F200" s="66" t="s">
        <v>643</v>
      </c>
      <c r="G200" s="66" t="s">
        <v>644</v>
      </c>
      <c r="H200" s="101" t="s">
        <v>1583</v>
      </c>
      <c r="I200" s="101" t="s">
        <v>1584</v>
      </c>
      <c r="J200" s="65"/>
      <c r="K200" s="65"/>
      <c r="L200" s="65"/>
      <c r="M200" s="65"/>
      <c r="N200" s="65"/>
      <c r="O200" s="65"/>
      <c r="P200" s="65"/>
      <c r="Q200" s="65"/>
      <c r="S200" s="215">
        <v>1</v>
      </c>
      <c r="T200" s="4"/>
      <c r="U200" s="5"/>
      <c r="V200" s="5"/>
      <c r="W200" s="5"/>
      <c r="X200" s="5"/>
      <c r="Y200" s="5"/>
    </row>
    <row r="201" spans="2:25" s="3" customFormat="1" ht="60" customHeight="1">
      <c r="B201" s="14" t="s">
        <v>641</v>
      </c>
      <c r="C201" s="14" t="s">
        <v>460</v>
      </c>
      <c r="D201" s="6" t="s">
        <v>750</v>
      </c>
      <c r="E201" s="23" t="s">
        <v>1586</v>
      </c>
      <c r="F201" s="66" t="s">
        <v>643</v>
      </c>
      <c r="G201" s="66" t="s">
        <v>644</v>
      </c>
      <c r="H201" s="101" t="s">
        <v>1587</v>
      </c>
      <c r="I201" s="101" t="s">
        <v>1588</v>
      </c>
      <c r="J201" s="65"/>
      <c r="K201" s="65"/>
      <c r="L201" s="65"/>
      <c r="M201" s="65"/>
      <c r="N201" s="65"/>
      <c r="O201" s="65"/>
      <c r="P201" s="65"/>
      <c r="Q201" s="65"/>
      <c r="S201" s="215">
        <v>1</v>
      </c>
      <c r="T201" s="4"/>
      <c r="U201" s="5"/>
      <c r="V201" s="5"/>
      <c r="W201" s="5"/>
      <c r="X201" s="5"/>
      <c r="Y201" s="5"/>
    </row>
    <row r="202" spans="2:25" s="3" customFormat="1" ht="60" customHeight="1">
      <c r="B202" s="14" t="s">
        <v>641</v>
      </c>
      <c r="C202" s="14" t="s">
        <v>525</v>
      </c>
      <c r="D202" s="6" t="s">
        <v>757</v>
      </c>
      <c r="E202" s="23" t="s">
        <v>1589</v>
      </c>
      <c r="F202" s="66" t="s">
        <v>643</v>
      </c>
      <c r="G202" s="66" t="s">
        <v>644</v>
      </c>
      <c r="H202" s="101" t="s">
        <v>1590</v>
      </c>
      <c r="I202" s="101" t="s">
        <v>1591</v>
      </c>
      <c r="J202" s="65"/>
      <c r="K202" s="65"/>
      <c r="L202" s="65"/>
      <c r="M202" s="65"/>
      <c r="N202" s="65"/>
      <c r="O202" s="65"/>
      <c r="P202" s="65"/>
      <c r="Q202" s="65"/>
      <c r="S202" s="215">
        <v>1</v>
      </c>
      <c r="T202" s="4"/>
      <c r="U202" s="5"/>
      <c r="V202" s="5"/>
      <c r="W202" s="5"/>
      <c r="X202" s="5"/>
      <c r="Y202" s="5"/>
    </row>
    <row r="203" spans="2:25" s="3" customFormat="1" ht="60" customHeight="1">
      <c r="B203" s="14" t="s">
        <v>641</v>
      </c>
      <c r="C203" s="14" t="s">
        <v>650</v>
      </c>
      <c r="D203" s="6" t="s">
        <v>1593</v>
      </c>
      <c r="E203" s="23" t="s">
        <v>1594</v>
      </c>
      <c r="F203" s="66" t="s">
        <v>643</v>
      </c>
      <c r="G203" s="66" t="s">
        <v>644</v>
      </c>
      <c r="H203" s="101" t="s">
        <v>1595</v>
      </c>
      <c r="I203" s="101" t="s">
        <v>1596</v>
      </c>
      <c r="J203" s="65"/>
      <c r="K203" s="65"/>
      <c r="L203" s="65"/>
      <c r="M203" s="65"/>
      <c r="N203" s="65"/>
      <c r="O203" s="65"/>
      <c r="P203" s="65"/>
      <c r="Q203" s="65"/>
      <c r="S203" s="215">
        <v>1</v>
      </c>
      <c r="T203" s="4"/>
      <c r="U203" s="5"/>
      <c r="V203" s="5"/>
      <c r="W203" s="5"/>
      <c r="X203" s="5"/>
      <c r="Y203" s="5"/>
    </row>
    <row r="204" spans="2:25" s="3" customFormat="1" ht="60" customHeight="1">
      <c r="B204" s="14" t="s">
        <v>656</v>
      </c>
      <c r="C204" s="14" t="s">
        <v>460</v>
      </c>
      <c r="D204" s="6" t="s">
        <v>336</v>
      </c>
      <c r="E204" s="23" t="s">
        <v>1570</v>
      </c>
      <c r="F204" s="66" t="s">
        <v>658</v>
      </c>
      <c r="G204" s="66" t="s">
        <v>659</v>
      </c>
      <c r="H204" s="101" t="s">
        <v>1598</v>
      </c>
      <c r="I204" s="101" t="s">
        <v>1599</v>
      </c>
      <c r="J204" s="65"/>
      <c r="K204" s="65"/>
      <c r="L204" s="65"/>
      <c r="M204" s="65"/>
      <c r="N204" s="65"/>
      <c r="O204" s="65"/>
      <c r="P204" s="65"/>
      <c r="Q204" s="65"/>
      <c r="S204" s="215">
        <v>1</v>
      </c>
      <c r="T204" s="4"/>
      <c r="U204" s="5"/>
      <c r="V204" s="5"/>
      <c r="W204" s="5"/>
      <c r="X204" s="5"/>
      <c r="Y204" s="5"/>
    </row>
    <row r="205" spans="2:25" s="3" customFormat="1" ht="60" customHeight="1">
      <c r="B205" s="14" t="s">
        <v>656</v>
      </c>
      <c r="C205" s="14" t="s">
        <v>662</v>
      </c>
      <c r="D205" s="6" t="s">
        <v>336</v>
      </c>
      <c r="E205" s="23" t="s">
        <v>1574</v>
      </c>
      <c r="F205" s="66" t="s">
        <v>658</v>
      </c>
      <c r="G205" s="66" t="s">
        <v>659</v>
      </c>
      <c r="H205" s="101" t="s">
        <v>1601</v>
      </c>
      <c r="I205" s="101" t="s">
        <v>1602</v>
      </c>
      <c r="J205" s="65"/>
      <c r="K205" s="65"/>
      <c r="L205" s="65"/>
      <c r="M205" s="65"/>
      <c r="N205" s="65"/>
      <c r="O205" s="65"/>
      <c r="P205" s="65"/>
      <c r="Q205" s="65"/>
      <c r="S205" s="215">
        <v>1</v>
      </c>
      <c r="T205" s="4"/>
      <c r="U205" s="5"/>
      <c r="V205" s="5"/>
      <c r="W205" s="5"/>
      <c r="X205" s="5"/>
      <c r="Y205" s="5"/>
    </row>
    <row r="206" spans="2:25" s="3" customFormat="1" ht="60" customHeight="1">
      <c r="B206" s="14" t="s">
        <v>656</v>
      </c>
      <c r="C206" s="14" t="s">
        <v>663</v>
      </c>
      <c r="D206" s="6" t="s">
        <v>733</v>
      </c>
      <c r="E206" s="23" t="s">
        <v>1578</v>
      </c>
      <c r="F206" s="66" t="s">
        <v>658</v>
      </c>
      <c r="G206" s="66" t="s">
        <v>659</v>
      </c>
      <c r="H206" s="101" t="s">
        <v>1604</v>
      </c>
      <c r="I206" s="101" t="s">
        <v>1605</v>
      </c>
      <c r="J206" s="65"/>
      <c r="K206" s="65"/>
      <c r="L206" s="65"/>
      <c r="M206" s="65"/>
      <c r="N206" s="65"/>
      <c r="O206" s="65"/>
      <c r="P206" s="65"/>
      <c r="Q206" s="65"/>
      <c r="S206" s="215">
        <v>1</v>
      </c>
      <c r="T206" s="4"/>
      <c r="U206" s="5"/>
      <c r="V206" s="5"/>
      <c r="W206" s="5"/>
      <c r="X206" s="5"/>
      <c r="Y206" s="5"/>
    </row>
    <row r="207" spans="2:25" s="3" customFormat="1" ht="60" customHeight="1">
      <c r="B207" s="14" t="s">
        <v>656</v>
      </c>
      <c r="C207" s="14" t="s">
        <v>641</v>
      </c>
      <c r="D207" s="6" t="s">
        <v>565</v>
      </c>
      <c r="E207" s="23" t="s">
        <v>1582</v>
      </c>
      <c r="F207" s="66" t="s">
        <v>658</v>
      </c>
      <c r="G207" s="66" t="s">
        <v>659</v>
      </c>
      <c r="H207" s="101" t="s">
        <v>1607</v>
      </c>
      <c r="I207" s="101" t="s">
        <v>1608</v>
      </c>
      <c r="J207" s="65"/>
      <c r="K207" s="65"/>
      <c r="L207" s="65"/>
      <c r="M207" s="65"/>
      <c r="N207" s="65"/>
      <c r="O207" s="65"/>
      <c r="P207" s="65"/>
      <c r="Q207" s="65"/>
      <c r="S207" s="215">
        <v>1</v>
      </c>
      <c r="T207" s="4"/>
      <c r="U207" s="5"/>
      <c r="V207" s="5"/>
      <c r="W207" s="5"/>
      <c r="X207" s="5"/>
      <c r="Y207" s="5"/>
    </row>
    <row r="208" spans="2:25" s="3" customFormat="1" ht="60" customHeight="1">
      <c r="B208" s="14" t="s">
        <v>656</v>
      </c>
      <c r="C208" s="14" t="s">
        <v>519</v>
      </c>
      <c r="D208" s="6" t="s">
        <v>750</v>
      </c>
      <c r="E208" s="23" t="s">
        <v>1586</v>
      </c>
      <c r="F208" s="66" t="s">
        <v>658</v>
      </c>
      <c r="G208" s="66" t="s">
        <v>659</v>
      </c>
      <c r="H208" s="101" t="s">
        <v>1610</v>
      </c>
      <c r="I208" s="101" t="s">
        <v>1611</v>
      </c>
      <c r="J208" s="65"/>
      <c r="K208" s="65"/>
      <c r="L208" s="65"/>
      <c r="M208" s="65"/>
      <c r="N208" s="65"/>
      <c r="O208" s="65"/>
      <c r="P208" s="65"/>
      <c r="Q208" s="65"/>
      <c r="S208" s="215">
        <v>1</v>
      </c>
      <c r="T208" s="4"/>
      <c r="U208" s="5"/>
      <c r="V208" s="5"/>
      <c r="W208" s="5"/>
      <c r="X208" s="5"/>
      <c r="Y208" s="5"/>
    </row>
    <row r="209" spans="2:25" s="3" customFormat="1" ht="60" customHeight="1">
      <c r="B209" s="14" t="s">
        <v>656</v>
      </c>
      <c r="C209" s="14" t="s">
        <v>664</v>
      </c>
      <c r="D209" s="6" t="s">
        <v>757</v>
      </c>
      <c r="E209" s="23" t="s">
        <v>1589</v>
      </c>
      <c r="F209" s="66" t="s">
        <v>658</v>
      </c>
      <c r="G209" s="66" t="s">
        <v>659</v>
      </c>
      <c r="H209" s="101" t="s">
        <v>1613</v>
      </c>
      <c r="I209" s="101" t="s">
        <v>1614</v>
      </c>
      <c r="J209" s="65"/>
      <c r="K209" s="65"/>
      <c r="L209" s="65"/>
      <c r="M209" s="65"/>
      <c r="N209" s="65"/>
      <c r="O209" s="65"/>
      <c r="P209" s="65"/>
      <c r="Q209" s="65"/>
      <c r="S209" s="215">
        <v>1</v>
      </c>
      <c r="T209" s="4"/>
      <c r="U209" s="5"/>
      <c r="V209" s="5"/>
      <c r="W209" s="5"/>
      <c r="X209" s="5"/>
      <c r="Y209" s="5"/>
    </row>
    <row r="210" spans="2:25" s="3" customFormat="1" ht="60" customHeight="1">
      <c r="B210" s="14" t="s">
        <v>656</v>
      </c>
      <c r="C210" s="14" t="s">
        <v>665</v>
      </c>
      <c r="D210" s="6" t="s">
        <v>1593</v>
      </c>
      <c r="E210" s="23" t="s">
        <v>1594</v>
      </c>
      <c r="F210" s="66" t="s">
        <v>658</v>
      </c>
      <c r="G210" s="66" t="s">
        <v>659</v>
      </c>
      <c r="H210" s="101" t="s">
        <v>1615</v>
      </c>
      <c r="I210" s="101" t="s">
        <v>1616</v>
      </c>
      <c r="J210" s="65"/>
      <c r="K210" s="65"/>
      <c r="L210" s="65"/>
      <c r="M210" s="65"/>
      <c r="N210" s="65"/>
      <c r="O210" s="65"/>
      <c r="P210" s="65"/>
      <c r="Q210" s="65"/>
      <c r="S210" s="215">
        <v>1</v>
      </c>
      <c r="T210" s="4"/>
      <c r="U210" s="5"/>
      <c r="V210" s="5"/>
      <c r="W210" s="5"/>
      <c r="X210" s="5"/>
      <c r="Y210" s="5"/>
    </row>
    <row r="211" spans="2:25" s="3" customFormat="1" ht="60" customHeight="1">
      <c r="B211" s="14" t="s">
        <v>671</v>
      </c>
      <c r="C211" s="14" t="s">
        <v>674</v>
      </c>
      <c r="D211" s="6" t="s">
        <v>336</v>
      </c>
      <c r="E211" s="23" t="s">
        <v>1570</v>
      </c>
      <c r="F211" s="66" t="s">
        <v>658</v>
      </c>
      <c r="G211" s="66" t="s">
        <v>672</v>
      </c>
      <c r="H211" s="101" t="s">
        <v>1618</v>
      </c>
      <c r="I211" s="101" t="s">
        <v>1619</v>
      </c>
      <c r="J211" s="65"/>
      <c r="K211" s="65"/>
      <c r="L211" s="65"/>
      <c r="M211" s="65"/>
      <c r="N211" s="65"/>
      <c r="O211" s="65"/>
      <c r="P211" s="65"/>
      <c r="Q211" s="65"/>
      <c r="S211" s="215">
        <v>1</v>
      </c>
      <c r="T211" s="4"/>
      <c r="U211" s="5"/>
      <c r="V211" s="5"/>
      <c r="W211" s="5"/>
      <c r="X211" s="5"/>
      <c r="Y211" s="5"/>
    </row>
    <row r="212" spans="2:25" s="3" customFormat="1" ht="60" customHeight="1">
      <c r="B212" s="14" t="s">
        <v>671</v>
      </c>
      <c r="C212" s="14" t="s">
        <v>460</v>
      </c>
      <c r="D212" s="6" t="s">
        <v>336</v>
      </c>
      <c r="E212" s="23" t="s">
        <v>1574</v>
      </c>
      <c r="F212" s="66" t="s">
        <v>658</v>
      </c>
      <c r="G212" s="66" t="s">
        <v>672</v>
      </c>
      <c r="H212" s="101" t="s">
        <v>1621</v>
      </c>
      <c r="I212" s="101" t="s">
        <v>1622</v>
      </c>
      <c r="J212" s="65"/>
      <c r="K212" s="65"/>
      <c r="L212" s="65"/>
      <c r="M212" s="65"/>
      <c r="N212" s="65"/>
      <c r="O212" s="65"/>
      <c r="P212" s="65"/>
      <c r="Q212" s="65"/>
      <c r="S212" s="215">
        <v>1</v>
      </c>
      <c r="T212" s="4"/>
      <c r="U212" s="5"/>
      <c r="V212" s="5"/>
      <c r="W212" s="5"/>
      <c r="X212" s="5"/>
      <c r="Y212" s="5"/>
    </row>
    <row r="213" spans="2:25" s="3" customFormat="1" ht="60" customHeight="1">
      <c r="B213" s="14" t="s">
        <v>671</v>
      </c>
      <c r="C213" s="14" t="s">
        <v>662</v>
      </c>
      <c r="D213" s="6" t="s">
        <v>733</v>
      </c>
      <c r="E213" s="23" t="s">
        <v>1578</v>
      </c>
      <c r="F213" s="66" t="s">
        <v>658</v>
      </c>
      <c r="G213" s="66" t="s">
        <v>672</v>
      </c>
      <c r="H213" s="101" t="s">
        <v>1624</v>
      </c>
      <c r="I213" s="101" t="s">
        <v>1625</v>
      </c>
      <c r="J213" s="65"/>
      <c r="K213" s="65"/>
      <c r="L213" s="65"/>
      <c r="M213" s="65"/>
      <c r="N213" s="65"/>
      <c r="O213" s="65"/>
      <c r="P213" s="65"/>
      <c r="Q213" s="65"/>
      <c r="S213" s="215">
        <v>1</v>
      </c>
      <c r="T213" s="4"/>
      <c r="U213" s="5"/>
      <c r="V213" s="5"/>
      <c r="W213" s="5"/>
      <c r="X213" s="5"/>
      <c r="Y213" s="5"/>
    </row>
    <row r="214" spans="2:25" s="3" customFormat="1" ht="60" customHeight="1">
      <c r="B214" s="14" t="s">
        <v>671</v>
      </c>
      <c r="C214" s="14" t="s">
        <v>519</v>
      </c>
      <c r="D214" s="6" t="s">
        <v>565</v>
      </c>
      <c r="E214" s="23" t="s">
        <v>1582</v>
      </c>
      <c r="F214" s="66" t="s">
        <v>658</v>
      </c>
      <c r="G214" s="66" t="s">
        <v>672</v>
      </c>
      <c r="H214" s="101" t="s">
        <v>1627</v>
      </c>
      <c r="I214" s="101" t="s">
        <v>1628</v>
      </c>
      <c r="J214" s="65"/>
      <c r="K214" s="65"/>
      <c r="L214" s="65"/>
      <c r="M214" s="65"/>
      <c r="N214" s="65"/>
      <c r="O214" s="65"/>
      <c r="P214" s="65"/>
      <c r="Q214" s="65"/>
      <c r="S214" s="215">
        <v>1</v>
      </c>
      <c r="T214" s="4"/>
      <c r="U214" s="5"/>
      <c r="V214" s="5"/>
      <c r="W214" s="5"/>
      <c r="X214" s="5"/>
      <c r="Y214" s="5"/>
    </row>
    <row r="215" spans="2:25" s="3" customFormat="1" ht="60" customHeight="1">
      <c r="B215" s="14" t="s">
        <v>671</v>
      </c>
      <c r="C215" s="14" t="s">
        <v>664</v>
      </c>
      <c r="D215" s="6" t="s">
        <v>750</v>
      </c>
      <c r="E215" s="23" t="s">
        <v>1586</v>
      </c>
      <c r="F215" s="66" t="s">
        <v>658</v>
      </c>
      <c r="G215" s="66" t="s">
        <v>672</v>
      </c>
      <c r="H215" s="101" t="s">
        <v>1630</v>
      </c>
      <c r="I215" s="101" t="s">
        <v>1631</v>
      </c>
      <c r="J215" s="65"/>
      <c r="K215" s="65"/>
      <c r="L215" s="65"/>
      <c r="M215" s="65"/>
      <c r="N215" s="65"/>
      <c r="O215" s="65"/>
      <c r="P215" s="65"/>
      <c r="Q215" s="65"/>
      <c r="S215" s="215">
        <v>1</v>
      </c>
      <c r="T215" s="4"/>
      <c r="U215" s="5"/>
      <c r="V215" s="5"/>
      <c r="W215" s="5"/>
      <c r="X215" s="5"/>
      <c r="Y215" s="5"/>
    </row>
    <row r="216" spans="2:25" s="3" customFormat="1" ht="60" customHeight="1">
      <c r="B216" s="14" t="s">
        <v>671</v>
      </c>
      <c r="C216" s="14" t="s">
        <v>675</v>
      </c>
      <c r="D216" s="6" t="s">
        <v>757</v>
      </c>
      <c r="E216" s="23" t="s">
        <v>1589</v>
      </c>
      <c r="F216" s="66" t="s">
        <v>658</v>
      </c>
      <c r="G216" s="66" t="s">
        <v>672</v>
      </c>
      <c r="H216" s="101" t="s">
        <v>1633</v>
      </c>
      <c r="I216" s="101" t="s">
        <v>1634</v>
      </c>
      <c r="J216" s="65"/>
      <c r="K216" s="65"/>
      <c r="L216" s="65"/>
      <c r="M216" s="65"/>
      <c r="N216" s="65"/>
      <c r="O216" s="65"/>
      <c r="P216" s="65"/>
      <c r="Q216" s="65"/>
      <c r="S216" s="215">
        <v>1</v>
      </c>
      <c r="T216" s="4"/>
      <c r="U216" s="5"/>
      <c r="V216" s="5"/>
      <c r="W216" s="5"/>
      <c r="X216" s="5"/>
      <c r="Y216" s="5"/>
    </row>
    <row r="217" spans="2:25" s="3" customFormat="1" ht="60" customHeight="1">
      <c r="B217" s="14" t="s">
        <v>671</v>
      </c>
      <c r="C217" s="14" t="s">
        <v>676</v>
      </c>
      <c r="D217" s="6" t="s">
        <v>1593</v>
      </c>
      <c r="E217" s="23" t="s">
        <v>1594</v>
      </c>
      <c r="F217" s="66" t="s">
        <v>658</v>
      </c>
      <c r="G217" s="66" t="s">
        <v>672</v>
      </c>
      <c r="H217" s="101" t="s">
        <v>1636</v>
      </c>
      <c r="I217" s="101" t="s">
        <v>1637</v>
      </c>
      <c r="J217" s="65"/>
      <c r="K217" s="65"/>
      <c r="L217" s="65"/>
      <c r="M217" s="65"/>
      <c r="N217" s="65"/>
      <c r="O217" s="65"/>
      <c r="P217" s="65"/>
      <c r="Q217" s="65"/>
      <c r="S217" s="215">
        <v>1</v>
      </c>
      <c r="T217" s="4"/>
      <c r="U217" s="5"/>
      <c r="V217" s="5"/>
      <c r="W217" s="5"/>
      <c r="X217" s="5"/>
      <c r="Y217" s="5"/>
    </row>
    <row r="218" spans="2:25" s="3" customFormat="1" ht="60" customHeight="1">
      <c r="B218" s="14" t="s">
        <v>486</v>
      </c>
      <c r="C218" s="14" t="s">
        <v>647</v>
      </c>
      <c r="D218" s="6" t="s">
        <v>336</v>
      </c>
      <c r="E218" s="23" t="s">
        <v>1570</v>
      </c>
      <c r="F218" s="66" t="s">
        <v>679</v>
      </c>
      <c r="G218" s="66" t="s">
        <v>680</v>
      </c>
      <c r="H218" s="101" t="s">
        <v>1638</v>
      </c>
      <c r="I218" s="101" t="s">
        <v>1639</v>
      </c>
      <c r="J218" s="65"/>
      <c r="K218" s="65"/>
      <c r="L218" s="65"/>
      <c r="M218" s="65"/>
      <c r="N218" s="65"/>
      <c r="O218" s="65"/>
      <c r="P218" s="65"/>
      <c r="Q218" s="65"/>
      <c r="S218" s="215">
        <v>1</v>
      </c>
      <c r="T218" s="4"/>
      <c r="U218" s="5"/>
      <c r="V218" s="5"/>
      <c r="W218" s="5"/>
      <c r="X218" s="5"/>
      <c r="Y218" s="5"/>
    </row>
    <row r="219" spans="2:25" s="3" customFormat="1" ht="60" customHeight="1">
      <c r="B219" s="14" t="s">
        <v>486</v>
      </c>
      <c r="C219" s="14" t="s">
        <v>641</v>
      </c>
      <c r="D219" s="6" t="s">
        <v>336</v>
      </c>
      <c r="E219" s="23" t="s">
        <v>1574</v>
      </c>
      <c r="F219" s="66" t="s">
        <v>679</v>
      </c>
      <c r="G219" s="66" t="s">
        <v>680</v>
      </c>
      <c r="H219" s="101" t="s">
        <v>1641</v>
      </c>
      <c r="I219" s="101" t="s">
        <v>1642</v>
      </c>
      <c r="J219" s="65"/>
      <c r="K219" s="65"/>
      <c r="L219" s="65"/>
      <c r="M219" s="65"/>
      <c r="N219" s="65"/>
      <c r="O219" s="65"/>
      <c r="P219" s="65"/>
      <c r="Q219" s="65"/>
      <c r="S219" s="215">
        <v>1</v>
      </c>
      <c r="T219" s="4"/>
      <c r="U219" s="5"/>
      <c r="V219" s="5"/>
      <c r="W219" s="5"/>
      <c r="X219" s="5"/>
      <c r="Y219" s="5"/>
    </row>
    <row r="220" spans="2:25" s="3" customFormat="1" ht="60" customHeight="1">
      <c r="B220" s="14" t="s">
        <v>486</v>
      </c>
      <c r="C220" s="14" t="s">
        <v>459</v>
      </c>
      <c r="D220" s="6" t="s">
        <v>733</v>
      </c>
      <c r="E220" s="23" t="s">
        <v>1578</v>
      </c>
      <c r="F220" s="66" t="s">
        <v>679</v>
      </c>
      <c r="G220" s="66" t="s">
        <v>680</v>
      </c>
      <c r="H220" s="101" t="s">
        <v>1644</v>
      </c>
      <c r="I220" s="101" t="s">
        <v>1645</v>
      </c>
      <c r="J220" s="65"/>
      <c r="K220" s="65"/>
      <c r="L220" s="65"/>
      <c r="M220" s="65"/>
      <c r="N220" s="65"/>
      <c r="O220" s="65"/>
      <c r="P220" s="65"/>
      <c r="Q220" s="65"/>
      <c r="S220" s="215">
        <v>1</v>
      </c>
      <c r="T220" s="4"/>
      <c r="U220" s="5"/>
      <c r="V220" s="5"/>
      <c r="W220" s="5"/>
      <c r="X220" s="5"/>
      <c r="Y220" s="5"/>
    </row>
    <row r="221" spans="2:25" s="3" customFormat="1" ht="60" customHeight="1">
      <c r="B221" s="14" t="s">
        <v>486</v>
      </c>
      <c r="C221" s="14" t="s">
        <v>683</v>
      </c>
      <c r="D221" s="6" t="s">
        <v>565</v>
      </c>
      <c r="E221" s="23" t="s">
        <v>1582</v>
      </c>
      <c r="F221" s="66" t="s">
        <v>679</v>
      </c>
      <c r="G221" s="66" t="s">
        <v>680</v>
      </c>
      <c r="H221" s="101" t="s">
        <v>1647</v>
      </c>
      <c r="I221" s="101" t="s">
        <v>1648</v>
      </c>
      <c r="J221" s="65"/>
      <c r="K221" s="65"/>
      <c r="L221" s="65"/>
      <c r="M221" s="65"/>
      <c r="N221" s="65"/>
      <c r="O221" s="65"/>
      <c r="P221" s="65"/>
      <c r="Q221" s="65"/>
      <c r="S221" s="215">
        <v>1</v>
      </c>
      <c r="T221" s="4"/>
      <c r="U221" s="5"/>
      <c r="V221" s="5"/>
      <c r="W221" s="5"/>
      <c r="X221" s="5"/>
      <c r="Y221" s="5"/>
    </row>
    <row r="222" spans="2:25" s="3" customFormat="1" ht="60" customHeight="1">
      <c r="B222" s="14" t="s">
        <v>486</v>
      </c>
      <c r="C222" s="14" t="s">
        <v>553</v>
      </c>
      <c r="D222" s="6" t="s">
        <v>750</v>
      </c>
      <c r="E222" s="23" t="s">
        <v>1586</v>
      </c>
      <c r="F222" s="66" t="s">
        <v>679</v>
      </c>
      <c r="G222" s="66" t="s">
        <v>680</v>
      </c>
      <c r="H222" s="101" t="s">
        <v>1650</v>
      </c>
      <c r="I222" s="101" t="s">
        <v>1651</v>
      </c>
      <c r="J222" s="65"/>
      <c r="K222" s="65"/>
      <c r="L222" s="65"/>
      <c r="M222" s="65"/>
      <c r="N222" s="65"/>
      <c r="O222" s="65"/>
      <c r="P222" s="65"/>
      <c r="Q222" s="65"/>
      <c r="S222" s="215">
        <v>1</v>
      </c>
      <c r="T222" s="4"/>
      <c r="U222" s="5"/>
      <c r="V222" s="5"/>
      <c r="W222" s="5"/>
      <c r="X222" s="5"/>
      <c r="Y222" s="5"/>
    </row>
    <row r="223" spans="2:25" s="3" customFormat="1" ht="60" customHeight="1">
      <c r="B223" s="14" t="s">
        <v>486</v>
      </c>
      <c r="C223" s="14" t="s">
        <v>684</v>
      </c>
      <c r="D223" s="6" t="s">
        <v>757</v>
      </c>
      <c r="E223" s="23" t="s">
        <v>1589</v>
      </c>
      <c r="F223" s="66" t="s">
        <v>679</v>
      </c>
      <c r="G223" s="66" t="s">
        <v>680</v>
      </c>
      <c r="H223" s="101" t="s">
        <v>1653</v>
      </c>
      <c r="I223" s="101" t="s">
        <v>1654</v>
      </c>
      <c r="J223" s="65"/>
      <c r="K223" s="65"/>
      <c r="L223" s="65"/>
      <c r="M223" s="65"/>
      <c r="N223" s="65"/>
      <c r="O223" s="65"/>
      <c r="P223" s="65"/>
      <c r="Q223" s="65"/>
      <c r="S223" s="215">
        <v>1</v>
      </c>
      <c r="T223" s="4"/>
      <c r="U223" s="5"/>
      <c r="V223" s="5"/>
      <c r="W223" s="5"/>
      <c r="X223" s="5"/>
      <c r="Y223" s="5"/>
    </row>
    <row r="224" spans="2:25" s="3" customFormat="1" ht="60" customHeight="1">
      <c r="B224" s="14" t="s">
        <v>486</v>
      </c>
      <c r="C224" s="14" t="s">
        <v>650</v>
      </c>
      <c r="D224" s="6" t="s">
        <v>1593</v>
      </c>
      <c r="E224" s="23" t="s">
        <v>1594</v>
      </c>
      <c r="F224" s="66" t="s">
        <v>679</v>
      </c>
      <c r="G224" s="66" t="s">
        <v>680</v>
      </c>
      <c r="H224" s="101" t="s">
        <v>1656</v>
      </c>
      <c r="I224" s="101" t="s">
        <v>1657</v>
      </c>
      <c r="J224" s="65"/>
      <c r="K224" s="65"/>
      <c r="L224" s="65"/>
      <c r="M224" s="65"/>
      <c r="N224" s="65"/>
      <c r="O224" s="65"/>
      <c r="P224" s="65"/>
      <c r="Q224" s="65"/>
      <c r="S224" s="215">
        <v>1</v>
      </c>
      <c r="T224" s="4"/>
      <c r="U224" s="5"/>
      <c r="V224" s="5"/>
      <c r="W224" s="5"/>
      <c r="X224" s="5"/>
      <c r="Y224" s="5"/>
    </row>
    <row r="225" spans="2:25" s="3" customFormat="1" ht="60" customHeight="1">
      <c r="B225" s="14" t="s">
        <v>477</v>
      </c>
      <c r="C225" s="14" t="s">
        <v>536</v>
      </c>
      <c r="D225" s="6" t="s">
        <v>336</v>
      </c>
      <c r="E225" s="23" t="s">
        <v>1570</v>
      </c>
      <c r="F225" s="66" t="s">
        <v>689</v>
      </c>
      <c r="G225" s="66" t="s">
        <v>690</v>
      </c>
      <c r="H225" s="101" t="s">
        <v>1659</v>
      </c>
      <c r="I225" s="101" t="s">
        <v>1660</v>
      </c>
      <c r="J225" s="65"/>
      <c r="K225" s="65"/>
      <c r="L225" s="65"/>
      <c r="M225" s="65"/>
      <c r="N225" s="65"/>
      <c r="O225" s="65"/>
      <c r="P225" s="65"/>
      <c r="Q225" s="65"/>
      <c r="S225" s="215">
        <v>1</v>
      </c>
      <c r="T225" s="4"/>
      <c r="U225" s="5"/>
      <c r="V225" s="5"/>
      <c r="W225" s="5"/>
      <c r="X225" s="5"/>
      <c r="Y225" s="5"/>
    </row>
    <row r="226" spans="2:25" s="3" customFormat="1" ht="60" customHeight="1">
      <c r="B226" s="14" t="s">
        <v>477</v>
      </c>
      <c r="C226" s="14" t="s">
        <v>692</v>
      </c>
      <c r="D226" s="6" t="s">
        <v>336</v>
      </c>
      <c r="E226" s="23" t="s">
        <v>1574</v>
      </c>
      <c r="F226" s="66" t="s">
        <v>689</v>
      </c>
      <c r="G226" s="66" t="s">
        <v>690</v>
      </c>
      <c r="H226" s="101" t="s">
        <v>1662</v>
      </c>
      <c r="I226" s="101" t="s">
        <v>1663</v>
      </c>
      <c r="J226" s="65"/>
      <c r="K226" s="65"/>
      <c r="L226" s="65"/>
      <c r="M226" s="65"/>
      <c r="N226" s="65"/>
      <c r="O226" s="65"/>
      <c r="P226" s="65"/>
      <c r="Q226" s="65"/>
      <c r="S226" s="215">
        <v>1</v>
      </c>
      <c r="T226" s="4"/>
      <c r="U226" s="5"/>
      <c r="V226" s="5"/>
      <c r="W226" s="5"/>
      <c r="X226" s="5"/>
      <c r="Y226" s="5"/>
    </row>
    <row r="227" spans="2:25" s="3" customFormat="1" ht="60" customHeight="1">
      <c r="B227" s="14" t="s">
        <v>477</v>
      </c>
      <c r="C227" s="14" t="s">
        <v>676</v>
      </c>
      <c r="D227" s="6" t="s">
        <v>733</v>
      </c>
      <c r="E227" s="23" t="s">
        <v>1578</v>
      </c>
      <c r="F227" s="66" t="s">
        <v>689</v>
      </c>
      <c r="G227" s="66" t="s">
        <v>690</v>
      </c>
      <c r="H227" s="101" t="s">
        <v>1664</v>
      </c>
      <c r="I227" s="101" t="s">
        <v>1665</v>
      </c>
      <c r="J227" s="65"/>
      <c r="K227" s="65"/>
      <c r="L227" s="65"/>
      <c r="M227" s="65"/>
      <c r="N227" s="65"/>
      <c r="O227" s="65"/>
      <c r="P227" s="65"/>
      <c r="Q227" s="65"/>
      <c r="S227" s="215">
        <v>1</v>
      </c>
      <c r="T227" s="4"/>
      <c r="U227" s="5"/>
      <c r="V227" s="5"/>
      <c r="W227" s="5"/>
      <c r="X227" s="5"/>
      <c r="Y227" s="5"/>
    </row>
    <row r="228" spans="2:25" s="3" customFormat="1" ht="60" customHeight="1">
      <c r="B228" s="14" t="s">
        <v>477</v>
      </c>
      <c r="C228" s="14" t="s">
        <v>507</v>
      </c>
      <c r="D228" s="6" t="s">
        <v>565</v>
      </c>
      <c r="E228" s="23" t="s">
        <v>1582</v>
      </c>
      <c r="F228" s="66" t="s">
        <v>689</v>
      </c>
      <c r="G228" s="66" t="s">
        <v>690</v>
      </c>
      <c r="H228" s="101" t="s">
        <v>1667</v>
      </c>
      <c r="I228" s="101" t="s">
        <v>1668</v>
      </c>
      <c r="J228" s="65"/>
      <c r="K228" s="65"/>
      <c r="L228" s="65"/>
      <c r="M228" s="65"/>
      <c r="N228" s="65"/>
      <c r="O228" s="65"/>
      <c r="P228" s="65"/>
      <c r="Q228" s="65"/>
      <c r="S228" s="215">
        <v>1</v>
      </c>
      <c r="T228" s="4"/>
      <c r="U228" s="5"/>
      <c r="V228" s="5"/>
      <c r="W228" s="5"/>
      <c r="X228" s="5"/>
      <c r="Y228" s="5"/>
    </row>
    <row r="229" spans="2:25" s="3" customFormat="1" ht="60" customHeight="1">
      <c r="B229" s="14" t="s">
        <v>477</v>
      </c>
      <c r="C229" s="14" t="s">
        <v>513</v>
      </c>
      <c r="D229" s="6" t="s">
        <v>750</v>
      </c>
      <c r="E229" s="23" t="s">
        <v>1586</v>
      </c>
      <c r="F229" s="66" t="s">
        <v>689</v>
      </c>
      <c r="G229" s="66" t="s">
        <v>690</v>
      </c>
      <c r="H229" s="101" t="s">
        <v>1670</v>
      </c>
      <c r="I229" s="101" t="s">
        <v>1671</v>
      </c>
      <c r="J229" s="65"/>
      <c r="K229" s="65"/>
      <c r="L229" s="65"/>
      <c r="M229" s="65"/>
      <c r="N229" s="65"/>
      <c r="O229" s="65"/>
      <c r="P229" s="65"/>
      <c r="Q229" s="65"/>
      <c r="S229" s="215">
        <v>1</v>
      </c>
      <c r="T229" s="4"/>
      <c r="U229" s="5"/>
      <c r="V229" s="5"/>
      <c r="W229" s="5"/>
      <c r="X229" s="5"/>
      <c r="Y229" s="5"/>
    </row>
    <row r="230" spans="2:25" s="3" customFormat="1" ht="60" customHeight="1">
      <c r="B230" s="14" t="s">
        <v>477</v>
      </c>
      <c r="C230" s="14" t="s">
        <v>693</v>
      </c>
      <c r="D230" s="6" t="s">
        <v>757</v>
      </c>
      <c r="E230" s="23" t="s">
        <v>1589</v>
      </c>
      <c r="F230" s="66" t="s">
        <v>689</v>
      </c>
      <c r="G230" s="66" t="s">
        <v>690</v>
      </c>
      <c r="H230" s="101" t="s">
        <v>1672</v>
      </c>
      <c r="I230" s="101" t="s">
        <v>1673</v>
      </c>
      <c r="J230" s="65"/>
      <c r="K230" s="65"/>
      <c r="L230" s="65"/>
      <c r="M230" s="65"/>
      <c r="N230" s="65"/>
      <c r="O230" s="65"/>
      <c r="P230" s="65"/>
      <c r="Q230" s="65"/>
      <c r="S230" s="215">
        <v>1</v>
      </c>
      <c r="T230" s="4"/>
      <c r="U230" s="5"/>
      <c r="V230" s="5"/>
      <c r="W230" s="5"/>
      <c r="X230" s="5"/>
      <c r="Y230" s="5"/>
    </row>
    <row r="231" spans="2:25" s="3" customFormat="1" ht="60" customHeight="1">
      <c r="B231" s="14" t="s">
        <v>477</v>
      </c>
      <c r="C231" s="14" t="s">
        <v>547</v>
      </c>
      <c r="D231" s="6" t="s">
        <v>1593</v>
      </c>
      <c r="E231" s="23" t="s">
        <v>1594</v>
      </c>
      <c r="F231" s="66" t="s">
        <v>689</v>
      </c>
      <c r="G231" s="66" t="s">
        <v>690</v>
      </c>
      <c r="H231" s="101" t="s">
        <v>1674</v>
      </c>
      <c r="I231" s="101" t="s">
        <v>1675</v>
      </c>
      <c r="J231" s="65"/>
      <c r="K231" s="65"/>
      <c r="L231" s="65"/>
      <c r="M231" s="65"/>
      <c r="N231" s="65"/>
      <c r="O231" s="65"/>
      <c r="P231" s="65"/>
      <c r="Q231" s="65"/>
      <c r="S231" s="215">
        <v>1</v>
      </c>
      <c r="T231" s="4"/>
      <c r="U231" s="5"/>
      <c r="V231" s="5"/>
      <c r="W231" s="5"/>
      <c r="X231" s="5"/>
      <c r="Y231" s="5"/>
    </row>
    <row r="232" spans="2:25" s="3" customFormat="1" ht="60" customHeight="1">
      <c r="B232" s="14" t="s">
        <v>699</v>
      </c>
      <c r="C232" s="14" t="s">
        <v>460</v>
      </c>
      <c r="D232" s="6" t="s">
        <v>336</v>
      </c>
      <c r="E232" s="23" t="s">
        <v>1570</v>
      </c>
      <c r="F232" s="66" t="s">
        <v>658</v>
      </c>
      <c r="G232" s="66" t="s">
        <v>700</v>
      </c>
      <c r="H232" s="101" t="s">
        <v>1676</v>
      </c>
      <c r="I232" s="101" t="s">
        <v>1677</v>
      </c>
      <c r="J232" s="65"/>
      <c r="K232" s="65"/>
      <c r="L232" s="65"/>
      <c r="M232" s="65"/>
      <c r="N232" s="65"/>
      <c r="O232" s="65"/>
      <c r="P232" s="65"/>
      <c r="Q232" s="65"/>
      <c r="S232" s="215">
        <v>1</v>
      </c>
      <c r="T232" s="4"/>
      <c r="U232" s="5"/>
      <c r="V232" s="5"/>
      <c r="W232" s="5"/>
      <c r="X232" s="5"/>
      <c r="Y232" s="5"/>
    </row>
    <row r="233" spans="2:25" s="3" customFormat="1" ht="60" customHeight="1">
      <c r="B233" s="14" t="s">
        <v>699</v>
      </c>
      <c r="C233" s="14" t="s">
        <v>662</v>
      </c>
      <c r="D233" s="6" t="s">
        <v>336</v>
      </c>
      <c r="E233" s="23" t="s">
        <v>1574</v>
      </c>
      <c r="F233" s="66" t="s">
        <v>658</v>
      </c>
      <c r="G233" s="66" t="s">
        <v>700</v>
      </c>
      <c r="H233" s="101" t="s">
        <v>1678</v>
      </c>
      <c r="I233" s="101" t="s">
        <v>1679</v>
      </c>
      <c r="J233" s="65"/>
      <c r="K233" s="65"/>
      <c r="L233" s="65"/>
      <c r="M233" s="65"/>
      <c r="N233" s="65"/>
      <c r="O233" s="65"/>
      <c r="P233" s="65"/>
      <c r="Q233" s="65"/>
      <c r="S233" s="215">
        <v>1</v>
      </c>
      <c r="T233" s="4"/>
      <c r="U233" s="5"/>
      <c r="V233" s="5"/>
      <c r="W233" s="5"/>
      <c r="X233" s="5"/>
      <c r="Y233" s="5"/>
    </row>
    <row r="234" spans="2:25" s="3" customFormat="1" ht="60" customHeight="1">
      <c r="B234" s="14" t="s">
        <v>699</v>
      </c>
      <c r="C234" s="14" t="s">
        <v>641</v>
      </c>
      <c r="D234" s="6" t="s">
        <v>733</v>
      </c>
      <c r="E234" s="23" t="s">
        <v>1578</v>
      </c>
      <c r="F234" s="66" t="s">
        <v>658</v>
      </c>
      <c r="G234" s="66" t="s">
        <v>700</v>
      </c>
      <c r="H234" s="101" t="s">
        <v>1680</v>
      </c>
      <c r="I234" s="101" t="s">
        <v>1681</v>
      </c>
      <c r="J234" s="65"/>
      <c r="K234" s="65"/>
      <c r="L234" s="65"/>
      <c r="M234" s="65"/>
      <c r="N234" s="65"/>
      <c r="O234" s="65"/>
      <c r="P234" s="65"/>
      <c r="Q234" s="65"/>
      <c r="S234" s="215">
        <v>1</v>
      </c>
      <c r="T234" s="4"/>
      <c r="U234" s="5"/>
      <c r="V234" s="5"/>
      <c r="W234" s="5"/>
      <c r="X234" s="5"/>
      <c r="Y234" s="5"/>
    </row>
    <row r="235" spans="2:25" s="3" customFormat="1" ht="60" customHeight="1">
      <c r="B235" s="14" t="s">
        <v>699</v>
      </c>
      <c r="C235" s="14" t="s">
        <v>687</v>
      </c>
      <c r="D235" s="6" t="s">
        <v>565</v>
      </c>
      <c r="E235" s="23" t="s">
        <v>1582</v>
      </c>
      <c r="F235" s="66" t="s">
        <v>658</v>
      </c>
      <c r="G235" s="66" t="s">
        <v>700</v>
      </c>
      <c r="H235" s="101" t="s">
        <v>1682</v>
      </c>
      <c r="I235" s="101" t="s">
        <v>1683</v>
      </c>
      <c r="J235" s="65"/>
      <c r="K235" s="65"/>
      <c r="L235" s="65"/>
      <c r="M235" s="65"/>
      <c r="N235" s="65"/>
      <c r="O235" s="65"/>
      <c r="P235" s="65"/>
      <c r="Q235" s="65"/>
      <c r="S235" s="215">
        <v>1</v>
      </c>
      <c r="T235" s="4"/>
      <c r="U235" s="5"/>
      <c r="V235" s="5"/>
      <c r="W235" s="5"/>
      <c r="X235" s="5"/>
      <c r="Y235" s="5"/>
    </row>
    <row r="236" spans="2:25" s="3" customFormat="1" ht="60" customHeight="1">
      <c r="B236" s="14" t="s">
        <v>699</v>
      </c>
      <c r="C236" s="14" t="s">
        <v>513</v>
      </c>
      <c r="D236" s="6" t="s">
        <v>750</v>
      </c>
      <c r="E236" s="23" t="s">
        <v>1586</v>
      </c>
      <c r="F236" s="66" t="s">
        <v>658</v>
      </c>
      <c r="G236" s="66" t="s">
        <v>700</v>
      </c>
      <c r="H236" s="101" t="s">
        <v>1684</v>
      </c>
      <c r="I236" s="101" t="s">
        <v>1685</v>
      </c>
      <c r="J236" s="65"/>
      <c r="K236" s="65"/>
      <c r="L236" s="65"/>
      <c r="M236" s="65"/>
      <c r="N236" s="65"/>
      <c r="O236" s="65"/>
      <c r="P236" s="65"/>
      <c r="Q236" s="65"/>
      <c r="S236" s="215">
        <v>1</v>
      </c>
      <c r="T236" s="4"/>
      <c r="U236" s="5"/>
      <c r="V236" s="5"/>
      <c r="W236" s="5"/>
      <c r="X236" s="5"/>
      <c r="Y236" s="5"/>
    </row>
    <row r="237" spans="2:25" s="3" customFormat="1" ht="60" customHeight="1">
      <c r="B237" s="14" t="s">
        <v>699</v>
      </c>
      <c r="C237" s="14" t="s">
        <v>702</v>
      </c>
      <c r="D237" s="6" t="s">
        <v>757</v>
      </c>
      <c r="E237" s="23" t="s">
        <v>1589</v>
      </c>
      <c r="F237" s="66" t="s">
        <v>658</v>
      </c>
      <c r="G237" s="66" t="s">
        <v>700</v>
      </c>
      <c r="H237" s="101" t="s">
        <v>1686</v>
      </c>
      <c r="I237" s="101" t="s">
        <v>1687</v>
      </c>
      <c r="J237" s="65"/>
      <c r="K237" s="65"/>
      <c r="L237" s="65"/>
      <c r="M237" s="65"/>
      <c r="N237" s="65"/>
      <c r="O237" s="65"/>
      <c r="P237" s="65"/>
      <c r="Q237" s="65"/>
      <c r="S237" s="215">
        <v>1</v>
      </c>
      <c r="T237" s="4"/>
      <c r="U237" s="5"/>
      <c r="V237" s="5"/>
      <c r="W237" s="5"/>
      <c r="X237" s="5"/>
      <c r="Y237" s="5"/>
    </row>
    <row r="238" spans="2:25" s="3" customFormat="1" ht="60" customHeight="1">
      <c r="B238" s="14" t="s">
        <v>699</v>
      </c>
      <c r="C238" s="14" t="s">
        <v>553</v>
      </c>
      <c r="D238" s="6" t="s">
        <v>1593</v>
      </c>
      <c r="E238" s="23" t="s">
        <v>1594</v>
      </c>
      <c r="F238" s="66" t="s">
        <v>658</v>
      </c>
      <c r="G238" s="66" t="s">
        <v>700</v>
      </c>
      <c r="H238" s="101" t="s">
        <v>1688</v>
      </c>
      <c r="I238" s="101" t="s">
        <v>1689</v>
      </c>
      <c r="J238" s="65"/>
      <c r="K238" s="65"/>
      <c r="L238" s="65"/>
      <c r="M238" s="65"/>
      <c r="N238" s="65"/>
      <c r="O238" s="65"/>
      <c r="P238" s="65"/>
      <c r="Q238" s="65"/>
      <c r="S238" s="215">
        <v>1</v>
      </c>
      <c r="T238" s="4"/>
      <c r="U238" s="5"/>
      <c r="V238" s="5"/>
      <c r="W238" s="5"/>
      <c r="X238" s="5"/>
      <c r="Y238" s="5"/>
    </row>
    <row r="239" spans="2:25" s="3" customFormat="1" ht="60" customHeight="1">
      <c r="B239" s="14" t="s">
        <v>457</v>
      </c>
      <c r="C239" s="14" t="s">
        <v>676</v>
      </c>
      <c r="D239" s="6" t="s">
        <v>336</v>
      </c>
      <c r="E239" s="23" t="s">
        <v>1570</v>
      </c>
      <c r="F239" s="66" t="s">
        <v>707</v>
      </c>
      <c r="G239" s="66" t="s">
        <v>708</v>
      </c>
      <c r="H239" s="101" t="s">
        <v>1690</v>
      </c>
      <c r="I239" s="101" t="s">
        <v>1691</v>
      </c>
      <c r="J239" s="65"/>
      <c r="K239" s="65"/>
      <c r="L239" s="65"/>
      <c r="M239" s="65"/>
      <c r="N239" s="65"/>
      <c r="O239" s="65"/>
      <c r="P239" s="65"/>
      <c r="Q239" s="65"/>
      <c r="S239" s="215">
        <v>1</v>
      </c>
      <c r="T239" s="4"/>
      <c r="U239" s="5"/>
      <c r="V239" s="5"/>
      <c r="W239" s="5"/>
      <c r="X239" s="5"/>
      <c r="Y239" s="5"/>
    </row>
    <row r="240" spans="2:25" s="3" customFormat="1" ht="60" customHeight="1">
      <c r="B240" s="14" t="s">
        <v>457</v>
      </c>
      <c r="C240" s="14" t="s">
        <v>459</v>
      </c>
      <c r="D240" s="6" t="s">
        <v>336</v>
      </c>
      <c r="E240" s="23" t="s">
        <v>1574</v>
      </c>
      <c r="F240" s="66" t="s">
        <v>707</v>
      </c>
      <c r="G240" s="66" t="s">
        <v>708</v>
      </c>
      <c r="H240" s="101" t="s">
        <v>1692</v>
      </c>
      <c r="I240" s="101" t="s">
        <v>1693</v>
      </c>
      <c r="J240" s="65"/>
      <c r="K240" s="65"/>
      <c r="L240" s="65"/>
      <c r="M240" s="65"/>
      <c r="N240" s="65"/>
      <c r="O240" s="65"/>
      <c r="P240" s="65"/>
      <c r="Q240" s="65"/>
      <c r="S240" s="215">
        <v>1</v>
      </c>
      <c r="T240" s="4"/>
      <c r="U240" s="5"/>
      <c r="V240" s="5"/>
      <c r="W240" s="5"/>
      <c r="X240" s="5"/>
      <c r="Y240" s="5"/>
    </row>
    <row r="241" spans="2:25" s="3" customFormat="1" ht="60" customHeight="1">
      <c r="B241" s="14" t="s">
        <v>457</v>
      </c>
      <c r="C241" s="14" t="s">
        <v>710</v>
      </c>
      <c r="D241" s="6" t="s">
        <v>733</v>
      </c>
      <c r="E241" s="23" t="s">
        <v>1578</v>
      </c>
      <c r="F241" s="66" t="s">
        <v>707</v>
      </c>
      <c r="G241" s="66" t="s">
        <v>708</v>
      </c>
      <c r="H241" s="101" t="s">
        <v>1694</v>
      </c>
      <c r="I241" s="101" t="s">
        <v>1695</v>
      </c>
      <c r="J241" s="65"/>
      <c r="K241" s="65"/>
      <c r="L241" s="65"/>
      <c r="M241" s="65"/>
      <c r="N241" s="65"/>
      <c r="O241" s="65"/>
      <c r="P241" s="65"/>
      <c r="Q241" s="65"/>
      <c r="S241" s="215">
        <v>1</v>
      </c>
      <c r="T241" s="4"/>
      <c r="U241" s="5"/>
      <c r="V241" s="5"/>
      <c r="W241" s="5"/>
      <c r="X241" s="5"/>
      <c r="Y241" s="5"/>
    </row>
    <row r="242" spans="2:25" s="3" customFormat="1" ht="60" customHeight="1">
      <c r="B242" s="14" t="s">
        <v>457</v>
      </c>
      <c r="C242" s="14" t="s">
        <v>650</v>
      </c>
      <c r="D242" s="6" t="s">
        <v>565</v>
      </c>
      <c r="E242" s="23" t="s">
        <v>1582</v>
      </c>
      <c r="F242" s="66" t="s">
        <v>707</v>
      </c>
      <c r="G242" s="66" t="s">
        <v>708</v>
      </c>
      <c r="H242" s="101" t="s">
        <v>1696</v>
      </c>
      <c r="I242" s="101" t="s">
        <v>1697</v>
      </c>
      <c r="J242" s="65"/>
      <c r="K242" s="65"/>
      <c r="L242" s="65"/>
      <c r="M242" s="65"/>
      <c r="N242" s="65"/>
      <c r="O242" s="65"/>
      <c r="P242" s="65"/>
      <c r="Q242" s="65"/>
      <c r="S242" s="215">
        <v>1</v>
      </c>
      <c r="T242" s="4"/>
      <c r="U242" s="5"/>
      <c r="V242" s="5"/>
      <c r="W242" s="5"/>
      <c r="X242" s="5"/>
      <c r="Y242" s="5"/>
    </row>
    <row r="243" spans="2:25" s="3" customFormat="1" ht="60" customHeight="1">
      <c r="B243" s="14" t="s">
        <v>457</v>
      </c>
      <c r="C243" s="14" t="s">
        <v>460</v>
      </c>
      <c r="D243" s="6" t="s">
        <v>750</v>
      </c>
      <c r="E243" s="23" t="s">
        <v>1586</v>
      </c>
      <c r="F243" s="66" t="s">
        <v>707</v>
      </c>
      <c r="G243" s="66" t="s">
        <v>708</v>
      </c>
      <c r="H243" s="101" t="s">
        <v>1698</v>
      </c>
      <c r="I243" s="101" t="s">
        <v>1699</v>
      </c>
      <c r="J243" s="65"/>
      <c r="K243" s="65"/>
      <c r="L243" s="65"/>
      <c r="M243" s="65"/>
      <c r="N243" s="65"/>
      <c r="O243" s="65"/>
      <c r="P243" s="65"/>
      <c r="Q243" s="65"/>
      <c r="S243" s="215">
        <v>1</v>
      </c>
      <c r="T243" s="4"/>
      <c r="U243" s="5"/>
      <c r="V243" s="5"/>
      <c r="W243" s="5"/>
      <c r="X243" s="5"/>
      <c r="Y243" s="5"/>
    </row>
    <row r="244" spans="2:25" s="3" customFormat="1" ht="60" customHeight="1">
      <c r="B244" s="14" t="s">
        <v>457</v>
      </c>
      <c r="C244" s="14" t="s">
        <v>519</v>
      </c>
      <c r="D244" s="6" t="s">
        <v>757</v>
      </c>
      <c r="E244" s="23" t="s">
        <v>1589</v>
      </c>
      <c r="F244" s="66" t="s">
        <v>707</v>
      </c>
      <c r="G244" s="66" t="s">
        <v>708</v>
      </c>
      <c r="H244" s="101" t="s">
        <v>1700</v>
      </c>
      <c r="I244" s="101" t="s">
        <v>1701</v>
      </c>
      <c r="J244" s="65"/>
      <c r="K244" s="65"/>
      <c r="L244" s="65"/>
      <c r="M244" s="65"/>
      <c r="N244" s="65"/>
      <c r="O244" s="65"/>
      <c r="P244" s="65"/>
      <c r="Q244" s="65"/>
      <c r="S244" s="215">
        <v>1</v>
      </c>
      <c r="T244" s="4"/>
      <c r="U244" s="5"/>
      <c r="V244" s="5"/>
      <c r="W244" s="5"/>
      <c r="X244" s="5"/>
      <c r="Y244" s="5"/>
    </row>
    <row r="245" spans="2:25" s="3" customFormat="1" ht="60" customHeight="1">
      <c r="B245" s="14" t="s">
        <v>457</v>
      </c>
      <c r="C245" s="14" t="s">
        <v>547</v>
      </c>
      <c r="D245" s="6" t="s">
        <v>1593</v>
      </c>
      <c r="E245" s="23" t="s">
        <v>1594</v>
      </c>
      <c r="F245" s="66" t="s">
        <v>707</v>
      </c>
      <c r="G245" s="66" t="s">
        <v>708</v>
      </c>
      <c r="H245" s="101" t="s">
        <v>1702</v>
      </c>
      <c r="I245" s="101" t="s">
        <v>1703</v>
      </c>
      <c r="J245" s="65"/>
      <c r="K245" s="65"/>
      <c r="L245" s="65"/>
      <c r="M245" s="65"/>
      <c r="N245" s="65"/>
      <c r="O245" s="65"/>
      <c r="P245" s="65"/>
      <c r="Q245" s="65"/>
      <c r="S245" s="215">
        <v>1</v>
      </c>
      <c r="T245" s="4"/>
      <c r="U245" s="5"/>
      <c r="V245" s="5"/>
      <c r="W245" s="5"/>
      <c r="X245" s="5"/>
      <c r="Y245" s="5"/>
    </row>
    <row r="246" spans="2:25" s="3" customFormat="1" ht="60" customHeight="1">
      <c r="B246" s="14" t="s">
        <v>715</v>
      </c>
      <c r="C246" s="14" t="s">
        <v>719</v>
      </c>
      <c r="D246" s="6" t="s">
        <v>336</v>
      </c>
      <c r="E246" s="23" t="s">
        <v>1570</v>
      </c>
      <c r="F246" s="66" t="s">
        <v>716</v>
      </c>
      <c r="G246" s="66" t="s">
        <v>717</v>
      </c>
      <c r="H246" s="101" t="s">
        <v>1704</v>
      </c>
      <c r="I246" s="101" t="s">
        <v>1705</v>
      </c>
      <c r="J246" s="65"/>
      <c r="K246" s="65"/>
      <c r="L246" s="65"/>
      <c r="M246" s="65"/>
      <c r="N246" s="65"/>
      <c r="O246" s="65"/>
      <c r="P246" s="65"/>
      <c r="Q246" s="65"/>
      <c r="S246" s="215">
        <v>1</v>
      </c>
      <c r="T246" s="4"/>
      <c r="U246" s="5"/>
      <c r="V246" s="5"/>
      <c r="W246" s="5"/>
      <c r="X246" s="5"/>
      <c r="Y246" s="5"/>
    </row>
    <row r="247" spans="2:25" s="3" customFormat="1" ht="60" customHeight="1">
      <c r="B247" s="14" t="s">
        <v>715</v>
      </c>
      <c r="C247" s="14" t="s">
        <v>692</v>
      </c>
      <c r="D247" s="6" t="s">
        <v>336</v>
      </c>
      <c r="E247" s="23" t="s">
        <v>1574</v>
      </c>
      <c r="F247" s="66" t="s">
        <v>716</v>
      </c>
      <c r="G247" s="66" t="s">
        <v>717</v>
      </c>
      <c r="H247" s="101" t="s">
        <v>1706</v>
      </c>
      <c r="I247" s="101" t="s">
        <v>1707</v>
      </c>
      <c r="J247" s="65"/>
      <c r="K247" s="65"/>
      <c r="L247" s="65"/>
      <c r="M247" s="65"/>
      <c r="N247" s="65"/>
      <c r="O247" s="65"/>
      <c r="P247" s="65"/>
      <c r="Q247" s="65"/>
      <c r="S247" s="215">
        <v>1</v>
      </c>
      <c r="T247" s="4"/>
      <c r="U247" s="5"/>
      <c r="V247" s="5"/>
      <c r="W247" s="5"/>
      <c r="X247" s="5"/>
      <c r="Y247" s="5"/>
    </row>
    <row r="248" spans="2:25" s="3" customFormat="1" ht="60" customHeight="1">
      <c r="B248" s="14" t="s">
        <v>715</v>
      </c>
      <c r="C248" s="14" t="s">
        <v>460</v>
      </c>
      <c r="D248" s="6" t="s">
        <v>733</v>
      </c>
      <c r="E248" s="23" t="s">
        <v>1578</v>
      </c>
      <c r="F248" s="66" t="s">
        <v>716</v>
      </c>
      <c r="G248" s="66" t="s">
        <v>717</v>
      </c>
      <c r="H248" s="101" t="s">
        <v>1708</v>
      </c>
      <c r="I248" s="101" t="s">
        <v>1709</v>
      </c>
      <c r="J248" s="65"/>
      <c r="K248" s="65"/>
      <c r="L248" s="65"/>
      <c r="M248" s="65"/>
      <c r="N248" s="65"/>
      <c r="O248" s="65"/>
      <c r="P248" s="65"/>
      <c r="Q248" s="65"/>
      <c r="S248" s="215">
        <v>1</v>
      </c>
      <c r="T248" s="4"/>
      <c r="U248" s="5"/>
      <c r="V248" s="5"/>
      <c r="W248" s="5"/>
      <c r="X248" s="5"/>
      <c r="Y248" s="5"/>
    </row>
    <row r="249" spans="2:25" s="3" customFormat="1" ht="60" customHeight="1">
      <c r="B249" s="14" t="s">
        <v>715</v>
      </c>
      <c r="C249" s="14" t="s">
        <v>530</v>
      </c>
      <c r="D249" s="6" t="s">
        <v>565</v>
      </c>
      <c r="E249" s="23" t="s">
        <v>1582</v>
      </c>
      <c r="F249" s="66" t="s">
        <v>716</v>
      </c>
      <c r="G249" s="66" t="s">
        <v>717</v>
      </c>
      <c r="H249" s="101" t="s">
        <v>1710</v>
      </c>
      <c r="I249" s="101" t="s">
        <v>1711</v>
      </c>
      <c r="J249" s="65"/>
      <c r="K249" s="65"/>
      <c r="L249" s="65"/>
      <c r="M249" s="65"/>
      <c r="N249" s="65"/>
      <c r="O249" s="65"/>
      <c r="P249" s="65"/>
      <c r="Q249" s="65"/>
      <c r="S249" s="215">
        <v>1</v>
      </c>
      <c r="T249" s="4"/>
      <c r="U249" s="5"/>
      <c r="V249" s="5"/>
      <c r="W249" s="5"/>
      <c r="X249" s="5"/>
      <c r="Y249" s="5"/>
    </row>
    <row r="250" spans="2:25" s="3" customFormat="1" ht="60" customHeight="1">
      <c r="B250" s="14" t="s">
        <v>715</v>
      </c>
      <c r="C250" s="14" t="s">
        <v>647</v>
      </c>
      <c r="D250" s="6" t="s">
        <v>750</v>
      </c>
      <c r="E250" s="23" t="s">
        <v>1586</v>
      </c>
      <c r="F250" s="66" t="s">
        <v>716</v>
      </c>
      <c r="G250" s="66" t="s">
        <v>717</v>
      </c>
      <c r="H250" s="101" t="s">
        <v>1712</v>
      </c>
      <c r="I250" s="101" t="s">
        <v>1713</v>
      </c>
      <c r="J250" s="65"/>
      <c r="K250" s="65"/>
      <c r="L250" s="65"/>
      <c r="M250" s="65"/>
      <c r="N250" s="65"/>
      <c r="O250" s="65"/>
      <c r="P250" s="65"/>
      <c r="Q250" s="65"/>
      <c r="S250" s="215">
        <v>1</v>
      </c>
      <c r="T250" s="4"/>
      <c r="U250" s="5"/>
      <c r="V250" s="5"/>
      <c r="W250" s="5"/>
      <c r="X250" s="5"/>
      <c r="Y250" s="5"/>
    </row>
    <row r="251" spans="2:25" s="3" customFormat="1" ht="60" customHeight="1">
      <c r="B251" s="14" t="s">
        <v>715</v>
      </c>
      <c r="C251" s="14" t="s">
        <v>513</v>
      </c>
      <c r="D251" s="6" t="s">
        <v>757</v>
      </c>
      <c r="E251" s="23" t="s">
        <v>1589</v>
      </c>
      <c r="F251" s="66" t="s">
        <v>716</v>
      </c>
      <c r="G251" s="66" t="s">
        <v>717</v>
      </c>
      <c r="H251" s="101" t="s">
        <v>1714</v>
      </c>
      <c r="I251" s="101" t="s">
        <v>1715</v>
      </c>
      <c r="J251" s="65"/>
      <c r="K251" s="65"/>
      <c r="L251" s="65"/>
      <c r="M251" s="65"/>
      <c r="N251" s="65"/>
      <c r="O251" s="65"/>
      <c r="P251" s="65"/>
      <c r="Q251" s="65"/>
      <c r="S251" s="215">
        <v>1</v>
      </c>
      <c r="T251" s="4"/>
      <c r="U251" s="5"/>
      <c r="V251" s="5"/>
      <c r="W251" s="5"/>
      <c r="X251" s="5"/>
      <c r="Y251" s="5"/>
    </row>
    <row r="252" spans="2:25" s="3" customFormat="1" ht="60" customHeight="1">
      <c r="B252" s="14" t="s">
        <v>715</v>
      </c>
      <c r="C252" s="14" t="s">
        <v>720</v>
      </c>
      <c r="D252" s="6" t="s">
        <v>1593</v>
      </c>
      <c r="E252" s="23" t="s">
        <v>1594</v>
      </c>
      <c r="F252" s="66" t="s">
        <v>716</v>
      </c>
      <c r="G252" s="66" t="s">
        <v>717</v>
      </c>
      <c r="H252" s="101" t="s">
        <v>1716</v>
      </c>
      <c r="I252" s="101" t="s">
        <v>1717</v>
      </c>
      <c r="J252" s="65"/>
      <c r="K252" s="65"/>
      <c r="L252" s="65"/>
      <c r="M252" s="65"/>
      <c r="N252" s="65"/>
      <c r="O252" s="65"/>
      <c r="P252" s="65"/>
      <c r="Q252" s="65"/>
      <c r="S252" s="215">
        <v>1</v>
      </c>
      <c r="T252" s="4"/>
      <c r="U252" s="5"/>
      <c r="V252" s="5"/>
      <c r="W252" s="5"/>
      <c r="X252" s="5"/>
      <c r="Y252" s="5"/>
    </row>
    <row r="253" spans="2:25" s="3" customFormat="1" ht="60" customHeight="1">
      <c r="B253" s="14" t="s">
        <v>725</v>
      </c>
      <c r="C253" s="14" t="s">
        <v>719</v>
      </c>
      <c r="D253" s="6" t="s">
        <v>336</v>
      </c>
      <c r="E253" s="23" t="s">
        <v>1570</v>
      </c>
      <c r="F253" s="66" t="s">
        <v>726</v>
      </c>
      <c r="G253" s="66" t="s">
        <v>727</v>
      </c>
      <c r="H253" s="101" t="s">
        <v>1718</v>
      </c>
      <c r="I253" s="101" t="s">
        <v>1719</v>
      </c>
      <c r="J253" s="65"/>
      <c r="K253" s="65"/>
      <c r="L253" s="65"/>
      <c r="M253" s="65"/>
      <c r="N253" s="65"/>
      <c r="O253" s="65"/>
      <c r="P253" s="65"/>
      <c r="Q253" s="65"/>
      <c r="S253" s="215">
        <v>1</v>
      </c>
      <c r="T253" s="4"/>
      <c r="U253" s="5"/>
      <c r="V253" s="5"/>
      <c r="W253" s="5"/>
      <c r="X253" s="5"/>
      <c r="Y253" s="5"/>
    </row>
    <row r="254" spans="2:25" s="3" customFormat="1" ht="60" customHeight="1">
      <c r="B254" s="14" t="s">
        <v>725</v>
      </c>
      <c r="C254" s="14" t="s">
        <v>519</v>
      </c>
      <c r="D254" s="6" t="s">
        <v>336</v>
      </c>
      <c r="E254" s="23" t="s">
        <v>1574</v>
      </c>
      <c r="F254" s="66" t="s">
        <v>726</v>
      </c>
      <c r="G254" s="66" t="s">
        <v>727</v>
      </c>
      <c r="H254" s="101" t="s">
        <v>1720</v>
      </c>
      <c r="I254" s="101" t="s">
        <v>1721</v>
      </c>
      <c r="J254" s="65"/>
      <c r="K254" s="65"/>
      <c r="L254" s="65"/>
      <c r="M254" s="65"/>
      <c r="N254" s="65"/>
      <c r="O254" s="65"/>
      <c r="P254" s="65"/>
      <c r="Q254" s="65"/>
      <c r="S254" s="215">
        <v>1</v>
      </c>
      <c r="T254" s="4"/>
      <c r="U254" s="5"/>
      <c r="V254" s="5"/>
      <c r="W254" s="5"/>
      <c r="X254" s="5"/>
      <c r="Y254" s="5"/>
    </row>
    <row r="255" spans="2:25" s="3" customFormat="1" ht="60" customHeight="1">
      <c r="B255" s="14" t="s">
        <v>725</v>
      </c>
      <c r="C255" s="14" t="s">
        <v>513</v>
      </c>
      <c r="D255" s="6" t="s">
        <v>733</v>
      </c>
      <c r="E255" s="23" t="s">
        <v>1578</v>
      </c>
      <c r="F255" s="66" t="s">
        <v>726</v>
      </c>
      <c r="G255" s="66" t="s">
        <v>727</v>
      </c>
      <c r="H255" s="101" t="s">
        <v>1722</v>
      </c>
      <c r="I255" s="101" t="s">
        <v>1723</v>
      </c>
      <c r="J255" s="65"/>
      <c r="K255" s="65"/>
      <c r="L255" s="65"/>
      <c r="M255" s="65"/>
      <c r="N255" s="65"/>
      <c r="O255" s="65"/>
      <c r="P255" s="65"/>
      <c r="Q255" s="65"/>
      <c r="S255" s="215">
        <v>1</v>
      </c>
      <c r="T255" s="4"/>
      <c r="U255" s="5"/>
      <c r="V255" s="5"/>
      <c r="W255" s="5"/>
      <c r="X255" s="5"/>
      <c r="Y255" s="5"/>
    </row>
    <row r="256" spans="2:25" s="3" customFormat="1" ht="60" customHeight="1">
      <c r="B256" s="14" t="s">
        <v>725</v>
      </c>
      <c r="C256" s="14" t="s">
        <v>729</v>
      </c>
      <c r="D256" s="6" t="s">
        <v>565</v>
      </c>
      <c r="E256" s="23" t="s">
        <v>1582</v>
      </c>
      <c r="F256" s="66" t="s">
        <v>726</v>
      </c>
      <c r="G256" s="66" t="s">
        <v>727</v>
      </c>
      <c r="H256" s="101" t="s">
        <v>1724</v>
      </c>
      <c r="I256" s="101" t="s">
        <v>1725</v>
      </c>
      <c r="J256" s="65"/>
      <c r="K256" s="65"/>
      <c r="L256" s="65"/>
      <c r="M256" s="65"/>
      <c r="N256" s="65"/>
      <c r="O256" s="65"/>
      <c r="P256" s="65"/>
      <c r="Q256" s="65"/>
      <c r="S256" s="215">
        <v>1</v>
      </c>
      <c r="T256" s="4"/>
      <c r="U256" s="5"/>
      <c r="V256" s="5"/>
      <c r="W256" s="5"/>
      <c r="X256" s="5"/>
      <c r="Y256" s="5"/>
    </row>
    <row r="257" spans="2:25" s="3" customFormat="1" ht="60" customHeight="1">
      <c r="B257" s="14" t="s">
        <v>725</v>
      </c>
      <c r="C257" s="14" t="s">
        <v>730</v>
      </c>
      <c r="D257" s="6" t="s">
        <v>750</v>
      </c>
      <c r="E257" s="23" t="s">
        <v>1586</v>
      </c>
      <c r="F257" s="66" t="s">
        <v>726</v>
      </c>
      <c r="G257" s="66" t="s">
        <v>727</v>
      </c>
      <c r="H257" s="101" t="s">
        <v>1726</v>
      </c>
      <c r="I257" s="101" t="s">
        <v>1727</v>
      </c>
      <c r="J257" s="65"/>
      <c r="K257" s="65"/>
      <c r="L257" s="65"/>
      <c r="M257" s="65"/>
      <c r="N257" s="65"/>
      <c r="O257" s="65"/>
      <c r="P257" s="65"/>
      <c r="Q257" s="65"/>
      <c r="S257" s="215">
        <v>1</v>
      </c>
      <c r="T257" s="4"/>
      <c r="U257" s="5"/>
      <c r="V257" s="5"/>
      <c r="W257" s="5"/>
      <c r="X257" s="5"/>
      <c r="Y257" s="5"/>
    </row>
    <row r="258" spans="2:25" s="3" customFormat="1" ht="60" customHeight="1">
      <c r="B258" s="14" t="s">
        <v>725</v>
      </c>
      <c r="C258" s="14" t="s">
        <v>460</v>
      </c>
      <c r="D258" s="6" t="s">
        <v>757</v>
      </c>
      <c r="E258" s="23" t="s">
        <v>1589</v>
      </c>
      <c r="F258" s="66" t="s">
        <v>726</v>
      </c>
      <c r="G258" s="66" t="s">
        <v>727</v>
      </c>
      <c r="H258" s="101" t="s">
        <v>1728</v>
      </c>
      <c r="I258" s="101" t="s">
        <v>1729</v>
      </c>
      <c r="J258" s="65"/>
      <c r="K258" s="65"/>
      <c r="L258" s="65"/>
      <c r="M258" s="65"/>
      <c r="N258" s="65"/>
      <c r="O258" s="65"/>
      <c r="P258" s="65"/>
      <c r="Q258" s="65"/>
      <c r="S258" s="215">
        <v>1</v>
      </c>
      <c r="T258" s="4"/>
      <c r="U258" s="5"/>
      <c r="V258" s="5"/>
      <c r="W258" s="5"/>
      <c r="X258" s="5"/>
      <c r="Y258" s="5"/>
    </row>
    <row r="259" spans="2:25" s="3" customFormat="1" ht="60" customHeight="1">
      <c r="B259" s="14" t="s">
        <v>725</v>
      </c>
      <c r="C259" s="14" t="s">
        <v>547</v>
      </c>
      <c r="D259" s="6" t="s">
        <v>1593</v>
      </c>
      <c r="E259" s="23" t="s">
        <v>1594</v>
      </c>
      <c r="F259" s="66" t="s">
        <v>726</v>
      </c>
      <c r="G259" s="66" t="s">
        <v>727</v>
      </c>
      <c r="H259" s="101" t="s">
        <v>1730</v>
      </c>
      <c r="I259" s="101" t="s">
        <v>1731</v>
      </c>
      <c r="J259" s="65"/>
      <c r="K259" s="65"/>
      <c r="L259" s="65"/>
      <c r="M259" s="65"/>
      <c r="N259" s="65"/>
      <c r="O259" s="65"/>
      <c r="P259" s="65"/>
      <c r="Q259" s="65"/>
      <c r="S259" s="215">
        <v>1</v>
      </c>
      <c r="T259" s="4"/>
      <c r="U259" s="5"/>
      <c r="V259" s="5"/>
      <c r="W259" s="5"/>
      <c r="X259" s="5"/>
      <c r="Y259" s="5"/>
    </row>
    <row r="260" spans="2:25" s="3" customFormat="1" ht="60" customHeight="1">
      <c r="B260" s="14" t="s">
        <v>648</v>
      </c>
      <c r="C260" s="14" t="s">
        <v>641</v>
      </c>
      <c r="D260" s="6" t="s">
        <v>336</v>
      </c>
      <c r="E260" s="23" t="s">
        <v>1570</v>
      </c>
      <c r="F260" s="66" t="s">
        <v>198</v>
      </c>
      <c r="G260" s="66" t="s">
        <v>735</v>
      </c>
      <c r="H260" s="101" t="s">
        <v>1732</v>
      </c>
      <c r="I260" s="101" t="s">
        <v>1733</v>
      </c>
      <c r="J260" s="65"/>
      <c r="K260" s="65"/>
      <c r="L260" s="65"/>
      <c r="M260" s="65"/>
      <c r="N260" s="65"/>
      <c r="O260" s="65"/>
      <c r="P260" s="65"/>
      <c r="Q260" s="65"/>
      <c r="S260" s="215">
        <v>1</v>
      </c>
      <c r="T260" s="4"/>
      <c r="U260" s="5"/>
      <c r="V260" s="5"/>
      <c r="W260" s="5"/>
      <c r="X260" s="5"/>
      <c r="Y260" s="5"/>
    </row>
    <row r="261" spans="2:25" s="3" customFormat="1" ht="60" customHeight="1">
      <c r="B261" s="14" t="s">
        <v>648</v>
      </c>
      <c r="C261" s="14" t="s">
        <v>542</v>
      </c>
      <c r="D261" s="6" t="s">
        <v>336</v>
      </c>
      <c r="E261" s="23" t="s">
        <v>1574</v>
      </c>
      <c r="F261" s="66" t="s">
        <v>198</v>
      </c>
      <c r="G261" s="66" t="s">
        <v>735</v>
      </c>
      <c r="H261" s="101" t="s">
        <v>1734</v>
      </c>
      <c r="I261" s="101" t="s">
        <v>1735</v>
      </c>
      <c r="J261" s="65"/>
      <c r="K261" s="65"/>
      <c r="L261" s="65"/>
      <c r="M261" s="65"/>
      <c r="N261" s="65"/>
      <c r="O261" s="65"/>
      <c r="P261" s="65"/>
      <c r="Q261" s="65"/>
      <c r="S261" s="215">
        <v>1</v>
      </c>
      <c r="T261" s="4"/>
      <c r="U261" s="5"/>
      <c r="V261" s="5"/>
      <c r="W261" s="5"/>
      <c r="X261" s="5"/>
      <c r="Y261" s="5"/>
    </row>
    <row r="262" spans="2:25" s="3" customFormat="1" ht="60" customHeight="1">
      <c r="B262" s="14" t="s">
        <v>648</v>
      </c>
      <c r="C262" s="14" t="s">
        <v>729</v>
      </c>
      <c r="D262" s="6" t="s">
        <v>733</v>
      </c>
      <c r="E262" s="23" t="s">
        <v>1578</v>
      </c>
      <c r="F262" s="66" t="s">
        <v>198</v>
      </c>
      <c r="G262" s="66" t="s">
        <v>735</v>
      </c>
      <c r="H262" s="101" t="s">
        <v>1736</v>
      </c>
      <c r="I262" s="101" t="s">
        <v>1737</v>
      </c>
      <c r="J262" s="65"/>
      <c r="K262" s="65"/>
      <c r="L262" s="65"/>
      <c r="M262" s="65"/>
      <c r="N262" s="65"/>
      <c r="O262" s="65"/>
      <c r="P262" s="65"/>
      <c r="Q262" s="65"/>
      <c r="S262" s="215">
        <v>1</v>
      </c>
      <c r="T262" s="4"/>
      <c r="U262" s="5"/>
      <c r="V262" s="5"/>
      <c r="W262" s="5"/>
      <c r="X262" s="5"/>
      <c r="Y262" s="5"/>
    </row>
    <row r="263" spans="2:25" s="3" customFormat="1" ht="60" customHeight="1">
      <c r="B263" s="14" t="s">
        <v>648</v>
      </c>
      <c r="C263" s="14" t="s">
        <v>525</v>
      </c>
      <c r="D263" s="6" t="s">
        <v>565</v>
      </c>
      <c r="E263" s="23" t="s">
        <v>1582</v>
      </c>
      <c r="F263" s="66" t="s">
        <v>198</v>
      </c>
      <c r="G263" s="66" t="s">
        <v>735</v>
      </c>
      <c r="H263" s="101" t="s">
        <v>1738</v>
      </c>
      <c r="I263" s="101" t="s">
        <v>1739</v>
      </c>
      <c r="J263" s="65"/>
      <c r="K263" s="65"/>
      <c r="L263" s="65"/>
      <c r="M263" s="65"/>
      <c r="N263" s="65"/>
      <c r="O263" s="65"/>
      <c r="P263" s="65"/>
      <c r="Q263" s="65"/>
      <c r="S263" s="215">
        <v>1</v>
      </c>
      <c r="T263" s="4"/>
      <c r="U263" s="5"/>
      <c r="V263" s="5"/>
      <c r="W263" s="5"/>
      <c r="X263" s="5"/>
      <c r="Y263" s="5"/>
    </row>
    <row r="264" spans="2:25" s="3" customFormat="1" ht="60" customHeight="1">
      <c r="B264" s="14" t="s">
        <v>648</v>
      </c>
      <c r="C264" s="14" t="s">
        <v>662</v>
      </c>
      <c r="D264" s="6" t="s">
        <v>750</v>
      </c>
      <c r="E264" s="23" t="s">
        <v>1586</v>
      </c>
      <c r="F264" s="66" t="s">
        <v>198</v>
      </c>
      <c r="G264" s="66" t="s">
        <v>735</v>
      </c>
      <c r="H264" s="101" t="s">
        <v>1740</v>
      </c>
      <c r="I264" s="101" t="s">
        <v>1741</v>
      </c>
      <c r="J264" s="65"/>
      <c r="K264" s="65"/>
      <c r="L264" s="65"/>
      <c r="M264" s="65"/>
      <c r="N264" s="65"/>
      <c r="O264" s="65"/>
      <c r="P264" s="65"/>
      <c r="Q264" s="65"/>
      <c r="S264" s="215">
        <v>1</v>
      </c>
      <c r="T264" s="4"/>
      <c r="U264" s="5"/>
      <c r="V264" s="5"/>
      <c r="W264" s="5"/>
      <c r="X264" s="5"/>
      <c r="Y264" s="5"/>
    </row>
    <row r="265" spans="2:25" s="3" customFormat="1" ht="60" customHeight="1">
      <c r="B265" s="14" t="s">
        <v>648</v>
      </c>
      <c r="C265" s="14" t="s">
        <v>460</v>
      </c>
      <c r="D265" s="6" t="s">
        <v>757</v>
      </c>
      <c r="E265" s="23" t="s">
        <v>1589</v>
      </c>
      <c r="F265" s="66" t="s">
        <v>198</v>
      </c>
      <c r="G265" s="66" t="s">
        <v>735</v>
      </c>
      <c r="H265" s="101" t="s">
        <v>1742</v>
      </c>
      <c r="I265" s="101" t="s">
        <v>1743</v>
      </c>
      <c r="J265" s="65"/>
      <c r="K265" s="65"/>
      <c r="L265" s="65"/>
      <c r="M265" s="65"/>
      <c r="N265" s="65"/>
      <c r="O265" s="65"/>
      <c r="P265" s="65"/>
      <c r="Q265" s="65"/>
      <c r="S265" s="215">
        <v>1</v>
      </c>
      <c r="T265" s="4"/>
      <c r="U265" s="5"/>
      <c r="V265" s="5"/>
      <c r="W265" s="5"/>
      <c r="X265" s="5"/>
      <c r="Y265" s="5"/>
    </row>
    <row r="266" spans="2:25" s="3" customFormat="1" ht="60" customHeight="1">
      <c r="B266" s="14" t="s">
        <v>648</v>
      </c>
      <c r="C266" s="14" t="s">
        <v>547</v>
      </c>
      <c r="D266" s="6" t="s">
        <v>1593</v>
      </c>
      <c r="E266" s="23" t="s">
        <v>1594</v>
      </c>
      <c r="F266" s="66" t="s">
        <v>198</v>
      </c>
      <c r="G266" s="66" t="s">
        <v>735</v>
      </c>
      <c r="H266" s="101" t="s">
        <v>1744</v>
      </c>
      <c r="I266" s="101" t="s">
        <v>1745</v>
      </c>
      <c r="J266" s="65"/>
      <c r="K266" s="65"/>
      <c r="L266" s="65"/>
      <c r="M266" s="65"/>
      <c r="N266" s="65"/>
      <c r="O266" s="65"/>
      <c r="P266" s="65"/>
      <c r="Q266" s="65"/>
      <c r="S266" s="215">
        <v>1</v>
      </c>
      <c r="T266" s="4"/>
      <c r="U266" s="5"/>
      <c r="V266" s="5"/>
      <c r="W266" s="5"/>
      <c r="X266" s="5"/>
      <c r="Y266" s="5"/>
    </row>
    <row r="267" spans="2:25" s="3" customFormat="1" ht="60" customHeight="1">
      <c r="B267" s="14" t="s">
        <v>468</v>
      </c>
      <c r="C267" s="14" t="s">
        <v>519</v>
      </c>
      <c r="D267" s="6" t="s">
        <v>336</v>
      </c>
      <c r="E267" s="23" t="s">
        <v>1570</v>
      </c>
      <c r="F267" s="66" t="s">
        <v>726</v>
      </c>
      <c r="G267" s="66" t="s">
        <v>741</v>
      </c>
      <c r="H267" s="101" t="s">
        <v>1746</v>
      </c>
      <c r="I267" s="101" t="s">
        <v>1747</v>
      </c>
      <c r="J267" s="65"/>
      <c r="K267" s="65"/>
      <c r="L267" s="65"/>
      <c r="M267" s="65"/>
      <c r="N267" s="65"/>
      <c r="O267" s="65"/>
      <c r="P267" s="65"/>
      <c r="Q267" s="65"/>
      <c r="S267" s="215">
        <v>1</v>
      </c>
      <c r="T267" s="4"/>
      <c r="U267" s="5"/>
      <c r="V267" s="5"/>
      <c r="W267" s="5"/>
      <c r="X267" s="5"/>
      <c r="Y267" s="5"/>
    </row>
    <row r="268" spans="2:25" s="3" customFormat="1" ht="60" customHeight="1">
      <c r="B268" s="14" t="s">
        <v>468</v>
      </c>
      <c r="C268" s="14" t="s">
        <v>459</v>
      </c>
      <c r="D268" s="6" t="s">
        <v>336</v>
      </c>
      <c r="E268" s="23" t="s">
        <v>1574</v>
      </c>
      <c r="F268" s="66" t="s">
        <v>726</v>
      </c>
      <c r="G268" s="66" t="s">
        <v>741</v>
      </c>
      <c r="H268" s="101" t="s">
        <v>1748</v>
      </c>
      <c r="I268" s="101" t="s">
        <v>1749</v>
      </c>
      <c r="J268" s="65"/>
      <c r="K268" s="65"/>
      <c r="L268" s="65"/>
      <c r="M268" s="65"/>
      <c r="N268" s="65"/>
      <c r="O268" s="65"/>
      <c r="P268" s="65"/>
      <c r="Q268" s="65"/>
      <c r="S268" s="215">
        <v>1</v>
      </c>
      <c r="T268" s="4"/>
      <c r="U268" s="5"/>
      <c r="V268" s="5"/>
      <c r="W268" s="5"/>
      <c r="X268" s="5"/>
      <c r="Y268" s="5"/>
    </row>
    <row r="269" spans="2:25" s="3" customFormat="1" ht="60" customHeight="1">
      <c r="B269" s="14" t="s">
        <v>468</v>
      </c>
      <c r="C269" s="14" t="s">
        <v>460</v>
      </c>
      <c r="D269" s="6" t="s">
        <v>733</v>
      </c>
      <c r="E269" s="23" t="s">
        <v>1578</v>
      </c>
      <c r="F269" s="66" t="s">
        <v>726</v>
      </c>
      <c r="G269" s="66" t="s">
        <v>741</v>
      </c>
      <c r="H269" s="101" t="s">
        <v>1750</v>
      </c>
      <c r="I269" s="101" t="s">
        <v>1751</v>
      </c>
      <c r="J269" s="65"/>
      <c r="K269" s="65"/>
      <c r="L269" s="65"/>
      <c r="M269" s="65"/>
      <c r="N269" s="65"/>
      <c r="O269" s="65"/>
      <c r="P269" s="65"/>
      <c r="Q269" s="65"/>
      <c r="S269" s="215">
        <v>1</v>
      </c>
      <c r="T269" s="4"/>
      <c r="U269" s="5"/>
      <c r="V269" s="5"/>
      <c r="W269" s="5"/>
      <c r="X269" s="5"/>
      <c r="Y269" s="5"/>
    </row>
    <row r="270" spans="2:25" s="3" customFormat="1" ht="60" customHeight="1">
      <c r="B270" s="14" t="s">
        <v>468</v>
      </c>
      <c r="C270" s="14" t="s">
        <v>662</v>
      </c>
      <c r="D270" s="6" t="s">
        <v>565</v>
      </c>
      <c r="E270" s="23" t="s">
        <v>1582</v>
      </c>
      <c r="F270" s="66" t="s">
        <v>726</v>
      </c>
      <c r="G270" s="66" t="s">
        <v>741</v>
      </c>
      <c r="H270" s="101" t="s">
        <v>1752</v>
      </c>
      <c r="I270" s="101" t="s">
        <v>1753</v>
      </c>
      <c r="J270" s="65"/>
      <c r="K270" s="65"/>
      <c r="L270" s="65"/>
      <c r="M270" s="65"/>
      <c r="N270" s="65"/>
      <c r="O270" s="65"/>
      <c r="P270" s="65"/>
      <c r="Q270" s="65"/>
      <c r="S270" s="215">
        <v>1</v>
      </c>
      <c r="T270" s="4"/>
      <c r="U270" s="5"/>
      <c r="V270" s="5"/>
      <c r="W270" s="5"/>
      <c r="X270" s="5"/>
      <c r="Y270" s="5"/>
    </row>
    <row r="271" spans="2:25" s="3" customFormat="1" ht="60" customHeight="1">
      <c r="B271" s="14" t="s">
        <v>468</v>
      </c>
      <c r="C271" s="14" t="s">
        <v>743</v>
      </c>
      <c r="D271" s="6" t="s">
        <v>750</v>
      </c>
      <c r="E271" s="23" t="s">
        <v>1586</v>
      </c>
      <c r="F271" s="66" t="s">
        <v>726</v>
      </c>
      <c r="G271" s="66" t="s">
        <v>741</v>
      </c>
      <c r="H271" s="101" t="s">
        <v>1754</v>
      </c>
      <c r="I271" s="101" t="s">
        <v>1755</v>
      </c>
      <c r="J271" s="65"/>
      <c r="K271" s="65"/>
      <c r="L271" s="65"/>
      <c r="M271" s="65"/>
      <c r="N271" s="65"/>
      <c r="O271" s="65"/>
      <c r="P271" s="65"/>
      <c r="Q271" s="65"/>
      <c r="S271" s="215">
        <v>1</v>
      </c>
      <c r="T271" s="4"/>
      <c r="U271" s="5"/>
      <c r="V271" s="5"/>
      <c r="W271" s="5"/>
      <c r="X271" s="5"/>
      <c r="Y271" s="5"/>
    </row>
    <row r="272" spans="2:25" s="3" customFormat="1" ht="60" customHeight="1">
      <c r="B272" s="14" t="s">
        <v>468</v>
      </c>
      <c r="C272" s="14" t="s">
        <v>553</v>
      </c>
      <c r="D272" s="6" t="s">
        <v>757</v>
      </c>
      <c r="E272" s="23" t="s">
        <v>1589</v>
      </c>
      <c r="F272" s="66" t="s">
        <v>726</v>
      </c>
      <c r="G272" s="66" t="s">
        <v>741</v>
      </c>
      <c r="H272" s="101" t="s">
        <v>1756</v>
      </c>
      <c r="I272" s="101" t="s">
        <v>1757</v>
      </c>
      <c r="J272" s="65"/>
      <c r="K272" s="65"/>
      <c r="L272" s="65"/>
      <c r="M272" s="65"/>
      <c r="N272" s="65"/>
      <c r="O272" s="65"/>
      <c r="P272" s="65"/>
      <c r="Q272" s="65"/>
      <c r="S272" s="215">
        <v>1</v>
      </c>
      <c r="T272" s="4"/>
      <c r="U272" s="5"/>
      <c r="V272" s="5"/>
      <c r="W272" s="5"/>
      <c r="X272" s="5"/>
      <c r="Y272" s="5"/>
    </row>
    <row r="273" spans="2:25" s="3" customFormat="1" ht="60" customHeight="1">
      <c r="B273" s="14" t="s">
        <v>468</v>
      </c>
      <c r="C273" s="14" t="s">
        <v>744</v>
      </c>
      <c r="D273" s="6" t="s">
        <v>1593</v>
      </c>
      <c r="E273" s="23" t="s">
        <v>1594</v>
      </c>
      <c r="F273" s="66" t="s">
        <v>726</v>
      </c>
      <c r="G273" s="66" t="s">
        <v>741</v>
      </c>
      <c r="H273" s="101" t="s">
        <v>1758</v>
      </c>
      <c r="I273" s="101" t="s">
        <v>1759</v>
      </c>
      <c r="J273" s="65"/>
      <c r="K273" s="65"/>
      <c r="L273" s="65"/>
      <c r="M273" s="65"/>
      <c r="N273" s="65"/>
      <c r="O273" s="65"/>
      <c r="P273" s="65"/>
      <c r="Q273" s="65"/>
      <c r="S273" s="215">
        <v>1</v>
      </c>
      <c r="T273" s="4"/>
      <c r="U273" s="5"/>
      <c r="V273" s="5"/>
      <c r="W273" s="5"/>
      <c r="X273" s="5"/>
      <c r="Y273" s="5"/>
    </row>
    <row r="274" spans="2:25" s="3" customFormat="1" ht="60" customHeight="1">
      <c r="B274" s="14" t="s">
        <v>752</v>
      </c>
      <c r="C274" s="14" t="s">
        <v>686</v>
      </c>
      <c r="D274" s="6" t="s">
        <v>336</v>
      </c>
      <c r="E274" s="23" t="s">
        <v>1570</v>
      </c>
      <c r="F274" s="66" t="s">
        <v>658</v>
      </c>
      <c r="G274" s="66" t="s">
        <v>700</v>
      </c>
      <c r="H274" s="101" t="s">
        <v>1760</v>
      </c>
      <c r="I274" s="101" t="s">
        <v>1761</v>
      </c>
      <c r="J274" s="65"/>
      <c r="K274" s="65"/>
      <c r="L274" s="65"/>
      <c r="M274" s="65"/>
      <c r="N274" s="65"/>
      <c r="O274" s="65"/>
      <c r="P274" s="65"/>
      <c r="Q274" s="65"/>
      <c r="S274" s="215">
        <v>1</v>
      </c>
      <c r="T274" s="4"/>
      <c r="U274" s="5"/>
      <c r="V274" s="5"/>
      <c r="W274" s="5"/>
      <c r="X274" s="5"/>
      <c r="Y274" s="5"/>
    </row>
    <row r="275" spans="2:25" s="3" customFormat="1" ht="60" customHeight="1">
      <c r="B275" s="14" t="s">
        <v>752</v>
      </c>
      <c r="C275" s="14" t="s">
        <v>719</v>
      </c>
      <c r="D275" s="6" t="s">
        <v>336</v>
      </c>
      <c r="E275" s="23" t="s">
        <v>1574</v>
      </c>
      <c r="F275" s="66" t="s">
        <v>658</v>
      </c>
      <c r="G275" s="66" t="s">
        <v>700</v>
      </c>
      <c r="H275" s="101" t="s">
        <v>1762</v>
      </c>
      <c r="I275" s="101" t="s">
        <v>1763</v>
      </c>
      <c r="J275" s="65"/>
      <c r="K275" s="65"/>
      <c r="L275" s="65"/>
      <c r="M275" s="65"/>
      <c r="N275" s="65"/>
      <c r="O275" s="65"/>
      <c r="P275" s="65"/>
      <c r="Q275" s="65"/>
      <c r="S275" s="215">
        <v>1</v>
      </c>
      <c r="T275" s="4"/>
      <c r="U275" s="5"/>
      <c r="V275" s="5"/>
      <c r="W275" s="5"/>
      <c r="X275" s="5"/>
      <c r="Y275" s="5"/>
    </row>
    <row r="276" spans="2:25" s="3" customFormat="1" ht="60" customHeight="1">
      <c r="B276" s="14" t="s">
        <v>752</v>
      </c>
      <c r="C276" s="14" t="s">
        <v>513</v>
      </c>
      <c r="D276" s="6" t="s">
        <v>733</v>
      </c>
      <c r="E276" s="23" t="s">
        <v>1578</v>
      </c>
      <c r="F276" s="66" t="s">
        <v>658</v>
      </c>
      <c r="G276" s="66" t="s">
        <v>700</v>
      </c>
      <c r="H276" s="101" t="s">
        <v>1764</v>
      </c>
      <c r="I276" s="101" t="s">
        <v>1765</v>
      </c>
      <c r="J276" s="65"/>
      <c r="K276" s="65"/>
      <c r="L276" s="65"/>
      <c r="M276" s="65"/>
      <c r="N276" s="65"/>
      <c r="O276" s="65"/>
      <c r="P276" s="65"/>
      <c r="Q276" s="65"/>
      <c r="S276" s="215">
        <v>1</v>
      </c>
      <c r="T276" s="4"/>
      <c r="U276" s="5"/>
      <c r="V276" s="5"/>
      <c r="W276" s="5"/>
      <c r="X276" s="5"/>
      <c r="Y276" s="5"/>
    </row>
    <row r="277" spans="2:25" s="3" customFormat="1" ht="60" customHeight="1">
      <c r="B277" s="14" t="s">
        <v>752</v>
      </c>
      <c r="C277" s="14" t="s">
        <v>459</v>
      </c>
      <c r="D277" s="6" t="s">
        <v>565</v>
      </c>
      <c r="E277" s="23" t="s">
        <v>1582</v>
      </c>
      <c r="F277" s="66" t="s">
        <v>658</v>
      </c>
      <c r="G277" s="66" t="s">
        <v>700</v>
      </c>
      <c r="H277" s="101" t="s">
        <v>1766</v>
      </c>
      <c r="I277" s="101" t="s">
        <v>1767</v>
      </c>
      <c r="J277" s="65"/>
      <c r="K277" s="65"/>
      <c r="L277" s="65"/>
      <c r="M277" s="65"/>
      <c r="N277" s="65"/>
      <c r="O277" s="65"/>
      <c r="P277" s="65"/>
      <c r="Q277" s="65"/>
      <c r="S277" s="215">
        <v>1</v>
      </c>
      <c r="T277" s="4"/>
      <c r="U277" s="5"/>
      <c r="V277" s="5"/>
      <c r="W277" s="5"/>
      <c r="X277" s="5"/>
      <c r="Y277" s="5"/>
    </row>
    <row r="278" spans="2:25" s="3" customFormat="1" ht="60" customHeight="1">
      <c r="B278" s="14" t="s">
        <v>752</v>
      </c>
      <c r="C278" s="14" t="s">
        <v>754</v>
      </c>
      <c r="D278" s="6" t="s">
        <v>750</v>
      </c>
      <c r="E278" s="23" t="s">
        <v>1586</v>
      </c>
      <c r="F278" s="66" t="s">
        <v>658</v>
      </c>
      <c r="G278" s="66" t="s">
        <v>700</v>
      </c>
      <c r="H278" s="101" t="s">
        <v>1768</v>
      </c>
      <c r="I278" s="101" t="s">
        <v>1769</v>
      </c>
      <c r="J278" s="65"/>
      <c r="K278" s="65"/>
      <c r="L278" s="65"/>
      <c r="M278" s="65"/>
      <c r="N278" s="65"/>
      <c r="O278" s="65"/>
      <c r="P278" s="65"/>
      <c r="Q278" s="65"/>
      <c r="S278" s="215">
        <v>1</v>
      </c>
      <c r="T278" s="4"/>
      <c r="U278" s="5"/>
      <c r="V278" s="5"/>
      <c r="W278" s="5"/>
      <c r="X278" s="5"/>
      <c r="Y278" s="5"/>
    </row>
    <row r="279" spans="2:25" s="3" customFormat="1" ht="60" customHeight="1">
      <c r="B279" s="14" t="s">
        <v>752</v>
      </c>
      <c r="C279" s="14" t="s">
        <v>519</v>
      </c>
      <c r="D279" s="6" t="s">
        <v>757</v>
      </c>
      <c r="E279" s="23" t="s">
        <v>1589</v>
      </c>
      <c r="F279" s="66" t="s">
        <v>658</v>
      </c>
      <c r="G279" s="66" t="s">
        <v>700</v>
      </c>
      <c r="H279" s="101" t="s">
        <v>1770</v>
      </c>
      <c r="I279" s="101" t="s">
        <v>1771</v>
      </c>
      <c r="J279" s="65"/>
      <c r="K279" s="65"/>
      <c r="L279" s="65"/>
      <c r="M279" s="65"/>
      <c r="N279" s="65"/>
      <c r="O279" s="65"/>
      <c r="P279" s="65"/>
      <c r="Q279" s="65"/>
      <c r="S279" s="215">
        <v>1</v>
      </c>
      <c r="T279" s="4"/>
      <c r="U279" s="5"/>
      <c r="V279" s="5"/>
      <c r="W279" s="5"/>
      <c r="X279" s="5"/>
      <c r="Y279" s="5"/>
    </row>
    <row r="280" spans="2:25" s="3" customFormat="1" ht="60" customHeight="1">
      <c r="B280" s="14" t="s">
        <v>752</v>
      </c>
      <c r="C280" s="14" t="s">
        <v>710</v>
      </c>
      <c r="D280" s="6" t="s">
        <v>1593</v>
      </c>
      <c r="E280" s="23" t="s">
        <v>1594</v>
      </c>
      <c r="F280" s="66" t="s">
        <v>658</v>
      </c>
      <c r="G280" s="66" t="s">
        <v>700</v>
      </c>
      <c r="H280" s="101" t="s">
        <v>1772</v>
      </c>
      <c r="I280" s="101" t="s">
        <v>1773</v>
      </c>
      <c r="J280" s="65"/>
      <c r="K280" s="65"/>
      <c r="L280" s="65"/>
      <c r="M280" s="65"/>
      <c r="N280" s="65"/>
      <c r="O280" s="65"/>
      <c r="P280" s="65"/>
      <c r="Q280" s="65"/>
      <c r="S280" s="215">
        <v>1</v>
      </c>
      <c r="T280" s="4"/>
      <c r="U280" s="5"/>
      <c r="V280" s="5"/>
      <c r="W280" s="5"/>
      <c r="X280" s="5"/>
      <c r="Y280" s="5"/>
    </row>
    <row r="281" spans="2:25" s="3" customFormat="1" ht="60" customHeight="1">
      <c r="B281" s="14" t="s">
        <v>759</v>
      </c>
      <c r="C281" s="14" t="s">
        <v>683</v>
      </c>
      <c r="D281" s="6" t="s">
        <v>336</v>
      </c>
      <c r="E281" s="23" t="s">
        <v>1570</v>
      </c>
      <c r="F281" s="66" t="s">
        <v>760</v>
      </c>
      <c r="G281" s="66" t="s">
        <v>761</v>
      </c>
      <c r="H281" s="101" t="s">
        <v>1774</v>
      </c>
      <c r="I281" s="101" t="s">
        <v>1775</v>
      </c>
      <c r="J281" s="65"/>
      <c r="K281" s="65"/>
      <c r="L281" s="65"/>
      <c r="M281" s="65"/>
      <c r="N281" s="65"/>
      <c r="O281" s="65"/>
      <c r="P281" s="65"/>
      <c r="Q281" s="65"/>
      <c r="S281" s="215">
        <v>1</v>
      </c>
      <c r="T281" s="4"/>
      <c r="U281" s="5"/>
      <c r="V281" s="5"/>
      <c r="W281" s="5"/>
      <c r="X281" s="5"/>
      <c r="Y281" s="5"/>
    </row>
    <row r="282" spans="2:25" s="3" customFormat="1" ht="60" customHeight="1">
      <c r="B282" s="14" t="s">
        <v>759</v>
      </c>
      <c r="C282" s="14" t="s">
        <v>663</v>
      </c>
      <c r="D282" s="6" t="s">
        <v>336</v>
      </c>
      <c r="E282" s="23" t="s">
        <v>1574</v>
      </c>
      <c r="F282" s="66" t="s">
        <v>760</v>
      </c>
      <c r="G282" s="66" t="s">
        <v>761</v>
      </c>
      <c r="H282" s="101" t="s">
        <v>1776</v>
      </c>
      <c r="I282" s="101" t="s">
        <v>1777</v>
      </c>
      <c r="J282" s="65"/>
      <c r="K282" s="65"/>
      <c r="L282" s="65"/>
      <c r="M282" s="65"/>
      <c r="N282" s="65"/>
      <c r="O282" s="65"/>
      <c r="P282" s="65"/>
      <c r="Q282" s="65"/>
      <c r="S282" s="215">
        <v>1</v>
      </c>
      <c r="T282" s="4"/>
      <c r="U282" s="5"/>
      <c r="V282" s="5"/>
      <c r="W282" s="5"/>
      <c r="X282" s="5"/>
      <c r="Y282" s="5"/>
    </row>
    <row r="283" spans="2:25" s="3" customFormat="1" ht="60" customHeight="1">
      <c r="B283" s="14" t="s">
        <v>759</v>
      </c>
      <c r="C283" s="14" t="s">
        <v>507</v>
      </c>
      <c r="D283" s="6" t="s">
        <v>733</v>
      </c>
      <c r="E283" s="23" t="s">
        <v>1578</v>
      </c>
      <c r="F283" s="66" t="s">
        <v>760</v>
      </c>
      <c r="G283" s="66" t="s">
        <v>761</v>
      </c>
      <c r="H283" s="101" t="s">
        <v>1778</v>
      </c>
      <c r="I283" s="101" t="s">
        <v>1779</v>
      </c>
      <c r="J283" s="65"/>
      <c r="K283" s="65"/>
      <c r="L283" s="65"/>
      <c r="M283" s="65"/>
      <c r="N283" s="65"/>
      <c r="O283" s="65"/>
      <c r="P283" s="65"/>
      <c r="Q283" s="65"/>
      <c r="S283" s="215">
        <v>1</v>
      </c>
      <c r="T283" s="4"/>
      <c r="U283" s="5"/>
      <c r="V283" s="5"/>
      <c r="W283" s="5"/>
      <c r="X283" s="5"/>
      <c r="Y283" s="5"/>
    </row>
    <row r="284" spans="2:25" s="3" customFormat="1" ht="60" customHeight="1">
      <c r="B284" s="14" t="s">
        <v>759</v>
      </c>
      <c r="C284" s="14" t="s">
        <v>460</v>
      </c>
      <c r="D284" s="6" t="s">
        <v>565</v>
      </c>
      <c r="E284" s="23" t="s">
        <v>1582</v>
      </c>
      <c r="F284" s="66" t="s">
        <v>760</v>
      </c>
      <c r="G284" s="66" t="s">
        <v>761</v>
      </c>
      <c r="H284" s="101" t="s">
        <v>1780</v>
      </c>
      <c r="I284" s="101" t="s">
        <v>1781</v>
      </c>
      <c r="J284" s="65"/>
      <c r="K284" s="65"/>
      <c r="L284" s="65"/>
      <c r="M284" s="65"/>
      <c r="N284" s="65"/>
      <c r="O284" s="65"/>
      <c r="P284" s="65"/>
      <c r="Q284" s="65"/>
      <c r="S284" s="215">
        <v>1</v>
      </c>
      <c r="T284" s="4"/>
      <c r="U284" s="5"/>
      <c r="V284" s="5"/>
      <c r="W284" s="5"/>
      <c r="X284" s="5"/>
      <c r="Y284" s="5"/>
    </row>
    <row r="285" spans="2:25" s="3" customFormat="1" ht="60" customHeight="1">
      <c r="B285" s="14" t="s">
        <v>759</v>
      </c>
      <c r="C285" s="14" t="s">
        <v>763</v>
      </c>
      <c r="D285" s="6" t="s">
        <v>750</v>
      </c>
      <c r="E285" s="23" t="s">
        <v>1586</v>
      </c>
      <c r="F285" s="66" t="s">
        <v>760</v>
      </c>
      <c r="G285" s="66" t="s">
        <v>761</v>
      </c>
      <c r="H285" s="101" t="s">
        <v>1782</v>
      </c>
      <c r="I285" s="101" t="s">
        <v>1783</v>
      </c>
      <c r="J285" s="65"/>
      <c r="K285" s="65"/>
      <c r="L285" s="65"/>
      <c r="M285" s="65"/>
      <c r="N285" s="65"/>
      <c r="O285" s="65"/>
      <c r="P285" s="65"/>
      <c r="Q285" s="65"/>
      <c r="S285" s="215">
        <v>1</v>
      </c>
      <c r="T285" s="4"/>
      <c r="U285" s="5"/>
      <c r="V285" s="5"/>
      <c r="W285" s="5"/>
      <c r="X285" s="5"/>
      <c r="Y285" s="5"/>
    </row>
    <row r="286" spans="2:25" s="3" customFormat="1" ht="60" customHeight="1">
      <c r="B286" s="14" t="s">
        <v>759</v>
      </c>
      <c r="C286" s="14" t="s">
        <v>702</v>
      </c>
      <c r="D286" s="6" t="s">
        <v>757</v>
      </c>
      <c r="E286" s="23" t="s">
        <v>1589</v>
      </c>
      <c r="F286" s="66" t="s">
        <v>760</v>
      </c>
      <c r="G286" s="66" t="s">
        <v>761</v>
      </c>
      <c r="H286" s="101" t="s">
        <v>1784</v>
      </c>
      <c r="I286" s="101" t="s">
        <v>1785</v>
      </c>
      <c r="J286" s="65"/>
      <c r="K286" s="65"/>
      <c r="L286" s="65"/>
      <c r="M286" s="65"/>
      <c r="N286" s="65"/>
      <c r="O286" s="65"/>
      <c r="P286" s="65"/>
      <c r="Q286" s="65"/>
      <c r="S286" s="215">
        <v>1</v>
      </c>
      <c r="T286" s="4"/>
      <c r="U286" s="5"/>
      <c r="V286" s="5"/>
      <c r="W286" s="5"/>
      <c r="X286" s="5"/>
      <c r="Y286" s="5"/>
    </row>
    <row r="287" spans="2:25" s="3" customFormat="1" ht="60" customHeight="1">
      <c r="B287" s="14" t="s">
        <v>759</v>
      </c>
      <c r="C287" s="14" t="s">
        <v>764</v>
      </c>
      <c r="D287" s="6" t="s">
        <v>1593</v>
      </c>
      <c r="E287" s="23" t="s">
        <v>1594</v>
      </c>
      <c r="F287" s="66" t="s">
        <v>760</v>
      </c>
      <c r="G287" s="66" t="s">
        <v>761</v>
      </c>
      <c r="H287" s="101" t="s">
        <v>1786</v>
      </c>
      <c r="I287" s="101" t="s">
        <v>1787</v>
      </c>
      <c r="J287" s="65"/>
      <c r="K287" s="65"/>
      <c r="L287" s="65"/>
      <c r="M287" s="65"/>
      <c r="N287" s="65"/>
      <c r="O287" s="65"/>
      <c r="P287" s="65"/>
      <c r="Q287" s="65"/>
      <c r="S287" s="215">
        <v>1</v>
      </c>
      <c r="T287" s="4"/>
      <c r="U287" s="5"/>
      <c r="V287" s="5"/>
      <c r="W287" s="5"/>
      <c r="X287" s="5"/>
      <c r="Y287" s="5"/>
    </row>
    <row r="288" spans="2:25" s="3" customFormat="1" ht="60" customHeight="1">
      <c r="B288" s="14" t="s">
        <v>768</v>
      </c>
      <c r="C288" s="14" t="s">
        <v>756</v>
      </c>
      <c r="D288" s="6" t="s">
        <v>336</v>
      </c>
      <c r="E288" s="23" t="s">
        <v>1570</v>
      </c>
      <c r="F288" s="66" t="s">
        <v>769</v>
      </c>
      <c r="G288" s="66" t="s">
        <v>770</v>
      </c>
      <c r="H288" s="101" t="s">
        <v>1788</v>
      </c>
      <c r="I288" s="101" t="s">
        <v>1789</v>
      </c>
      <c r="J288" s="65"/>
      <c r="K288" s="65"/>
      <c r="L288" s="65"/>
      <c r="M288" s="65"/>
      <c r="N288" s="65"/>
      <c r="O288" s="65"/>
      <c r="P288" s="65"/>
      <c r="Q288" s="65"/>
      <c r="S288" s="215">
        <v>1</v>
      </c>
      <c r="T288" s="4"/>
      <c r="U288" s="5"/>
      <c r="V288" s="5"/>
      <c r="W288" s="5"/>
      <c r="X288" s="5"/>
      <c r="Y288" s="5"/>
    </row>
    <row r="289" spans="2:25" s="3" customFormat="1" ht="60" customHeight="1">
      <c r="B289" s="14" t="s">
        <v>768</v>
      </c>
      <c r="C289" s="14" t="s">
        <v>662</v>
      </c>
      <c r="D289" s="6" t="s">
        <v>336</v>
      </c>
      <c r="E289" s="23" t="s">
        <v>1574</v>
      </c>
      <c r="F289" s="66" t="s">
        <v>769</v>
      </c>
      <c r="G289" s="66" t="s">
        <v>770</v>
      </c>
      <c r="H289" s="101" t="s">
        <v>1790</v>
      </c>
      <c r="I289" s="101" t="s">
        <v>1791</v>
      </c>
      <c r="J289" s="65"/>
      <c r="K289" s="65"/>
      <c r="L289" s="65"/>
      <c r="M289" s="65"/>
      <c r="N289" s="65"/>
      <c r="O289" s="65"/>
      <c r="P289" s="65"/>
      <c r="Q289" s="65"/>
      <c r="S289" s="215">
        <v>1</v>
      </c>
      <c r="T289" s="4"/>
      <c r="U289" s="5"/>
      <c r="V289" s="5"/>
      <c r="W289" s="5"/>
      <c r="X289" s="5"/>
      <c r="Y289" s="5"/>
    </row>
    <row r="290" spans="2:25" s="3" customFormat="1" ht="60" customHeight="1">
      <c r="B290" s="14" t="s">
        <v>768</v>
      </c>
      <c r="C290" s="14" t="s">
        <v>460</v>
      </c>
      <c r="D290" s="6" t="s">
        <v>733</v>
      </c>
      <c r="E290" s="23" t="s">
        <v>1578</v>
      </c>
      <c r="F290" s="66" t="s">
        <v>769</v>
      </c>
      <c r="G290" s="66" t="s">
        <v>770</v>
      </c>
      <c r="H290" s="101" t="s">
        <v>1792</v>
      </c>
      <c r="I290" s="101" t="s">
        <v>1793</v>
      </c>
      <c r="J290" s="65"/>
      <c r="K290" s="65"/>
      <c r="L290" s="65"/>
      <c r="M290" s="65"/>
      <c r="N290" s="65"/>
      <c r="O290" s="65"/>
      <c r="P290" s="65"/>
      <c r="Q290" s="65"/>
      <c r="S290" s="215">
        <v>1</v>
      </c>
      <c r="T290" s="4"/>
      <c r="U290" s="5"/>
      <c r="V290" s="5"/>
      <c r="W290" s="5"/>
      <c r="X290" s="5"/>
      <c r="Y290" s="5"/>
    </row>
    <row r="291" spans="2:25" s="3" customFormat="1" ht="60" customHeight="1">
      <c r="B291" s="14" t="s">
        <v>768</v>
      </c>
      <c r="C291" s="14" t="s">
        <v>663</v>
      </c>
      <c r="D291" s="6" t="s">
        <v>565</v>
      </c>
      <c r="E291" s="23" t="s">
        <v>1582</v>
      </c>
      <c r="F291" s="66" t="s">
        <v>769</v>
      </c>
      <c r="G291" s="66" t="s">
        <v>770</v>
      </c>
      <c r="H291" s="101" t="s">
        <v>1794</v>
      </c>
      <c r="I291" s="101" t="s">
        <v>1795</v>
      </c>
      <c r="J291" s="65"/>
      <c r="K291" s="65"/>
      <c r="L291" s="65"/>
      <c r="M291" s="65"/>
      <c r="N291" s="65"/>
      <c r="O291" s="65"/>
      <c r="P291" s="65"/>
      <c r="Q291" s="65"/>
      <c r="S291" s="215">
        <v>1</v>
      </c>
      <c r="T291" s="4"/>
      <c r="U291" s="5"/>
      <c r="V291" s="5"/>
      <c r="W291" s="5"/>
      <c r="X291" s="5"/>
      <c r="Y291" s="5"/>
    </row>
    <row r="292" spans="2:25" s="3" customFormat="1" ht="60" customHeight="1">
      <c r="B292" s="14" t="s">
        <v>768</v>
      </c>
      <c r="C292" s="14" t="s">
        <v>536</v>
      </c>
      <c r="D292" s="6" t="s">
        <v>750</v>
      </c>
      <c r="E292" s="23" t="s">
        <v>1586</v>
      </c>
      <c r="F292" s="66" t="s">
        <v>769</v>
      </c>
      <c r="G292" s="66" t="s">
        <v>770</v>
      </c>
      <c r="H292" s="101" t="s">
        <v>1796</v>
      </c>
      <c r="I292" s="101" t="s">
        <v>1797</v>
      </c>
      <c r="J292" s="65"/>
      <c r="K292" s="65"/>
      <c r="L292" s="65"/>
      <c r="M292" s="65"/>
      <c r="N292" s="65"/>
      <c r="O292" s="65"/>
      <c r="P292" s="65"/>
      <c r="Q292" s="65"/>
      <c r="S292" s="215">
        <v>1</v>
      </c>
      <c r="T292" s="4"/>
      <c r="U292" s="5"/>
      <c r="V292" s="5"/>
      <c r="W292" s="5"/>
      <c r="X292" s="5"/>
      <c r="Y292" s="5"/>
    </row>
    <row r="293" spans="2:25" s="3" customFormat="1" ht="60" customHeight="1">
      <c r="B293" s="14" t="s">
        <v>768</v>
      </c>
      <c r="C293" s="14" t="s">
        <v>519</v>
      </c>
      <c r="D293" s="6" t="s">
        <v>757</v>
      </c>
      <c r="E293" s="23" t="s">
        <v>1589</v>
      </c>
      <c r="F293" s="66" t="s">
        <v>769</v>
      </c>
      <c r="G293" s="66" t="s">
        <v>770</v>
      </c>
      <c r="H293" s="101" t="s">
        <v>1798</v>
      </c>
      <c r="I293" s="101" t="s">
        <v>1799</v>
      </c>
      <c r="J293" s="65"/>
      <c r="K293" s="65"/>
      <c r="L293" s="65"/>
      <c r="M293" s="65"/>
      <c r="N293" s="65"/>
      <c r="O293" s="65"/>
      <c r="P293" s="65"/>
      <c r="Q293" s="65"/>
      <c r="S293" s="215">
        <v>1</v>
      </c>
      <c r="T293" s="4"/>
      <c r="U293" s="5"/>
      <c r="V293" s="5"/>
      <c r="W293" s="5"/>
      <c r="X293" s="5"/>
      <c r="Y293" s="5"/>
    </row>
    <row r="294" spans="2:25" s="3" customFormat="1" ht="60" customHeight="1">
      <c r="B294" s="14" t="s">
        <v>768</v>
      </c>
      <c r="C294" s="14" t="s">
        <v>743</v>
      </c>
      <c r="D294" s="6" t="s">
        <v>1593</v>
      </c>
      <c r="E294" s="23" t="s">
        <v>1594</v>
      </c>
      <c r="F294" s="66" t="s">
        <v>769</v>
      </c>
      <c r="G294" s="66" t="s">
        <v>770</v>
      </c>
      <c r="H294" s="101" t="s">
        <v>1800</v>
      </c>
      <c r="I294" s="101" t="s">
        <v>1801</v>
      </c>
      <c r="J294" s="65"/>
      <c r="K294" s="65"/>
      <c r="L294" s="65"/>
      <c r="M294" s="65"/>
      <c r="N294" s="65"/>
      <c r="O294" s="65"/>
      <c r="P294" s="65"/>
      <c r="Q294" s="65"/>
      <c r="S294" s="215">
        <v>1</v>
      </c>
      <c r="T294" s="4"/>
      <c r="U294" s="5"/>
      <c r="V294" s="5"/>
      <c r="W294" s="5"/>
      <c r="X294" s="5"/>
      <c r="Y294" s="5"/>
    </row>
    <row r="295" spans="2:25" s="3" customFormat="1" ht="60" customHeight="1">
      <c r="B295" s="14" t="s">
        <v>776</v>
      </c>
      <c r="C295" s="14" t="s">
        <v>712</v>
      </c>
      <c r="D295" s="6" t="s">
        <v>336</v>
      </c>
      <c r="E295" s="23" t="s">
        <v>1570</v>
      </c>
      <c r="F295" s="66" t="s">
        <v>777</v>
      </c>
      <c r="G295" s="66" t="s">
        <v>778</v>
      </c>
      <c r="H295" s="101" t="s">
        <v>1802</v>
      </c>
      <c r="I295" s="101" t="s">
        <v>1803</v>
      </c>
      <c r="J295" s="65"/>
      <c r="K295" s="65"/>
      <c r="L295" s="65"/>
      <c r="M295" s="65"/>
      <c r="N295" s="65"/>
      <c r="O295" s="65"/>
      <c r="P295" s="65"/>
      <c r="Q295" s="65"/>
      <c r="S295" s="215">
        <v>1</v>
      </c>
      <c r="T295" s="4"/>
      <c r="U295" s="5"/>
      <c r="V295" s="5"/>
      <c r="W295" s="5"/>
      <c r="X295" s="5"/>
      <c r="Y295" s="5"/>
    </row>
    <row r="296" spans="2:25" s="3" customFormat="1" ht="60" customHeight="1">
      <c r="B296" s="14" t="s">
        <v>776</v>
      </c>
      <c r="C296" s="14" t="s">
        <v>774</v>
      </c>
      <c r="D296" s="6" t="s">
        <v>336</v>
      </c>
      <c r="E296" s="23" t="s">
        <v>1574</v>
      </c>
      <c r="F296" s="66" t="s">
        <v>777</v>
      </c>
      <c r="G296" s="66" t="s">
        <v>778</v>
      </c>
      <c r="H296" s="101" t="s">
        <v>1804</v>
      </c>
      <c r="I296" s="101" t="s">
        <v>1805</v>
      </c>
      <c r="J296" s="65"/>
      <c r="K296" s="65"/>
      <c r="L296" s="65"/>
      <c r="M296" s="65"/>
      <c r="N296" s="65"/>
      <c r="O296" s="65"/>
      <c r="P296" s="65"/>
      <c r="Q296" s="65"/>
      <c r="S296" s="215">
        <v>1</v>
      </c>
      <c r="T296" s="4"/>
      <c r="U296" s="5"/>
      <c r="V296" s="5"/>
      <c r="W296" s="5"/>
      <c r="X296" s="5"/>
      <c r="Y296" s="5"/>
    </row>
    <row r="297" spans="2:25" s="3" customFormat="1" ht="60" customHeight="1">
      <c r="B297" s="14" t="s">
        <v>776</v>
      </c>
      <c r="C297" s="14" t="s">
        <v>525</v>
      </c>
      <c r="D297" s="6" t="s">
        <v>733</v>
      </c>
      <c r="E297" s="23" t="s">
        <v>1578</v>
      </c>
      <c r="F297" s="66" t="s">
        <v>777</v>
      </c>
      <c r="G297" s="66" t="s">
        <v>778</v>
      </c>
      <c r="H297" s="101" t="s">
        <v>1806</v>
      </c>
      <c r="I297" s="101" t="s">
        <v>1807</v>
      </c>
      <c r="J297" s="65"/>
      <c r="K297" s="65"/>
      <c r="L297" s="65"/>
      <c r="M297" s="65"/>
      <c r="N297" s="65"/>
      <c r="O297" s="65"/>
      <c r="P297" s="65"/>
      <c r="Q297" s="65"/>
      <c r="S297" s="215">
        <v>1</v>
      </c>
      <c r="T297" s="4"/>
      <c r="U297" s="5"/>
      <c r="V297" s="5"/>
      <c r="W297" s="5"/>
      <c r="X297" s="5"/>
      <c r="Y297" s="5"/>
    </row>
    <row r="298" spans="2:25" s="3" customFormat="1" ht="60" customHeight="1">
      <c r="B298" s="14" t="s">
        <v>776</v>
      </c>
      <c r="C298" s="14" t="s">
        <v>780</v>
      </c>
      <c r="D298" s="6" t="s">
        <v>565</v>
      </c>
      <c r="E298" s="23" t="s">
        <v>1582</v>
      </c>
      <c r="F298" s="66" t="s">
        <v>777</v>
      </c>
      <c r="G298" s="66" t="s">
        <v>778</v>
      </c>
      <c r="H298" s="101" t="s">
        <v>1808</v>
      </c>
      <c r="I298" s="101" t="s">
        <v>1809</v>
      </c>
      <c r="J298" s="65"/>
      <c r="K298" s="65"/>
      <c r="L298" s="65"/>
      <c r="M298" s="65"/>
      <c r="N298" s="65"/>
      <c r="O298" s="65"/>
      <c r="P298" s="65"/>
      <c r="Q298" s="65"/>
      <c r="S298" s="215">
        <v>1</v>
      </c>
      <c r="T298" s="4"/>
      <c r="U298" s="5"/>
      <c r="V298" s="5"/>
      <c r="W298" s="5"/>
      <c r="X298" s="5"/>
      <c r="Y298" s="5"/>
    </row>
    <row r="299" spans="2:25" s="3" customFormat="1" ht="60" customHeight="1">
      <c r="B299" s="14" t="s">
        <v>776</v>
      </c>
      <c r="C299" s="14" t="s">
        <v>648</v>
      </c>
      <c r="D299" s="6" t="s">
        <v>750</v>
      </c>
      <c r="E299" s="23" t="s">
        <v>1586</v>
      </c>
      <c r="F299" s="66" t="s">
        <v>777</v>
      </c>
      <c r="G299" s="66" t="s">
        <v>778</v>
      </c>
      <c r="H299" s="101" t="s">
        <v>1810</v>
      </c>
      <c r="I299" s="101" t="s">
        <v>1811</v>
      </c>
      <c r="J299" s="65"/>
      <c r="K299" s="65"/>
      <c r="L299" s="65"/>
      <c r="M299" s="65"/>
      <c r="N299" s="65"/>
      <c r="O299" s="65"/>
      <c r="P299" s="65"/>
      <c r="Q299" s="65"/>
      <c r="S299" s="215">
        <v>1</v>
      </c>
      <c r="T299" s="4"/>
      <c r="U299" s="5"/>
      <c r="V299" s="5"/>
      <c r="W299" s="5"/>
      <c r="X299" s="5"/>
      <c r="Y299" s="5"/>
    </row>
    <row r="300" spans="2:25" s="3" customFormat="1" ht="60" customHeight="1">
      <c r="B300" s="14" t="s">
        <v>776</v>
      </c>
      <c r="C300" s="14" t="s">
        <v>693</v>
      </c>
      <c r="D300" s="6" t="s">
        <v>757</v>
      </c>
      <c r="E300" s="23" t="s">
        <v>1589</v>
      </c>
      <c r="F300" s="66" t="s">
        <v>777</v>
      </c>
      <c r="G300" s="66" t="s">
        <v>778</v>
      </c>
      <c r="H300" s="101" t="s">
        <v>1812</v>
      </c>
      <c r="I300" s="101" t="s">
        <v>1813</v>
      </c>
      <c r="J300" s="65"/>
      <c r="K300" s="65"/>
      <c r="L300" s="65"/>
      <c r="M300" s="65"/>
      <c r="N300" s="65"/>
      <c r="O300" s="65"/>
      <c r="P300" s="65"/>
      <c r="Q300" s="65"/>
      <c r="S300" s="215">
        <v>1</v>
      </c>
      <c r="T300" s="4"/>
      <c r="U300" s="5"/>
      <c r="V300" s="5"/>
      <c r="W300" s="5"/>
      <c r="X300" s="5"/>
      <c r="Y300" s="5"/>
    </row>
    <row r="301" spans="2:25" s="3" customFormat="1" ht="60" customHeight="1">
      <c r="B301" s="14" t="s">
        <v>776</v>
      </c>
      <c r="C301" s="14" t="s">
        <v>676</v>
      </c>
      <c r="D301" s="6" t="s">
        <v>1593</v>
      </c>
      <c r="E301" s="23" t="s">
        <v>1594</v>
      </c>
      <c r="F301" s="66" t="s">
        <v>777</v>
      </c>
      <c r="G301" s="66" t="s">
        <v>778</v>
      </c>
      <c r="H301" s="101" t="s">
        <v>1814</v>
      </c>
      <c r="I301" s="101" t="s">
        <v>1815</v>
      </c>
      <c r="J301" s="65"/>
      <c r="K301" s="65"/>
      <c r="L301" s="65"/>
      <c r="M301" s="65"/>
      <c r="N301" s="65"/>
      <c r="O301" s="65"/>
      <c r="P301" s="65"/>
      <c r="Q301" s="65"/>
      <c r="S301" s="215">
        <v>1</v>
      </c>
      <c r="T301" s="4"/>
      <c r="U301" s="5"/>
      <c r="V301" s="5"/>
      <c r="W301" s="5"/>
      <c r="X301" s="5"/>
      <c r="Y301" s="5"/>
    </row>
    <row r="302" spans="2:25" s="3" customFormat="1" ht="60" customHeight="1">
      <c r="B302" s="14" t="s">
        <v>784</v>
      </c>
      <c r="C302" s="14" t="s">
        <v>674</v>
      </c>
      <c r="D302" s="6" t="s">
        <v>336</v>
      </c>
      <c r="E302" s="23" t="s">
        <v>1570</v>
      </c>
      <c r="F302" s="66" t="s">
        <v>658</v>
      </c>
      <c r="G302" s="66" t="s">
        <v>785</v>
      </c>
      <c r="H302" s="101" t="s">
        <v>1816</v>
      </c>
      <c r="I302" s="101" t="s">
        <v>1817</v>
      </c>
      <c r="J302" s="65"/>
      <c r="K302" s="65"/>
      <c r="L302" s="65"/>
      <c r="M302" s="65"/>
      <c r="N302" s="65"/>
      <c r="O302" s="65"/>
      <c r="P302" s="65"/>
      <c r="Q302" s="65"/>
      <c r="S302" s="215">
        <v>1</v>
      </c>
      <c r="T302" s="4"/>
      <c r="U302" s="5"/>
      <c r="V302" s="5"/>
      <c r="W302" s="5"/>
      <c r="X302" s="5"/>
      <c r="Y302" s="5"/>
    </row>
    <row r="303" spans="2:25" s="3" customFormat="1" ht="60" customHeight="1">
      <c r="B303" s="14" t="s">
        <v>784</v>
      </c>
      <c r="C303" s="14" t="s">
        <v>729</v>
      </c>
      <c r="D303" s="6" t="s">
        <v>336</v>
      </c>
      <c r="E303" s="23" t="s">
        <v>1574</v>
      </c>
      <c r="F303" s="66" t="s">
        <v>658</v>
      </c>
      <c r="G303" s="66" t="s">
        <v>785</v>
      </c>
      <c r="H303" s="101" t="s">
        <v>1818</v>
      </c>
      <c r="I303" s="101" t="s">
        <v>1819</v>
      </c>
      <c r="J303" s="65"/>
      <c r="K303" s="65"/>
      <c r="L303" s="65"/>
      <c r="M303" s="65"/>
      <c r="N303" s="65"/>
      <c r="O303" s="65"/>
      <c r="P303" s="65"/>
      <c r="Q303" s="65"/>
      <c r="S303" s="215">
        <v>1</v>
      </c>
      <c r="T303" s="4"/>
      <c r="U303" s="5"/>
      <c r="V303" s="5"/>
      <c r="W303" s="5"/>
      <c r="X303" s="5"/>
      <c r="Y303" s="5"/>
    </row>
    <row r="304" spans="2:25" s="3" customFormat="1" ht="60" customHeight="1">
      <c r="B304" s="14" t="s">
        <v>784</v>
      </c>
      <c r="C304" s="14" t="s">
        <v>787</v>
      </c>
      <c r="D304" s="6" t="s">
        <v>733</v>
      </c>
      <c r="E304" s="23" t="s">
        <v>1578</v>
      </c>
      <c r="F304" s="66" t="s">
        <v>658</v>
      </c>
      <c r="G304" s="66" t="s">
        <v>785</v>
      </c>
      <c r="H304" s="101" t="s">
        <v>1820</v>
      </c>
      <c r="I304" s="101" t="s">
        <v>1821</v>
      </c>
      <c r="J304" s="65"/>
      <c r="K304" s="65"/>
      <c r="L304" s="65"/>
      <c r="M304" s="65"/>
      <c r="N304" s="65"/>
      <c r="O304" s="65"/>
      <c r="P304" s="65"/>
      <c r="Q304" s="65"/>
      <c r="S304" s="215">
        <v>1</v>
      </c>
      <c r="T304" s="4"/>
      <c r="U304" s="5"/>
      <c r="V304" s="5"/>
      <c r="W304" s="5"/>
      <c r="X304" s="5"/>
      <c r="Y304" s="5"/>
    </row>
    <row r="305" spans="2:25" s="3" customFormat="1" ht="60" customHeight="1">
      <c r="B305" s="14" t="s">
        <v>784</v>
      </c>
      <c r="C305" s="14" t="s">
        <v>641</v>
      </c>
      <c r="D305" s="6" t="s">
        <v>565</v>
      </c>
      <c r="E305" s="23" t="s">
        <v>1582</v>
      </c>
      <c r="F305" s="66" t="s">
        <v>658</v>
      </c>
      <c r="G305" s="66" t="s">
        <v>785</v>
      </c>
      <c r="H305" s="101" t="s">
        <v>1822</v>
      </c>
      <c r="I305" s="101" t="s">
        <v>1823</v>
      </c>
      <c r="J305" s="65"/>
      <c r="K305" s="65"/>
      <c r="L305" s="65"/>
      <c r="M305" s="65"/>
      <c r="N305" s="65"/>
      <c r="O305" s="65"/>
      <c r="P305" s="65"/>
      <c r="Q305" s="65"/>
      <c r="S305" s="215">
        <v>1</v>
      </c>
      <c r="T305" s="4"/>
      <c r="U305" s="5"/>
      <c r="V305" s="5"/>
      <c r="W305" s="5"/>
      <c r="X305" s="5"/>
      <c r="Y305" s="5"/>
    </row>
    <row r="306" spans="2:25" s="3" customFormat="1" ht="60" customHeight="1">
      <c r="B306" s="14" t="s">
        <v>784</v>
      </c>
      <c r="C306" s="14" t="s">
        <v>763</v>
      </c>
      <c r="D306" s="6" t="s">
        <v>750</v>
      </c>
      <c r="E306" s="23" t="s">
        <v>1586</v>
      </c>
      <c r="F306" s="66" t="s">
        <v>658</v>
      </c>
      <c r="G306" s="66" t="s">
        <v>785</v>
      </c>
      <c r="H306" s="101" t="s">
        <v>1824</v>
      </c>
      <c r="I306" s="101" t="s">
        <v>1825</v>
      </c>
      <c r="J306" s="65"/>
      <c r="K306" s="65"/>
      <c r="L306" s="65"/>
      <c r="M306" s="65"/>
      <c r="N306" s="65"/>
      <c r="O306" s="65"/>
      <c r="P306" s="65"/>
      <c r="Q306" s="65"/>
      <c r="S306" s="215">
        <v>1</v>
      </c>
      <c r="T306" s="4"/>
      <c r="U306" s="5"/>
      <c r="V306" s="5"/>
      <c r="W306" s="5"/>
      <c r="X306" s="5"/>
      <c r="Y306" s="5"/>
    </row>
    <row r="307" spans="2:25" s="3" customFormat="1" ht="60" customHeight="1">
      <c r="B307" s="14" t="s">
        <v>784</v>
      </c>
      <c r="C307" s="14" t="s">
        <v>460</v>
      </c>
      <c r="D307" s="6" t="s">
        <v>757</v>
      </c>
      <c r="E307" s="23" t="s">
        <v>1589</v>
      </c>
      <c r="F307" s="66" t="s">
        <v>658</v>
      </c>
      <c r="G307" s="66" t="s">
        <v>785</v>
      </c>
      <c r="H307" s="101" t="s">
        <v>1826</v>
      </c>
      <c r="I307" s="101" t="s">
        <v>1827</v>
      </c>
      <c r="J307" s="65"/>
      <c r="K307" s="65"/>
      <c r="L307" s="65"/>
      <c r="M307" s="65"/>
      <c r="N307" s="65"/>
      <c r="O307" s="65"/>
      <c r="P307" s="65"/>
      <c r="Q307" s="65"/>
      <c r="S307" s="215">
        <v>1</v>
      </c>
      <c r="T307" s="4"/>
      <c r="U307" s="5"/>
      <c r="V307" s="5"/>
      <c r="W307" s="5"/>
      <c r="X307" s="5"/>
      <c r="Y307" s="5"/>
    </row>
    <row r="308" spans="2:25" s="3" customFormat="1" ht="60" customHeight="1">
      <c r="B308" s="14" t="s">
        <v>784</v>
      </c>
      <c r="C308" s="14" t="s">
        <v>720</v>
      </c>
      <c r="D308" s="6" t="s">
        <v>1593</v>
      </c>
      <c r="E308" s="23" t="s">
        <v>1594</v>
      </c>
      <c r="F308" s="66" t="s">
        <v>658</v>
      </c>
      <c r="G308" s="66" t="s">
        <v>785</v>
      </c>
      <c r="H308" s="101" t="s">
        <v>1828</v>
      </c>
      <c r="I308" s="101" t="s">
        <v>1829</v>
      </c>
      <c r="J308" s="65"/>
      <c r="K308" s="65"/>
      <c r="L308" s="65"/>
      <c r="M308" s="65"/>
      <c r="N308" s="65"/>
      <c r="O308" s="65"/>
      <c r="P308" s="65"/>
      <c r="Q308" s="65"/>
      <c r="S308" s="215">
        <v>1</v>
      </c>
      <c r="T308" s="4"/>
      <c r="U308" s="5"/>
      <c r="V308" s="5"/>
      <c r="W308" s="5"/>
      <c r="X308" s="5"/>
      <c r="Y308" s="5"/>
    </row>
    <row r="309" spans="2:25" s="3" customFormat="1" ht="60" customHeight="1">
      <c r="B309" s="14" t="s">
        <v>791</v>
      </c>
      <c r="C309" s="14" t="s">
        <v>676</v>
      </c>
      <c r="D309" s="6" t="s">
        <v>336</v>
      </c>
      <c r="E309" s="23" t="s">
        <v>1570</v>
      </c>
      <c r="F309" s="66" t="s">
        <v>726</v>
      </c>
      <c r="G309" s="66" t="s">
        <v>792</v>
      </c>
      <c r="H309" s="101" t="s">
        <v>1830</v>
      </c>
      <c r="I309" s="101" t="s">
        <v>1831</v>
      </c>
      <c r="J309" s="65"/>
      <c r="K309" s="65"/>
      <c r="L309" s="65"/>
      <c r="M309" s="65"/>
      <c r="N309" s="65"/>
      <c r="O309" s="65"/>
      <c r="P309" s="65"/>
      <c r="Q309" s="65"/>
      <c r="S309" s="215">
        <v>1</v>
      </c>
      <c r="T309" s="4"/>
      <c r="U309" s="5"/>
      <c r="V309" s="5"/>
      <c r="W309" s="5"/>
      <c r="X309" s="5"/>
      <c r="Y309" s="5"/>
    </row>
    <row r="310" spans="2:25" s="3" customFormat="1" ht="60" customHeight="1">
      <c r="B310" s="14" t="s">
        <v>791</v>
      </c>
      <c r="C310" s="14" t="s">
        <v>460</v>
      </c>
      <c r="D310" s="6" t="s">
        <v>336</v>
      </c>
      <c r="E310" s="23" t="s">
        <v>1574</v>
      </c>
      <c r="F310" s="66" t="s">
        <v>726</v>
      </c>
      <c r="G310" s="66" t="s">
        <v>792</v>
      </c>
      <c r="H310" s="101" t="s">
        <v>1832</v>
      </c>
      <c r="I310" s="101" t="s">
        <v>1833</v>
      </c>
      <c r="J310" s="65"/>
      <c r="K310" s="65"/>
      <c r="L310" s="65"/>
      <c r="M310" s="65"/>
      <c r="N310" s="65"/>
      <c r="O310" s="65"/>
      <c r="P310" s="65"/>
      <c r="Q310" s="65"/>
      <c r="S310" s="215">
        <v>1</v>
      </c>
      <c r="T310" s="4"/>
      <c r="U310" s="5"/>
      <c r="V310" s="5"/>
      <c r="W310" s="5"/>
      <c r="X310" s="5"/>
      <c r="Y310" s="5"/>
    </row>
    <row r="311" spans="2:25" s="3" customFormat="1" ht="60" customHeight="1">
      <c r="B311" s="14" t="s">
        <v>791</v>
      </c>
      <c r="C311" s="14" t="s">
        <v>794</v>
      </c>
      <c r="D311" s="6" t="s">
        <v>733</v>
      </c>
      <c r="E311" s="23" t="s">
        <v>1578</v>
      </c>
      <c r="F311" s="66" t="s">
        <v>726</v>
      </c>
      <c r="G311" s="66" t="s">
        <v>792</v>
      </c>
      <c r="H311" s="101" t="s">
        <v>1834</v>
      </c>
      <c r="I311" s="101" t="s">
        <v>1835</v>
      </c>
      <c r="J311" s="65"/>
      <c r="K311" s="65"/>
      <c r="L311" s="65"/>
      <c r="M311" s="65"/>
      <c r="N311" s="65"/>
      <c r="O311" s="65"/>
      <c r="P311" s="65"/>
      <c r="Q311" s="65"/>
      <c r="S311" s="215">
        <v>1</v>
      </c>
      <c r="T311" s="4"/>
      <c r="U311" s="5"/>
      <c r="V311" s="5"/>
      <c r="W311" s="5"/>
      <c r="X311" s="5"/>
      <c r="Y311" s="5"/>
    </row>
    <row r="312" spans="2:25" s="3" customFormat="1" ht="60" customHeight="1">
      <c r="B312" s="14" t="s">
        <v>791</v>
      </c>
      <c r="C312" s="14" t="s">
        <v>662</v>
      </c>
      <c r="D312" s="6" t="s">
        <v>565</v>
      </c>
      <c r="E312" s="23" t="s">
        <v>1582</v>
      </c>
      <c r="F312" s="66" t="s">
        <v>726</v>
      </c>
      <c r="G312" s="66" t="s">
        <v>792</v>
      </c>
      <c r="H312" s="101" t="s">
        <v>1836</v>
      </c>
      <c r="I312" s="101" t="s">
        <v>1837</v>
      </c>
      <c r="J312" s="65"/>
      <c r="K312" s="65"/>
      <c r="L312" s="65"/>
      <c r="M312" s="65"/>
      <c r="N312" s="65"/>
      <c r="O312" s="65"/>
      <c r="P312" s="65"/>
      <c r="Q312" s="65"/>
      <c r="S312" s="215">
        <v>1</v>
      </c>
      <c r="T312" s="4"/>
      <c r="U312" s="5"/>
      <c r="V312" s="5"/>
      <c r="W312" s="5"/>
      <c r="X312" s="5"/>
      <c r="Y312" s="5"/>
    </row>
    <row r="313" spans="2:25" s="3" customFormat="1" ht="60" customHeight="1">
      <c r="B313" s="14" t="s">
        <v>791</v>
      </c>
      <c r="C313" s="14" t="s">
        <v>722</v>
      </c>
      <c r="D313" s="6" t="s">
        <v>750</v>
      </c>
      <c r="E313" s="23" t="s">
        <v>1586</v>
      </c>
      <c r="F313" s="66" t="s">
        <v>726</v>
      </c>
      <c r="G313" s="66" t="s">
        <v>792</v>
      </c>
      <c r="H313" s="101" t="s">
        <v>1838</v>
      </c>
      <c r="I313" s="101" t="s">
        <v>1839</v>
      </c>
      <c r="J313" s="65"/>
      <c r="K313" s="65"/>
      <c r="L313" s="65"/>
      <c r="M313" s="65"/>
      <c r="N313" s="65"/>
      <c r="O313" s="65"/>
      <c r="P313" s="65"/>
      <c r="Q313" s="65"/>
      <c r="S313" s="215">
        <v>1</v>
      </c>
      <c r="T313" s="4"/>
      <c r="U313" s="5"/>
      <c r="V313" s="5"/>
      <c r="W313" s="5"/>
      <c r="X313" s="5"/>
      <c r="Y313" s="5"/>
    </row>
    <row r="314" spans="2:25" s="3" customFormat="1" ht="60" customHeight="1">
      <c r="B314" s="14" t="s">
        <v>791</v>
      </c>
      <c r="C314" s="14" t="s">
        <v>719</v>
      </c>
      <c r="D314" s="6" t="s">
        <v>757</v>
      </c>
      <c r="E314" s="23" t="s">
        <v>1589</v>
      </c>
      <c r="F314" s="66" t="s">
        <v>726</v>
      </c>
      <c r="G314" s="66" t="s">
        <v>792</v>
      </c>
      <c r="H314" s="101" t="s">
        <v>1840</v>
      </c>
      <c r="I314" s="101" t="s">
        <v>1841</v>
      </c>
      <c r="J314" s="65"/>
      <c r="K314" s="65"/>
      <c r="L314" s="65"/>
      <c r="M314" s="65"/>
      <c r="N314" s="65"/>
      <c r="O314" s="65"/>
      <c r="P314" s="65"/>
      <c r="Q314" s="65"/>
      <c r="S314" s="215">
        <v>1</v>
      </c>
      <c r="T314" s="4"/>
      <c r="U314" s="5"/>
      <c r="V314" s="5"/>
      <c r="W314" s="5"/>
      <c r="X314" s="5"/>
      <c r="Y314" s="5"/>
    </row>
    <row r="315" spans="2:25" s="3" customFormat="1" ht="60" customHeight="1">
      <c r="B315" s="14" t="s">
        <v>791</v>
      </c>
      <c r="C315" s="14" t="s">
        <v>483</v>
      </c>
      <c r="D315" s="6" t="s">
        <v>1593</v>
      </c>
      <c r="E315" s="23" t="s">
        <v>1594</v>
      </c>
      <c r="F315" s="66" t="s">
        <v>726</v>
      </c>
      <c r="G315" s="66" t="s">
        <v>792</v>
      </c>
      <c r="H315" s="101" t="s">
        <v>1842</v>
      </c>
      <c r="I315" s="101" t="s">
        <v>1843</v>
      </c>
      <c r="J315" s="65"/>
      <c r="K315" s="65"/>
      <c r="L315" s="65"/>
      <c r="M315" s="65"/>
      <c r="N315" s="65"/>
      <c r="O315" s="65"/>
      <c r="P315" s="65"/>
      <c r="Q315" s="65"/>
      <c r="S315" s="215">
        <v>1</v>
      </c>
      <c r="T315" s="4"/>
      <c r="U315" s="5"/>
      <c r="V315" s="5"/>
      <c r="W315" s="5"/>
      <c r="X315" s="5"/>
      <c r="Y315" s="5"/>
    </row>
    <row r="316" spans="2:25" s="3" customFormat="1" ht="60" customHeight="1">
      <c r="B316" s="14" t="s">
        <v>798</v>
      </c>
      <c r="C316" s="14" t="s">
        <v>687</v>
      </c>
      <c r="D316" s="6" t="s">
        <v>336</v>
      </c>
      <c r="E316" s="23" t="s">
        <v>1570</v>
      </c>
      <c r="F316" s="66" t="s">
        <v>799</v>
      </c>
      <c r="G316" s="66" t="s">
        <v>800</v>
      </c>
      <c r="H316" s="101" t="s">
        <v>1844</v>
      </c>
      <c r="I316" s="101" t="s">
        <v>1845</v>
      </c>
      <c r="J316" s="65"/>
      <c r="K316" s="65"/>
      <c r="L316" s="65"/>
      <c r="M316" s="65"/>
      <c r="N316" s="65"/>
      <c r="O316" s="65"/>
      <c r="P316" s="65"/>
      <c r="Q316" s="65"/>
      <c r="S316" s="215">
        <v>1</v>
      </c>
      <c r="T316" s="4"/>
      <c r="U316" s="5"/>
      <c r="V316" s="5"/>
      <c r="W316" s="5"/>
      <c r="X316" s="5"/>
      <c r="Y316" s="5"/>
    </row>
    <row r="317" spans="2:25" s="3" customFormat="1" ht="60" customHeight="1">
      <c r="B317" s="14" t="s">
        <v>798</v>
      </c>
      <c r="C317" s="14" t="s">
        <v>641</v>
      </c>
      <c r="D317" s="6" t="s">
        <v>336</v>
      </c>
      <c r="E317" s="23" t="s">
        <v>1574</v>
      </c>
      <c r="F317" s="66" t="s">
        <v>799</v>
      </c>
      <c r="G317" s="66" t="s">
        <v>800</v>
      </c>
      <c r="H317" s="101" t="s">
        <v>1846</v>
      </c>
      <c r="I317" s="101" t="s">
        <v>1847</v>
      </c>
      <c r="J317" s="65"/>
      <c r="K317" s="65"/>
      <c r="L317" s="65"/>
      <c r="M317" s="65"/>
      <c r="N317" s="65"/>
      <c r="O317" s="65"/>
      <c r="P317" s="65"/>
      <c r="Q317" s="65"/>
      <c r="S317" s="215">
        <v>1</v>
      </c>
      <c r="T317" s="4"/>
      <c r="U317" s="5"/>
      <c r="V317" s="5"/>
      <c r="W317" s="5"/>
      <c r="X317" s="5"/>
      <c r="Y317" s="5"/>
    </row>
    <row r="318" spans="2:25" s="3" customFormat="1" ht="60" customHeight="1">
      <c r="B318" s="14" t="s">
        <v>798</v>
      </c>
      <c r="C318" s="14" t="s">
        <v>460</v>
      </c>
      <c r="D318" s="6" t="s">
        <v>733</v>
      </c>
      <c r="E318" s="23" t="s">
        <v>1578</v>
      </c>
      <c r="F318" s="66" t="s">
        <v>799</v>
      </c>
      <c r="G318" s="66" t="s">
        <v>800</v>
      </c>
      <c r="H318" s="101" t="s">
        <v>1848</v>
      </c>
      <c r="I318" s="101" t="s">
        <v>1849</v>
      </c>
      <c r="J318" s="65"/>
      <c r="K318" s="65"/>
      <c r="L318" s="65"/>
      <c r="M318" s="65"/>
      <c r="N318" s="65"/>
      <c r="O318" s="65"/>
      <c r="P318" s="65"/>
      <c r="Q318" s="65"/>
      <c r="S318" s="215">
        <v>1</v>
      </c>
      <c r="T318" s="4"/>
      <c r="U318" s="5"/>
      <c r="V318" s="5"/>
      <c r="W318" s="5"/>
      <c r="X318" s="5"/>
      <c r="Y318" s="5"/>
    </row>
    <row r="319" spans="2:25" s="3" customFormat="1" ht="60" customHeight="1">
      <c r="B319" s="14" t="s">
        <v>798</v>
      </c>
      <c r="C319" s="14" t="s">
        <v>513</v>
      </c>
      <c r="D319" s="6" t="s">
        <v>565</v>
      </c>
      <c r="E319" s="23" t="s">
        <v>1582</v>
      </c>
      <c r="F319" s="66" t="s">
        <v>799</v>
      </c>
      <c r="G319" s="66" t="s">
        <v>800</v>
      </c>
      <c r="H319" s="101" t="s">
        <v>1850</v>
      </c>
      <c r="I319" s="101" t="s">
        <v>1851</v>
      </c>
      <c r="J319" s="65"/>
      <c r="K319" s="65"/>
      <c r="L319" s="65"/>
      <c r="M319" s="65"/>
      <c r="N319" s="65"/>
      <c r="O319" s="65"/>
      <c r="P319" s="65"/>
      <c r="Q319" s="65"/>
      <c r="S319" s="215">
        <v>1</v>
      </c>
      <c r="T319" s="4"/>
      <c r="U319" s="5"/>
      <c r="V319" s="5"/>
      <c r="W319" s="5"/>
      <c r="X319" s="5"/>
      <c r="Y319" s="5"/>
    </row>
    <row r="320" spans="2:25" s="3" customFormat="1" ht="60" customHeight="1">
      <c r="B320" s="14" t="s">
        <v>798</v>
      </c>
      <c r="C320" s="14" t="s">
        <v>647</v>
      </c>
      <c r="D320" s="6" t="s">
        <v>750</v>
      </c>
      <c r="E320" s="23" t="s">
        <v>1586</v>
      </c>
      <c r="F320" s="66" t="s">
        <v>799</v>
      </c>
      <c r="G320" s="66" t="s">
        <v>800</v>
      </c>
      <c r="H320" s="101" t="s">
        <v>1852</v>
      </c>
      <c r="I320" s="101" t="s">
        <v>1853</v>
      </c>
      <c r="J320" s="65"/>
      <c r="K320" s="65"/>
      <c r="L320" s="65"/>
      <c r="M320" s="65"/>
      <c r="N320" s="65"/>
      <c r="O320" s="65"/>
      <c r="P320" s="65"/>
      <c r="Q320" s="65"/>
      <c r="S320" s="215">
        <v>1</v>
      </c>
      <c r="T320" s="4"/>
      <c r="U320" s="5"/>
      <c r="V320" s="5"/>
      <c r="W320" s="5"/>
      <c r="X320" s="5"/>
      <c r="Y320" s="5"/>
    </row>
    <row r="321" spans="2:25" s="3" customFormat="1" ht="60" customHeight="1">
      <c r="B321" s="14" t="s">
        <v>798</v>
      </c>
      <c r="C321" s="14" t="s">
        <v>675</v>
      </c>
      <c r="D321" s="6" t="s">
        <v>757</v>
      </c>
      <c r="E321" s="23" t="s">
        <v>1589</v>
      </c>
      <c r="F321" s="66" t="s">
        <v>799</v>
      </c>
      <c r="G321" s="66" t="s">
        <v>800</v>
      </c>
      <c r="H321" s="101" t="s">
        <v>1854</v>
      </c>
      <c r="I321" s="101" t="s">
        <v>1855</v>
      </c>
      <c r="J321" s="65"/>
      <c r="K321" s="65"/>
      <c r="L321" s="65"/>
      <c r="M321" s="65"/>
      <c r="N321" s="65"/>
      <c r="O321" s="65"/>
      <c r="P321" s="65"/>
      <c r="Q321" s="65"/>
      <c r="S321" s="215">
        <v>1</v>
      </c>
      <c r="T321" s="4"/>
      <c r="U321" s="5"/>
      <c r="V321" s="5"/>
      <c r="W321" s="5"/>
      <c r="X321" s="5"/>
      <c r="Y321" s="5"/>
    </row>
    <row r="322" spans="2:25" s="3" customFormat="1" ht="60" customHeight="1">
      <c r="B322" s="14" t="s">
        <v>798</v>
      </c>
      <c r="C322" s="14" t="s">
        <v>684</v>
      </c>
      <c r="D322" s="6" t="s">
        <v>1593</v>
      </c>
      <c r="E322" s="23" t="s">
        <v>1594</v>
      </c>
      <c r="F322" s="66" t="s">
        <v>799</v>
      </c>
      <c r="G322" s="66" t="s">
        <v>800</v>
      </c>
      <c r="H322" s="101" t="s">
        <v>1856</v>
      </c>
      <c r="I322" s="101" t="s">
        <v>1857</v>
      </c>
      <c r="J322" s="65"/>
      <c r="K322" s="65"/>
      <c r="L322" s="65"/>
      <c r="M322" s="65"/>
      <c r="N322" s="65"/>
      <c r="O322" s="65"/>
      <c r="P322" s="65"/>
      <c r="Q322" s="65"/>
      <c r="S322" s="215">
        <v>1</v>
      </c>
      <c r="T322" s="4"/>
      <c r="U322" s="5"/>
      <c r="V322" s="5"/>
      <c r="W322" s="5"/>
      <c r="X322" s="5"/>
      <c r="Y322" s="5"/>
    </row>
    <row r="323" spans="2:25" s="3" customFormat="1" ht="60" customHeight="1">
      <c r="B323" s="14" t="s">
        <v>805</v>
      </c>
      <c r="C323" s="14" t="s">
        <v>774</v>
      </c>
      <c r="D323" s="6" t="s">
        <v>336</v>
      </c>
      <c r="E323" s="23" t="s">
        <v>1570</v>
      </c>
      <c r="F323" s="66" t="s">
        <v>707</v>
      </c>
      <c r="G323" s="66" t="s">
        <v>807</v>
      </c>
      <c r="H323" s="101" t="s">
        <v>1858</v>
      </c>
      <c r="I323" s="101" t="s">
        <v>1859</v>
      </c>
      <c r="J323" s="65"/>
      <c r="K323" s="65"/>
      <c r="L323" s="65"/>
      <c r="M323" s="65"/>
      <c r="N323" s="65"/>
      <c r="O323" s="65"/>
      <c r="P323" s="65"/>
      <c r="Q323" s="65"/>
      <c r="S323" s="215">
        <v>1</v>
      </c>
      <c r="T323" s="4"/>
      <c r="U323" s="5"/>
      <c r="V323" s="5"/>
      <c r="W323" s="5"/>
      <c r="X323" s="5"/>
      <c r="Y323" s="5"/>
    </row>
    <row r="324" spans="2:25" s="3" customFormat="1" ht="60" customHeight="1">
      <c r="B324" s="14" t="s">
        <v>805</v>
      </c>
      <c r="C324" s="14" t="s">
        <v>702</v>
      </c>
      <c r="D324" s="6" t="s">
        <v>336</v>
      </c>
      <c r="E324" s="23" t="s">
        <v>1574</v>
      </c>
      <c r="F324" s="66" t="s">
        <v>707</v>
      </c>
      <c r="G324" s="66" t="s">
        <v>807</v>
      </c>
      <c r="H324" s="101" t="s">
        <v>1860</v>
      </c>
      <c r="I324" s="101" t="s">
        <v>1861</v>
      </c>
      <c r="J324" s="65"/>
      <c r="K324" s="65"/>
      <c r="L324" s="65"/>
      <c r="M324" s="65"/>
      <c r="N324" s="65"/>
      <c r="O324" s="65"/>
      <c r="P324" s="65"/>
      <c r="Q324" s="65"/>
      <c r="S324" s="215">
        <v>1</v>
      </c>
      <c r="T324" s="4"/>
      <c r="U324" s="5"/>
      <c r="V324" s="5"/>
      <c r="W324" s="5"/>
      <c r="X324" s="5"/>
      <c r="Y324" s="5"/>
    </row>
    <row r="325" spans="2:25" s="3" customFormat="1" ht="60" customHeight="1">
      <c r="B325" s="14" t="s">
        <v>805</v>
      </c>
      <c r="C325" s="14" t="s">
        <v>809</v>
      </c>
      <c r="D325" s="6" t="s">
        <v>733</v>
      </c>
      <c r="E325" s="23" t="s">
        <v>1578</v>
      </c>
      <c r="F325" s="66" t="s">
        <v>707</v>
      </c>
      <c r="G325" s="66" t="s">
        <v>807</v>
      </c>
      <c r="H325" s="101" t="s">
        <v>1862</v>
      </c>
      <c r="I325" s="101" t="s">
        <v>1863</v>
      </c>
      <c r="J325" s="65"/>
      <c r="K325" s="65"/>
      <c r="L325" s="65"/>
      <c r="M325" s="65"/>
      <c r="N325" s="65"/>
      <c r="O325" s="65"/>
      <c r="P325" s="65"/>
      <c r="Q325" s="65"/>
      <c r="S325" s="215">
        <v>1</v>
      </c>
      <c r="T325" s="4"/>
      <c r="U325" s="5"/>
      <c r="V325" s="5"/>
      <c r="W325" s="5"/>
      <c r="X325" s="5"/>
      <c r="Y325" s="5"/>
    </row>
    <row r="326" spans="2:25" s="3" customFormat="1" ht="60" customHeight="1">
      <c r="B326" s="14" t="s">
        <v>805</v>
      </c>
      <c r="C326" s="14" t="s">
        <v>662</v>
      </c>
      <c r="D326" s="6" t="s">
        <v>565</v>
      </c>
      <c r="E326" s="23" t="s">
        <v>1582</v>
      </c>
      <c r="F326" s="66" t="s">
        <v>707</v>
      </c>
      <c r="G326" s="66" t="s">
        <v>807</v>
      </c>
      <c r="H326" s="101" t="s">
        <v>1864</v>
      </c>
      <c r="I326" s="101" t="s">
        <v>1865</v>
      </c>
      <c r="J326" s="65"/>
      <c r="K326" s="65"/>
      <c r="L326" s="65"/>
      <c r="M326" s="65"/>
      <c r="N326" s="65"/>
      <c r="O326" s="65"/>
      <c r="P326" s="65"/>
      <c r="Q326" s="65"/>
      <c r="S326" s="215">
        <v>1</v>
      </c>
      <c r="T326" s="4"/>
      <c r="U326" s="5"/>
      <c r="V326" s="5"/>
      <c r="W326" s="5"/>
      <c r="X326" s="5"/>
      <c r="Y326" s="5"/>
    </row>
    <row r="327" spans="2:25" s="3" customFormat="1" ht="60" customHeight="1">
      <c r="B327" s="14" t="s">
        <v>805</v>
      </c>
      <c r="C327" s="14" t="s">
        <v>810</v>
      </c>
      <c r="D327" s="6" t="s">
        <v>750</v>
      </c>
      <c r="E327" s="23" t="s">
        <v>1586</v>
      </c>
      <c r="F327" s="66" t="s">
        <v>707</v>
      </c>
      <c r="G327" s="66" t="s">
        <v>807</v>
      </c>
      <c r="H327" s="101" t="s">
        <v>1866</v>
      </c>
      <c r="I327" s="101" t="s">
        <v>1867</v>
      </c>
      <c r="J327" s="65"/>
      <c r="K327" s="65"/>
      <c r="L327" s="65"/>
      <c r="M327" s="65"/>
      <c r="N327" s="65"/>
      <c r="O327" s="65"/>
      <c r="P327" s="65"/>
      <c r="Q327" s="65"/>
      <c r="S327" s="215">
        <v>1</v>
      </c>
      <c r="T327" s="4"/>
      <c r="U327" s="5"/>
      <c r="V327" s="5"/>
      <c r="W327" s="5"/>
      <c r="X327" s="5"/>
      <c r="Y327" s="5"/>
    </row>
    <row r="328" spans="2:25" s="3" customFormat="1" ht="60" customHeight="1">
      <c r="B328" s="14" t="s">
        <v>805</v>
      </c>
      <c r="C328" s="14" t="s">
        <v>553</v>
      </c>
      <c r="D328" s="6" t="s">
        <v>757</v>
      </c>
      <c r="E328" s="23" t="s">
        <v>1589</v>
      </c>
      <c r="F328" s="66" t="s">
        <v>707</v>
      </c>
      <c r="G328" s="66" t="s">
        <v>807</v>
      </c>
      <c r="H328" s="101" t="s">
        <v>1868</v>
      </c>
      <c r="I328" s="101" t="s">
        <v>1869</v>
      </c>
      <c r="J328" s="65"/>
      <c r="K328" s="65"/>
      <c r="L328" s="65"/>
      <c r="M328" s="65"/>
      <c r="N328" s="65"/>
      <c r="O328" s="65"/>
      <c r="P328" s="65"/>
      <c r="Q328" s="65"/>
      <c r="S328" s="215">
        <v>1</v>
      </c>
      <c r="T328" s="4"/>
      <c r="U328" s="5"/>
      <c r="V328" s="5"/>
      <c r="W328" s="5"/>
      <c r="X328" s="5"/>
      <c r="Y328" s="5"/>
    </row>
    <row r="329" spans="2:25" s="3" customFormat="1" ht="60" customHeight="1">
      <c r="B329" s="14" t="s">
        <v>805</v>
      </c>
      <c r="C329" s="14" t="s">
        <v>547</v>
      </c>
      <c r="D329" s="6" t="s">
        <v>1593</v>
      </c>
      <c r="E329" s="23" t="s">
        <v>1594</v>
      </c>
      <c r="F329" s="66" t="s">
        <v>707</v>
      </c>
      <c r="G329" s="66" t="s">
        <v>807</v>
      </c>
      <c r="H329" s="101" t="s">
        <v>1870</v>
      </c>
      <c r="I329" s="101" t="s">
        <v>1871</v>
      </c>
      <c r="J329" s="65"/>
      <c r="K329" s="65"/>
      <c r="L329" s="65"/>
      <c r="M329" s="65"/>
      <c r="N329" s="65"/>
      <c r="O329" s="65"/>
      <c r="P329" s="65"/>
      <c r="Q329" s="65"/>
      <c r="S329" s="215">
        <v>1</v>
      </c>
      <c r="T329" s="4"/>
      <c r="U329" s="5"/>
      <c r="V329" s="5"/>
      <c r="W329" s="5"/>
      <c r="X329" s="5"/>
      <c r="Y329" s="5"/>
    </row>
    <row r="330" spans="2:25" s="3" customFormat="1" ht="60" customHeight="1">
      <c r="B330" s="14" t="s">
        <v>814</v>
      </c>
      <c r="C330" s="14" t="s">
        <v>650</v>
      </c>
      <c r="D330" s="6" t="s">
        <v>336</v>
      </c>
      <c r="E330" s="23" t="s">
        <v>1570</v>
      </c>
      <c r="F330" s="66" t="s">
        <v>658</v>
      </c>
      <c r="G330" s="66" t="s">
        <v>815</v>
      </c>
      <c r="H330" s="101" t="s">
        <v>1872</v>
      </c>
      <c r="I330" s="101" t="s">
        <v>1873</v>
      </c>
      <c r="J330" s="65"/>
      <c r="K330" s="65"/>
      <c r="L330" s="65"/>
      <c r="M330" s="65"/>
      <c r="N330" s="65"/>
      <c r="O330" s="65"/>
      <c r="P330" s="65"/>
      <c r="Q330" s="65"/>
      <c r="S330" s="215">
        <v>1</v>
      </c>
      <c r="T330" s="4"/>
      <c r="U330" s="5"/>
      <c r="V330" s="5"/>
      <c r="W330" s="5"/>
      <c r="X330" s="5"/>
      <c r="Y330" s="5"/>
    </row>
    <row r="331" spans="2:25" s="3" customFormat="1" ht="60" customHeight="1">
      <c r="B331" s="14" t="s">
        <v>814</v>
      </c>
      <c r="C331" s="14" t="s">
        <v>525</v>
      </c>
      <c r="D331" s="6" t="s">
        <v>336</v>
      </c>
      <c r="E331" s="23" t="s">
        <v>1574</v>
      </c>
      <c r="F331" s="66" t="s">
        <v>658</v>
      </c>
      <c r="G331" s="66" t="s">
        <v>815</v>
      </c>
      <c r="H331" s="101" t="s">
        <v>1874</v>
      </c>
      <c r="I331" s="101" t="s">
        <v>1875</v>
      </c>
      <c r="J331" s="65"/>
      <c r="K331" s="65"/>
      <c r="L331" s="65"/>
      <c r="M331" s="65"/>
      <c r="N331" s="65"/>
      <c r="O331" s="65"/>
      <c r="P331" s="65"/>
      <c r="Q331" s="65"/>
      <c r="S331" s="215">
        <v>1</v>
      </c>
      <c r="T331" s="4"/>
      <c r="U331" s="5"/>
      <c r="V331" s="5"/>
      <c r="W331" s="5"/>
      <c r="X331" s="5"/>
      <c r="Y331" s="5"/>
    </row>
    <row r="332" spans="2:25" s="3" customFormat="1" ht="60" customHeight="1">
      <c r="B332" s="14" t="s">
        <v>814</v>
      </c>
      <c r="C332" s="14" t="s">
        <v>774</v>
      </c>
      <c r="D332" s="6" t="s">
        <v>733</v>
      </c>
      <c r="E332" s="23" t="s">
        <v>1578</v>
      </c>
      <c r="F332" s="66" t="s">
        <v>658</v>
      </c>
      <c r="G332" s="66" t="s">
        <v>815</v>
      </c>
      <c r="H332" s="101" t="s">
        <v>1876</v>
      </c>
      <c r="I332" s="101" t="s">
        <v>1877</v>
      </c>
      <c r="J332" s="65"/>
      <c r="K332" s="65"/>
      <c r="L332" s="65"/>
      <c r="M332" s="65"/>
      <c r="N332" s="65"/>
      <c r="O332" s="65"/>
      <c r="P332" s="65"/>
      <c r="Q332" s="65"/>
      <c r="S332" s="215">
        <v>1</v>
      </c>
      <c r="T332" s="4"/>
      <c r="U332" s="5"/>
      <c r="V332" s="5"/>
      <c r="W332" s="5"/>
      <c r="X332" s="5"/>
      <c r="Y332" s="5"/>
    </row>
    <row r="333" spans="2:25" s="3" customFormat="1" ht="60" customHeight="1">
      <c r="B333" s="14" t="s">
        <v>814</v>
      </c>
      <c r="C333" s="14" t="s">
        <v>513</v>
      </c>
      <c r="D333" s="6" t="s">
        <v>565</v>
      </c>
      <c r="E333" s="23" t="s">
        <v>1582</v>
      </c>
      <c r="F333" s="66" t="s">
        <v>658</v>
      </c>
      <c r="G333" s="66" t="s">
        <v>815</v>
      </c>
      <c r="H333" s="101" t="s">
        <v>1878</v>
      </c>
      <c r="I333" s="101" t="s">
        <v>1879</v>
      </c>
      <c r="J333" s="65"/>
      <c r="K333" s="65"/>
      <c r="L333" s="65"/>
      <c r="M333" s="65"/>
      <c r="N333" s="65"/>
      <c r="O333" s="65"/>
      <c r="P333" s="65"/>
      <c r="Q333" s="65"/>
      <c r="S333" s="215">
        <v>1</v>
      </c>
      <c r="T333" s="4"/>
      <c r="U333" s="5"/>
      <c r="V333" s="5"/>
      <c r="W333" s="5"/>
      <c r="X333" s="5"/>
      <c r="Y333" s="5"/>
    </row>
    <row r="334" spans="2:25" s="3" customFormat="1" ht="60" customHeight="1">
      <c r="B334" s="14" t="s">
        <v>814</v>
      </c>
      <c r="C334" s="14" t="s">
        <v>719</v>
      </c>
      <c r="D334" s="6" t="s">
        <v>750</v>
      </c>
      <c r="E334" s="23" t="s">
        <v>1586</v>
      </c>
      <c r="F334" s="66" t="s">
        <v>658</v>
      </c>
      <c r="G334" s="66" t="s">
        <v>815</v>
      </c>
      <c r="H334" s="101" t="s">
        <v>1880</v>
      </c>
      <c r="I334" s="101" t="s">
        <v>1881</v>
      </c>
      <c r="J334" s="65"/>
      <c r="K334" s="65"/>
      <c r="L334" s="65"/>
      <c r="M334" s="65"/>
      <c r="N334" s="65"/>
      <c r="O334" s="65"/>
      <c r="P334" s="65"/>
      <c r="Q334" s="65"/>
      <c r="S334" s="215">
        <v>1</v>
      </c>
      <c r="T334" s="4"/>
      <c r="U334" s="5"/>
      <c r="V334" s="5"/>
      <c r="W334" s="5"/>
      <c r="X334" s="5"/>
      <c r="Y334" s="5"/>
    </row>
    <row r="335" spans="2:25" s="3" customFormat="1" ht="60" customHeight="1">
      <c r="B335" s="14" t="s">
        <v>814</v>
      </c>
      <c r="C335" s="14" t="s">
        <v>459</v>
      </c>
      <c r="D335" s="6" t="s">
        <v>757</v>
      </c>
      <c r="E335" s="23" t="s">
        <v>1589</v>
      </c>
      <c r="F335" s="66" t="s">
        <v>658</v>
      </c>
      <c r="G335" s="66" t="s">
        <v>815</v>
      </c>
      <c r="H335" s="101" t="s">
        <v>1882</v>
      </c>
      <c r="I335" s="101" t="s">
        <v>1883</v>
      </c>
      <c r="J335" s="65"/>
      <c r="K335" s="65"/>
      <c r="L335" s="65"/>
      <c r="M335" s="65"/>
      <c r="N335" s="65"/>
      <c r="O335" s="65"/>
      <c r="P335" s="65"/>
      <c r="Q335" s="65"/>
      <c r="S335" s="215">
        <v>1</v>
      </c>
      <c r="T335" s="4"/>
      <c r="U335" s="5"/>
      <c r="V335" s="5"/>
      <c r="W335" s="5"/>
      <c r="X335" s="5"/>
      <c r="Y335" s="5"/>
    </row>
    <row r="336" spans="2:25" s="3" customFormat="1" ht="60" customHeight="1">
      <c r="B336" s="14" t="s">
        <v>814</v>
      </c>
      <c r="C336" s="14" t="s">
        <v>676</v>
      </c>
      <c r="D336" s="6" t="s">
        <v>1593</v>
      </c>
      <c r="E336" s="23" t="s">
        <v>1594</v>
      </c>
      <c r="F336" s="66" t="s">
        <v>658</v>
      </c>
      <c r="G336" s="66" t="s">
        <v>815</v>
      </c>
      <c r="H336" s="101" t="s">
        <v>1884</v>
      </c>
      <c r="I336" s="101" t="s">
        <v>1885</v>
      </c>
      <c r="J336" s="65"/>
      <c r="K336" s="65"/>
      <c r="L336" s="65"/>
      <c r="M336" s="65"/>
      <c r="N336" s="65"/>
      <c r="O336" s="65"/>
      <c r="P336" s="65"/>
      <c r="Q336" s="65"/>
      <c r="S336" s="215">
        <v>1</v>
      </c>
      <c r="T336" s="4"/>
      <c r="U336" s="5"/>
      <c r="V336" s="5"/>
      <c r="W336" s="5"/>
      <c r="X336" s="5"/>
      <c r="Y336" s="5"/>
    </row>
    <row r="337" spans="2:25" s="3" customFormat="1" ht="60" customHeight="1">
      <c r="B337" s="14" t="s">
        <v>821</v>
      </c>
      <c r="C337" s="14" t="s">
        <v>525</v>
      </c>
      <c r="D337" s="6" t="s">
        <v>336</v>
      </c>
      <c r="E337" s="23" t="s">
        <v>1570</v>
      </c>
      <c r="F337" s="66" t="s">
        <v>679</v>
      </c>
      <c r="G337" s="66" t="s">
        <v>822</v>
      </c>
      <c r="H337" s="101" t="s">
        <v>1886</v>
      </c>
      <c r="I337" s="101" t="s">
        <v>1887</v>
      </c>
      <c r="J337" s="65"/>
      <c r="K337" s="65"/>
      <c r="L337" s="65"/>
      <c r="M337" s="65"/>
      <c r="N337" s="65"/>
      <c r="O337" s="65"/>
      <c r="P337" s="65"/>
      <c r="Q337" s="65"/>
      <c r="S337" s="215">
        <v>1</v>
      </c>
      <c r="T337" s="4"/>
      <c r="U337" s="5"/>
      <c r="V337" s="5"/>
      <c r="W337" s="5"/>
      <c r="X337" s="5"/>
      <c r="Y337" s="5"/>
    </row>
    <row r="338" spans="2:25" s="3" customFormat="1" ht="60" customHeight="1">
      <c r="B338" s="14" t="s">
        <v>821</v>
      </c>
      <c r="C338" s="14" t="s">
        <v>780</v>
      </c>
      <c r="D338" s="6" t="s">
        <v>336</v>
      </c>
      <c r="E338" s="23" t="s">
        <v>1574</v>
      </c>
      <c r="F338" s="66" t="s">
        <v>679</v>
      </c>
      <c r="G338" s="66" t="s">
        <v>822</v>
      </c>
      <c r="H338" s="101" t="s">
        <v>1888</v>
      </c>
      <c r="I338" s="101" t="s">
        <v>1889</v>
      </c>
      <c r="J338" s="65"/>
      <c r="K338" s="65"/>
      <c r="L338" s="65"/>
      <c r="M338" s="65"/>
      <c r="N338" s="65"/>
      <c r="O338" s="65"/>
      <c r="P338" s="65"/>
      <c r="Q338" s="65"/>
      <c r="S338" s="215">
        <v>1</v>
      </c>
      <c r="T338" s="4"/>
      <c r="U338" s="5"/>
      <c r="V338" s="5"/>
      <c r="W338" s="5"/>
      <c r="X338" s="5"/>
      <c r="Y338" s="5"/>
    </row>
    <row r="339" spans="2:25" s="3" customFormat="1" ht="60" customHeight="1">
      <c r="B339" s="14" t="s">
        <v>821</v>
      </c>
      <c r="C339" s="14" t="s">
        <v>824</v>
      </c>
      <c r="D339" s="6" t="s">
        <v>733</v>
      </c>
      <c r="E339" s="23" t="s">
        <v>1578</v>
      </c>
      <c r="F339" s="66" t="s">
        <v>679</v>
      </c>
      <c r="G339" s="66" t="s">
        <v>822</v>
      </c>
      <c r="H339" s="101" t="s">
        <v>1890</v>
      </c>
      <c r="I339" s="101" t="s">
        <v>1891</v>
      </c>
      <c r="J339" s="65"/>
      <c r="K339" s="65"/>
      <c r="L339" s="65"/>
      <c r="M339" s="65"/>
      <c r="N339" s="65"/>
      <c r="O339" s="65"/>
      <c r="P339" s="65"/>
      <c r="Q339" s="65"/>
      <c r="S339" s="215">
        <v>1</v>
      </c>
      <c r="T339" s="4"/>
      <c r="U339" s="5"/>
      <c r="V339" s="5"/>
      <c r="W339" s="5"/>
      <c r="X339" s="5"/>
      <c r="Y339" s="5"/>
    </row>
    <row r="340" spans="2:25" s="3" customFormat="1" ht="60" customHeight="1">
      <c r="B340" s="14" t="s">
        <v>821</v>
      </c>
      <c r="C340" s="14" t="s">
        <v>513</v>
      </c>
      <c r="D340" s="6" t="s">
        <v>565</v>
      </c>
      <c r="E340" s="23" t="s">
        <v>1582</v>
      </c>
      <c r="F340" s="66" t="s">
        <v>679</v>
      </c>
      <c r="G340" s="66" t="s">
        <v>822</v>
      </c>
      <c r="H340" s="101" t="s">
        <v>1892</v>
      </c>
      <c r="I340" s="101" t="s">
        <v>1893</v>
      </c>
      <c r="J340" s="65"/>
      <c r="K340" s="65"/>
      <c r="L340" s="65"/>
      <c r="M340" s="65"/>
      <c r="N340" s="65"/>
      <c r="O340" s="65"/>
      <c r="P340" s="65"/>
      <c r="Q340" s="65"/>
      <c r="S340" s="215">
        <v>1</v>
      </c>
      <c r="T340" s="4"/>
      <c r="U340" s="5"/>
      <c r="V340" s="5"/>
      <c r="W340" s="5"/>
      <c r="X340" s="5"/>
      <c r="Y340" s="5"/>
    </row>
    <row r="341" spans="2:25" s="3" customFormat="1" ht="60" customHeight="1">
      <c r="B341" s="14" t="s">
        <v>821</v>
      </c>
      <c r="C341" s="14" t="s">
        <v>719</v>
      </c>
      <c r="D341" s="6" t="s">
        <v>750</v>
      </c>
      <c r="E341" s="23" t="s">
        <v>1586</v>
      </c>
      <c r="F341" s="66" t="s">
        <v>679</v>
      </c>
      <c r="G341" s="66" t="s">
        <v>822</v>
      </c>
      <c r="H341" s="101" t="s">
        <v>1894</v>
      </c>
      <c r="I341" s="101" t="s">
        <v>1895</v>
      </c>
      <c r="J341" s="65"/>
      <c r="K341" s="65"/>
      <c r="L341" s="65"/>
      <c r="M341" s="65"/>
      <c r="N341" s="65"/>
      <c r="O341" s="65"/>
      <c r="P341" s="65"/>
      <c r="Q341" s="65"/>
      <c r="S341" s="215">
        <v>1</v>
      </c>
      <c r="T341" s="4"/>
      <c r="U341" s="5"/>
      <c r="V341" s="5"/>
      <c r="W341" s="5"/>
      <c r="X341" s="5"/>
      <c r="Y341" s="5"/>
    </row>
    <row r="342" spans="2:25" s="3" customFormat="1" ht="60" customHeight="1">
      <c r="B342" s="14" t="s">
        <v>821</v>
      </c>
      <c r="C342" s="14" t="s">
        <v>459</v>
      </c>
      <c r="D342" s="6" t="s">
        <v>757</v>
      </c>
      <c r="E342" s="23" t="s">
        <v>1589</v>
      </c>
      <c r="F342" s="66" t="s">
        <v>679</v>
      </c>
      <c r="G342" s="66" t="s">
        <v>822</v>
      </c>
      <c r="H342" s="101" t="s">
        <v>1896</v>
      </c>
      <c r="I342" s="101" t="s">
        <v>1897</v>
      </c>
      <c r="J342" s="65"/>
      <c r="K342" s="65"/>
      <c r="L342" s="65"/>
      <c r="M342" s="65"/>
      <c r="N342" s="65"/>
      <c r="O342" s="65"/>
      <c r="P342" s="65"/>
      <c r="Q342" s="65"/>
      <c r="S342" s="215">
        <v>1</v>
      </c>
      <c r="T342" s="4"/>
      <c r="U342" s="5"/>
      <c r="V342" s="5"/>
      <c r="W342" s="5"/>
      <c r="X342" s="5"/>
      <c r="Y342" s="5"/>
    </row>
    <row r="343" spans="2:25" s="3" customFormat="1" ht="60" customHeight="1">
      <c r="B343" s="14" t="s">
        <v>821</v>
      </c>
      <c r="C343" s="14" t="s">
        <v>547</v>
      </c>
      <c r="D343" s="6" t="s">
        <v>1593</v>
      </c>
      <c r="E343" s="23" t="s">
        <v>1594</v>
      </c>
      <c r="F343" s="66" t="s">
        <v>679</v>
      </c>
      <c r="G343" s="66" t="s">
        <v>822</v>
      </c>
      <c r="H343" s="101" t="s">
        <v>1898</v>
      </c>
      <c r="I343" s="101" t="s">
        <v>1899</v>
      </c>
      <c r="J343" s="65"/>
      <c r="K343" s="65"/>
      <c r="L343" s="65"/>
      <c r="M343" s="65"/>
      <c r="N343" s="65"/>
      <c r="O343" s="65"/>
      <c r="P343" s="65"/>
      <c r="Q343" s="65"/>
      <c r="S343" s="215">
        <v>1</v>
      </c>
      <c r="T343" s="4"/>
      <c r="U343" s="5"/>
      <c r="V343" s="5"/>
      <c r="W343" s="5"/>
      <c r="X343" s="5"/>
      <c r="Y343" s="5"/>
    </row>
    <row r="344" spans="2:25" s="3" customFormat="1" ht="60" customHeight="1">
      <c r="B344" s="14" t="s">
        <v>829</v>
      </c>
      <c r="C344" s="14" t="s">
        <v>809</v>
      </c>
      <c r="D344" s="6" t="s">
        <v>336</v>
      </c>
      <c r="E344" s="23" t="s">
        <v>1570</v>
      </c>
      <c r="F344" s="66" t="s">
        <v>707</v>
      </c>
      <c r="G344" s="66" t="s">
        <v>831</v>
      </c>
      <c r="H344" s="101" t="s">
        <v>1900</v>
      </c>
      <c r="I344" s="101" t="s">
        <v>1901</v>
      </c>
      <c r="J344" s="65"/>
      <c r="K344" s="65"/>
      <c r="L344" s="65"/>
      <c r="M344" s="65"/>
      <c r="N344" s="65"/>
      <c r="O344" s="65"/>
      <c r="P344" s="65"/>
      <c r="Q344" s="65"/>
      <c r="S344" s="215">
        <v>1</v>
      </c>
      <c r="T344" s="4"/>
      <c r="U344" s="5"/>
      <c r="V344" s="5"/>
      <c r="W344" s="5"/>
      <c r="X344" s="5"/>
      <c r="Y344" s="5"/>
    </row>
    <row r="345" spans="2:25" s="3" customFormat="1" ht="60" customHeight="1">
      <c r="B345" s="14" t="s">
        <v>829</v>
      </c>
      <c r="C345" s="14" t="s">
        <v>459</v>
      </c>
      <c r="D345" s="6" t="s">
        <v>336</v>
      </c>
      <c r="E345" s="23" t="s">
        <v>1574</v>
      </c>
      <c r="F345" s="66" t="s">
        <v>707</v>
      </c>
      <c r="G345" s="66" t="s">
        <v>831</v>
      </c>
      <c r="H345" s="101" t="s">
        <v>1902</v>
      </c>
      <c r="I345" s="101" t="s">
        <v>1903</v>
      </c>
      <c r="J345" s="65"/>
      <c r="K345" s="65"/>
      <c r="L345" s="65"/>
      <c r="M345" s="65"/>
      <c r="N345" s="65"/>
      <c r="O345" s="65"/>
      <c r="P345" s="65"/>
      <c r="Q345" s="65"/>
      <c r="S345" s="215">
        <v>1</v>
      </c>
      <c r="T345" s="4"/>
      <c r="U345" s="5"/>
      <c r="V345" s="5"/>
      <c r="W345" s="5"/>
      <c r="X345" s="5"/>
      <c r="Y345" s="5"/>
    </row>
    <row r="346" spans="2:25" s="3" customFormat="1" ht="60" customHeight="1">
      <c r="B346" s="14" t="s">
        <v>829</v>
      </c>
      <c r="C346" s="14" t="s">
        <v>683</v>
      </c>
      <c r="D346" s="6" t="s">
        <v>733</v>
      </c>
      <c r="E346" s="23" t="s">
        <v>1578</v>
      </c>
      <c r="F346" s="66" t="s">
        <v>707</v>
      </c>
      <c r="G346" s="66" t="s">
        <v>831</v>
      </c>
      <c r="H346" s="101" t="s">
        <v>1904</v>
      </c>
      <c r="I346" s="101" t="s">
        <v>1905</v>
      </c>
      <c r="J346" s="65"/>
      <c r="K346" s="65"/>
      <c r="L346" s="65"/>
      <c r="M346" s="65"/>
      <c r="N346" s="65"/>
      <c r="O346" s="65"/>
      <c r="P346" s="65"/>
      <c r="Q346" s="65"/>
      <c r="S346" s="215">
        <v>1</v>
      </c>
      <c r="T346" s="4"/>
      <c r="U346" s="5"/>
      <c r="V346" s="5"/>
      <c r="W346" s="5"/>
      <c r="X346" s="5"/>
      <c r="Y346" s="5"/>
    </row>
    <row r="347" spans="2:25" s="3" customFormat="1" ht="60" customHeight="1">
      <c r="B347" s="14" t="s">
        <v>829</v>
      </c>
      <c r="C347" s="14" t="s">
        <v>702</v>
      </c>
      <c r="D347" s="6" t="s">
        <v>565</v>
      </c>
      <c r="E347" s="23" t="s">
        <v>1582</v>
      </c>
      <c r="F347" s="66" t="s">
        <v>707</v>
      </c>
      <c r="G347" s="66" t="s">
        <v>831</v>
      </c>
      <c r="H347" s="101" t="s">
        <v>1906</v>
      </c>
      <c r="I347" s="101" t="s">
        <v>1907</v>
      </c>
      <c r="J347" s="65"/>
      <c r="K347" s="65"/>
      <c r="L347" s="65"/>
      <c r="M347" s="65"/>
      <c r="N347" s="65"/>
      <c r="O347" s="65"/>
      <c r="P347" s="65"/>
      <c r="Q347" s="65"/>
      <c r="S347" s="215">
        <v>1</v>
      </c>
      <c r="T347" s="4"/>
      <c r="U347" s="5"/>
      <c r="V347" s="5"/>
      <c r="W347" s="5"/>
      <c r="X347" s="5"/>
      <c r="Y347" s="5"/>
    </row>
    <row r="348" spans="2:25" s="3" customFormat="1" ht="60" customHeight="1">
      <c r="B348" s="14" t="s">
        <v>829</v>
      </c>
      <c r="C348" s="14" t="s">
        <v>650</v>
      </c>
      <c r="D348" s="6" t="s">
        <v>750</v>
      </c>
      <c r="E348" s="23" t="s">
        <v>1586</v>
      </c>
      <c r="F348" s="66" t="s">
        <v>707</v>
      </c>
      <c r="G348" s="66" t="s">
        <v>831</v>
      </c>
      <c r="H348" s="101" t="s">
        <v>1908</v>
      </c>
      <c r="I348" s="101" t="s">
        <v>1909</v>
      </c>
      <c r="J348" s="65"/>
      <c r="K348" s="65"/>
      <c r="L348" s="65"/>
      <c r="M348" s="65"/>
      <c r="N348" s="65"/>
      <c r="O348" s="65"/>
      <c r="P348" s="65"/>
      <c r="Q348" s="65"/>
      <c r="S348" s="215">
        <v>1</v>
      </c>
      <c r="T348" s="4"/>
      <c r="U348" s="5"/>
      <c r="V348" s="5"/>
      <c r="W348" s="5"/>
      <c r="X348" s="5"/>
      <c r="Y348" s="5"/>
    </row>
    <row r="349" spans="2:25" s="3" customFormat="1" ht="60" customHeight="1">
      <c r="B349" s="14" t="s">
        <v>829</v>
      </c>
      <c r="C349" s="14" t="s">
        <v>684</v>
      </c>
      <c r="D349" s="6" t="s">
        <v>757</v>
      </c>
      <c r="E349" s="23" t="s">
        <v>1589</v>
      </c>
      <c r="F349" s="66" t="s">
        <v>707</v>
      </c>
      <c r="G349" s="66" t="s">
        <v>831</v>
      </c>
      <c r="H349" s="101" t="s">
        <v>1910</v>
      </c>
      <c r="I349" s="101" t="s">
        <v>1911</v>
      </c>
      <c r="J349" s="65"/>
      <c r="K349" s="65"/>
      <c r="L349" s="65"/>
      <c r="M349" s="65"/>
      <c r="N349" s="65"/>
      <c r="O349" s="65"/>
      <c r="P349" s="65"/>
      <c r="Q349" s="65"/>
      <c r="S349" s="215">
        <v>1</v>
      </c>
      <c r="T349" s="4"/>
      <c r="U349" s="5"/>
      <c r="V349" s="5"/>
      <c r="W349" s="5"/>
      <c r="X349" s="5"/>
      <c r="Y349" s="5"/>
    </row>
    <row r="350" spans="2:25" s="3" customFormat="1" ht="60" customHeight="1">
      <c r="B350" s="14" t="s">
        <v>829</v>
      </c>
      <c r="C350" s="14" t="s">
        <v>547</v>
      </c>
      <c r="D350" s="6" t="s">
        <v>1593</v>
      </c>
      <c r="E350" s="23" t="s">
        <v>1594</v>
      </c>
      <c r="F350" s="66" t="s">
        <v>707</v>
      </c>
      <c r="G350" s="66" t="s">
        <v>831</v>
      </c>
      <c r="H350" s="101" t="s">
        <v>1912</v>
      </c>
      <c r="I350" s="101" t="s">
        <v>1913</v>
      </c>
      <c r="J350" s="65"/>
      <c r="K350" s="65"/>
      <c r="L350" s="65"/>
      <c r="M350" s="65"/>
      <c r="N350" s="65"/>
      <c r="O350" s="65"/>
      <c r="P350" s="65"/>
      <c r="Q350" s="65"/>
      <c r="S350" s="215">
        <v>1</v>
      </c>
      <c r="T350" s="4"/>
      <c r="U350" s="5"/>
      <c r="V350" s="5"/>
      <c r="W350" s="5"/>
      <c r="X350" s="5"/>
      <c r="Y350" s="5"/>
    </row>
    <row r="351" spans="2:25" s="3" customFormat="1" ht="60" customHeight="1">
      <c r="B351" s="14" t="s">
        <v>836</v>
      </c>
      <c r="C351" s="14" t="s">
        <v>663</v>
      </c>
      <c r="D351" s="6" t="s">
        <v>336</v>
      </c>
      <c r="E351" s="23" t="s">
        <v>1570</v>
      </c>
      <c r="F351" s="66" t="s">
        <v>707</v>
      </c>
      <c r="G351" s="66" t="s">
        <v>837</v>
      </c>
      <c r="H351" s="101" t="s">
        <v>1914</v>
      </c>
      <c r="I351" s="101" t="s">
        <v>1915</v>
      </c>
      <c r="J351" s="65"/>
      <c r="K351" s="65"/>
      <c r="L351" s="65"/>
      <c r="M351" s="65"/>
      <c r="N351" s="65"/>
      <c r="O351" s="65"/>
      <c r="P351" s="65"/>
      <c r="Q351" s="65"/>
      <c r="S351" s="215">
        <v>1</v>
      </c>
      <c r="T351" s="4"/>
      <c r="U351" s="5"/>
      <c r="V351" s="5"/>
      <c r="W351" s="5"/>
      <c r="X351" s="5"/>
      <c r="Y351" s="5"/>
    </row>
    <row r="352" spans="2:25" s="3" customFormat="1" ht="60" customHeight="1">
      <c r="B352" s="14" t="s">
        <v>836</v>
      </c>
      <c r="C352" s="14" t="s">
        <v>664</v>
      </c>
      <c r="D352" s="6" t="s">
        <v>336</v>
      </c>
      <c r="E352" s="23" t="s">
        <v>1574</v>
      </c>
      <c r="F352" s="66" t="s">
        <v>707</v>
      </c>
      <c r="G352" s="66" t="s">
        <v>837</v>
      </c>
      <c r="H352" s="101" t="s">
        <v>1916</v>
      </c>
      <c r="I352" s="101" t="s">
        <v>1917</v>
      </c>
      <c r="J352" s="65"/>
      <c r="K352" s="65"/>
      <c r="L352" s="65"/>
      <c r="M352" s="65"/>
      <c r="N352" s="65"/>
      <c r="O352" s="65"/>
      <c r="P352" s="65"/>
      <c r="Q352" s="65"/>
      <c r="S352" s="215">
        <v>1</v>
      </c>
      <c r="T352" s="4"/>
      <c r="U352" s="5"/>
      <c r="V352" s="5"/>
      <c r="W352" s="5"/>
      <c r="X352" s="5"/>
      <c r="Y352" s="5"/>
    </row>
    <row r="353" spans="2:25" s="3" customFormat="1" ht="60" customHeight="1">
      <c r="B353" s="14" t="s">
        <v>836</v>
      </c>
      <c r="C353" s="14" t="s">
        <v>774</v>
      </c>
      <c r="D353" s="6" t="s">
        <v>733</v>
      </c>
      <c r="E353" s="23" t="s">
        <v>1578</v>
      </c>
      <c r="F353" s="66" t="s">
        <v>707</v>
      </c>
      <c r="G353" s="66" t="s">
        <v>837</v>
      </c>
      <c r="H353" s="101" t="s">
        <v>1918</v>
      </c>
      <c r="I353" s="101" t="s">
        <v>1919</v>
      </c>
      <c r="J353" s="65"/>
      <c r="K353" s="65"/>
      <c r="L353" s="65"/>
      <c r="M353" s="65"/>
      <c r="N353" s="65"/>
      <c r="O353" s="65"/>
      <c r="P353" s="65"/>
      <c r="Q353" s="65"/>
      <c r="S353" s="215">
        <v>1</v>
      </c>
      <c r="T353" s="4"/>
      <c r="U353" s="5"/>
      <c r="V353" s="5"/>
      <c r="W353" s="5"/>
      <c r="X353" s="5"/>
      <c r="Y353" s="5"/>
    </row>
    <row r="354" spans="2:25" s="3" customFormat="1" ht="60" customHeight="1">
      <c r="B354" s="14" t="s">
        <v>836</v>
      </c>
      <c r="C354" s="14" t="s">
        <v>460</v>
      </c>
      <c r="D354" s="6" t="s">
        <v>565</v>
      </c>
      <c r="E354" s="23" t="s">
        <v>1582</v>
      </c>
      <c r="F354" s="66" t="s">
        <v>707</v>
      </c>
      <c r="G354" s="66" t="s">
        <v>837</v>
      </c>
      <c r="H354" s="101" t="s">
        <v>1920</v>
      </c>
      <c r="I354" s="101" t="s">
        <v>1921</v>
      </c>
      <c r="J354" s="65"/>
      <c r="K354" s="65"/>
      <c r="L354" s="65"/>
      <c r="M354" s="65"/>
      <c r="N354" s="65"/>
      <c r="O354" s="65"/>
      <c r="P354" s="65"/>
      <c r="Q354" s="65"/>
      <c r="S354" s="215">
        <v>1</v>
      </c>
      <c r="T354" s="4"/>
      <c r="U354" s="5"/>
      <c r="V354" s="5"/>
      <c r="W354" s="5"/>
      <c r="X354" s="5"/>
      <c r="Y354" s="5"/>
    </row>
    <row r="355" spans="2:25" s="3" customFormat="1" ht="60" customHeight="1">
      <c r="B355" s="14" t="s">
        <v>836</v>
      </c>
      <c r="C355" s="14" t="s">
        <v>839</v>
      </c>
      <c r="D355" s="6" t="s">
        <v>750</v>
      </c>
      <c r="E355" s="23" t="s">
        <v>1586</v>
      </c>
      <c r="F355" s="66" t="s">
        <v>707</v>
      </c>
      <c r="G355" s="66" t="s">
        <v>837</v>
      </c>
      <c r="H355" s="101" t="s">
        <v>1922</v>
      </c>
      <c r="I355" s="101" t="s">
        <v>1923</v>
      </c>
      <c r="J355" s="65"/>
      <c r="K355" s="65"/>
      <c r="L355" s="65"/>
      <c r="M355" s="65"/>
      <c r="N355" s="65"/>
      <c r="O355" s="65"/>
      <c r="P355" s="65"/>
      <c r="Q355" s="65"/>
      <c r="S355" s="215">
        <v>1</v>
      </c>
      <c r="T355" s="4"/>
      <c r="U355" s="5"/>
      <c r="V355" s="5"/>
      <c r="W355" s="5"/>
      <c r="X355" s="5"/>
      <c r="Y355" s="5"/>
    </row>
    <row r="356" spans="2:25" s="3" customFormat="1" ht="60" customHeight="1">
      <c r="B356" s="14" t="s">
        <v>836</v>
      </c>
      <c r="C356" s="14" t="s">
        <v>662</v>
      </c>
      <c r="D356" s="6" t="s">
        <v>757</v>
      </c>
      <c r="E356" s="23" t="s">
        <v>1589</v>
      </c>
      <c r="F356" s="66" t="s">
        <v>707</v>
      </c>
      <c r="G356" s="66" t="s">
        <v>837</v>
      </c>
      <c r="H356" s="101" t="s">
        <v>1924</v>
      </c>
      <c r="I356" s="101" t="s">
        <v>1925</v>
      </c>
      <c r="J356" s="65"/>
      <c r="K356" s="65"/>
      <c r="L356" s="65"/>
      <c r="M356" s="65"/>
      <c r="N356" s="65"/>
      <c r="O356" s="65"/>
      <c r="P356" s="65"/>
      <c r="Q356" s="65"/>
      <c r="S356" s="215">
        <v>1</v>
      </c>
      <c r="T356" s="4"/>
      <c r="U356" s="5"/>
      <c r="V356" s="5"/>
      <c r="W356" s="5"/>
      <c r="X356" s="5"/>
      <c r="Y356" s="5"/>
    </row>
    <row r="357" spans="2:25" s="3" customFormat="1" ht="60" customHeight="1">
      <c r="B357" s="14" t="s">
        <v>836</v>
      </c>
      <c r="C357" s="14" t="s">
        <v>773</v>
      </c>
      <c r="D357" s="6" t="s">
        <v>1593</v>
      </c>
      <c r="E357" s="23" t="s">
        <v>1594</v>
      </c>
      <c r="F357" s="66" t="s">
        <v>707</v>
      </c>
      <c r="G357" s="66" t="s">
        <v>837</v>
      </c>
      <c r="H357" s="101" t="s">
        <v>1926</v>
      </c>
      <c r="I357" s="101" t="s">
        <v>1927</v>
      </c>
      <c r="J357" s="65"/>
      <c r="K357" s="65"/>
      <c r="L357" s="65"/>
      <c r="M357" s="65"/>
      <c r="N357" s="65"/>
      <c r="O357" s="65"/>
      <c r="P357" s="65"/>
      <c r="Q357" s="65"/>
      <c r="S357" s="215">
        <v>1</v>
      </c>
      <c r="T357" s="4"/>
      <c r="U357" s="5"/>
      <c r="V357" s="5"/>
      <c r="W357" s="5"/>
      <c r="X357" s="5"/>
      <c r="Y357" s="5"/>
    </row>
    <row r="358" spans="2:25" s="3" customFormat="1" ht="60" customHeight="1">
      <c r="B358" s="14" t="s">
        <v>843</v>
      </c>
      <c r="C358" s="14" t="s">
        <v>774</v>
      </c>
      <c r="D358" s="6" t="s">
        <v>336</v>
      </c>
      <c r="E358" s="23" t="s">
        <v>1570</v>
      </c>
      <c r="F358" s="66" t="s">
        <v>679</v>
      </c>
      <c r="G358" s="66" t="s">
        <v>844</v>
      </c>
      <c r="H358" s="101" t="s">
        <v>1928</v>
      </c>
      <c r="I358" s="101" t="s">
        <v>1929</v>
      </c>
      <c r="J358" s="65"/>
      <c r="K358" s="65"/>
      <c r="L358" s="65"/>
      <c r="M358" s="65"/>
      <c r="N358" s="65"/>
      <c r="O358" s="65"/>
      <c r="P358" s="65"/>
      <c r="Q358" s="65"/>
      <c r="S358" s="215">
        <v>1</v>
      </c>
      <c r="T358" s="4"/>
      <c r="U358" s="5"/>
      <c r="V358" s="5"/>
      <c r="W358" s="5"/>
      <c r="X358" s="5"/>
      <c r="Y358" s="5"/>
    </row>
    <row r="359" spans="2:25" s="3" customFormat="1" ht="60" customHeight="1">
      <c r="B359" s="14" t="s">
        <v>843</v>
      </c>
      <c r="C359" s="14" t="s">
        <v>513</v>
      </c>
      <c r="D359" s="6" t="s">
        <v>336</v>
      </c>
      <c r="E359" s="23" t="s">
        <v>1574</v>
      </c>
      <c r="F359" s="66" t="s">
        <v>679</v>
      </c>
      <c r="G359" s="66" t="s">
        <v>844</v>
      </c>
      <c r="H359" s="101" t="s">
        <v>1930</v>
      </c>
      <c r="I359" s="101" t="s">
        <v>1931</v>
      </c>
      <c r="J359" s="65"/>
      <c r="K359" s="65"/>
      <c r="L359" s="65"/>
      <c r="M359" s="65"/>
      <c r="N359" s="65"/>
      <c r="O359" s="65"/>
      <c r="P359" s="65"/>
      <c r="Q359" s="65"/>
      <c r="S359" s="215">
        <v>1</v>
      </c>
      <c r="T359" s="4"/>
      <c r="U359" s="5"/>
      <c r="V359" s="5"/>
      <c r="W359" s="5"/>
      <c r="X359" s="5"/>
      <c r="Y359" s="5"/>
    </row>
    <row r="360" spans="2:25" s="3" customFormat="1" ht="60" customHeight="1">
      <c r="B360" s="14" t="s">
        <v>843</v>
      </c>
      <c r="C360" s="14" t="s">
        <v>519</v>
      </c>
      <c r="D360" s="6" t="s">
        <v>733</v>
      </c>
      <c r="E360" s="23" t="s">
        <v>1578</v>
      </c>
      <c r="F360" s="66" t="s">
        <v>679</v>
      </c>
      <c r="G360" s="66" t="s">
        <v>844</v>
      </c>
      <c r="H360" s="101" t="s">
        <v>1932</v>
      </c>
      <c r="I360" s="101" t="s">
        <v>1933</v>
      </c>
      <c r="J360" s="65"/>
      <c r="K360" s="65"/>
      <c r="L360" s="65"/>
      <c r="M360" s="65"/>
      <c r="N360" s="65"/>
      <c r="O360" s="65"/>
      <c r="P360" s="65"/>
      <c r="Q360" s="65"/>
      <c r="S360" s="215">
        <v>1</v>
      </c>
      <c r="T360" s="4"/>
      <c r="U360" s="5"/>
      <c r="V360" s="5"/>
      <c r="W360" s="5"/>
      <c r="X360" s="5"/>
      <c r="Y360" s="5"/>
    </row>
    <row r="361" spans="2:25" s="3" customFormat="1" ht="60" customHeight="1">
      <c r="B361" s="14" t="s">
        <v>843</v>
      </c>
      <c r="C361" s="14" t="s">
        <v>729</v>
      </c>
      <c r="D361" s="6" t="s">
        <v>565</v>
      </c>
      <c r="E361" s="23" t="s">
        <v>1582</v>
      </c>
      <c r="F361" s="66" t="s">
        <v>679</v>
      </c>
      <c r="G361" s="66" t="s">
        <v>844</v>
      </c>
      <c r="H361" s="101" t="s">
        <v>1934</v>
      </c>
      <c r="I361" s="101" t="s">
        <v>1935</v>
      </c>
      <c r="J361" s="65"/>
      <c r="K361" s="65"/>
      <c r="L361" s="65"/>
      <c r="M361" s="65"/>
      <c r="N361" s="65"/>
      <c r="O361" s="65"/>
      <c r="P361" s="65"/>
      <c r="Q361" s="65"/>
      <c r="S361" s="215">
        <v>1</v>
      </c>
      <c r="T361" s="4"/>
      <c r="U361" s="5"/>
      <c r="V361" s="5"/>
      <c r="W361" s="5"/>
      <c r="X361" s="5"/>
      <c r="Y361" s="5"/>
    </row>
    <row r="362" spans="2:25" s="3" customFormat="1" ht="60" customHeight="1">
      <c r="B362" s="14" t="s">
        <v>843</v>
      </c>
      <c r="C362" s="14" t="s">
        <v>460</v>
      </c>
      <c r="D362" s="6" t="s">
        <v>750</v>
      </c>
      <c r="E362" s="23" t="s">
        <v>1586</v>
      </c>
      <c r="F362" s="66" t="s">
        <v>679</v>
      </c>
      <c r="G362" s="66" t="s">
        <v>844</v>
      </c>
      <c r="H362" s="101" t="s">
        <v>1936</v>
      </c>
      <c r="I362" s="101" t="s">
        <v>1937</v>
      </c>
      <c r="J362" s="65"/>
      <c r="K362" s="65"/>
      <c r="L362" s="65"/>
      <c r="M362" s="65"/>
      <c r="N362" s="65"/>
      <c r="O362" s="65"/>
      <c r="P362" s="65"/>
      <c r="Q362" s="65"/>
      <c r="S362" s="215">
        <v>1</v>
      </c>
      <c r="T362" s="4"/>
      <c r="U362" s="5"/>
      <c r="V362" s="5"/>
      <c r="W362" s="5"/>
      <c r="X362" s="5"/>
      <c r="Y362" s="5"/>
    </row>
    <row r="363" spans="2:25" s="3" customFormat="1" ht="60" customHeight="1">
      <c r="B363" s="14" t="s">
        <v>843</v>
      </c>
      <c r="C363" s="14" t="s">
        <v>674</v>
      </c>
      <c r="D363" s="6" t="s">
        <v>757</v>
      </c>
      <c r="E363" s="23" t="s">
        <v>1589</v>
      </c>
      <c r="F363" s="66" t="s">
        <v>679</v>
      </c>
      <c r="G363" s="66" t="s">
        <v>844</v>
      </c>
      <c r="H363" s="101" t="s">
        <v>1938</v>
      </c>
      <c r="I363" s="101" t="s">
        <v>1939</v>
      </c>
      <c r="J363" s="65"/>
      <c r="K363" s="65"/>
      <c r="L363" s="65"/>
      <c r="M363" s="65"/>
      <c r="N363" s="65"/>
      <c r="O363" s="65"/>
      <c r="P363" s="65"/>
      <c r="Q363" s="65"/>
      <c r="S363" s="215">
        <v>1</v>
      </c>
      <c r="T363" s="4"/>
      <c r="U363" s="5"/>
      <c r="V363" s="5"/>
      <c r="W363" s="5"/>
      <c r="X363" s="5"/>
      <c r="Y363" s="5"/>
    </row>
    <row r="364" spans="2:25" s="3" customFormat="1" ht="60" customHeight="1">
      <c r="B364" s="14" t="s">
        <v>843</v>
      </c>
      <c r="C364" s="14" t="s">
        <v>547</v>
      </c>
      <c r="D364" s="6" t="s">
        <v>1593</v>
      </c>
      <c r="E364" s="23" t="s">
        <v>1594</v>
      </c>
      <c r="F364" s="66" t="s">
        <v>679</v>
      </c>
      <c r="G364" s="66" t="s">
        <v>844</v>
      </c>
      <c r="H364" s="101" t="s">
        <v>1940</v>
      </c>
      <c r="I364" s="101" t="s">
        <v>1941</v>
      </c>
      <c r="J364" s="65"/>
      <c r="K364" s="65"/>
      <c r="L364" s="65"/>
      <c r="M364" s="65"/>
      <c r="N364" s="65"/>
      <c r="O364" s="65"/>
      <c r="P364" s="65"/>
      <c r="Q364" s="65"/>
      <c r="S364" s="215">
        <v>1</v>
      </c>
      <c r="T364" s="4"/>
      <c r="U364" s="5"/>
      <c r="V364" s="5"/>
      <c r="W364" s="5"/>
      <c r="X364" s="5"/>
      <c r="Y364" s="5"/>
    </row>
    <row r="365" spans="2:25" s="3" customFormat="1" ht="60" customHeight="1">
      <c r="B365" s="14" t="s">
        <v>849</v>
      </c>
      <c r="C365" s="14" t="s">
        <v>647</v>
      </c>
      <c r="D365" s="6" t="s">
        <v>336</v>
      </c>
      <c r="E365" s="23" t="s">
        <v>1570</v>
      </c>
      <c r="F365" s="66" t="s">
        <v>726</v>
      </c>
      <c r="G365" s="66" t="s">
        <v>850</v>
      </c>
      <c r="H365" s="101" t="s">
        <v>1942</v>
      </c>
      <c r="I365" s="101" t="s">
        <v>1943</v>
      </c>
      <c r="J365" s="65"/>
      <c r="K365" s="65"/>
      <c r="L365" s="65"/>
      <c r="M365" s="65"/>
      <c r="N365" s="65"/>
      <c r="O365" s="65"/>
      <c r="P365" s="65"/>
      <c r="Q365" s="65"/>
      <c r="S365" s="215">
        <v>1</v>
      </c>
      <c r="T365" s="4"/>
      <c r="U365" s="5"/>
      <c r="V365" s="5"/>
      <c r="W365" s="5"/>
      <c r="X365" s="5"/>
      <c r="Y365" s="5"/>
    </row>
    <row r="366" spans="2:25" s="3" customFormat="1" ht="60" customHeight="1">
      <c r="B366" s="14" t="s">
        <v>849</v>
      </c>
      <c r="C366" s="14" t="s">
        <v>641</v>
      </c>
      <c r="D366" s="6" t="s">
        <v>336</v>
      </c>
      <c r="E366" s="23" t="s">
        <v>1574</v>
      </c>
      <c r="F366" s="66" t="s">
        <v>726</v>
      </c>
      <c r="G366" s="66" t="s">
        <v>850</v>
      </c>
      <c r="H366" s="101" t="s">
        <v>1944</v>
      </c>
      <c r="I366" s="101" t="s">
        <v>1945</v>
      </c>
      <c r="J366" s="65"/>
      <c r="K366" s="65"/>
      <c r="L366" s="65"/>
      <c r="M366" s="65"/>
      <c r="N366" s="65"/>
      <c r="O366" s="65"/>
      <c r="P366" s="65"/>
      <c r="Q366" s="65"/>
      <c r="S366" s="215">
        <v>1</v>
      </c>
      <c r="T366" s="4"/>
      <c r="U366" s="5"/>
      <c r="V366" s="5"/>
      <c r="W366" s="5"/>
      <c r="X366" s="5"/>
      <c r="Y366" s="5"/>
    </row>
    <row r="367" spans="2:25" s="3" customFormat="1" ht="60" customHeight="1">
      <c r="B367" s="14" t="s">
        <v>849</v>
      </c>
      <c r="C367" s="14" t="s">
        <v>763</v>
      </c>
      <c r="D367" s="6" t="s">
        <v>733</v>
      </c>
      <c r="E367" s="23" t="s">
        <v>1578</v>
      </c>
      <c r="F367" s="66" t="s">
        <v>726</v>
      </c>
      <c r="G367" s="66" t="s">
        <v>850</v>
      </c>
      <c r="H367" s="101" t="s">
        <v>1946</v>
      </c>
      <c r="I367" s="101" t="s">
        <v>1947</v>
      </c>
      <c r="J367" s="65"/>
      <c r="K367" s="65"/>
      <c r="L367" s="65"/>
      <c r="M367" s="65"/>
      <c r="N367" s="65"/>
      <c r="O367" s="65"/>
      <c r="P367" s="65"/>
      <c r="Q367" s="65"/>
      <c r="S367" s="215">
        <v>1</v>
      </c>
      <c r="T367" s="4"/>
      <c r="U367" s="5"/>
      <c r="V367" s="5"/>
      <c r="W367" s="5"/>
      <c r="X367" s="5"/>
      <c r="Y367" s="5"/>
    </row>
    <row r="368" spans="2:25" s="3" customFormat="1" ht="60" customHeight="1">
      <c r="B368" s="14" t="s">
        <v>849</v>
      </c>
      <c r="C368" s="14" t="s">
        <v>459</v>
      </c>
      <c r="D368" s="6" t="s">
        <v>565</v>
      </c>
      <c r="E368" s="23" t="s">
        <v>1582</v>
      </c>
      <c r="F368" s="66" t="s">
        <v>726</v>
      </c>
      <c r="G368" s="66" t="s">
        <v>850</v>
      </c>
      <c r="H368" s="101" t="s">
        <v>1948</v>
      </c>
      <c r="I368" s="101" t="s">
        <v>1949</v>
      </c>
      <c r="J368" s="65"/>
      <c r="K368" s="65"/>
      <c r="L368" s="65"/>
      <c r="M368" s="65"/>
      <c r="N368" s="65"/>
      <c r="O368" s="65"/>
      <c r="P368" s="65"/>
      <c r="Q368" s="65"/>
      <c r="S368" s="215">
        <v>1</v>
      </c>
      <c r="T368" s="4"/>
      <c r="U368" s="5"/>
      <c r="V368" s="5"/>
      <c r="W368" s="5"/>
      <c r="X368" s="5"/>
      <c r="Y368" s="5"/>
    </row>
    <row r="369" spans="2:25" s="3" customFormat="1" ht="60" customHeight="1">
      <c r="B369" s="14" t="s">
        <v>849</v>
      </c>
      <c r="C369" s="14" t="s">
        <v>756</v>
      </c>
      <c r="D369" s="6" t="s">
        <v>750</v>
      </c>
      <c r="E369" s="23" t="s">
        <v>1586</v>
      </c>
      <c r="F369" s="66" t="s">
        <v>726</v>
      </c>
      <c r="G369" s="66" t="s">
        <v>850</v>
      </c>
      <c r="H369" s="101" t="s">
        <v>1950</v>
      </c>
      <c r="I369" s="101" t="s">
        <v>1951</v>
      </c>
      <c r="J369" s="65"/>
      <c r="K369" s="65"/>
      <c r="L369" s="65"/>
      <c r="M369" s="65"/>
      <c r="N369" s="65"/>
      <c r="O369" s="65"/>
      <c r="P369" s="65"/>
      <c r="Q369" s="65"/>
      <c r="S369" s="215">
        <v>1</v>
      </c>
      <c r="T369" s="4"/>
      <c r="U369" s="5"/>
      <c r="V369" s="5"/>
      <c r="W369" s="5"/>
      <c r="X369" s="5"/>
      <c r="Y369" s="5"/>
    </row>
    <row r="370" spans="2:25" s="3" customFormat="1" ht="60" customHeight="1">
      <c r="B370" s="14" t="s">
        <v>849</v>
      </c>
      <c r="C370" s="14" t="s">
        <v>665</v>
      </c>
      <c r="D370" s="6" t="s">
        <v>757</v>
      </c>
      <c r="E370" s="23" t="s">
        <v>1589</v>
      </c>
      <c r="F370" s="66" t="s">
        <v>726</v>
      </c>
      <c r="G370" s="66" t="s">
        <v>850</v>
      </c>
      <c r="H370" s="101" t="s">
        <v>1952</v>
      </c>
      <c r="I370" s="101" t="s">
        <v>1953</v>
      </c>
      <c r="J370" s="65"/>
      <c r="K370" s="65"/>
      <c r="L370" s="65"/>
      <c r="M370" s="65"/>
      <c r="N370" s="65"/>
      <c r="O370" s="65"/>
      <c r="P370" s="65"/>
      <c r="Q370" s="65"/>
      <c r="S370" s="215">
        <v>1</v>
      </c>
      <c r="T370" s="4"/>
      <c r="U370" s="5"/>
      <c r="V370" s="5"/>
      <c r="W370" s="5"/>
      <c r="X370" s="5"/>
      <c r="Y370" s="5"/>
    </row>
    <row r="371" spans="2:25" s="3" customFormat="1" ht="60" customHeight="1">
      <c r="B371" s="14" t="s">
        <v>849</v>
      </c>
      <c r="C371" s="14" t="s">
        <v>693</v>
      </c>
      <c r="D371" s="6" t="s">
        <v>1593</v>
      </c>
      <c r="E371" s="23" t="s">
        <v>1594</v>
      </c>
      <c r="F371" s="66" t="s">
        <v>726</v>
      </c>
      <c r="G371" s="66" t="s">
        <v>850</v>
      </c>
      <c r="H371" s="101" t="s">
        <v>1954</v>
      </c>
      <c r="I371" s="101" t="s">
        <v>1955</v>
      </c>
      <c r="J371" s="65"/>
      <c r="K371" s="65"/>
      <c r="L371" s="65"/>
      <c r="M371" s="65"/>
      <c r="N371" s="65"/>
      <c r="O371" s="65"/>
      <c r="P371" s="65"/>
      <c r="Q371" s="65"/>
      <c r="S371" s="215">
        <v>1</v>
      </c>
      <c r="T371" s="4"/>
      <c r="U371" s="5"/>
      <c r="V371" s="5"/>
      <c r="W371" s="5"/>
      <c r="X371" s="5"/>
      <c r="Y371" s="5"/>
    </row>
    <row r="372" spans="2:25" s="3" customFormat="1" ht="60" customHeight="1">
      <c r="B372" s="14" t="s">
        <v>818</v>
      </c>
      <c r="C372" s="14" t="s">
        <v>774</v>
      </c>
      <c r="D372" s="6" t="s">
        <v>336</v>
      </c>
      <c r="E372" s="23" t="s">
        <v>1570</v>
      </c>
      <c r="F372" s="66" t="s">
        <v>769</v>
      </c>
      <c r="G372" s="66" t="s">
        <v>856</v>
      </c>
      <c r="H372" s="101" t="s">
        <v>1956</v>
      </c>
      <c r="I372" s="101" t="s">
        <v>1957</v>
      </c>
      <c r="J372" s="65"/>
      <c r="K372" s="65"/>
      <c r="L372" s="65"/>
      <c r="M372" s="65"/>
      <c r="N372" s="65"/>
      <c r="O372" s="65"/>
      <c r="P372" s="65"/>
      <c r="Q372" s="65"/>
      <c r="S372" s="215">
        <v>1</v>
      </c>
      <c r="T372" s="4"/>
      <c r="U372" s="5"/>
      <c r="V372" s="5"/>
      <c r="W372" s="5"/>
      <c r="X372" s="5"/>
      <c r="Y372" s="5"/>
    </row>
    <row r="373" spans="2:25" s="3" customFormat="1" ht="60" customHeight="1">
      <c r="B373" s="14" t="s">
        <v>818</v>
      </c>
      <c r="C373" s="14" t="s">
        <v>641</v>
      </c>
      <c r="D373" s="6" t="s">
        <v>336</v>
      </c>
      <c r="E373" s="23" t="s">
        <v>1574</v>
      </c>
      <c r="F373" s="66" t="s">
        <v>769</v>
      </c>
      <c r="G373" s="66" t="s">
        <v>856</v>
      </c>
      <c r="H373" s="101" t="s">
        <v>1958</v>
      </c>
      <c r="I373" s="101" t="s">
        <v>1959</v>
      </c>
      <c r="J373" s="65"/>
      <c r="K373" s="65"/>
      <c r="L373" s="65"/>
      <c r="M373" s="65"/>
      <c r="N373" s="65"/>
      <c r="O373" s="65"/>
      <c r="P373" s="65"/>
      <c r="Q373" s="65"/>
      <c r="S373" s="215">
        <v>1</v>
      </c>
      <c r="T373" s="4"/>
      <c r="U373" s="5"/>
      <c r="V373" s="5"/>
      <c r="W373" s="5"/>
      <c r="X373" s="5"/>
      <c r="Y373" s="5"/>
    </row>
    <row r="374" spans="2:25" s="3" customFormat="1" ht="60" customHeight="1">
      <c r="B374" s="14" t="s">
        <v>818</v>
      </c>
      <c r="C374" s="14" t="s">
        <v>525</v>
      </c>
      <c r="D374" s="6" t="s">
        <v>733</v>
      </c>
      <c r="E374" s="23" t="s">
        <v>1578</v>
      </c>
      <c r="F374" s="66" t="s">
        <v>769</v>
      </c>
      <c r="G374" s="66" t="s">
        <v>856</v>
      </c>
      <c r="H374" s="101" t="s">
        <v>1960</v>
      </c>
      <c r="I374" s="101" t="s">
        <v>1961</v>
      </c>
      <c r="J374" s="65"/>
      <c r="K374" s="65"/>
      <c r="L374" s="65"/>
      <c r="M374" s="65"/>
      <c r="N374" s="65"/>
      <c r="O374" s="65"/>
      <c r="P374" s="65"/>
      <c r="Q374" s="65"/>
      <c r="S374" s="215">
        <v>1</v>
      </c>
      <c r="T374" s="4"/>
      <c r="U374" s="5"/>
      <c r="V374" s="5"/>
      <c r="W374" s="5"/>
      <c r="X374" s="5"/>
      <c r="Y374" s="5"/>
    </row>
    <row r="375" spans="2:25" s="3" customFormat="1" ht="60" customHeight="1">
      <c r="B375" s="14" t="s">
        <v>818</v>
      </c>
      <c r="C375" s="14" t="s">
        <v>783</v>
      </c>
      <c r="D375" s="6" t="s">
        <v>565</v>
      </c>
      <c r="E375" s="23" t="s">
        <v>1582</v>
      </c>
      <c r="F375" s="66" t="s">
        <v>769</v>
      </c>
      <c r="G375" s="66" t="s">
        <v>856</v>
      </c>
      <c r="H375" s="101" t="s">
        <v>1962</v>
      </c>
      <c r="I375" s="101" t="s">
        <v>1963</v>
      </c>
      <c r="J375" s="65"/>
      <c r="K375" s="65"/>
      <c r="L375" s="65"/>
      <c r="M375" s="65"/>
      <c r="N375" s="65"/>
      <c r="O375" s="65"/>
      <c r="P375" s="65"/>
      <c r="Q375" s="65"/>
      <c r="S375" s="215">
        <v>1</v>
      </c>
      <c r="T375" s="4"/>
      <c r="U375" s="5"/>
      <c r="V375" s="5"/>
      <c r="W375" s="5"/>
      <c r="X375" s="5"/>
      <c r="Y375" s="5"/>
    </row>
    <row r="376" spans="2:25" s="3" customFormat="1" ht="60" customHeight="1">
      <c r="B376" s="14" t="s">
        <v>818</v>
      </c>
      <c r="C376" s="14" t="s">
        <v>513</v>
      </c>
      <c r="D376" s="6" t="s">
        <v>750</v>
      </c>
      <c r="E376" s="23" t="s">
        <v>1586</v>
      </c>
      <c r="F376" s="66" t="s">
        <v>769</v>
      </c>
      <c r="G376" s="66" t="s">
        <v>856</v>
      </c>
      <c r="H376" s="101" t="s">
        <v>1964</v>
      </c>
      <c r="I376" s="101" t="s">
        <v>1965</v>
      </c>
      <c r="J376" s="65"/>
      <c r="K376" s="65"/>
      <c r="L376" s="65"/>
      <c r="M376" s="65"/>
      <c r="N376" s="65"/>
      <c r="O376" s="65"/>
      <c r="P376" s="65"/>
      <c r="Q376" s="65"/>
      <c r="S376" s="215">
        <v>1</v>
      </c>
      <c r="T376" s="4"/>
      <c r="U376" s="5"/>
      <c r="V376" s="5"/>
      <c r="W376" s="5"/>
      <c r="X376" s="5"/>
      <c r="Y376" s="5"/>
    </row>
    <row r="377" spans="2:25" s="3" customFormat="1" ht="60" customHeight="1">
      <c r="B377" s="14" t="s">
        <v>818</v>
      </c>
      <c r="C377" s="14" t="s">
        <v>858</v>
      </c>
      <c r="D377" s="6" t="s">
        <v>757</v>
      </c>
      <c r="E377" s="23" t="s">
        <v>1589</v>
      </c>
      <c r="F377" s="66" t="s">
        <v>769</v>
      </c>
      <c r="G377" s="66" t="s">
        <v>856</v>
      </c>
      <c r="H377" s="101" t="s">
        <v>1966</v>
      </c>
      <c r="I377" s="101" t="s">
        <v>1967</v>
      </c>
      <c r="J377" s="65"/>
      <c r="K377" s="65"/>
      <c r="L377" s="65"/>
      <c r="M377" s="65"/>
      <c r="N377" s="65"/>
      <c r="O377" s="65"/>
      <c r="P377" s="65"/>
      <c r="Q377" s="65"/>
      <c r="S377" s="215">
        <v>1</v>
      </c>
      <c r="T377" s="4"/>
      <c r="U377" s="5"/>
      <c r="V377" s="5"/>
      <c r="W377" s="5"/>
      <c r="X377" s="5"/>
      <c r="Y377" s="5"/>
    </row>
    <row r="378" spans="2:25" s="3" customFormat="1" ht="60" customHeight="1">
      <c r="B378" s="14" t="s">
        <v>818</v>
      </c>
      <c r="C378" s="14" t="s">
        <v>773</v>
      </c>
      <c r="D378" s="6" t="s">
        <v>1593</v>
      </c>
      <c r="E378" s="23" t="s">
        <v>1594</v>
      </c>
      <c r="F378" s="66" t="s">
        <v>769</v>
      </c>
      <c r="G378" s="66" t="s">
        <v>856</v>
      </c>
      <c r="H378" s="101" t="s">
        <v>1968</v>
      </c>
      <c r="I378" s="101" t="s">
        <v>1969</v>
      </c>
      <c r="J378" s="65"/>
      <c r="K378" s="65"/>
      <c r="L378" s="65"/>
      <c r="M378" s="65"/>
      <c r="N378" s="65"/>
      <c r="O378" s="65"/>
      <c r="P378" s="65"/>
      <c r="Q378" s="65"/>
      <c r="S378" s="215">
        <v>1</v>
      </c>
      <c r="T378" s="4"/>
      <c r="U378" s="5"/>
      <c r="V378" s="5"/>
      <c r="W378" s="5"/>
      <c r="X378" s="5"/>
      <c r="Y378" s="5"/>
    </row>
    <row r="379" spans="2:25" s="3" customFormat="1" ht="60" customHeight="1">
      <c r="B379" s="14" t="s">
        <v>862</v>
      </c>
      <c r="C379" s="14" t="s">
        <v>519</v>
      </c>
      <c r="D379" s="6" t="s">
        <v>336</v>
      </c>
      <c r="E379" s="23" t="s">
        <v>1570</v>
      </c>
      <c r="F379" s="66" t="s">
        <v>707</v>
      </c>
      <c r="G379" s="66" t="s">
        <v>863</v>
      </c>
      <c r="H379" s="101" t="s">
        <v>1970</v>
      </c>
      <c r="I379" s="101" t="s">
        <v>1971</v>
      </c>
      <c r="J379" s="65"/>
      <c r="K379" s="65"/>
      <c r="L379" s="65"/>
      <c r="M379" s="65"/>
      <c r="N379" s="65"/>
      <c r="O379" s="65"/>
      <c r="P379" s="65"/>
      <c r="Q379" s="65"/>
      <c r="S379" s="215">
        <v>1</v>
      </c>
      <c r="T379" s="4"/>
      <c r="U379" s="5"/>
      <c r="V379" s="5"/>
      <c r="W379" s="5"/>
      <c r="X379" s="5"/>
      <c r="Y379" s="5"/>
    </row>
    <row r="380" spans="2:25" s="3" customFormat="1" ht="60" customHeight="1">
      <c r="B380" s="14" t="s">
        <v>862</v>
      </c>
      <c r="C380" s="14" t="s">
        <v>865</v>
      </c>
      <c r="D380" s="6" t="s">
        <v>336</v>
      </c>
      <c r="E380" s="23" t="s">
        <v>1574</v>
      </c>
      <c r="F380" s="66" t="s">
        <v>707</v>
      </c>
      <c r="G380" s="66" t="s">
        <v>863</v>
      </c>
      <c r="H380" s="101" t="s">
        <v>1972</v>
      </c>
      <c r="I380" s="101" t="s">
        <v>1973</v>
      </c>
      <c r="J380" s="65"/>
      <c r="K380" s="65"/>
      <c r="L380" s="65"/>
      <c r="M380" s="65"/>
      <c r="N380" s="65"/>
      <c r="O380" s="65"/>
      <c r="P380" s="65"/>
      <c r="Q380" s="65"/>
      <c r="S380" s="215">
        <v>1</v>
      </c>
      <c r="T380" s="4"/>
      <c r="U380" s="5"/>
      <c r="V380" s="5"/>
      <c r="W380" s="5"/>
      <c r="X380" s="5"/>
      <c r="Y380" s="5"/>
    </row>
    <row r="381" spans="2:25" s="3" customFormat="1" ht="60" customHeight="1">
      <c r="B381" s="14" t="s">
        <v>862</v>
      </c>
      <c r="C381" s="14" t="s">
        <v>729</v>
      </c>
      <c r="D381" s="6" t="s">
        <v>733</v>
      </c>
      <c r="E381" s="23" t="s">
        <v>1578</v>
      </c>
      <c r="F381" s="66" t="s">
        <v>707</v>
      </c>
      <c r="G381" s="66" t="s">
        <v>863</v>
      </c>
      <c r="H381" s="101" t="s">
        <v>1974</v>
      </c>
      <c r="I381" s="101" t="s">
        <v>1975</v>
      </c>
      <c r="J381" s="65"/>
      <c r="K381" s="65"/>
      <c r="L381" s="65"/>
      <c r="M381" s="65"/>
      <c r="N381" s="65"/>
      <c r="O381" s="65"/>
      <c r="P381" s="65"/>
      <c r="Q381" s="65"/>
      <c r="S381" s="215">
        <v>1</v>
      </c>
      <c r="T381" s="4"/>
      <c r="U381" s="5"/>
      <c r="V381" s="5"/>
      <c r="W381" s="5"/>
      <c r="X381" s="5"/>
      <c r="Y381" s="5"/>
    </row>
    <row r="382" spans="2:25" s="3" customFormat="1" ht="60" customHeight="1">
      <c r="B382" s="14" t="s">
        <v>862</v>
      </c>
      <c r="C382" s="14" t="s">
        <v>459</v>
      </c>
      <c r="D382" s="6" t="s">
        <v>565</v>
      </c>
      <c r="E382" s="23" t="s">
        <v>1582</v>
      </c>
      <c r="F382" s="66" t="s">
        <v>707</v>
      </c>
      <c r="G382" s="66" t="s">
        <v>863</v>
      </c>
      <c r="H382" s="101" t="s">
        <v>1976</v>
      </c>
      <c r="I382" s="101" t="s">
        <v>1977</v>
      </c>
      <c r="J382" s="65"/>
      <c r="K382" s="65"/>
      <c r="L382" s="65"/>
      <c r="M382" s="65"/>
      <c r="N382" s="65"/>
      <c r="O382" s="65"/>
      <c r="P382" s="65"/>
      <c r="Q382" s="65"/>
      <c r="S382" s="215">
        <v>1</v>
      </c>
      <c r="T382" s="4"/>
      <c r="U382" s="5"/>
      <c r="V382" s="5"/>
      <c r="W382" s="5"/>
      <c r="X382" s="5"/>
      <c r="Y382" s="5"/>
    </row>
    <row r="383" spans="2:25" s="3" customFormat="1" ht="60" customHeight="1">
      <c r="B383" s="14" t="s">
        <v>862</v>
      </c>
      <c r="C383" s="14" t="s">
        <v>676</v>
      </c>
      <c r="D383" s="6" t="s">
        <v>750</v>
      </c>
      <c r="E383" s="23" t="s">
        <v>1586</v>
      </c>
      <c r="F383" s="66" t="s">
        <v>707</v>
      </c>
      <c r="G383" s="66" t="s">
        <v>863</v>
      </c>
      <c r="H383" s="101" t="s">
        <v>1978</v>
      </c>
      <c r="I383" s="101" t="s">
        <v>1979</v>
      </c>
      <c r="J383" s="65"/>
      <c r="K383" s="65"/>
      <c r="L383" s="65"/>
      <c r="M383" s="65"/>
      <c r="N383" s="65"/>
      <c r="O383" s="65"/>
      <c r="P383" s="65"/>
      <c r="Q383" s="65"/>
      <c r="S383" s="215">
        <v>1</v>
      </c>
      <c r="T383" s="4"/>
      <c r="U383" s="5"/>
      <c r="V383" s="5"/>
      <c r="W383" s="5"/>
      <c r="X383" s="5"/>
      <c r="Y383" s="5"/>
    </row>
    <row r="384" spans="2:25" s="3" customFormat="1" ht="60" customHeight="1">
      <c r="B384" s="14" t="s">
        <v>862</v>
      </c>
      <c r="C384" s="14" t="s">
        <v>553</v>
      </c>
      <c r="D384" s="6" t="s">
        <v>757</v>
      </c>
      <c r="E384" s="23" t="s">
        <v>1589</v>
      </c>
      <c r="F384" s="66" t="s">
        <v>707</v>
      </c>
      <c r="G384" s="66" t="s">
        <v>863</v>
      </c>
      <c r="H384" s="101" t="s">
        <v>1980</v>
      </c>
      <c r="I384" s="101" t="s">
        <v>1981</v>
      </c>
      <c r="J384" s="65"/>
      <c r="K384" s="65"/>
      <c r="L384" s="65"/>
      <c r="M384" s="65"/>
      <c r="N384" s="65"/>
      <c r="O384" s="65"/>
      <c r="P384" s="65"/>
      <c r="Q384" s="65"/>
      <c r="S384" s="215">
        <v>1</v>
      </c>
      <c r="T384" s="4"/>
      <c r="U384" s="5"/>
      <c r="V384" s="5"/>
      <c r="W384" s="5"/>
      <c r="X384" s="5"/>
      <c r="Y384" s="5"/>
    </row>
    <row r="385" spans="2:25" s="3" customFormat="1" ht="60" customHeight="1">
      <c r="B385" s="14" t="s">
        <v>862</v>
      </c>
      <c r="C385" s="14" t="s">
        <v>547</v>
      </c>
      <c r="D385" s="6" t="s">
        <v>1593</v>
      </c>
      <c r="E385" s="23" t="s">
        <v>1594</v>
      </c>
      <c r="F385" s="66" t="s">
        <v>707</v>
      </c>
      <c r="G385" s="66" t="s">
        <v>863</v>
      </c>
      <c r="H385" s="101" t="s">
        <v>1982</v>
      </c>
      <c r="I385" s="101" t="s">
        <v>1983</v>
      </c>
      <c r="J385" s="65"/>
      <c r="K385" s="65"/>
      <c r="L385" s="65"/>
      <c r="M385" s="65"/>
      <c r="N385" s="65"/>
      <c r="O385" s="65"/>
      <c r="P385" s="65"/>
      <c r="Q385" s="65"/>
      <c r="S385" s="215">
        <v>1</v>
      </c>
      <c r="T385" s="4"/>
      <c r="U385" s="5"/>
      <c r="V385" s="5"/>
      <c r="W385" s="5"/>
      <c r="X385" s="5"/>
      <c r="Y385" s="5"/>
    </row>
    <row r="386" spans="2:25" s="3" customFormat="1" ht="60" customHeight="1">
      <c r="B386" s="14" t="s">
        <v>868</v>
      </c>
      <c r="C386" s="14" t="s">
        <v>774</v>
      </c>
      <c r="D386" s="6" t="s">
        <v>336</v>
      </c>
      <c r="E386" s="23" t="s">
        <v>1570</v>
      </c>
      <c r="F386" s="66" t="s">
        <v>869</v>
      </c>
      <c r="G386" s="66" t="s">
        <v>870</v>
      </c>
      <c r="H386" s="101" t="s">
        <v>1984</v>
      </c>
      <c r="I386" s="101" t="s">
        <v>1985</v>
      </c>
      <c r="J386" s="65"/>
      <c r="K386" s="65"/>
      <c r="L386" s="65"/>
      <c r="M386" s="65"/>
      <c r="N386" s="65"/>
      <c r="O386" s="65"/>
      <c r="P386" s="65"/>
      <c r="Q386" s="65"/>
      <c r="S386" s="215">
        <v>1</v>
      </c>
      <c r="T386" s="4"/>
      <c r="U386" s="5"/>
      <c r="V386" s="5"/>
      <c r="W386" s="5"/>
      <c r="X386" s="5"/>
      <c r="Y386" s="5"/>
    </row>
    <row r="387" spans="2:25" s="3" customFormat="1" ht="60" customHeight="1">
      <c r="B387" s="14" t="s">
        <v>868</v>
      </c>
      <c r="C387" s="14" t="s">
        <v>872</v>
      </c>
      <c r="D387" s="6" t="s">
        <v>336</v>
      </c>
      <c r="E387" s="23" t="s">
        <v>1574</v>
      </c>
      <c r="F387" s="66" t="s">
        <v>869</v>
      </c>
      <c r="G387" s="66" t="s">
        <v>870</v>
      </c>
      <c r="H387" s="101" t="s">
        <v>1986</v>
      </c>
      <c r="I387" s="101" t="s">
        <v>1987</v>
      </c>
      <c r="J387" s="65"/>
      <c r="K387" s="65"/>
      <c r="L387" s="65"/>
      <c r="M387" s="65"/>
      <c r="N387" s="65"/>
      <c r="O387" s="65"/>
      <c r="P387" s="65"/>
      <c r="Q387" s="65"/>
      <c r="S387" s="215">
        <v>1</v>
      </c>
      <c r="T387" s="4"/>
      <c r="U387" s="5"/>
      <c r="V387" s="5"/>
      <c r="W387" s="5"/>
      <c r="X387" s="5"/>
      <c r="Y387" s="5"/>
    </row>
    <row r="388" spans="2:25" s="3" customFormat="1" ht="60" customHeight="1">
      <c r="B388" s="14" t="s">
        <v>868</v>
      </c>
      <c r="C388" s="14" t="s">
        <v>460</v>
      </c>
      <c r="D388" s="6" t="s">
        <v>733</v>
      </c>
      <c r="E388" s="23" t="s">
        <v>1578</v>
      </c>
      <c r="F388" s="66" t="s">
        <v>869</v>
      </c>
      <c r="G388" s="66" t="s">
        <v>870</v>
      </c>
      <c r="H388" s="101" t="s">
        <v>1988</v>
      </c>
      <c r="I388" s="101" t="s">
        <v>1989</v>
      </c>
      <c r="J388" s="65"/>
      <c r="K388" s="65"/>
      <c r="L388" s="65"/>
      <c r="M388" s="65"/>
      <c r="N388" s="65"/>
      <c r="O388" s="65"/>
      <c r="P388" s="65"/>
      <c r="Q388" s="65"/>
      <c r="S388" s="215">
        <v>1</v>
      </c>
      <c r="T388" s="4"/>
      <c r="U388" s="5"/>
      <c r="V388" s="5"/>
      <c r="W388" s="5"/>
      <c r="X388" s="5"/>
      <c r="Y388" s="5"/>
    </row>
    <row r="389" spans="2:25" s="3" customFormat="1" ht="60" customHeight="1">
      <c r="B389" s="14" t="s">
        <v>868</v>
      </c>
      <c r="C389" s="14" t="s">
        <v>759</v>
      </c>
      <c r="D389" s="6" t="s">
        <v>565</v>
      </c>
      <c r="E389" s="23" t="s">
        <v>1582</v>
      </c>
      <c r="F389" s="66" t="s">
        <v>869</v>
      </c>
      <c r="G389" s="66" t="s">
        <v>870</v>
      </c>
      <c r="H389" s="101" t="s">
        <v>1990</v>
      </c>
      <c r="I389" s="101" t="s">
        <v>1991</v>
      </c>
      <c r="J389" s="65"/>
      <c r="K389" s="65"/>
      <c r="L389" s="65"/>
      <c r="M389" s="65"/>
      <c r="N389" s="65"/>
      <c r="O389" s="65"/>
      <c r="P389" s="65"/>
      <c r="Q389" s="65"/>
      <c r="S389" s="215">
        <v>1</v>
      </c>
      <c r="T389" s="4"/>
      <c r="U389" s="5"/>
      <c r="V389" s="5"/>
      <c r="W389" s="5"/>
      <c r="X389" s="5"/>
      <c r="Y389" s="5"/>
    </row>
    <row r="390" spans="2:25" s="3" customFormat="1" ht="60" customHeight="1">
      <c r="B390" s="14" t="s">
        <v>868</v>
      </c>
      <c r="C390" s="14" t="s">
        <v>536</v>
      </c>
      <c r="D390" s="6" t="s">
        <v>750</v>
      </c>
      <c r="E390" s="23" t="s">
        <v>1586</v>
      </c>
      <c r="F390" s="66" t="s">
        <v>869</v>
      </c>
      <c r="G390" s="66" t="s">
        <v>870</v>
      </c>
      <c r="H390" s="101" t="s">
        <v>1992</v>
      </c>
      <c r="I390" s="101" t="s">
        <v>1993</v>
      </c>
      <c r="J390" s="65"/>
      <c r="K390" s="65"/>
      <c r="L390" s="65"/>
      <c r="M390" s="65"/>
      <c r="N390" s="65"/>
      <c r="O390" s="65"/>
      <c r="P390" s="65"/>
      <c r="Q390" s="65"/>
      <c r="S390" s="215">
        <v>1</v>
      </c>
      <c r="T390" s="4"/>
      <c r="U390" s="5"/>
      <c r="V390" s="5"/>
      <c r="W390" s="5"/>
      <c r="X390" s="5"/>
      <c r="Y390" s="5"/>
    </row>
    <row r="391" spans="2:25" s="3" customFormat="1" ht="60" customHeight="1">
      <c r="B391" s="14" t="s">
        <v>868</v>
      </c>
      <c r="C391" s="14" t="s">
        <v>650</v>
      </c>
      <c r="D391" s="6" t="s">
        <v>757</v>
      </c>
      <c r="E391" s="23" t="s">
        <v>1589</v>
      </c>
      <c r="F391" s="66" t="s">
        <v>869</v>
      </c>
      <c r="G391" s="66" t="s">
        <v>870</v>
      </c>
      <c r="H391" s="101" t="s">
        <v>1994</v>
      </c>
      <c r="I391" s="101" t="s">
        <v>1995</v>
      </c>
      <c r="J391" s="65"/>
      <c r="K391" s="65"/>
      <c r="L391" s="65"/>
      <c r="M391" s="65"/>
      <c r="N391" s="65"/>
      <c r="O391" s="65"/>
      <c r="P391" s="65"/>
      <c r="Q391" s="65"/>
      <c r="S391" s="215">
        <v>1</v>
      </c>
      <c r="T391" s="4"/>
      <c r="U391" s="5"/>
      <c r="V391" s="5"/>
      <c r="W391" s="5"/>
      <c r="X391" s="5"/>
      <c r="Y391" s="5"/>
    </row>
    <row r="392" spans="2:25" s="3" customFormat="1" ht="60" customHeight="1">
      <c r="B392" s="14" t="s">
        <v>868</v>
      </c>
      <c r="C392" s="14" t="s">
        <v>684</v>
      </c>
      <c r="D392" s="6" t="s">
        <v>1593</v>
      </c>
      <c r="E392" s="23" t="s">
        <v>1594</v>
      </c>
      <c r="F392" s="66" t="s">
        <v>869</v>
      </c>
      <c r="G392" s="66" t="s">
        <v>870</v>
      </c>
      <c r="H392" s="101" t="s">
        <v>1996</v>
      </c>
      <c r="I392" s="101" t="s">
        <v>1997</v>
      </c>
      <c r="J392" s="65"/>
      <c r="K392" s="65"/>
      <c r="L392" s="65"/>
      <c r="M392" s="65"/>
      <c r="N392" s="65"/>
      <c r="O392" s="65"/>
      <c r="P392" s="65"/>
      <c r="Q392" s="65"/>
      <c r="S392" s="215">
        <v>1</v>
      </c>
      <c r="T392" s="4"/>
      <c r="U392" s="5"/>
      <c r="V392" s="5"/>
      <c r="W392" s="5"/>
      <c r="X392" s="5"/>
      <c r="Y392" s="5"/>
    </row>
    <row r="393" spans="2:25" s="3" customFormat="1" ht="60" customHeight="1">
      <c r="B393" s="14" t="s">
        <v>647</v>
      </c>
      <c r="C393" s="14" t="s">
        <v>756</v>
      </c>
      <c r="D393" s="6" t="s">
        <v>336</v>
      </c>
      <c r="E393" s="23" t="s">
        <v>1570</v>
      </c>
      <c r="F393" s="66" t="s">
        <v>878</v>
      </c>
      <c r="G393" s="66" t="s">
        <v>879</v>
      </c>
      <c r="H393" s="101" t="s">
        <v>1998</v>
      </c>
      <c r="I393" s="101" t="s">
        <v>1999</v>
      </c>
      <c r="J393" s="65"/>
      <c r="K393" s="65"/>
      <c r="L393" s="65"/>
      <c r="M393" s="65"/>
      <c r="N393" s="65"/>
      <c r="O393" s="65"/>
      <c r="P393" s="65"/>
      <c r="Q393" s="65"/>
      <c r="S393" s="215">
        <v>1</v>
      </c>
      <c r="T393" s="4"/>
      <c r="U393" s="5"/>
      <c r="V393" s="5"/>
      <c r="W393" s="5"/>
      <c r="X393" s="5"/>
      <c r="Y393" s="5"/>
    </row>
    <row r="394" spans="2:25" s="3" customFormat="1" ht="60" customHeight="1">
      <c r="B394" s="14" t="s">
        <v>647</v>
      </c>
      <c r="C394" s="14" t="s">
        <v>641</v>
      </c>
      <c r="D394" s="6" t="s">
        <v>336</v>
      </c>
      <c r="E394" s="23" t="s">
        <v>1574</v>
      </c>
      <c r="F394" s="66" t="s">
        <v>878</v>
      </c>
      <c r="G394" s="66" t="s">
        <v>879</v>
      </c>
      <c r="H394" s="101" t="s">
        <v>2000</v>
      </c>
      <c r="I394" s="101" t="s">
        <v>2001</v>
      </c>
      <c r="J394" s="65"/>
      <c r="K394" s="65"/>
      <c r="L394" s="65"/>
      <c r="M394" s="65"/>
      <c r="N394" s="65"/>
      <c r="O394" s="65"/>
      <c r="P394" s="65"/>
      <c r="Q394" s="65"/>
      <c r="S394" s="215">
        <v>1</v>
      </c>
      <c r="T394" s="4"/>
      <c r="U394" s="5"/>
      <c r="V394" s="5"/>
      <c r="W394" s="5"/>
      <c r="X394" s="5"/>
      <c r="Y394" s="5"/>
    </row>
    <row r="395" spans="2:25" s="3" customFormat="1" ht="60" customHeight="1">
      <c r="B395" s="14" t="s">
        <v>647</v>
      </c>
      <c r="C395" s="14" t="s">
        <v>882</v>
      </c>
      <c r="D395" s="6" t="s">
        <v>733</v>
      </c>
      <c r="E395" s="23" t="s">
        <v>1578</v>
      </c>
      <c r="F395" s="66" t="s">
        <v>878</v>
      </c>
      <c r="G395" s="66" t="s">
        <v>879</v>
      </c>
      <c r="H395" s="101" t="s">
        <v>2002</v>
      </c>
      <c r="I395" s="101" t="s">
        <v>2003</v>
      </c>
      <c r="J395" s="65"/>
      <c r="K395" s="65"/>
      <c r="L395" s="65"/>
      <c r="M395" s="65"/>
      <c r="N395" s="65"/>
      <c r="O395" s="65"/>
      <c r="P395" s="65"/>
      <c r="Q395" s="65"/>
      <c r="S395" s="215">
        <v>1</v>
      </c>
      <c r="T395" s="4"/>
      <c r="U395" s="5"/>
      <c r="V395" s="5"/>
      <c r="W395" s="5"/>
      <c r="X395" s="5"/>
      <c r="Y395" s="5"/>
    </row>
    <row r="396" spans="2:25" s="3" customFormat="1" ht="60" customHeight="1">
      <c r="B396" s="14" t="s">
        <v>647</v>
      </c>
      <c r="C396" s="14" t="s">
        <v>722</v>
      </c>
      <c r="D396" s="6" t="s">
        <v>565</v>
      </c>
      <c r="E396" s="23" t="s">
        <v>1582</v>
      </c>
      <c r="F396" s="66" t="s">
        <v>878</v>
      </c>
      <c r="G396" s="66" t="s">
        <v>879</v>
      </c>
      <c r="H396" s="101" t="s">
        <v>2004</v>
      </c>
      <c r="I396" s="101" t="s">
        <v>2005</v>
      </c>
      <c r="J396" s="65"/>
      <c r="K396" s="65"/>
      <c r="L396" s="65"/>
      <c r="M396" s="65"/>
      <c r="N396" s="65"/>
      <c r="O396" s="65"/>
      <c r="P396" s="65"/>
      <c r="Q396" s="65"/>
      <c r="S396" s="215">
        <v>1</v>
      </c>
      <c r="T396" s="4"/>
      <c r="U396" s="5"/>
      <c r="V396" s="5"/>
      <c r="W396" s="5"/>
      <c r="X396" s="5"/>
      <c r="Y396" s="5"/>
    </row>
    <row r="397" spans="2:25" s="3" customFormat="1" ht="60" customHeight="1">
      <c r="B397" s="14" t="s">
        <v>647</v>
      </c>
      <c r="C397" s="14" t="s">
        <v>883</v>
      </c>
      <c r="D397" s="6" t="s">
        <v>750</v>
      </c>
      <c r="E397" s="23" t="s">
        <v>1586</v>
      </c>
      <c r="F397" s="66" t="s">
        <v>878</v>
      </c>
      <c r="G397" s="66" t="s">
        <v>879</v>
      </c>
      <c r="H397" s="101" t="s">
        <v>2006</v>
      </c>
      <c r="I397" s="101" t="s">
        <v>2007</v>
      </c>
      <c r="J397" s="65"/>
      <c r="K397" s="65"/>
      <c r="L397" s="65"/>
      <c r="M397" s="65"/>
      <c r="N397" s="65"/>
      <c r="O397" s="65"/>
      <c r="P397" s="65"/>
      <c r="Q397" s="65"/>
      <c r="S397" s="215">
        <v>1</v>
      </c>
      <c r="T397" s="4"/>
      <c r="U397" s="5"/>
      <c r="V397" s="5"/>
      <c r="W397" s="5"/>
      <c r="X397" s="5"/>
      <c r="Y397" s="5"/>
    </row>
    <row r="398" spans="2:25" s="3" customFormat="1" ht="60" customHeight="1">
      <c r="B398" s="14" t="s">
        <v>647</v>
      </c>
      <c r="C398" s="14" t="s">
        <v>773</v>
      </c>
      <c r="D398" s="6" t="s">
        <v>757</v>
      </c>
      <c r="E398" s="23" t="s">
        <v>1589</v>
      </c>
      <c r="F398" s="66" t="s">
        <v>878</v>
      </c>
      <c r="G398" s="66" t="s">
        <v>879</v>
      </c>
      <c r="H398" s="101" t="s">
        <v>2008</v>
      </c>
      <c r="I398" s="101" t="s">
        <v>2009</v>
      </c>
      <c r="J398" s="65"/>
      <c r="K398" s="65"/>
      <c r="L398" s="65"/>
      <c r="M398" s="65"/>
      <c r="N398" s="65"/>
      <c r="O398" s="65"/>
      <c r="P398" s="65"/>
      <c r="Q398" s="65"/>
      <c r="S398" s="215">
        <v>1</v>
      </c>
      <c r="T398" s="4"/>
      <c r="U398" s="5"/>
      <c r="V398" s="5"/>
      <c r="W398" s="5"/>
      <c r="X398" s="5"/>
      <c r="Y398" s="5"/>
    </row>
    <row r="399" spans="2:25" s="3" customFormat="1" ht="60" customHeight="1">
      <c r="B399" s="14" t="s">
        <v>647</v>
      </c>
      <c r="C399" s="14" t="s">
        <v>547</v>
      </c>
      <c r="D399" s="6" t="s">
        <v>1593</v>
      </c>
      <c r="E399" s="23" t="s">
        <v>1594</v>
      </c>
      <c r="F399" s="66" t="s">
        <v>878</v>
      </c>
      <c r="G399" s="66" t="s">
        <v>879</v>
      </c>
      <c r="H399" s="101" t="s">
        <v>2010</v>
      </c>
      <c r="I399" s="101" t="s">
        <v>2011</v>
      </c>
      <c r="J399" s="65"/>
      <c r="K399" s="65"/>
      <c r="L399" s="65"/>
      <c r="M399" s="65"/>
      <c r="N399" s="65"/>
      <c r="O399" s="65"/>
      <c r="P399" s="65"/>
      <c r="Q399" s="65"/>
      <c r="S399" s="215">
        <v>1</v>
      </c>
      <c r="T399" s="4"/>
      <c r="U399" s="5"/>
      <c r="V399" s="5"/>
      <c r="W399" s="5"/>
      <c r="X399" s="5"/>
      <c r="Y399" s="5"/>
    </row>
    <row r="400" spans="2:25" s="3" customFormat="1" ht="60" customHeight="1">
      <c r="B400" s="14" t="s">
        <v>653</v>
      </c>
      <c r="C400" s="14" t="s">
        <v>687</v>
      </c>
      <c r="D400" s="6" t="s">
        <v>336</v>
      </c>
      <c r="E400" s="23" t="s">
        <v>1570</v>
      </c>
      <c r="F400" s="66" t="s">
        <v>887</v>
      </c>
      <c r="G400" s="66" t="s">
        <v>888</v>
      </c>
      <c r="H400" s="101" t="s">
        <v>2012</v>
      </c>
      <c r="I400" s="101" t="s">
        <v>2013</v>
      </c>
      <c r="J400" s="65"/>
      <c r="K400" s="65"/>
      <c r="L400" s="65"/>
      <c r="M400" s="65"/>
      <c r="N400" s="65"/>
      <c r="O400" s="65"/>
      <c r="P400" s="65"/>
      <c r="Q400" s="65"/>
      <c r="S400" s="215">
        <v>1</v>
      </c>
      <c r="T400" s="4"/>
      <c r="U400" s="5"/>
      <c r="V400" s="5"/>
      <c r="W400" s="5"/>
      <c r="X400" s="5"/>
      <c r="Y400" s="5"/>
    </row>
    <row r="401" spans="2:25" s="3" customFormat="1" ht="60" customHeight="1">
      <c r="B401" s="14" t="s">
        <v>653</v>
      </c>
      <c r="C401" s="14" t="s">
        <v>890</v>
      </c>
      <c r="D401" s="6" t="s">
        <v>336</v>
      </c>
      <c r="E401" s="23" t="s">
        <v>1574</v>
      </c>
      <c r="F401" s="66" t="s">
        <v>887</v>
      </c>
      <c r="G401" s="66" t="s">
        <v>888</v>
      </c>
      <c r="H401" s="101" t="s">
        <v>2014</v>
      </c>
      <c r="I401" s="101" t="s">
        <v>2015</v>
      </c>
      <c r="J401" s="65"/>
      <c r="K401" s="65"/>
      <c r="L401" s="65"/>
      <c r="M401" s="65"/>
      <c r="N401" s="65"/>
      <c r="O401" s="65"/>
      <c r="P401" s="65"/>
      <c r="Q401" s="65"/>
      <c r="S401" s="215">
        <v>1</v>
      </c>
      <c r="T401" s="4"/>
      <c r="U401" s="5"/>
      <c r="V401" s="5"/>
      <c r="W401" s="5"/>
      <c r="X401" s="5"/>
      <c r="Y401" s="5"/>
    </row>
    <row r="402" spans="2:25" s="3" customFormat="1" ht="60" customHeight="1">
      <c r="B402" s="14" t="s">
        <v>653</v>
      </c>
      <c r="C402" s="14" t="s">
        <v>650</v>
      </c>
      <c r="D402" s="6" t="s">
        <v>733</v>
      </c>
      <c r="E402" s="23" t="s">
        <v>1578</v>
      </c>
      <c r="F402" s="66" t="s">
        <v>887</v>
      </c>
      <c r="G402" s="66" t="s">
        <v>888</v>
      </c>
      <c r="H402" s="101" t="s">
        <v>2016</v>
      </c>
      <c r="I402" s="101" t="s">
        <v>2017</v>
      </c>
      <c r="J402" s="65"/>
      <c r="K402" s="65"/>
      <c r="L402" s="65"/>
      <c r="M402" s="65"/>
      <c r="N402" s="65"/>
      <c r="O402" s="65"/>
      <c r="P402" s="65"/>
      <c r="Q402" s="65"/>
      <c r="S402" s="215">
        <v>1</v>
      </c>
      <c r="T402" s="4"/>
      <c r="U402" s="5"/>
      <c r="V402" s="5"/>
      <c r="W402" s="5"/>
      <c r="X402" s="5"/>
      <c r="Y402" s="5"/>
    </row>
    <row r="403" spans="2:25" s="3" customFormat="1" ht="60" customHeight="1">
      <c r="B403" s="14" t="s">
        <v>653</v>
      </c>
      <c r="C403" s="14" t="s">
        <v>536</v>
      </c>
      <c r="D403" s="6" t="s">
        <v>565</v>
      </c>
      <c r="E403" s="23" t="s">
        <v>1582</v>
      </c>
      <c r="F403" s="66" t="s">
        <v>887</v>
      </c>
      <c r="G403" s="66" t="s">
        <v>888</v>
      </c>
      <c r="H403" s="101" t="s">
        <v>2018</v>
      </c>
      <c r="I403" s="101" t="s">
        <v>2019</v>
      </c>
      <c r="J403" s="65"/>
      <c r="K403" s="65"/>
      <c r="L403" s="65"/>
      <c r="M403" s="65"/>
      <c r="N403" s="65"/>
      <c r="O403" s="65"/>
      <c r="P403" s="65"/>
      <c r="Q403" s="65"/>
      <c r="S403" s="215">
        <v>1</v>
      </c>
      <c r="T403" s="4"/>
      <c r="U403" s="5"/>
      <c r="V403" s="5"/>
      <c r="W403" s="5"/>
      <c r="X403" s="5"/>
      <c r="Y403" s="5"/>
    </row>
    <row r="404" spans="2:25" s="3" customFormat="1" ht="60" customHeight="1">
      <c r="B404" s="14" t="s">
        <v>653</v>
      </c>
      <c r="C404" s="14" t="s">
        <v>773</v>
      </c>
      <c r="D404" s="6" t="s">
        <v>750</v>
      </c>
      <c r="E404" s="23" t="s">
        <v>1586</v>
      </c>
      <c r="F404" s="66" t="s">
        <v>887</v>
      </c>
      <c r="G404" s="66" t="s">
        <v>888</v>
      </c>
      <c r="H404" s="101" t="s">
        <v>2020</v>
      </c>
      <c r="I404" s="101" t="s">
        <v>2021</v>
      </c>
      <c r="J404" s="65"/>
      <c r="K404" s="65"/>
      <c r="L404" s="65"/>
      <c r="M404" s="65"/>
      <c r="N404" s="65"/>
      <c r="O404" s="65"/>
      <c r="P404" s="65"/>
      <c r="Q404" s="65"/>
      <c r="S404" s="215">
        <v>1</v>
      </c>
      <c r="T404" s="4"/>
      <c r="U404" s="5"/>
      <c r="V404" s="5"/>
      <c r="W404" s="5"/>
      <c r="X404" s="5"/>
      <c r="Y404" s="5"/>
    </row>
    <row r="405" spans="2:25" s="3" customFormat="1" ht="60" customHeight="1">
      <c r="B405" s="14" t="s">
        <v>653</v>
      </c>
      <c r="C405" s="14" t="s">
        <v>649</v>
      </c>
      <c r="D405" s="6" t="s">
        <v>757</v>
      </c>
      <c r="E405" s="23" t="s">
        <v>1589</v>
      </c>
      <c r="F405" s="66" t="s">
        <v>887</v>
      </c>
      <c r="G405" s="66" t="s">
        <v>888</v>
      </c>
      <c r="H405" s="101" t="s">
        <v>2022</v>
      </c>
      <c r="I405" s="101" t="s">
        <v>2023</v>
      </c>
      <c r="J405" s="65"/>
      <c r="K405" s="65"/>
      <c r="L405" s="65"/>
      <c r="M405" s="65"/>
      <c r="N405" s="65"/>
      <c r="O405" s="65"/>
      <c r="P405" s="65"/>
      <c r="Q405" s="65"/>
      <c r="S405" s="215">
        <v>1</v>
      </c>
      <c r="T405" s="4"/>
      <c r="U405" s="5"/>
      <c r="V405" s="5"/>
      <c r="W405" s="5"/>
      <c r="X405" s="5"/>
      <c r="Y405" s="5"/>
    </row>
    <row r="406" spans="2:25" s="3" customFormat="1" ht="60" customHeight="1">
      <c r="B406" s="14" t="s">
        <v>653</v>
      </c>
      <c r="C406" s="14" t="s">
        <v>459</v>
      </c>
      <c r="D406" s="6" t="s">
        <v>1593</v>
      </c>
      <c r="E406" s="23" t="s">
        <v>1594</v>
      </c>
      <c r="F406" s="66" t="s">
        <v>887</v>
      </c>
      <c r="G406" s="66" t="s">
        <v>888</v>
      </c>
      <c r="H406" s="101" t="s">
        <v>2024</v>
      </c>
      <c r="I406" s="101" t="s">
        <v>2025</v>
      </c>
      <c r="J406" s="65"/>
      <c r="K406" s="65"/>
      <c r="L406" s="65"/>
      <c r="M406" s="65"/>
      <c r="N406" s="65"/>
      <c r="O406" s="65"/>
      <c r="P406" s="65"/>
      <c r="Q406" s="65"/>
      <c r="S406" s="215">
        <v>1</v>
      </c>
      <c r="T406" s="4"/>
      <c r="U406" s="5"/>
      <c r="V406" s="5"/>
      <c r="W406" s="5"/>
      <c r="X406" s="5"/>
      <c r="Y406" s="5"/>
    </row>
    <row r="407" spans="2:25" s="3" customFormat="1" ht="60" customHeight="1">
      <c r="B407" s="14" t="s">
        <v>697</v>
      </c>
      <c r="C407" s="14" t="s">
        <v>773</v>
      </c>
      <c r="D407" s="6" t="s">
        <v>336</v>
      </c>
      <c r="E407" s="23" t="s">
        <v>1570</v>
      </c>
      <c r="F407" s="66" t="s">
        <v>894</v>
      </c>
      <c r="G407" s="66" t="s">
        <v>895</v>
      </c>
      <c r="H407" s="101" t="s">
        <v>2026</v>
      </c>
      <c r="I407" s="101" t="s">
        <v>2027</v>
      </c>
      <c r="J407" s="65"/>
      <c r="K407" s="65"/>
      <c r="L407" s="65"/>
      <c r="M407" s="65"/>
      <c r="N407" s="65"/>
      <c r="O407" s="65"/>
      <c r="P407" s="65"/>
      <c r="Q407" s="65"/>
      <c r="S407" s="215">
        <v>1</v>
      </c>
      <c r="T407" s="4"/>
      <c r="U407" s="5"/>
      <c r="V407" s="5"/>
      <c r="W407" s="5"/>
      <c r="X407" s="5"/>
      <c r="Y407" s="5"/>
    </row>
    <row r="408" spans="2:25" s="3" customFormat="1" ht="60" customHeight="1">
      <c r="B408" s="14" t="s">
        <v>697</v>
      </c>
      <c r="C408" s="14" t="s">
        <v>809</v>
      </c>
      <c r="D408" s="6" t="s">
        <v>336</v>
      </c>
      <c r="E408" s="23" t="s">
        <v>1574</v>
      </c>
      <c r="F408" s="66" t="s">
        <v>894</v>
      </c>
      <c r="G408" s="66" t="s">
        <v>895</v>
      </c>
      <c r="H408" s="101" t="s">
        <v>2028</v>
      </c>
      <c r="I408" s="101" t="s">
        <v>2029</v>
      </c>
      <c r="J408" s="65"/>
      <c r="K408" s="65"/>
      <c r="L408" s="65"/>
      <c r="M408" s="65"/>
      <c r="N408" s="65"/>
      <c r="O408" s="65"/>
      <c r="P408" s="65"/>
      <c r="Q408" s="65"/>
      <c r="S408" s="215">
        <v>1</v>
      </c>
      <c r="T408" s="4"/>
      <c r="U408" s="5"/>
      <c r="V408" s="5"/>
      <c r="W408" s="5"/>
      <c r="X408" s="5"/>
      <c r="Y408" s="5"/>
    </row>
    <row r="409" spans="2:25" s="3" customFormat="1" ht="60" customHeight="1">
      <c r="B409" s="14" t="s">
        <v>697</v>
      </c>
      <c r="C409" s="14" t="s">
        <v>710</v>
      </c>
      <c r="D409" s="6" t="s">
        <v>733</v>
      </c>
      <c r="E409" s="23" t="s">
        <v>1578</v>
      </c>
      <c r="F409" s="66" t="s">
        <v>894</v>
      </c>
      <c r="G409" s="66" t="s">
        <v>895</v>
      </c>
      <c r="H409" s="101" t="s">
        <v>2030</v>
      </c>
      <c r="I409" s="101" t="s">
        <v>2031</v>
      </c>
      <c r="J409" s="65"/>
      <c r="K409" s="65"/>
      <c r="L409" s="65"/>
      <c r="M409" s="65"/>
      <c r="N409" s="65"/>
      <c r="O409" s="65"/>
      <c r="P409" s="65"/>
      <c r="Q409" s="65"/>
      <c r="S409" s="215">
        <v>1</v>
      </c>
      <c r="T409" s="4"/>
      <c r="U409" s="5"/>
      <c r="V409" s="5"/>
      <c r="W409" s="5"/>
      <c r="X409" s="5"/>
      <c r="Y409" s="5"/>
    </row>
    <row r="410" spans="2:25" s="3" customFormat="1" ht="60" customHeight="1">
      <c r="B410" s="14" t="s">
        <v>697</v>
      </c>
      <c r="C410" s="14" t="s">
        <v>897</v>
      </c>
      <c r="D410" s="6" t="s">
        <v>565</v>
      </c>
      <c r="E410" s="23" t="s">
        <v>1582</v>
      </c>
      <c r="F410" s="66" t="s">
        <v>894</v>
      </c>
      <c r="G410" s="66" t="s">
        <v>895</v>
      </c>
      <c r="H410" s="101" t="s">
        <v>2032</v>
      </c>
      <c r="I410" s="101" t="s">
        <v>2033</v>
      </c>
      <c r="J410" s="65"/>
      <c r="K410" s="65"/>
      <c r="L410" s="65"/>
      <c r="M410" s="65"/>
      <c r="N410" s="65"/>
      <c r="O410" s="65"/>
      <c r="P410" s="65"/>
      <c r="Q410" s="65"/>
      <c r="S410" s="215">
        <v>1</v>
      </c>
      <c r="T410" s="4"/>
      <c r="U410" s="5"/>
      <c r="V410" s="5"/>
      <c r="W410" s="5"/>
      <c r="X410" s="5"/>
      <c r="Y410" s="5"/>
    </row>
    <row r="411" spans="2:25" s="3" customFormat="1" ht="60" customHeight="1">
      <c r="B411" s="14" t="s">
        <v>697</v>
      </c>
      <c r="C411" s="14" t="s">
        <v>898</v>
      </c>
      <c r="D411" s="6" t="s">
        <v>750</v>
      </c>
      <c r="E411" s="23" t="s">
        <v>1586</v>
      </c>
      <c r="F411" s="66" t="s">
        <v>894</v>
      </c>
      <c r="G411" s="66" t="s">
        <v>895</v>
      </c>
      <c r="H411" s="101" t="s">
        <v>2034</v>
      </c>
      <c r="I411" s="101" t="s">
        <v>2035</v>
      </c>
      <c r="J411" s="65"/>
      <c r="K411" s="65"/>
      <c r="L411" s="65"/>
      <c r="M411" s="65"/>
      <c r="N411" s="65"/>
      <c r="O411" s="65"/>
      <c r="P411" s="65"/>
      <c r="Q411" s="65"/>
      <c r="S411" s="215">
        <v>1</v>
      </c>
      <c r="T411" s="4"/>
      <c r="U411" s="5"/>
      <c r="V411" s="5"/>
      <c r="W411" s="5"/>
      <c r="X411" s="5"/>
      <c r="Y411" s="5"/>
    </row>
    <row r="412" spans="2:25" s="3" customFormat="1" ht="60" customHeight="1">
      <c r="B412" s="14" t="s">
        <v>697</v>
      </c>
      <c r="C412" s="14" t="s">
        <v>702</v>
      </c>
      <c r="D412" s="6" t="s">
        <v>757</v>
      </c>
      <c r="E412" s="23" t="s">
        <v>1589</v>
      </c>
      <c r="F412" s="66" t="s">
        <v>894</v>
      </c>
      <c r="G412" s="66" t="s">
        <v>895</v>
      </c>
      <c r="H412" s="101" t="s">
        <v>2036</v>
      </c>
      <c r="I412" s="101" t="s">
        <v>2037</v>
      </c>
      <c r="J412" s="65"/>
      <c r="K412" s="65"/>
      <c r="L412" s="65"/>
      <c r="M412" s="65"/>
      <c r="N412" s="65"/>
      <c r="O412" s="65"/>
      <c r="P412" s="65"/>
      <c r="Q412" s="65"/>
      <c r="S412" s="215">
        <v>1</v>
      </c>
      <c r="T412" s="4"/>
      <c r="U412" s="5"/>
      <c r="V412" s="5"/>
      <c r="W412" s="5"/>
      <c r="X412" s="5"/>
      <c r="Y412" s="5"/>
    </row>
    <row r="413" spans="2:25" s="3" customFormat="1" ht="60" customHeight="1">
      <c r="B413" s="14" t="s">
        <v>697</v>
      </c>
      <c r="C413" s="14" t="s">
        <v>756</v>
      </c>
      <c r="D413" s="6" t="s">
        <v>1593</v>
      </c>
      <c r="E413" s="23" t="s">
        <v>1594</v>
      </c>
      <c r="F413" s="66" t="s">
        <v>894</v>
      </c>
      <c r="G413" s="66" t="s">
        <v>895</v>
      </c>
      <c r="H413" s="101" t="s">
        <v>2038</v>
      </c>
      <c r="I413" s="101" t="s">
        <v>2039</v>
      </c>
      <c r="J413" s="65"/>
      <c r="K413" s="65"/>
      <c r="L413" s="65"/>
      <c r="M413" s="65"/>
      <c r="N413" s="65"/>
      <c r="O413" s="65"/>
      <c r="P413" s="65"/>
      <c r="Q413" s="65"/>
      <c r="S413" s="215">
        <v>1</v>
      </c>
      <c r="T413" s="4"/>
      <c r="U413" s="5"/>
      <c r="V413" s="5"/>
      <c r="W413" s="5"/>
      <c r="X413" s="5"/>
      <c r="Y413" s="5"/>
    </row>
    <row r="414" spans="2:25" s="3" customFormat="1" ht="60" customHeight="1">
      <c r="B414" s="14" t="s">
        <v>739</v>
      </c>
      <c r="C414" s="14" t="s">
        <v>483</v>
      </c>
      <c r="D414" s="6" t="s">
        <v>336</v>
      </c>
      <c r="E414" s="23" t="s">
        <v>1570</v>
      </c>
      <c r="F414" s="66" t="s">
        <v>707</v>
      </c>
      <c r="G414" s="66" t="s">
        <v>902</v>
      </c>
      <c r="H414" s="101" t="s">
        <v>2040</v>
      </c>
      <c r="I414" s="101" t="s">
        <v>2041</v>
      </c>
      <c r="J414" s="65"/>
      <c r="K414" s="65"/>
      <c r="L414" s="65"/>
      <c r="M414" s="65"/>
      <c r="N414" s="65"/>
      <c r="O414" s="65"/>
      <c r="P414" s="65"/>
      <c r="Q414" s="65"/>
      <c r="S414" s="215">
        <v>1</v>
      </c>
      <c r="T414" s="4"/>
      <c r="U414" s="5"/>
      <c r="V414" s="5"/>
      <c r="W414" s="5"/>
      <c r="X414" s="5"/>
      <c r="Y414" s="5"/>
    </row>
    <row r="415" spans="2:25" s="3" customFormat="1" ht="60" customHeight="1">
      <c r="B415" s="14" t="s">
        <v>739</v>
      </c>
      <c r="C415" s="14" t="s">
        <v>547</v>
      </c>
      <c r="D415" s="6" t="s">
        <v>336</v>
      </c>
      <c r="E415" s="23" t="s">
        <v>1574</v>
      </c>
      <c r="F415" s="66" t="s">
        <v>707</v>
      </c>
      <c r="G415" s="66" t="s">
        <v>902</v>
      </c>
      <c r="H415" s="101" t="s">
        <v>2042</v>
      </c>
      <c r="I415" s="101" t="s">
        <v>2043</v>
      </c>
      <c r="J415" s="65"/>
      <c r="K415" s="65"/>
      <c r="L415" s="65"/>
      <c r="M415" s="65"/>
      <c r="N415" s="65"/>
      <c r="O415" s="65"/>
      <c r="P415" s="65"/>
      <c r="Q415" s="65"/>
      <c r="S415" s="215">
        <v>1</v>
      </c>
      <c r="T415" s="4"/>
      <c r="U415" s="5"/>
      <c r="V415" s="5"/>
      <c r="W415" s="5"/>
      <c r="X415" s="5"/>
      <c r="Y415" s="5"/>
    </row>
    <row r="416" spans="2:25" s="3" customFormat="1" ht="60" customHeight="1">
      <c r="B416" s="14" t="s">
        <v>739</v>
      </c>
      <c r="C416" s="14" t="s">
        <v>746</v>
      </c>
      <c r="D416" s="6" t="s">
        <v>733</v>
      </c>
      <c r="E416" s="23" t="s">
        <v>1578</v>
      </c>
      <c r="F416" s="66" t="s">
        <v>707</v>
      </c>
      <c r="G416" s="66" t="s">
        <v>902</v>
      </c>
      <c r="H416" s="101" t="s">
        <v>2044</v>
      </c>
      <c r="I416" s="101" t="s">
        <v>2045</v>
      </c>
      <c r="J416" s="65"/>
      <c r="K416" s="65"/>
      <c r="L416" s="65"/>
      <c r="M416" s="65"/>
      <c r="N416" s="65"/>
      <c r="O416" s="65"/>
      <c r="P416" s="65"/>
      <c r="Q416" s="65"/>
      <c r="S416" s="215">
        <v>1</v>
      </c>
      <c r="T416" s="4"/>
      <c r="U416" s="5"/>
      <c r="V416" s="5"/>
      <c r="W416" s="5"/>
      <c r="X416" s="5"/>
      <c r="Y416" s="5"/>
    </row>
    <row r="417" spans="2:25" s="3" customFormat="1" ht="60" customHeight="1">
      <c r="B417" s="14" t="s">
        <v>739</v>
      </c>
      <c r="C417" s="14" t="s">
        <v>809</v>
      </c>
      <c r="D417" s="6" t="s">
        <v>565</v>
      </c>
      <c r="E417" s="23" t="s">
        <v>1582</v>
      </c>
      <c r="F417" s="66" t="s">
        <v>707</v>
      </c>
      <c r="G417" s="66" t="s">
        <v>902</v>
      </c>
      <c r="H417" s="101" t="s">
        <v>2046</v>
      </c>
      <c r="I417" s="101" t="s">
        <v>2047</v>
      </c>
      <c r="J417" s="65"/>
      <c r="K417" s="65"/>
      <c r="L417" s="65"/>
      <c r="M417" s="65"/>
      <c r="N417" s="65"/>
      <c r="O417" s="65"/>
      <c r="P417" s="65"/>
      <c r="Q417" s="65"/>
      <c r="S417" s="215">
        <v>1</v>
      </c>
      <c r="T417" s="4"/>
      <c r="U417" s="5"/>
      <c r="V417" s="5"/>
      <c r="W417" s="5"/>
      <c r="X417" s="5"/>
      <c r="Y417" s="5"/>
    </row>
    <row r="418" spans="2:25" s="3" customFormat="1" ht="60" customHeight="1">
      <c r="B418" s="14" t="s">
        <v>739</v>
      </c>
      <c r="C418" s="14" t="s">
        <v>904</v>
      </c>
      <c r="D418" s="6" t="s">
        <v>750</v>
      </c>
      <c r="E418" s="23" t="s">
        <v>1586</v>
      </c>
      <c r="F418" s="66" t="s">
        <v>707</v>
      </c>
      <c r="G418" s="66" t="s">
        <v>902</v>
      </c>
      <c r="H418" s="101" t="s">
        <v>2048</v>
      </c>
      <c r="I418" s="101" t="s">
        <v>2049</v>
      </c>
      <c r="J418" s="65"/>
      <c r="K418" s="65"/>
      <c r="L418" s="65"/>
      <c r="M418" s="65"/>
      <c r="N418" s="65"/>
      <c r="O418" s="65"/>
      <c r="P418" s="65"/>
      <c r="Q418" s="65"/>
      <c r="S418" s="215">
        <v>1</v>
      </c>
      <c r="T418" s="4"/>
      <c r="U418" s="5"/>
      <c r="V418" s="5"/>
      <c r="W418" s="5"/>
      <c r="X418" s="5"/>
      <c r="Y418" s="5"/>
    </row>
    <row r="419" spans="2:25" s="3" customFormat="1" ht="60" customHeight="1">
      <c r="B419" s="14" t="s">
        <v>739</v>
      </c>
      <c r="C419" s="14" t="s">
        <v>684</v>
      </c>
      <c r="D419" s="6" t="s">
        <v>757</v>
      </c>
      <c r="E419" s="23" t="s">
        <v>1589</v>
      </c>
      <c r="F419" s="66" t="s">
        <v>707</v>
      </c>
      <c r="G419" s="66" t="s">
        <v>902</v>
      </c>
      <c r="H419" s="101" t="s">
        <v>2050</v>
      </c>
      <c r="I419" s="101" t="s">
        <v>2051</v>
      </c>
      <c r="J419" s="65"/>
      <c r="K419" s="65"/>
      <c r="L419" s="65"/>
      <c r="M419" s="65"/>
      <c r="N419" s="65"/>
      <c r="O419" s="65"/>
      <c r="P419" s="65"/>
      <c r="Q419" s="65"/>
      <c r="S419" s="215">
        <v>1</v>
      </c>
      <c r="T419" s="4"/>
      <c r="U419" s="5"/>
      <c r="V419" s="5"/>
      <c r="W419" s="5"/>
      <c r="X419" s="5"/>
      <c r="Y419" s="5"/>
    </row>
    <row r="420" spans="2:25" s="3" customFormat="1" ht="60" customHeight="1">
      <c r="B420" s="14" t="s">
        <v>739</v>
      </c>
      <c r="C420" s="14" t="s">
        <v>905</v>
      </c>
      <c r="D420" s="6" t="s">
        <v>1593</v>
      </c>
      <c r="E420" s="23" t="s">
        <v>1594</v>
      </c>
      <c r="F420" s="66" t="s">
        <v>707</v>
      </c>
      <c r="G420" s="66" t="s">
        <v>902</v>
      </c>
      <c r="H420" s="101" t="s">
        <v>2052</v>
      </c>
      <c r="I420" s="101" t="s">
        <v>2053</v>
      </c>
      <c r="J420" s="65"/>
      <c r="K420" s="65"/>
      <c r="L420" s="65"/>
      <c r="M420" s="65"/>
      <c r="N420" s="65"/>
      <c r="O420" s="65"/>
      <c r="P420" s="65"/>
      <c r="Q420" s="65"/>
      <c r="S420" s="215">
        <v>1</v>
      </c>
      <c r="T420" s="4"/>
      <c r="U420" s="5"/>
      <c r="V420" s="5"/>
      <c r="W420" s="5"/>
      <c r="X420" s="5"/>
      <c r="Y420" s="5"/>
    </row>
    <row r="421" spans="2:25" s="3" customFormat="1" ht="60" customHeight="1">
      <c r="B421" s="14" t="s">
        <v>854</v>
      </c>
      <c r="C421" s="14" t="s">
        <v>474</v>
      </c>
      <c r="D421" s="6" t="s">
        <v>336</v>
      </c>
      <c r="E421" s="23" t="s">
        <v>1570</v>
      </c>
      <c r="F421" s="66" t="s">
        <v>910</v>
      </c>
      <c r="G421" s="66" t="s">
        <v>911</v>
      </c>
      <c r="H421" s="101" t="s">
        <v>2054</v>
      </c>
      <c r="I421" s="101" t="s">
        <v>2055</v>
      </c>
      <c r="J421" s="65"/>
      <c r="K421" s="65"/>
      <c r="L421" s="65"/>
      <c r="M421" s="65"/>
      <c r="N421" s="65"/>
      <c r="O421" s="65"/>
      <c r="P421" s="65"/>
      <c r="Q421" s="65"/>
      <c r="S421" s="215">
        <v>1</v>
      </c>
      <c r="T421" s="4"/>
      <c r="U421" s="5"/>
      <c r="V421" s="5"/>
      <c r="W421" s="5"/>
      <c r="X421" s="5"/>
      <c r="Y421" s="5"/>
    </row>
    <row r="422" spans="2:25" s="3" customFormat="1" ht="60" customHeight="1">
      <c r="B422" s="14" t="s">
        <v>854</v>
      </c>
      <c r="C422" s="14" t="s">
        <v>483</v>
      </c>
      <c r="D422" s="6" t="s">
        <v>336</v>
      </c>
      <c r="E422" s="23" t="s">
        <v>1574</v>
      </c>
      <c r="F422" s="66" t="s">
        <v>910</v>
      </c>
      <c r="G422" s="66" t="s">
        <v>911</v>
      </c>
      <c r="H422" s="101" t="s">
        <v>2056</v>
      </c>
      <c r="I422" s="101" t="s">
        <v>2057</v>
      </c>
      <c r="J422" s="65"/>
      <c r="K422" s="65"/>
      <c r="L422" s="65"/>
      <c r="M422" s="65"/>
      <c r="N422" s="65"/>
      <c r="O422" s="65"/>
      <c r="P422" s="65"/>
      <c r="Q422" s="65"/>
      <c r="S422" s="215">
        <v>1</v>
      </c>
      <c r="T422" s="4"/>
      <c r="U422" s="5"/>
      <c r="V422" s="5"/>
      <c r="W422" s="5"/>
      <c r="X422" s="5"/>
      <c r="Y422" s="5"/>
    </row>
    <row r="423" spans="2:25" s="3" customFormat="1" ht="60" customHeight="1">
      <c r="B423" s="14" t="s">
        <v>854</v>
      </c>
      <c r="C423" s="14" t="s">
        <v>827</v>
      </c>
      <c r="D423" s="6" t="s">
        <v>733</v>
      </c>
      <c r="E423" s="23" t="s">
        <v>1578</v>
      </c>
      <c r="F423" s="66" t="s">
        <v>910</v>
      </c>
      <c r="G423" s="66" t="s">
        <v>911</v>
      </c>
      <c r="H423" s="101" t="s">
        <v>2058</v>
      </c>
      <c r="I423" s="101" t="s">
        <v>2059</v>
      </c>
      <c r="J423" s="65"/>
      <c r="K423" s="65"/>
      <c r="L423" s="65"/>
      <c r="M423" s="65"/>
      <c r="N423" s="65"/>
      <c r="O423" s="65"/>
      <c r="P423" s="65"/>
      <c r="Q423" s="65"/>
      <c r="S423" s="215">
        <v>1</v>
      </c>
      <c r="T423" s="4"/>
      <c r="U423" s="5"/>
      <c r="V423" s="5"/>
      <c r="W423" s="5"/>
      <c r="X423" s="5"/>
      <c r="Y423" s="5"/>
    </row>
    <row r="424" spans="2:25" s="3" customFormat="1" ht="60" customHeight="1">
      <c r="B424" s="14" t="s">
        <v>854</v>
      </c>
      <c r="C424" s="14" t="s">
        <v>773</v>
      </c>
      <c r="D424" s="6" t="s">
        <v>565</v>
      </c>
      <c r="E424" s="23" t="s">
        <v>1582</v>
      </c>
      <c r="F424" s="66" t="s">
        <v>910</v>
      </c>
      <c r="G424" s="66" t="s">
        <v>911</v>
      </c>
      <c r="H424" s="101" t="s">
        <v>2060</v>
      </c>
      <c r="I424" s="101" t="s">
        <v>2061</v>
      </c>
      <c r="J424" s="65"/>
      <c r="K424" s="65"/>
      <c r="L424" s="65"/>
      <c r="M424" s="65"/>
      <c r="N424" s="65"/>
      <c r="O424" s="65"/>
      <c r="P424" s="65"/>
      <c r="Q424" s="65"/>
      <c r="S424" s="215">
        <v>1</v>
      </c>
      <c r="T424" s="4"/>
      <c r="U424" s="5"/>
      <c r="V424" s="5"/>
      <c r="W424" s="5"/>
      <c r="X424" s="5"/>
      <c r="Y424" s="5"/>
    </row>
    <row r="425" spans="2:25" s="3" customFormat="1" ht="60" customHeight="1">
      <c r="B425" s="14" t="s">
        <v>854</v>
      </c>
      <c r="C425" s="14" t="s">
        <v>663</v>
      </c>
      <c r="D425" s="6" t="s">
        <v>750</v>
      </c>
      <c r="E425" s="23" t="s">
        <v>1586</v>
      </c>
      <c r="F425" s="66" t="s">
        <v>910</v>
      </c>
      <c r="G425" s="66" t="s">
        <v>911</v>
      </c>
      <c r="H425" s="101" t="s">
        <v>2062</v>
      </c>
      <c r="I425" s="101" t="s">
        <v>2063</v>
      </c>
      <c r="J425" s="65"/>
      <c r="K425" s="65"/>
      <c r="L425" s="65"/>
      <c r="M425" s="65"/>
      <c r="N425" s="65"/>
      <c r="O425" s="65"/>
      <c r="P425" s="65"/>
      <c r="Q425" s="65"/>
      <c r="S425" s="215">
        <v>1</v>
      </c>
      <c r="T425" s="4"/>
      <c r="U425" s="5"/>
      <c r="V425" s="5"/>
      <c r="W425" s="5"/>
      <c r="X425" s="5"/>
      <c r="Y425" s="5"/>
    </row>
    <row r="426" spans="2:25" s="3" customFormat="1" ht="60" customHeight="1">
      <c r="B426" s="14" t="s">
        <v>854</v>
      </c>
      <c r="C426" s="14" t="s">
        <v>477</v>
      </c>
      <c r="D426" s="6" t="s">
        <v>757</v>
      </c>
      <c r="E426" s="23" t="s">
        <v>1589</v>
      </c>
      <c r="F426" s="66" t="s">
        <v>910</v>
      </c>
      <c r="G426" s="66" t="s">
        <v>911</v>
      </c>
      <c r="H426" s="101" t="s">
        <v>2064</v>
      </c>
      <c r="I426" s="101" t="s">
        <v>2065</v>
      </c>
      <c r="J426" s="65"/>
      <c r="K426" s="65"/>
      <c r="L426" s="65"/>
      <c r="M426" s="65"/>
      <c r="N426" s="65"/>
      <c r="O426" s="65"/>
      <c r="P426" s="65"/>
      <c r="Q426" s="65"/>
      <c r="S426" s="215">
        <v>1</v>
      </c>
      <c r="T426" s="4"/>
      <c r="U426" s="5"/>
      <c r="V426" s="5"/>
      <c r="W426" s="5"/>
      <c r="X426" s="5"/>
      <c r="Y426" s="5"/>
    </row>
    <row r="427" spans="2:25" s="3" customFormat="1" ht="60" customHeight="1">
      <c r="B427" s="14" t="s">
        <v>854</v>
      </c>
      <c r="C427" s="14" t="s">
        <v>913</v>
      </c>
      <c r="D427" s="6" t="s">
        <v>1593</v>
      </c>
      <c r="E427" s="23" t="s">
        <v>1594</v>
      </c>
      <c r="F427" s="66" t="s">
        <v>910</v>
      </c>
      <c r="G427" s="66" t="s">
        <v>911</v>
      </c>
      <c r="H427" s="101" t="s">
        <v>2066</v>
      </c>
      <c r="I427" s="101" t="s">
        <v>2067</v>
      </c>
      <c r="J427" s="65"/>
      <c r="K427" s="65"/>
      <c r="L427" s="65"/>
      <c r="M427" s="65"/>
      <c r="N427" s="65"/>
      <c r="O427" s="65"/>
      <c r="P427" s="65"/>
      <c r="Q427" s="65"/>
      <c r="S427" s="215">
        <v>1</v>
      </c>
      <c r="T427" s="4"/>
      <c r="U427" s="5"/>
      <c r="V427" s="5"/>
      <c r="W427" s="5"/>
      <c r="X427" s="5"/>
      <c r="Y427" s="5"/>
    </row>
    <row r="428" spans="2:25" s="3" customFormat="1" ht="60" customHeight="1">
      <c r="B428" s="14" t="s">
        <v>874</v>
      </c>
      <c r="C428" s="14" t="s">
        <v>687</v>
      </c>
      <c r="D428" s="6" t="s">
        <v>336</v>
      </c>
      <c r="E428" s="23" t="s">
        <v>1570</v>
      </c>
      <c r="F428" s="66" t="s">
        <v>887</v>
      </c>
      <c r="G428" s="66" t="s">
        <v>917</v>
      </c>
      <c r="H428" s="101" t="s">
        <v>2068</v>
      </c>
      <c r="I428" s="101" t="s">
        <v>2069</v>
      </c>
      <c r="J428" s="65"/>
      <c r="K428" s="65"/>
      <c r="L428" s="65"/>
      <c r="M428" s="65"/>
      <c r="N428" s="65"/>
      <c r="O428" s="65"/>
      <c r="P428" s="65"/>
      <c r="Q428" s="65"/>
      <c r="S428" s="215">
        <v>1</v>
      </c>
      <c r="T428" s="4"/>
      <c r="U428" s="5"/>
      <c r="V428" s="5"/>
      <c r="W428" s="5"/>
      <c r="X428" s="5"/>
      <c r="Y428" s="5"/>
    </row>
    <row r="429" spans="2:25" s="3" customFormat="1" ht="60" customHeight="1">
      <c r="B429" s="14" t="s">
        <v>874</v>
      </c>
      <c r="C429" s="14" t="s">
        <v>483</v>
      </c>
      <c r="D429" s="6" t="s">
        <v>336</v>
      </c>
      <c r="E429" s="23" t="s">
        <v>1574</v>
      </c>
      <c r="F429" s="66" t="s">
        <v>887</v>
      </c>
      <c r="G429" s="66" t="s">
        <v>917</v>
      </c>
      <c r="H429" s="101" t="s">
        <v>2070</v>
      </c>
      <c r="I429" s="101" t="s">
        <v>2071</v>
      </c>
      <c r="J429" s="65"/>
      <c r="K429" s="65"/>
      <c r="L429" s="65"/>
      <c r="M429" s="65"/>
      <c r="N429" s="65"/>
      <c r="O429" s="65"/>
      <c r="P429" s="65"/>
      <c r="Q429" s="65"/>
      <c r="S429" s="215">
        <v>1</v>
      </c>
      <c r="T429" s="4"/>
      <c r="U429" s="5"/>
      <c r="V429" s="5"/>
      <c r="W429" s="5"/>
      <c r="X429" s="5"/>
      <c r="Y429" s="5"/>
    </row>
    <row r="430" spans="2:25" s="3" customFormat="1" ht="60" customHeight="1">
      <c r="B430" s="14" t="s">
        <v>874</v>
      </c>
      <c r="C430" s="14" t="s">
        <v>827</v>
      </c>
      <c r="D430" s="6" t="s">
        <v>733</v>
      </c>
      <c r="E430" s="23" t="s">
        <v>1578</v>
      </c>
      <c r="F430" s="66" t="s">
        <v>887</v>
      </c>
      <c r="G430" s="66" t="s">
        <v>917</v>
      </c>
      <c r="H430" s="101" t="s">
        <v>2072</v>
      </c>
      <c r="I430" s="101" t="s">
        <v>2073</v>
      </c>
      <c r="J430" s="65"/>
      <c r="K430" s="65"/>
      <c r="L430" s="65"/>
      <c r="M430" s="65"/>
      <c r="N430" s="65"/>
      <c r="O430" s="65"/>
      <c r="P430" s="65"/>
      <c r="Q430" s="65"/>
      <c r="S430" s="215">
        <v>1</v>
      </c>
      <c r="T430" s="4"/>
      <c r="U430" s="5"/>
      <c r="V430" s="5"/>
      <c r="W430" s="5"/>
      <c r="X430" s="5"/>
      <c r="Y430" s="5"/>
    </row>
    <row r="431" spans="2:25" s="3" customFormat="1" ht="60" customHeight="1">
      <c r="B431" s="14" t="s">
        <v>874</v>
      </c>
      <c r="C431" s="14" t="s">
        <v>773</v>
      </c>
      <c r="D431" s="6" t="s">
        <v>565</v>
      </c>
      <c r="E431" s="23" t="s">
        <v>1582</v>
      </c>
      <c r="F431" s="66" t="s">
        <v>887</v>
      </c>
      <c r="G431" s="66" t="s">
        <v>917</v>
      </c>
      <c r="H431" s="101" t="s">
        <v>2074</v>
      </c>
      <c r="I431" s="101" t="s">
        <v>2075</v>
      </c>
      <c r="J431" s="65"/>
      <c r="K431" s="65"/>
      <c r="L431" s="65"/>
      <c r="M431" s="65"/>
      <c r="N431" s="65"/>
      <c r="O431" s="65"/>
      <c r="P431" s="65"/>
      <c r="Q431" s="65"/>
      <c r="S431" s="215">
        <v>1</v>
      </c>
      <c r="T431" s="4"/>
      <c r="U431" s="5"/>
      <c r="V431" s="5"/>
      <c r="W431" s="5"/>
      <c r="X431" s="5"/>
      <c r="Y431" s="5"/>
    </row>
    <row r="432" spans="2:25" s="3" customFormat="1" ht="60" customHeight="1">
      <c r="B432" s="14" t="s">
        <v>874</v>
      </c>
      <c r="C432" s="14" t="s">
        <v>525</v>
      </c>
      <c r="D432" s="6" t="s">
        <v>750</v>
      </c>
      <c r="E432" s="23" t="s">
        <v>1586</v>
      </c>
      <c r="F432" s="66" t="s">
        <v>887</v>
      </c>
      <c r="G432" s="66" t="s">
        <v>917</v>
      </c>
      <c r="H432" s="101" t="s">
        <v>2076</v>
      </c>
      <c r="I432" s="101" t="s">
        <v>2077</v>
      </c>
      <c r="J432" s="65"/>
      <c r="K432" s="65"/>
      <c r="L432" s="65"/>
      <c r="M432" s="65"/>
      <c r="N432" s="65"/>
      <c r="O432" s="65"/>
      <c r="P432" s="65"/>
      <c r="Q432" s="65"/>
      <c r="S432" s="215">
        <v>1</v>
      </c>
      <c r="T432" s="4"/>
      <c r="U432" s="5"/>
      <c r="V432" s="5"/>
      <c r="W432" s="5"/>
      <c r="X432" s="5"/>
      <c r="Y432" s="5"/>
    </row>
    <row r="433" spans="2:25" s="3" customFormat="1" ht="60" customHeight="1">
      <c r="B433" s="14" t="s">
        <v>874</v>
      </c>
      <c r="C433" s="14" t="s">
        <v>919</v>
      </c>
      <c r="D433" s="6" t="s">
        <v>757</v>
      </c>
      <c r="E433" s="23" t="s">
        <v>1589</v>
      </c>
      <c r="F433" s="66" t="s">
        <v>887</v>
      </c>
      <c r="G433" s="66" t="s">
        <v>917</v>
      </c>
      <c r="H433" s="101" t="s">
        <v>2078</v>
      </c>
      <c r="I433" s="101" t="s">
        <v>2079</v>
      </c>
      <c r="J433" s="65"/>
      <c r="K433" s="65"/>
      <c r="L433" s="65"/>
      <c r="M433" s="65"/>
      <c r="N433" s="65"/>
      <c r="O433" s="65"/>
      <c r="P433" s="65"/>
      <c r="Q433" s="65"/>
      <c r="S433" s="215">
        <v>1</v>
      </c>
      <c r="T433" s="4"/>
      <c r="U433" s="5"/>
      <c r="V433" s="5"/>
      <c r="W433" s="5"/>
      <c r="X433" s="5"/>
      <c r="Y433" s="5"/>
    </row>
    <row r="434" spans="2:25" s="3" customFormat="1" ht="60" customHeight="1">
      <c r="B434" s="14" t="s">
        <v>874</v>
      </c>
      <c r="C434" s="14" t="s">
        <v>920</v>
      </c>
      <c r="D434" s="6" t="s">
        <v>1593</v>
      </c>
      <c r="E434" s="23" t="s">
        <v>1594</v>
      </c>
      <c r="F434" s="66" t="s">
        <v>887</v>
      </c>
      <c r="G434" s="66" t="s">
        <v>917</v>
      </c>
      <c r="H434" s="101" t="s">
        <v>2080</v>
      </c>
      <c r="I434" s="101" t="s">
        <v>2081</v>
      </c>
      <c r="J434" s="65"/>
      <c r="K434" s="65"/>
      <c r="L434" s="65"/>
      <c r="M434" s="65"/>
      <c r="N434" s="65"/>
      <c r="O434" s="65"/>
      <c r="P434" s="65"/>
      <c r="Q434" s="65"/>
      <c r="S434" s="215">
        <v>1</v>
      </c>
      <c r="T434" s="4"/>
      <c r="U434" s="5"/>
      <c r="V434" s="5"/>
      <c r="W434" s="5"/>
      <c r="X434" s="5"/>
      <c r="Y434" s="5"/>
    </row>
    <row r="435" spans="2:25" s="3" customFormat="1" ht="60" customHeight="1">
      <c r="B435" s="14" t="s">
        <v>460</v>
      </c>
      <c r="C435" s="14" t="s">
        <v>749</v>
      </c>
      <c r="D435" s="6" t="s">
        <v>336</v>
      </c>
      <c r="E435" s="23" t="s">
        <v>1570</v>
      </c>
      <c r="F435" s="66" t="s">
        <v>190</v>
      </c>
      <c r="G435" s="66" t="s">
        <v>925</v>
      </c>
      <c r="H435" s="101" t="s">
        <v>2082</v>
      </c>
      <c r="I435" s="101" t="s">
        <v>2083</v>
      </c>
      <c r="J435" s="65"/>
      <c r="K435" s="65"/>
      <c r="L435" s="65"/>
      <c r="M435" s="65"/>
      <c r="N435" s="65"/>
      <c r="O435" s="65"/>
      <c r="P435" s="65"/>
      <c r="Q435" s="65"/>
      <c r="S435" s="215">
        <v>1</v>
      </c>
      <c r="T435" s="4"/>
      <c r="U435" s="5"/>
      <c r="V435" s="5"/>
      <c r="W435" s="5"/>
      <c r="X435" s="5"/>
      <c r="Y435" s="5"/>
    </row>
    <row r="436" spans="2:25" s="3" customFormat="1" ht="60" customHeight="1">
      <c r="B436" s="14" t="s">
        <v>460</v>
      </c>
      <c r="C436" s="14" t="s">
        <v>471</v>
      </c>
      <c r="D436" s="6" t="s">
        <v>336</v>
      </c>
      <c r="E436" s="23" t="s">
        <v>1574</v>
      </c>
      <c r="F436" s="66" t="s">
        <v>190</v>
      </c>
      <c r="G436" s="66" t="s">
        <v>925</v>
      </c>
      <c r="H436" s="101" t="s">
        <v>2084</v>
      </c>
      <c r="I436" s="101" t="s">
        <v>2085</v>
      </c>
      <c r="J436" s="65"/>
      <c r="K436" s="65"/>
      <c r="L436" s="65"/>
      <c r="M436" s="65"/>
      <c r="N436" s="65"/>
      <c r="O436" s="65"/>
      <c r="P436" s="65"/>
      <c r="Q436" s="65"/>
      <c r="S436" s="215">
        <v>1</v>
      </c>
      <c r="T436" s="4"/>
      <c r="U436" s="5"/>
      <c r="V436" s="5"/>
      <c r="W436" s="5"/>
      <c r="X436" s="5"/>
      <c r="Y436" s="5"/>
    </row>
    <row r="437" spans="2:25" s="3" customFormat="1" ht="60" customHeight="1">
      <c r="B437" s="14" t="s">
        <v>460</v>
      </c>
      <c r="C437" s="14" t="s">
        <v>641</v>
      </c>
      <c r="D437" s="6" t="s">
        <v>733</v>
      </c>
      <c r="E437" s="23" t="s">
        <v>1578</v>
      </c>
      <c r="F437" s="66" t="s">
        <v>190</v>
      </c>
      <c r="G437" s="66" t="s">
        <v>925</v>
      </c>
      <c r="H437" s="101" t="s">
        <v>2086</v>
      </c>
      <c r="I437" s="101" t="s">
        <v>2087</v>
      </c>
      <c r="J437" s="65"/>
      <c r="K437" s="65"/>
      <c r="L437" s="65"/>
      <c r="M437" s="65"/>
      <c r="N437" s="65"/>
      <c r="O437" s="65"/>
      <c r="P437" s="65"/>
      <c r="Q437" s="65"/>
      <c r="S437" s="215">
        <v>1</v>
      </c>
      <c r="T437" s="4"/>
      <c r="U437" s="5"/>
      <c r="V437" s="5"/>
      <c r="W437" s="5"/>
      <c r="X437" s="5"/>
      <c r="Y437" s="5"/>
    </row>
    <row r="438" spans="2:25" s="3" customFormat="1" ht="60" customHeight="1">
      <c r="B438" s="14" t="s">
        <v>460</v>
      </c>
      <c r="C438" s="14" t="s">
        <v>542</v>
      </c>
      <c r="D438" s="6" t="s">
        <v>565</v>
      </c>
      <c r="E438" s="23" t="s">
        <v>1582</v>
      </c>
      <c r="F438" s="66" t="s">
        <v>190</v>
      </c>
      <c r="G438" s="66" t="s">
        <v>925</v>
      </c>
      <c r="H438" s="101" t="s">
        <v>2088</v>
      </c>
      <c r="I438" s="101" t="s">
        <v>2089</v>
      </c>
      <c r="J438" s="65"/>
      <c r="K438" s="65"/>
      <c r="L438" s="65"/>
      <c r="M438" s="65"/>
      <c r="N438" s="65"/>
      <c r="O438" s="65"/>
      <c r="P438" s="65"/>
      <c r="Q438" s="65"/>
      <c r="S438" s="215">
        <v>1</v>
      </c>
      <c r="T438" s="4"/>
      <c r="U438" s="5"/>
      <c r="V438" s="5"/>
      <c r="W438" s="5"/>
      <c r="X438" s="5"/>
      <c r="Y438" s="5"/>
    </row>
    <row r="439" spans="2:25" s="3" customFormat="1" ht="60" customHeight="1">
      <c r="B439" s="14" t="s">
        <v>460</v>
      </c>
      <c r="C439" s="14" t="s">
        <v>693</v>
      </c>
      <c r="D439" s="6" t="s">
        <v>750</v>
      </c>
      <c r="E439" s="23" t="s">
        <v>1586</v>
      </c>
      <c r="F439" s="66" t="s">
        <v>190</v>
      </c>
      <c r="G439" s="66" t="s">
        <v>925</v>
      </c>
      <c r="H439" s="101" t="s">
        <v>2090</v>
      </c>
      <c r="I439" s="101" t="s">
        <v>2091</v>
      </c>
      <c r="J439" s="65"/>
      <c r="K439" s="65"/>
      <c r="L439" s="65"/>
      <c r="M439" s="65"/>
      <c r="N439" s="65"/>
      <c r="O439" s="65"/>
      <c r="P439" s="65"/>
      <c r="Q439" s="65"/>
      <c r="S439" s="215">
        <v>1</v>
      </c>
      <c r="T439" s="4"/>
      <c r="U439" s="5"/>
      <c r="V439" s="5"/>
      <c r="W439" s="5"/>
      <c r="X439" s="5"/>
      <c r="Y439" s="5"/>
    </row>
    <row r="440" spans="2:25" s="3" customFormat="1" ht="60" customHeight="1">
      <c r="B440" s="14" t="s">
        <v>460</v>
      </c>
      <c r="C440" s="14" t="s">
        <v>483</v>
      </c>
      <c r="D440" s="6" t="s">
        <v>757</v>
      </c>
      <c r="E440" s="23" t="s">
        <v>1589</v>
      </c>
      <c r="F440" s="66" t="s">
        <v>190</v>
      </c>
      <c r="G440" s="66" t="s">
        <v>925</v>
      </c>
      <c r="H440" s="101" t="s">
        <v>2092</v>
      </c>
      <c r="I440" s="101" t="s">
        <v>2093</v>
      </c>
      <c r="J440" s="65"/>
      <c r="K440" s="65"/>
      <c r="L440" s="65"/>
      <c r="M440" s="65"/>
      <c r="N440" s="65"/>
      <c r="O440" s="65"/>
      <c r="P440" s="65"/>
      <c r="Q440" s="65"/>
      <c r="S440" s="215">
        <v>1</v>
      </c>
      <c r="T440" s="4"/>
      <c r="U440" s="5"/>
      <c r="V440" s="5"/>
      <c r="W440" s="5"/>
      <c r="X440" s="5"/>
      <c r="Y440" s="5"/>
    </row>
    <row r="441" spans="2:25" s="3" customFormat="1" ht="60" customHeight="1">
      <c r="B441" s="14" t="s">
        <v>460</v>
      </c>
      <c r="C441" s="14" t="s">
        <v>547</v>
      </c>
      <c r="D441" s="6" t="s">
        <v>1593</v>
      </c>
      <c r="E441" s="23" t="s">
        <v>1594</v>
      </c>
      <c r="F441" s="66" t="s">
        <v>190</v>
      </c>
      <c r="G441" s="66" t="s">
        <v>925</v>
      </c>
      <c r="H441" s="101" t="s">
        <v>2094</v>
      </c>
      <c r="I441" s="101" t="s">
        <v>2095</v>
      </c>
      <c r="J441" s="65"/>
      <c r="K441" s="65"/>
      <c r="L441" s="65"/>
      <c r="M441" s="65"/>
      <c r="N441" s="65"/>
      <c r="O441" s="65"/>
      <c r="P441" s="65"/>
      <c r="Q441" s="65"/>
      <c r="S441" s="215">
        <v>1</v>
      </c>
      <c r="T441" s="4"/>
      <c r="U441" s="5"/>
      <c r="V441" s="5"/>
      <c r="W441" s="5"/>
      <c r="X441" s="5"/>
      <c r="Y441" s="5"/>
    </row>
    <row r="442" spans="2:25" s="3" customFormat="1" ht="60" customHeight="1">
      <c r="B442" s="14" t="s">
        <v>809</v>
      </c>
      <c r="C442" s="14" t="s">
        <v>810</v>
      </c>
      <c r="D442" s="6" t="s">
        <v>336</v>
      </c>
      <c r="E442" s="23" t="s">
        <v>1570</v>
      </c>
      <c r="F442" s="66" t="s">
        <v>190</v>
      </c>
      <c r="G442" s="66" t="s">
        <v>928</v>
      </c>
      <c r="H442" s="101" t="s">
        <v>2096</v>
      </c>
      <c r="I442" s="101" t="s">
        <v>2097</v>
      </c>
      <c r="J442" s="65"/>
      <c r="K442" s="65"/>
      <c r="L442" s="65"/>
      <c r="M442" s="65"/>
      <c r="N442" s="65"/>
      <c r="O442" s="65"/>
      <c r="P442" s="65"/>
      <c r="Q442" s="65"/>
      <c r="S442" s="215">
        <v>1</v>
      </c>
      <c r="T442" s="4"/>
      <c r="U442" s="5"/>
      <c r="V442" s="5"/>
      <c r="W442" s="5"/>
      <c r="X442" s="5"/>
      <c r="Y442" s="5"/>
    </row>
    <row r="443" spans="2:25" s="3" customFormat="1" ht="60" customHeight="1">
      <c r="B443" s="14" t="s">
        <v>809</v>
      </c>
      <c r="C443" s="14" t="s">
        <v>897</v>
      </c>
      <c r="D443" s="6" t="s">
        <v>336</v>
      </c>
      <c r="E443" s="23" t="s">
        <v>1574</v>
      </c>
      <c r="F443" s="66" t="s">
        <v>190</v>
      </c>
      <c r="G443" s="66" t="s">
        <v>928</v>
      </c>
      <c r="H443" s="101" t="s">
        <v>2098</v>
      </c>
      <c r="I443" s="101" t="s">
        <v>2099</v>
      </c>
      <c r="J443" s="65"/>
      <c r="K443" s="65"/>
      <c r="L443" s="65"/>
      <c r="M443" s="65"/>
      <c r="N443" s="65"/>
      <c r="O443" s="65"/>
      <c r="P443" s="65"/>
      <c r="Q443" s="65"/>
      <c r="S443" s="215">
        <v>1</v>
      </c>
      <c r="T443" s="4"/>
      <c r="U443" s="5"/>
      <c r="V443" s="5"/>
      <c r="W443" s="5"/>
      <c r="X443" s="5"/>
      <c r="Y443" s="5"/>
    </row>
    <row r="444" spans="2:25" s="3" customFormat="1" ht="60" customHeight="1">
      <c r="B444" s="14" t="s">
        <v>809</v>
      </c>
      <c r="C444" s="14" t="s">
        <v>702</v>
      </c>
      <c r="D444" s="6" t="s">
        <v>733</v>
      </c>
      <c r="E444" s="23" t="s">
        <v>1578</v>
      </c>
      <c r="F444" s="66" t="s">
        <v>190</v>
      </c>
      <c r="G444" s="66" t="s">
        <v>928</v>
      </c>
      <c r="H444" s="101" t="s">
        <v>2100</v>
      </c>
      <c r="I444" s="101" t="s">
        <v>2101</v>
      </c>
      <c r="J444" s="65"/>
      <c r="K444" s="65"/>
      <c r="L444" s="65"/>
      <c r="M444" s="65"/>
      <c r="N444" s="65"/>
      <c r="O444" s="65"/>
      <c r="P444" s="65"/>
      <c r="Q444" s="65"/>
      <c r="S444" s="215">
        <v>1</v>
      </c>
      <c r="T444" s="4"/>
      <c r="U444" s="5"/>
      <c r="V444" s="5"/>
      <c r="W444" s="5"/>
      <c r="X444" s="5"/>
      <c r="Y444" s="5"/>
    </row>
    <row r="445" spans="2:25" s="3" customFormat="1" ht="60" customHeight="1">
      <c r="B445" s="14" t="s">
        <v>809</v>
      </c>
      <c r="C445" s="14" t="s">
        <v>930</v>
      </c>
      <c r="D445" s="6" t="s">
        <v>565</v>
      </c>
      <c r="E445" s="23" t="s">
        <v>1582</v>
      </c>
      <c r="F445" s="66" t="s">
        <v>190</v>
      </c>
      <c r="G445" s="66" t="s">
        <v>928</v>
      </c>
      <c r="H445" s="101" t="s">
        <v>2102</v>
      </c>
      <c r="I445" s="101" t="s">
        <v>2103</v>
      </c>
      <c r="J445" s="65"/>
      <c r="K445" s="65"/>
      <c r="L445" s="65"/>
      <c r="M445" s="65"/>
      <c r="N445" s="65"/>
      <c r="O445" s="65"/>
      <c r="P445" s="65"/>
      <c r="Q445" s="65"/>
      <c r="S445" s="215">
        <v>1</v>
      </c>
      <c r="T445" s="4"/>
      <c r="U445" s="5"/>
      <c r="V445" s="5"/>
      <c r="W445" s="5"/>
      <c r="X445" s="5"/>
      <c r="Y445" s="5"/>
    </row>
    <row r="446" spans="2:25" s="3" customFormat="1" ht="60" customHeight="1">
      <c r="B446" s="14" t="s">
        <v>809</v>
      </c>
      <c r="C446" s="14" t="s">
        <v>931</v>
      </c>
      <c r="D446" s="6" t="s">
        <v>750</v>
      </c>
      <c r="E446" s="23" t="s">
        <v>1586</v>
      </c>
      <c r="F446" s="66" t="s">
        <v>190</v>
      </c>
      <c r="G446" s="66" t="s">
        <v>928</v>
      </c>
      <c r="H446" s="101" t="s">
        <v>2104</v>
      </c>
      <c r="I446" s="101" t="s">
        <v>2105</v>
      </c>
      <c r="J446" s="65"/>
      <c r="K446" s="65"/>
      <c r="L446" s="65"/>
      <c r="M446" s="65"/>
      <c r="N446" s="65"/>
      <c r="O446" s="65"/>
      <c r="P446" s="65"/>
      <c r="Q446" s="65"/>
      <c r="S446" s="215">
        <v>1</v>
      </c>
      <c r="T446" s="4"/>
      <c r="U446" s="5"/>
      <c r="V446" s="5"/>
      <c r="W446" s="5"/>
      <c r="X446" s="5"/>
      <c r="Y446" s="5"/>
    </row>
    <row r="447" spans="2:25" s="3" customFormat="1" ht="60" customHeight="1">
      <c r="B447" s="14" t="s">
        <v>809</v>
      </c>
      <c r="C447" s="14" t="s">
        <v>932</v>
      </c>
      <c r="D447" s="6" t="s">
        <v>757</v>
      </c>
      <c r="E447" s="23" t="s">
        <v>1589</v>
      </c>
      <c r="F447" s="66" t="s">
        <v>190</v>
      </c>
      <c r="G447" s="66" t="s">
        <v>928</v>
      </c>
      <c r="H447" s="101" t="s">
        <v>2106</v>
      </c>
      <c r="I447" s="101" t="s">
        <v>2107</v>
      </c>
      <c r="J447" s="65"/>
      <c r="K447" s="65"/>
      <c r="L447" s="65"/>
      <c r="M447" s="65"/>
      <c r="N447" s="65"/>
      <c r="O447" s="65"/>
      <c r="P447" s="65"/>
      <c r="Q447" s="65"/>
      <c r="S447" s="215">
        <v>1</v>
      </c>
      <c r="T447" s="4"/>
      <c r="U447" s="5"/>
      <c r="V447" s="5"/>
      <c r="W447" s="5"/>
      <c r="X447" s="5"/>
      <c r="Y447" s="5"/>
    </row>
    <row r="448" spans="2:25" s="3" customFormat="1" ht="60" customHeight="1">
      <c r="B448" s="14" t="s">
        <v>809</v>
      </c>
      <c r="C448" s="14" t="s">
        <v>483</v>
      </c>
      <c r="D448" s="6" t="s">
        <v>1593</v>
      </c>
      <c r="E448" s="23" t="s">
        <v>1594</v>
      </c>
      <c r="F448" s="66" t="s">
        <v>190</v>
      </c>
      <c r="G448" s="66" t="s">
        <v>928</v>
      </c>
      <c r="H448" s="101" t="s">
        <v>2108</v>
      </c>
      <c r="I448" s="101" t="s">
        <v>2109</v>
      </c>
      <c r="J448" s="65"/>
      <c r="K448" s="65"/>
      <c r="L448" s="65"/>
      <c r="M448" s="65"/>
      <c r="N448" s="65"/>
      <c r="O448" s="65"/>
      <c r="P448" s="65"/>
      <c r="Q448" s="65"/>
      <c r="S448" s="215">
        <v>1</v>
      </c>
      <c r="T448" s="4"/>
      <c r="U448" s="5"/>
      <c r="V448" s="5"/>
      <c r="W448" s="5"/>
      <c r="X448" s="5"/>
      <c r="Y448" s="5"/>
    </row>
    <row r="449" spans="2:25" s="3" customFormat="1" ht="60" customHeight="1">
      <c r="B449" s="14" t="s">
        <v>935</v>
      </c>
      <c r="C449" s="14" t="s">
        <v>898</v>
      </c>
      <c r="D449" s="6" t="s">
        <v>336</v>
      </c>
      <c r="E449" s="23" t="s">
        <v>1570</v>
      </c>
      <c r="F449" s="66" t="s">
        <v>936</v>
      </c>
      <c r="G449" s="66" t="s">
        <v>937</v>
      </c>
      <c r="H449" s="101" t="s">
        <v>2110</v>
      </c>
      <c r="I449" s="101" t="s">
        <v>2111</v>
      </c>
      <c r="J449" s="65"/>
      <c r="K449" s="65"/>
      <c r="L449" s="65"/>
      <c r="M449" s="65"/>
      <c r="N449" s="65"/>
      <c r="O449" s="65"/>
      <c r="P449" s="65"/>
      <c r="Q449" s="65"/>
      <c r="S449" s="215">
        <v>1</v>
      </c>
      <c r="T449" s="4"/>
      <c r="U449" s="5"/>
      <c r="V449" s="5"/>
      <c r="W449" s="5"/>
      <c r="X449" s="5"/>
      <c r="Y449" s="5"/>
    </row>
    <row r="450" spans="2:25" s="3" customFormat="1" ht="60" customHeight="1">
      <c r="B450" s="14" t="s">
        <v>935</v>
      </c>
      <c r="C450" s="14" t="s">
        <v>783</v>
      </c>
      <c r="D450" s="6" t="s">
        <v>336</v>
      </c>
      <c r="E450" s="23" t="s">
        <v>1574</v>
      </c>
      <c r="F450" s="66" t="s">
        <v>936</v>
      </c>
      <c r="G450" s="66" t="s">
        <v>937</v>
      </c>
      <c r="H450" s="101" t="s">
        <v>2112</v>
      </c>
      <c r="I450" s="101" t="s">
        <v>2113</v>
      </c>
      <c r="J450" s="65"/>
      <c r="K450" s="65"/>
      <c r="L450" s="65"/>
      <c r="M450" s="65"/>
      <c r="N450" s="65"/>
      <c r="O450" s="65"/>
      <c r="P450" s="65"/>
      <c r="Q450" s="65"/>
      <c r="S450" s="215">
        <v>1</v>
      </c>
      <c r="T450" s="4"/>
      <c r="U450" s="5"/>
      <c r="V450" s="5"/>
      <c r="W450" s="5"/>
      <c r="X450" s="5"/>
      <c r="Y450" s="5"/>
    </row>
    <row r="451" spans="2:25" s="3" customFormat="1" ht="60" customHeight="1">
      <c r="B451" s="14" t="s">
        <v>935</v>
      </c>
      <c r="C451" s="14" t="s">
        <v>773</v>
      </c>
      <c r="D451" s="6" t="s">
        <v>733</v>
      </c>
      <c r="E451" s="23" t="s">
        <v>1578</v>
      </c>
      <c r="F451" s="66" t="s">
        <v>936</v>
      </c>
      <c r="G451" s="66" t="s">
        <v>937</v>
      </c>
      <c r="H451" s="101" t="s">
        <v>2114</v>
      </c>
      <c r="I451" s="101" t="s">
        <v>2115</v>
      </c>
      <c r="J451" s="65"/>
      <c r="K451" s="65"/>
      <c r="L451" s="65"/>
      <c r="M451" s="65"/>
      <c r="N451" s="65"/>
      <c r="O451" s="65"/>
      <c r="P451" s="65"/>
      <c r="Q451" s="65"/>
      <c r="S451" s="215">
        <v>1</v>
      </c>
      <c r="T451" s="4"/>
      <c r="U451" s="5"/>
      <c r="V451" s="5"/>
      <c r="W451" s="5"/>
      <c r="X451" s="5"/>
      <c r="Y451" s="5"/>
    </row>
    <row r="452" spans="2:25" s="3" customFormat="1" ht="60" customHeight="1">
      <c r="B452" s="14" t="s">
        <v>935</v>
      </c>
      <c r="C452" s="14" t="s">
        <v>746</v>
      </c>
      <c r="D452" s="6" t="s">
        <v>565</v>
      </c>
      <c r="E452" s="23" t="s">
        <v>1582</v>
      </c>
      <c r="F452" s="66" t="s">
        <v>936</v>
      </c>
      <c r="G452" s="66" t="s">
        <v>937</v>
      </c>
      <c r="H452" s="101" t="s">
        <v>2116</v>
      </c>
      <c r="I452" s="101" t="s">
        <v>2117</v>
      </c>
      <c r="J452" s="65"/>
      <c r="K452" s="65"/>
      <c r="L452" s="65"/>
      <c r="M452" s="65"/>
      <c r="N452" s="65"/>
      <c r="O452" s="65"/>
      <c r="P452" s="65"/>
      <c r="Q452" s="65"/>
      <c r="S452" s="215">
        <v>1</v>
      </c>
      <c r="T452" s="4"/>
      <c r="U452" s="5"/>
      <c r="V452" s="5"/>
      <c r="W452" s="5"/>
      <c r="X452" s="5"/>
      <c r="Y452" s="5"/>
    </row>
    <row r="453" spans="2:25" s="3" customFormat="1" ht="60" customHeight="1">
      <c r="B453" s="14" t="s">
        <v>935</v>
      </c>
      <c r="C453" s="14" t="s">
        <v>650</v>
      </c>
      <c r="D453" s="6" t="s">
        <v>750</v>
      </c>
      <c r="E453" s="23" t="s">
        <v>1586</v>
      </c>
      <c r="F453" s="66" t="s">
        <v>936</v>
      </c>
      <c r="G453" s="66" t="s">
        <v>937</v>
      </c>
      <c r="H453" s="101" t="s">
        <v>2118</v>
      </c>
      <c r="I453" s="101" t="s">
        <v>2119</v>
      </c>
      <c r="J453" s="65"/>
      <c r="K453" s="65"/>
      <c r="L453" s="65"/>
      <c r="M453" s="65"/>
      <c r="N453" s="65"/>
      <c r="O453" s="65"/>
      <c r="P453" s="65"/>
      <c r="Q453" s="65"/>
      <c r="S453" s="215">
        <v>1</v>
      </c>
      <c r="T453" s="4"/>
      <c r="U453" s="5"/>
      <c r="V453" s="5"/>
      <c r="W453" s="5"/>
      <c r="X453" s="5"/>
      <c r="Y453" s="5"/>
    </row>
    <row r="454" spans="2:25" s="3" customFormat="1" ht="60" customHeight="1">
      <c r="B454" s="14" t="s">
        <v>935</v>
      </c>
      <c r="C454" s="14" t="s">
        <v>649</v>
      </c>
      <c r="D454" s="6" t="s">
        <v>757</v>
      </c>
      <c r="E454" s="23" t="s">
        <v>1589</v>
      </c>
      <c r="F454" s="66" t="s">
        <v>936</v>
      </c>
      <c r="G454" s="66" t="s">
        <v>937</v>
      </c>
      <c r="H454" s="101" t="s">
        <v>2120</v>
      </c>
      <c r="I454" s="101" t="s">
        <v>2121</v>
      </c>
      <c r="J454" s="65"/>
      <c r="K454" s="65"/>
      <c r="L454" s="65"/>
      <c r="M454" s="65"/>
      <c r="N454" s="65"/>
      <c r="O454" s="65"/>
      <c r="P454" s="65"/>
      <c r="Q454" s="65"/>
      <c r="S454" s="215">
        <v>1</v>
      </c>
      <c r="T454" s="4"/>
      <c r="U454" s="5"/>
      <c r="V454" s="5"/>
      <c r="W454" s="5"/>
      <c r="X454" s="5"/>
      <c r="Y454" s="5"/>
    </row>
    <row r="455" spans="2:25" s="3" customFormat="1" ht="60" customHeight="1">
      <c r="B455" s="14" t="s">
        <v>935</v>
      </c>
      <c r="C455" s="14" t="s">
        <v>692</v>
      </c>
      <c r="D455" s="6" t="s">
        <v>1593</v>
      </c>
      <c r="E455" s="23" t="s">
        <v>1594</v>
      </c>
      <c r="F455" s="66" t="s">
        <v>936</v>
      </c>
      <c r="G455" s="66" t="s">
        <v>937</v>
      </c>
      <c r="H455" s="101" t="s">
        <v>2122</v>
      </c>
      <c r="I455" s="101" t="s">
        <v>2123</v>
      </c>
      <c r="J455" s="65"/>
      <c r="K455" s="65"/>
      <c r="L455" s="65"/>
      <c r="M455" s="65"/>
      <c r="N455" s="65"/>
      <c r="O455" s="65"/>
      <c r="P455" s="65"/>
      <c r="Q455" s="65"/>
      <c r="S455" s="215">
        <v>1</v>
      </c>
      <c r="T455" s="4"/>
      <c r="U455" s="5"/>
      <c r="V455" s="5"/>
      <c r="W455" s="5"/>
      <c r="X455" s="5"/>
      <c r="Y455" s="5"/>
    </row>
    <row r="456" spans="2:25" s="3" customFormat="1" ht="60" customHeight="1">
      <c r="B456" s="14" t="s">
        <v>941</v>
      </c>
      <c r="C456" s="14" t="s">
        <v>536</v>
      </c>
      <c r="D456" s="6" t="s">
        <v>336</v>
      </c>
      <c r="E456" s="23" t="s">
        <v>1570</v>
      </c>
      <c r="F456" s="66" t="s">
        <v>707</v>
      </c>
      <c r="G456" s="66" t="s">
        <v>942</v>
      </c>
      <c r="H456" s="101" t="s">
        <v>2124</v>
      </c>
      <c r="I456" s="101" t="s">
        <v>2125</v>
      </c>
      <c r="J456" s="65"/>
      <c r="K456" s="65"/>
      <c r="L456" s="65"/>
      <c r="M456" s="65"/>
      <c r="N456" s="65"/>
      <c r="O456" s="65"/>
      <c r="P456" s="65"/>
      <c r="Q456" s="65"/>
      <c r="S456" s="215">
        <v>1</v>
      </c>
      <c r="T456" s="4"/>
      <c r="U456" s="5"/>
      <c r="V456" s="5"/>
      <c r="W456" s="5"/>
      <c r="X456" s="5"/>
      <c r="Y456" s="5"/>
    </row>
    <row r="457" spans="2:25" s="3" customFormat="1" ht="60" customHeight="1">
      <c r="B457" s="14" t="s">
        <v>941</v>
      </c>
      <c r="C457" s="14" t="s">
        <v>664</v>
      </c>
      <c r="D457" s="6" t="s">
        <v>336</v>
      </c>
      <c r="E457" s="23" t="s">
        <v>1574</v>
      </c>
      <c r="F457" s="66" t="s">
        <v>707</v>
      </c>
      <c r="G457" s="66" t="s">
        <v>942</v>
      </c>
      <c r="H457" s="101" t="s">
        <v>2126</v>
      </c>
      <c r="I457" s="101" t="s">
        <v>2127</v>
      </c>
      <c r="J457" s="65"/>
      <c r="K457" s="65"/>
      <c r="L457" s="65"/>
      <c r="M457" s="65"/>
      <c r="N457" s="65"/>
      <c r="O457" s="65"/>
      <c r="P457" s="65"/>
      <c r="Q457" s="65"/>
      <c r="S457" s="215">
        <v>1</v>
      </c>
      <c r="T457" s="4"/>
      <c r="U457" s="5"/>
      <c r="V457" s="5"/>
      <c r="W457" s="5"/>
      <c r="X457" s="5"/>
      <c r="Y457" s="5"/>
    </row>
    <row r="458" spans="2:25" s="3" customFormat="1" ht="60" customHeight="1">
      <c r="B458" s="14" t="s">
        <v>941</v>
      </c>
      <c r="C458" s="14" t="s">
        <v>692</v>
      </c>
      <c r="D458" s="6" t="s">
        <v>733</v>
      </c>
      <c r="E458" s="23" t="s">
        <v>1578</v>
      </c>
      <c r="F458" s="66" t="s">
        <v>707</v>
      </c>
      <c r="G458" s="66" t="s">
        <v>942</v>
      </c>
      <c r="H458" s="101" t="s">
        <v>2128</v>
      </c>
      <c r="I458" s="101" t="s">
        <v>2129</v>
      </c>
      <c r="J458" s="65"/>
      <c r="K458" s="65"/>
      <c r="L458" s="65"/>
      <c r="M458" s="65"/>
      <c r="N458" s="65"/>
      <c r="O458" s="65"/>
      <c r="P458" s="65"/>
      <c r="Q458" s="65"/>
      <c r="S458" s="215">
        <v>1</v>
      </c>
      <c r="T458" s="4"/>
      <c r="U458" s="5"/>
      <c r="V458" s="5"/>
      <c r="W458" s="5"/>
      <c r="X458" s="5"/>
      <c r="Y458" s="5"/>
    </row>
    <row r="459" spans="2:25" s="3" customFormat="1" ht="60" customHeight="1">
      <c r="B459" s="14" t="s">
        <v>941</v>
      </c>
      <c r="C459" s="14" t="s">
        <v>650</v>
      </c>
      <c r="D459" s="6" t="s">
        <v>565</v>
      </c>
      <c r="E459" s="23" t="s">
        <v>1582</v>
      </c>
      <c r="F459" s="66" t="s">
        <v>707</v>
      </c>
      <c r="G459" s="66" t="s">
        <v>942</v>
      </c>
      <c r="H459" s="101" t="s">
        <v>2130</v>
      </c>
      <c r="I459" s="101" t="s">
        <v>2131</v>
      </c>
      <c r="J459" s="65"/>
      <c r="K459" s="65"/>
      <c r="L459" s="65"/>
      <c r="M459" s="65"/>
      <c r="N459" s="65"/>
      <c r="O459" s="65"/>
      <c r="P459" s="65"/>
      <c r="Q459" s="65"/>
      <c r="S459" s="215">
        <v>1</v>
      </c>
      <c r="T459" s="4"/>
      <c r="U459" s="5"/>
      <c r="V459" s="5"/>
      <c r="W459" s="5"/>
      <c r="X459" s="5"/>
      <c r="Y459" s="5"/>
    </row>
    <row r="460" spans="2:25" s="3" customFormat="1" ht="60" customHeight="1">
      <c r="B460" s="14" t="s">
        <v>941</v>
      </c>
      <c r="C460" s="14" t="s">
        <v>919</v>
      </c>
      <c r="D460" s="6" t="s">
        <v>750</v>
      </c>
      <c r="E460" s="23" t="s">
        <v>1586</v>
      </c>
      <c r="F460" s="66" t="s">
        <v>707</v>
      </c>
      <c r="G460" s="66" t="s">
        <v>942</v>
      </c>
      <c r="H460" s="101" t="s">
        <v>2132</v>
      </c>
      <c r="I460" s="101" t="s">
        <v>2133</v>
      </c>
      <c r="J460" s="65"/>
      <c r="K460" s="65"/>
      <c r="L460" s="65"/>
      <c r="M460" s="65"/>
      <c r="N460" s="65"/>
      <c r="O460" s="65"/>
      <c r="P460" s="65"/>
      <c r="Q460" s="65"/>
      <c r="S460" s="215">
        <v>1</v>
      </c>
      <c r="T460" s="4"/>
      <c r="U460" s="5"/>
      <c r="V460" s="5"/>
      <c r="W460" s="5"/>
      <c r="X460" s="5"/>
      <c r="Y460" s="5"/>
    </row>
    <row r="461" spans="2:25" s="3" customFormat="1" ht="60" customHeight="1">
      <c r="B461" s="14" t="s">
        <v>941</v>
      </c>
      <c r="C461" s="14" t="s">
        <v>827</v>
      </c>
      <c r="D461" s="6" t="s">
        <v>757</v>
      </c>
      <c r="E461" s="23" t="s">
        <v>1589</v>
      </c>
      <c r="F461" s="66" t="s">
        <v>707</v>
      </c>
      <c r="G461" s="66" t="s">
        <v>942</v>
      </c>
      <c r="H461" s="101" t="s">
        <v>2134</v>
      </c>
      <c r="I461" s="101" t="s">
        <v>2135</v>
      </c>
      <c r="J461" s="65"/>
      <c r="K461" s="65"/>
      <c r="L461" s="65"/>
      <c r="M461" s="65"/>
      <c r="N461" s="65"/>
      <c r="O461" s="65"/>
      <c r="P461" s="65"/>
      <c r="Q461" s="65"/>
      <c r="S461" s="215">
        <v>1</v>
      </c>
      <c r="T461" s="4"/>
      <c r="U461" s="5"/>
      <c r="V461" s="5"/>
      <c r="W461" s="5"/>
      <c r="X461" s="5"/>
      <c r="Y461" s="5"/>
    </row>
    <row r="462" spans="2:25" s="3" customFormat="1" ht="60" customHeight="1">
      <c r="B462" s="14" t="s">
        <v>941</v>
      </c>
      <c r="C462" s="14" t="s">
        <v>547</v>
      </c>
      <c r="D462" s="6" t="s">
        <v>1593</v>
      </c>
      <c r="E462" s="23" t="s">
        <v>1594</v>
      </c>
      <c r="F462" s="66" t="s">
        <v>707</v>
      </c>
      <c r="G462" s="66" t="s">
        <v>942</v>
      </c>
      <c r="H462" s="101" t="s">
        <v>2136</v>
      </c>
      <c r="I462" s="101" t="s">
        <v>2137</v>
      </c>
      <c r="J462" s="65"/>
      <c r="K462" s="65"/>
      <c r="L462" s="65"/>
      <c r="M462" s="65"/>
      <c r="N462" s="65"/>
      <c r="O462" s="65"/>
      <c r="P462" s="65"/>
      <c r="Q462" s="65"/>
      <c r="S462" s="215">
        <v>1</v>
      </c>
      <c r="T462" s="4"/>
      <c r="U462" s="5"/>
      <c r="V462" s="5"/>
      <c r="W462" s="5"/>
      <c r="X462" s="5"/>
      <c r="Y462" s="5"/>
    </row>
    <row r="463" spans="2:25" s="3" customFormat="1" ht="60" customHeight="1">
      <c r="B463" s="14" t="s">
        <v>883</v>
      </c>
      <c r="C463" s="14" t="s">
        <v>729</v>
      </c>
      <c r="D463" s="6" t="s">
        <v>336</v>
      </c>
      <c r="E463" s="23" t="s">
        <v>1570</v>
      </c>
      <c r="F463" s="66" t="s">
        <v>887</v>
      </c>
      <c r="G463" s="66" t="s">
        <v>946</v>
      </c>
      <c r="H463" s="101" t="s">
        <v>2138</v>
      </c>
      <c r="I463" s="101" t="s">
        <v>2139</v>
      </c>
      <c r="J463" s="65"/>
      <c r="K463" s="65"/>
      <c r="L463" s="65"/>
      <c r="M463" s="65"/>
      <c r="N463" s="65"/>
      <c r="O463" s="65"/>
      <c r="P463" s="65"/>
      <c r="Q463" s="65"/>
      <c r="S463" s="215">
        <v>1</v>
      </c>
      <c r="T463" s="4"/>
      <c r="U463" s="5"/>
      <c r="V463" s="5"/>
      <c r="W463" s="5"/>
      <c r="X463" s="5"/>
      <c r="Y463" s="5"/>
    </row>
    <row r="464" spans="2:25" s="3" customFormat="1" ht="60" customHeight="1">
      <c r="B464" s="14" t="s">
        <v>883</v>
      </c>
      <c r="C464" s="14" t="s">
        <v>756</v>
      </c>
      <c r="D464" s="6" t="s">
        <v>336</v>
      </c>
      <c r="E464" s="23" t="s">
        <v>1574</v>
      </c>
      <c r="F464" s="66" t="s">
        <v>887</v>
      </c>
      <c r="G464" s="66" t="s">
        <v>946</v>
      </c>
      <c r="H464" s="101" t="s">
        <v>2140</v>
      </c>
      <c r="I464" s="101" t="s">
        <v>2141</v>
      </c>
      <c r="J464" s="65"/>
      <c r="K464" s="65"/>
      <c r="L464" s="65"/>
      <c r="M464" s="65"/>
      <c r="N464" s="65"/>
      <c r="O464" s="65"/>
      <c r="P464" s="65"/>
      <c r="Q464" s="65"/>
      <c r="S464" s="215">
        <v>1</v>
      </c>
      <c r="T464" s="4"/>
      <c r="U464" s="5"/>
      <c r="V464" s="5"/>
      <c r="W464" s="5"/>
      <c r="X464" s="5"/>
      <c r="Y464" s="5"/>
    </row>
    <row r="465" spans="2:25" s="3" customFormat="1" ht="60" customHeight="1">
      <c r="B465" s="14" t="s">
        <v>883</v>
      </c>
      <c r="C465" s="14" t="s">
        <v>460</v>
      </c>
      <c r="D465" s="6" t="s">
        <v>733</v>
      </c>
      <c r="E465" s="23" t="s">
        <v>1578</v>
      </c>
      <c r="F465" s="66" t="s">
        <v>887</v>
      </c>
      <c r="G465" s="66" t="s">
        <v>946</v>
      </c>
      <c r="H465" s="101" t="s">
        <v>2142</v>
      </c>
      <c r="I465" s="101" t="s">
        <v>2143</v>
      </c>
      <c r="J465" s="65"/>
      <c r="K465" s="65"/>
      <c r="L465" s="65"/>
      <c r="M465" s="65"/>
      <c r="N465" s="65"/>
      <c r="O465" s="65"/>
      <c r="P465" s="65"/>
      <c r="Q465" s="65"/>
      <c r="S465" s="215">
        <v>1</v>
      </c>
      <c r="T465" s="4"/>
      <c r="U465" s="5"/>
      <c r="V465" s="5"/>
      <c r="W465" s="5"/>
      <c r="X465" s="5"/>
      <c r="Y465" s="5"/>
    </row>
    <row r="466" spans="2:25" s="3" customFormat="1" ht="60" customHeight="1">
      <c r="B466" s="14" t="s">
        <v>883</v>
      </c>
      <c r="C466" s="14" t="s">
        <v>919</v>
      </c>
      <c r="D466" s="6" t="s">
        <v>565</v>
      </c>
      <c r="E466" s="23" t="s">
        <v>1582</v>
      </c>
      <c r="F466" s="66" t="s">
        <v>887</v>
      </c>
      <c r="G466" s="66" t="s">
        <v>946</v>
      </c>
      <c r="H466" s="101" t="s">
        <v>2144</v>
      </c>
      <c r="I466" s="101" t="s">
        <v>2145</v>
      </c>
      <c r="J466" s="65"/>
      <c r="K466" s="65"/>
      <c r="L466" s="65"/>
      <c r="M466" s="65"/>
      <c r="N466" s="65"/>
      <c r="O466" s="65"/>
      <c r="P466" s="65"/>
      <c r="Q466" s="65"/>
      <c r="S466" s="215">
        <v>1</v>
      </c>
      <c r="T466" s="4"/>
      <c r="U466" s="5"/>
      <c r="V466" s="5"/>
      <c r="W466" s="5"/>
      <c r="X466" s="5"/>
      <c r="Y466" s="5"/>
    </row>
    <row r="467" spans="2:25" s="3" customFormat="1" ht="60" customHeight="1">
      <c r="B467" s="14" t="s">
        <v>883</v>
      </c>
      <c r="C467" s="14" t="s">
        <v>920</v>
      </c>
      <c r="D467" s="6" t="s">
        <v>750</v>
      </c>
      <c r="E467" s="23" t="s">
        <v>1586</v>
      </c>
      <c r="F467" s="66" t="s">
        <v>887</v>
      </c>
      <c r="G467" s="66" t="s">
        <v>946</v>
      </c>
      <c r="H467" s="101" t="s">
        <v>2146</v>
      </c>
      <c r="I467" s="101" t="s">
        <v>2147</v>
      </c>
      <c r="J467" s="65"/>
      <c r="K467" s="65"/>
      <c r="L467" s="65"/>
      <c r="M467" s="65"/>
      <c r="N467" s="65"/>
      <c r="O467" s="65"/>
      <c r="P467" s="65"/>
      <c r="Q467" s="65"/>
      <c r="S467" s="215">
        <v>1</v>
      </c>
      <c r="T467" s="4"/>
      <c r="U467" s="5"/>
      <c r="V467" s="5"/>
      <c r="W467" s="5"/>
      <c r="X467" s="5"/>
      <c r="Y467" s="5"/>
    </row>
    <row r="468" spans="2:25" s="3" customFormat="1" ht="60" customHeight="1">
      <c r="B468" s="14" t="s">
        <v>883</v>
      </c>
      <c r="C468" s="14" t="s">
        <v>647</v>
      </c>
      <c r="D468" s="6" t="s">
        <v>757</v>
      </c>
      <c r="E468" s="23" t="s">
        <v>1589</v>
      </c>
      <c r="F468" s="66" t="s">
        <v>887</v>
      </c>
      <c r="G468" s="66" t="s">
        <v>946</v>
      </c>
      <c r="H468" s="101" t="s">
        <v>2148</v>
      </c>
      <c r="I468" s="101" t="s">
        <v>2149</v>
      </c>
      <c r="J468" s="65"/>
      <c r="K468" s="65"/>
      <c r="L468" s="65"/>
      <c r="M468" s="65"/>
      <c r="N468" s="65"/>
      <c r="O468" s="65"/>
      <c r="P468" s="65"/>
      <c r="Q468" s="65"/>
      <c r="S468" s="215">
        <v>1</v>
      </c>
      <c r="T468" s="4"/>
      <c r="U468" s="5"/>
      <c r="V468" s="5"/>
      <c r="W468" s="5"/>
      <c r="X468" s="5"/>
      <c r="Y468" s="5"/>
    </row>
    <row r="469" spans="2:25" s="3" customFormat="1" ht="60" customHeight="1">
      <c r="B469" s="14" t="s">
        <v>883</v>
      </c>
      <c r="C469" s="14" t="s">
        <v>722</v>
      </c>
      <c r="D469" s="6" t="s">
        <v>1593</v>
      </c>
      <c r="E469" s="23" t="s">
        <v>1594</v>
      </c>
      <c r="F469" s="66" t="s">
        <v>887</v>
      </c>
      <c r="G469" s="66" t="s">
        <v>946</v>
      </c>
      <c r="H469" s="101" t="s">
        <v>2150</v>
      </c>
      <c r="I469" s="101" t="s">
        <v>2151</v>
      </c>
      <c r="J469" s="65"/>
      <c r="K469" s="65"/>
      <c r="L469" s="65"/>
      <c r="M469" s="65"/>
      <c r="N469" s="65"/>
      <c r="O469" s="65"/>
      <c r="P469" s="65"/>
      <c r="Q469" s="65"/>
      <c r="S469" s="215">
        <v>1</v>
      </c>
      <c r="T469" s="4"/>
      <c r="U469" s="5"/>
      <c r="V469" s="5"/>
      <c r="W469" s="5"/>
      <c r="X469" s="5"/>
      <c r="Y469" s="5"/>
    </row>
    <row r="470" spans="2:25" s="3" customFormat="1" ht="60" customHeight="1">
      <c r="B470" s="14" t="s">
        <v>693</v>
      </c>
      <c r="C470" s="14" t="s">
        <v>483</v>
      </c>
      <c r="D470" s="6" t="s">
        <v>336</v>
      </c>
      <c r="E470" s="23" t="s">
        <v>1570</v>
      </c>
      <c r="F470" s="66" t="s">
        <v>894</v>
      </c>
      <c r="G470" s="66" t="s">
        <v>950</v>
      </c>
      <c r="H470" s="101" t="s">
        <v>2152</v>
      </c>
      <c r="I470" s="101" t="s">
        <v>2153</v>
      </c>
      <c r="J470" s="65"/>
      <c r="K470" s="65"/>
      <c r="L470" s="65"/>
      <c r="M470" s="65"/>
      <c r="N470" s="65"/>
      <c r="O470" s="65"/>
      <c r="P470" s="65"/>
      <c r="Q470" s="65"/>
      <c r="S470" s="215">
        <v>1</v>
      </c>
      <c r="T470" s="4"/>
      <c r="U470" s="5"/>
      <c r="V470" s="5"/>
      <c r="W470" s="5"/>
      <c r="X470" s="5"/>
      <c r="Y470" s="5"/>
    </row>
    <row r="471" spans="2:25" s="3" customFormat="1" ht="60" customHeight="1">
      <c r="B471" s="14" t="s">
        <v>693</v>
      </c>
      <c r="C471" s="14" t="s">
        <v>773</v>
      </c>
      <c r="D471" s="6" t="s">
        <v>336</v>
      </c>
      <c r="E471" s="23" t="s">
        <v>1574</v>
      </c>
      <c r="F471" s="66" t="s">
        <v>894</v>
      </c>
      <c r="G471" s="66" t="s">
        <v>950</v>
      </c>
      <c r="H471" s="101" t="s">
        <v>2154</v>
      </c>
      <c r="I471" s="101" t="s">
        <v>2155</v>
      </c>
      <c r="J471" s="65"/>
      <c r="K471" s="65"/>
      <c r="L471" s="65"/>
      <c r="M471" s="65"/>
      <c r="N471" s="65"/>
      <c r="O471" s="65"/>
      <c r="P471" s="65"/>
      <c r="Q471" s="65"/>
      <c r="S471" s="215">
        <v>1</v>
      </c>
      <c r="T471" s="4"/>
      <c r="U471" s="5"/>
      <c r="V471" s="5"/>
      <c r="W471" s="5"/>
      <c r="X471" s="5"/>
      <c r="Y471" s="5"/>
    </row>
    <row r="472" spans="2:25" s="3" customFormat="1" ht="60" customHeight="1">
      <c r="B472" s="14" t="s">
        <v>693</v>
      </c>
      <c r="C472" s="14" t="s">
        <v>460</v>
      </c>
      <c r="D472" s="6" t="s">
        <v>733</v>
      </c>
      <c r="E472" s="23" t="s">
        <v>1578</v>
      </c>
      <c r="F472" s="66" t="s">
        <v>894</v>
      </c>
      <c r="G472" s="66" t="s">
        <v>950</v>
      </c>
      <c r="H472" s="101" t="s">
        <v>2156</v>
      </c>
      <c r="I472" s="101" t="s">
        <v>2157</v>
      </c>
      <c r="J472" s="65"/>
      <c r="K472" s="65"/>
      <c r="L472" s="65"/>
      <c r="M472" s="65"/>
      <c r="N472" s="65"/>
      <c r="O472" s="65"/>
      <c r="P472" s="65"/>
      <c r="Q472" s="65"/>
      <c r="S472" s="215">
        <v>1</v>
      </c>
      <c r="T472" s="4"/>
      <c r="U472" s="5"/>
      <c r="V472" s="5"/>
      <c r="W472" s="5"/>
      <c r="X472" s="5"/>
      <c r="Y472" s="5"/>
    </row>
    <row r="473" spans="2:25" s="3" customFormat="1" ht="60" customHeight="1">
      <c r="B473" s="14" t="s">
        <v>693</v>
      </c>
      <c r="C473" s="14" t="s">
        <v>952</v>
      </c>
      <c r="D473" s="6" t="s">
        <v>565</v>
      </c>
      <c r="E473" s="23" t="s">
        <v>1582</v>
      </c>
      <c r="F473" s="66" t="s">
        <v>894</v>
      </c>
      <c r="G473" s="66" t="s">
        <v>950</v>
      </c>
      <c r="H473" s="101" t="s">
        <v>2158</v>
      </c>
      <c r="I473" s="101" t="s">
        <v>2159</v>
      </c>
      <c r="J473" s="65"/>
      <c r="K473" s="65"/>
      <c r="L473" s="65"/>
      <c r="M473" s="65"/>
      <c r="N473" s="65"/>
      <c r="O473" s="65"/>
      <c r="P473" s="65"/>
      <c r="Q473" s="65"/>
      <c r="S473" s="215">
        <v>1</v>
      </c>
      <c r="T473" s="4"/>
      <c r="U473" s="5"/>
      <c r="V473" s="5"/>
      <c r="W473" s="5"/>
      <c r="X473" s="5"/>
      <c r="Y473" s="5"/>
    </row>
    <row r="474" spans="2:25" s="3" customFormat="1" ht="60" customHeight="1">
      <c r="B474" s="14" t="s">
        <v>693</v>
      </c>
      <c r="C474" s="14" t="s">
        <v>920</v>
      </c>
      <c r="D474" s="6" t="s">
        <v>750</v>
      </c>
      <c r="E474" s="23" t="s">
        <v>1586</v>
      </c>
      <c r="F474" s="66" t="s">
        <v>894</v>
      </c>
      <c r="G474" s="66" t="s">
        <v>950</v>
      </c>
      <c r="H474" s="101" t="s">
        <v>2160</v>
      </c>
      <c r="I474" s="101" t="s">
        <v>2161</v>
      </c>
      <c r="J474" s="65"/>
      <c r="K474" s="65"/>
      <c r="L474" s="65"/>
      <c r="M474" s="65"/>
      <c r="N474" s="65"/>
      <c r="O474" s="65"/>
      <c r="P474" s="65"/>
      <c r="Q474" s="65"/>
      <c r="S474" s="215">
        <v>1</v>
      </c>
      <c r="T474" s="4"/>
      <c r="U474" s="5"/>
      <c r="V474" s="5"/>
      <c r="W474" s="5"/>
      <c r="X474" s="5"/>
      <c r="Y474" s="5"/>
    </row>
    <row r="475" spans="2:25" s="3" customFormat="1" ht="60" customHeight="1">
      <c r="B475" s="14" t="s">
        <v>693</v>
      </c>
      <c r="C475" s="14" t="s">
        <v>477</v>
      </c>
      <c r="D475" s="6" t="s">
        <v>757</v>
      </c>
      <c r="E475" s="23" t="s">
        <v>1589</v>
      </c>
      <c r="F475" s="66" t="s">
        <v>894</v>
      </c>
      <c r="G475" s="66" t="s">
        <v>950</v>
      </c>
      <c r="H475" s="101" t="s">
        <v>2162</v>
      </c>
      <c r="I475" s="101" t="s">
        <v>2163</v>
      </c>
      <c r="J475" s="65"/>
      <c r="K475" s="65"/>
      <c r="L475" s="65"/>
      <c r="M475" s="65"/>
      <c r="N475" s="65"/>
      <c r="O475" s="65"/>
      <c r="P475" s="65"/>
      <c r="Q475" s="65"/>
      <c r="S475" s="215">
        <v>1</v>
      </c>
      <c r="T475" s="4"/>
      <c r="U475" s="5"/>
      <c r="V475" s="5"/>
      <c r="W475" s="5"/>
      <c r="X475" s="5"/>
      <c r="Y475" s="5"/>
    </row>
    <row r="476" spans="2:25" s="3" customFormat="1" ht="60" customHeight="1">
      <c r="B476" s="14" t="s">
        <v>693</v>
      </c>
      <c r="C476" s="14" t="s">
        <v>513</v>
      </c>
      <c r="D476" s="6" t="s">
        <v>1593</v>
      </c>
      <c r="E476" s="23" t="s">
        <v>1594</v>
      </c>
      <c r="F476" s="66" t="s">
        <v>894</v>
      </c>
      <c r="G476" s="66" t="s">
        <v>950</v>
      </c>
      <c r="H476" s="101" t="s">
        <v>2164</v>
      </c>
      <c r="I476" s="101" t="s">
        <v>2165</v>
      </c>
      <c r="J476" s="65"/>
      <c r="K476" s="65"/>
      <c r="L476" s="65"/>
      <c r="M476" s="65"/>
      <c r="N476" s="65"/>
      <c r="O476" s="65"/>
      <c r="P476" s="65"/>
      <c r="Q476" s="65"/>
      <c r="S476" s="215">
        <v>1</v>
      </c>
      <c r="T476" s="4"/>
      <c r="U476" s="5"/>
      <c r="V476" s="5"/>
      <c r="W476" s="5"/>
      <c r="X476" s="5"/>
      <c r="Y476" s="5"/>
    </row>
    <row r="477" spans="2:25" s="3" customFormat="1" ht="60" customHeight="1">
      <c r="B477" s="14" t="s">
        <v>956</v>
      </c>
      <c r="C477" s="14" t="s">
        <v>649</v>
      </c>
      <c r="D477" s="6" t="s">
        <v>336</v>
      </c>
      <c r="E477" s="23" t="s">
        <v>1570</v>
      </c>
      <c r="F477" s="66" t="s">
        <v>894</v>
      </c>
      <c r="G477" s="66" t="s">
        <v>957</v>
      </c>
      <c r="H477" s="101" t="s">
        <v>2166</v>
      </c>
      <c r="I477" s="101" t="s">
        <v>2167</v>
      </c>
      <c r="J477" s="65"/>
      <c r="K477" s="65"/>
      <c r="L477" s="65"/>
      <c r="M477" s="65"/>
      <c r="N477" s="65"/>
      <c r="O477" s="65"/>
      <c r="P477" s="65"/>
      <c r="Q477" s="65"/>
      <c r="S477" s="215">
        <v>1</v>
      </c>
      <c r="T477" s="4"/>
      <c r="U477" s="5"/>
      <c r="V477" s="5"/>
      <c r="W477" s="5"/>
      <c r="X477" s="5"/>
      <c r="Y477" s="5"/>
    </row>
    <row r="478" spans="2:25" s="3" customFormat="1" ht="60" customHeight="1">
      <c r="B478" s="14" t="s">
        <v>956</v>
      </c>
      <c r="C478" s="14" t="s">
        <v>663</v>
      </c>
      <c r="D478" s="6" t="s">
        <v>336</v>
      </c>
      <c r="E478" s="23" t="s">
        <v>1574</v>
      </c>
      <c r="F478" s="66" t="s">
        <v>894</v>
      </c>
      <c r="G478" s="66" t="s">
        <v>957</v>
      </c>
      <c r="H478" s="101" t="s">
        <v>2168</v>
      </c>
      <c r="I478" s="101" t="s">
        <v>2169</v>
      </c>
      <c r="J478" s="65"/>
      <c r="K478" s="65"/>
      <c r="L478" s="65"/>
      <c r="M478" s="65"/>
      <c r="N478" s="65"/>
      <c r="O478" s="65"/>
      <c r="P478" s="65"/>
      <c r="Q478" s="65"/>
      <c r="S478" s="215">
        <v>1</v>
      </c>
      <c r="T478" s="4"/>
      <c r="U478" s="5"/>
      <c r="V478" s="5"/>
      <c r="W478" s="5"/>
      <c r="X478" s="5"/>
      <c r="Y478" s="5"/>
    </row>
    <row r="479" spans="2:25" s="3" customFormat="1" ht="60" customHeight="1">
      <c r="B479" s="14" t="s">
        <v>956</v>
      </c>
      <c r="C479" s="14" t="s">
        <v>683</v>
      </c>
      <c r="D479" s="6" t="s">
        <v>733</v>
      </c>
      <c r="E479" s="23" t="s">
        <v>1578</v>
      </c>
      <c r="F479" s="66" t="s">
        <v>894</v>
      </c>
      <c r="G479" s="66" t="s">
        <v>957</v>
      </c>
      <c r="H479" s="101" t="s">
        <v>2170</v>
      </c>
      <c r="I479" s="101" t="s">
        <v>2171</v>
      </c>
      <c r="J479" s="65"/>
      <c r="K479" s="65"/>
      <c r="L479" s="65"/>
      <c r="M479" s="65"/>
      <c r="N479" s="65"/>
      <c r="O479" s="65"/>
      <c r="P479" s="65"/>
      <c r="Q479" s="65"/>
      <c r="S479" s="215">
        <v>1</v>
      </c>
      <c r="T479" s="4"/>
      <c r="U479" s="5"/>
      <c r="V479" s="5"/>
      <c r="W479" s="5"/>
      <c r="X479" s="5"/>
      <c r="Y479" s="5"/>
    </row>
    <row r="480" spans="2:25" s="3" customFormat="1" ht="60" customHeight="1">
      <c r="B480" s="14" t="s">
        <v>956</v>
      </c>
      <c r="C480" s="14" t="s">
        <v>486</v>
      </c>
      <c r="D480" s="6" t="s">
        <v>565</v>
      </c>
      <c r="E480" s="23" t="s">
        <v>1582</v>
      </c>
      <c r="F480" s="66" t="s">
        <v>894</v>
      </c>
      <c r="G480" s="66" t="s">
        <v>957</v>
      </c>
      <c r="H480" s="101" t="s">
        <v>2172</v>
      </c>
      <c r="I480" s="101" t="s">
        <v>2173</v>
      </c>
      <c r="J480" s="65"/>
      <c r="K480" s="65"/>
      <c r="L480" s="65"/>
      <c r="M480" s="65"/>
      <c r="N480" s="65"/>
      <c r="O480" s="65"/>
      <c r="P480" s="65"/>
      <c r="Q480" s="65"/>
      <c r="S480" s="215">
        <v>1</v>
      </c>
      <c r="T480" s="4"/>
      <c r="U480" s="5"/>
      <c r="V480" s="5"/>
      <c r="W480" s="5"/>
      <c r="X480" s="5"/>
      <c r="Y480" s="5"/>
    </row>
    <row r="481" spans="2:25" s="3" customFormat="1" ht="60" customHeight="1">
      <c r="B481" s="14" t="s">
        <v>956</v>
      </c>
      <c r="C481" s="14" t="s">
        <v>959</v>
      </c>
      <c r="D481" s="6" t="s">
        <v>750</v>
      </c>
      <c r="E481" s="23" t="s">
        <v>1586</v>
      </c>
      <c r="F481" s="66" t="s">
        <v>894</v>
      </c>
      <c r="G481" s="66" t="s">
        <v>957</v>
      </c>
      <c r="H481" s="101" t="s">
        <v>2174</v>
      </c>
      <c r="I481" s="101" t="s">
        <v>2175</v>
      </c>
      <c r="J481" s="65"/>
      <c r="K481" s="65"/>
      <c r="L481" s="65"/>
      <c r="M481" s="65"/>
      <c r="N481" s="65"/>
      <c r="O481" s="65"/>
      <c r="P481" s="65"/>
      <c r="Q481" s="65"/>
      <c r="S481" s="215">
        <v>1</v>
      </c>
      <c r="T481" s="4"/>
      <c r="U481" s="5"/>
      <c r="V481" s="5"/>
      <c r="W481" s="5"/>
      <c r="X481" s="5"/>
      <c r="Y481" s="5"/>
    </row>
    <row r="482" spans="2:25" s="3" customFormat="1" ht="60" customHeight="1">
      <c r="B482" s="14" t="s">
        <v>956</v>
      </c>
      <c r="C482" s="14" t="s">
        <v>676</v>
      </c>
      <c r="D482" s="6" t="s">
        <v>757</v>
      </c>
      <c r="E482" s="23" t="s">
        <v>1589</v>
      </c>
      <c r="F482" s="66" t="s">
        <v>894</v>
      </c>
      <c r="G482" s="66" t="s">
        <v>957</v>
      </c>
      <c r="H482" s="101" t="s">
        <v>2176</v>
      </c>
      <c r="I482" s="101" t="s">
        <v>2177</v>
      </c>
      <c r="J482" s="65"/>
      <c r="K482" s="65"/>
      <c r="L482" s="65"/>
      <c r="M482" s="65"/>
      <c r="N482" s="65"/>
      <c r="O482" s="65"/>
      <c r="P482" s="65"/>
      <c r="Q482" s="65"/>
      <c r="S482" s="215">
        <v>1</v>
      </c>
      <c r="T482" s="4"/>
      <c r="U482" s="5"/>
      <c r="V482" s="5"/>
      <c r="W482" s="5"/>
      <c r="X482" s="5"/>
      <c r="Y482" s="5"/>
    </row>
    <row r="483" spans="2:25" s="3" customFormat="1" ht="60" customHeight="1">
      <c r="B483" s="14" t="s">
        <v>956</v>
      </c>
      <c r="C483" s="14" t="s">
        <v>483</v>
      </c>
      <c r="D483" s="6" t="s">
        <v>1593</v>
      </c>
      <c r="E483" s="23" t="s">
        <v>1594</v>
      </c>
      <c r="F483" s="66" t="s">
        <v>894</v>
      </c>
      <c r="G483" s="66" t="s">
        <v>957</v>
      </c>
      <c r="H483" s="101" t="s">
        <v>2178</v>
      </c>
      <c r="I483" s="101" t="s">
        <v>2179</v>
      </c>
      <c r="J483" s="65"/>
      <c r="K483" s="65"/>
      <c r="L483" s="65"/>
      <c r="M483" s="65"/>
      <c r="N483" s="65"/>
      <c r="O483" s="65"/>
      <c r="P483" s="65"/>
      <c r="Q483" s="65"/>
      <c r="S483" s="215">
        <v>1</v>
      </c>
      <c r="T483" s="4"/>
      <c r="U483" s="5"/>
      <c r="V483" s="5"/>
      <c r="W483" s="5"/>
      <c r="X483" s="5"/>
      <c r="Y483" s="5"/>
    </row>
    <row r="484" spans="2:25" s="3" customFormat="1" ht="60" customHeight="1">
      <c r="B484" s="14" t="s">
        <v>931</v>
      </c>
      <c r="C484" s="14" t="s">
        <v>809</v>
      </c>
      <c r="D484" s="6" t="s">
        <v>336</v>
      </c>
      <c r="E484" s="23" t="s">
        <v>1570</v>
      </c>
      <c r="F484" s="66" t="s">
        <v>887</v>
      </c>
      <c r="G484" s="66" t="s">
        <v>962</v>
      </c>
      <c r="H484" s="101" t="s">
        <v>2180</v>
      </c>
      <c r="I484" s="101" t="s">
        <v>2181</v>
      </c>
      <c r="J484" s="65"/>
      <c r="K484" s="65"/>
      <c r="L484" s="65"/>
      <c r="M484" s="65"/>
      <c r="N484" s="65"/>
      <c r="O484" s="65"/>
      <c r="P484" s="65"/>
      <c r="Q484" s="65"/>
      <c r="S484" s="215">
        <v>1</v>
      </c>
      <c r="T484" s="4"/>
      <c r="U484" s="5"/>
      <c r="V484" s="5"/>
      <c r="W484" s="5"/>
      <c r="X484" s="5"/>
      <c r="Y484" s="5"/>
    </row>
    <row r="485" spans="2:25" s="3" customFormat="1" ht="60" customHeight="1">
      <c r="B485" s="14" t="s">
        <v>931</v>
      </c>
      <c r="C485" s="14" t="s">
        <v>702</v>
      </c>
      <c r="D485" s="6" t="s">
        <v>336</v>
      </c>
      <c r="E485" s="23" t="s">
        <v>1574</v>
      </c>
      <c r="F485" s="66" t="s">
        <v>887</v>
      </c>
      <c r="G485" s="66" t="s">
        <v>962</v>
      </c>
      <c r="H485" s="101" t="s">
        <v>2182</v>
      </c>
      <c r="I485" s="101" t="s">
        <v>2183</v>
      </c>
      <c r="J485" s="65"/>
      <c r="K485" s="65"/>
      <c r="L485" s="65"/>
      <c r="M485" s="65"/>
      <c r="N485" s="65"/>
      <c r="O485" s="65"/>
      <c r="P485" s="65"/>
      <c r="Q485" s="65"/>
      <c r="S485" s="215">
        <v>1</v>
      </c>
      <c r="T485" s="4"/>
      <c r="U485" s="5"/>
      <c r="V485" s="5"/>
      <c r="W485" s="5"/>
      <c r="X485" s="5"/>
      <c r="Y485" s="5"/>
    </row>
    <row r="486" spans="2:25" s="3" customFormat="1" ht="60" customHeight="1">
      <c r="B486" s="14" t="s">
        <v>931</v>
      </c>
      <c r="C486" s="14" t="s">
        <v>810</v>
      </c>
      <c r="D486" s="6" t="s">
        <v>733</v>
      </c>
      <c r="E486" s="23" t="s">
        <v>1578</v>
      </c>
      <c r="F486" s="66" t="s">
        <v>887</v>
      </c>
      <c r="G486" s="66" t="s">
        <v>962</v>
      </c>
      <c r="H486" s="101" t="s">
        <v>2184</v>
      </c>
      <c r="I486" s="101" t="s">
        <v>2185</v>
      </c>
      <c r="J486" s="65"/>
      <c r="K486" s="65"/>
      <c r="L486" s="65"/>
      <c r="M486" s="65"/>
      <c r="N486" s="65"/>
      <c r="O486" s="65"/>
      <c r="P486" s="65"/>
      <c r="Q486" s="65"/>
      <c r="S486" s="215">
        <v>1</v>
      </c>
      <c r="T486" s="4"/>
      <c r="U486" s="5"/>
      <c r="V486" s="5"/>
      <c r="W486" s="5"/>
      <c r="X486" s="5"/>
      <c r="Y486" s="5"/>
    </row>
    <row r="487" spans="2:25" s="3" customFormat="1" ht="60" customHeight="1">
      <c r="B487" s="14" t="s">
        <v>931</v>
      </c>
      <c r="C487" s="14" t="s">
        <v>897</v>
      </c>
      <c r="D487" s="6" t="s">
        <v>565</v>
      </c>
      <c r="E487" s="23" t="s">
        <v>1582</v>
      </c>
      <c r="F487" s="66" t="s">
        <v>887</v>
      </c>
      <c r="G487" s="66" t="s">
        <v>962</v>
      </c>
      <c r="H487" s="101" t="s">
        <v>2186</v>
      </c>
      <c r="I487" s="101" t="s">
        <v>2187</v>
      </c>
      <c r="J487" s="65"/>
      <c r="K487" s="65"/>
      <c r="L487" s="65"/>
      <c r="M487" s="65"/>
      <c r="N487" s="65"/>
      <c r="O487" s="65"/>
      <c r="P487" s="65"/>
      <c r="Q487" s="65"/>
      <c r="S487" s="215">
        <v>1</v>
      </c>
      <c r="T487" s="4"/>
      <c r="U487" s="5"/>
      <c r="V487" s="5"/>
      <c r="W487" s="5"/>
      <c r="X487" s="5"/>
      <c r="Y487" s="5"/>
    </row>
    <row r="488" spans="2:25" s="3" customFormat="1" ht="60" customHeight="1">
      <c r="B488" s="14" t="s">
        <v>931</v>
      </c>
      <c r="C488" s="14" t="s">
        <v>710</v>
      </c>
      <c r="D488" s="6" t="s">
        <v>750</v>
      </c>
      <c r="E488" s="23" t="s">
        <v>1586</v>
      </c>
      <c r="F488" s="66" t="s">
        <v>887</v>
      </c>
      <c r="G488" s="66" t="s">
        <v>962</v>
      </c>
      <c r="H488" s="101" t="s">
        <v>2188</v>
      </c>
      <c r="I488" s="101" t="s">
        <v>2189</v>
      </c>
      <c r="J488" s="65"/>
      <c r="K488" s="65"/>
      <c r="L488" s="65"/>
      <c r="M488" s="65"/>
      <c r="N488" s="65"/>
      <c r="O488" s="65"/>
      <c r="P488" s="65"/>
      <c r="Q488" s="65"/>
      <c r="S488" s="215">
        <v>1</v>
      </c>
      <c r="T488" s="4"/>
      <c r="U488" s="5"/>
      <c r="V488" s="5"/>
      <c r="W488" s="5"/>
      <c r="X488" s="5"/>
      <c r="Y488" s="5"/>
    </row>
    <row r="489" spans="2:25" s="3" customFormat="1" ht="60" customHeight="1">
      <c r="B489" s="14" t="s">
        <v>931</v>
      </c>
      <c r="C489" s="14" t="s">
        <v>932</v>
      </c>
      <c r="D489" s="6" t="s">
        <v>757</v>
      </c>
      <c r="E489" s="23" t="s">
        <v>1589</v>
      </c>
      <c r="F489" s="66" t="s">
        <v>887</v>
      </c>
      <c r="G489" s="66" t="s">
        <v>962</v>
      </c>
      <c r="H489" s="101" t="s">
        <v>2190</v>
      </c>
      <c r="I489" s="101" t="s">
        <v>2191</v>
      </c>
      <c r="J489" s="65"/>
      <c r="K489" s="65"/>
      <c r="L489" s="65"/>
      <c r="M489" s="65"/>
      <c r="N489" s="65"/>
      <c r="O489" s="65"/>
      <c r="P489" s="65"/>
      <c r="Q489" s="65"/>
      <c r="S489" s="215">
        <v>1</v>
      </c>
      <c r="T489" s="4"/>
      <c r="U489" s="5"/>
      <c r="V489" s="5"/>
      <c r="W489" s="5"/>
      <c r="X489" s="5"/>
      <c r="Y489" s="5"/>
    </row>
    <row r="490" spans="2:25" s="3" customFormat="1" ht="60" customHeight="1">
      <c r="B490" s="14" t="s">
        <v>931</v>
      </c>
      <c r="C490" s="14" t="s">
        <v>920</v>
      </c>
      <c r="D490" s="6" t="s">
        <v>1593</v>
      </c>
      <c r="E490" s="23" t="s">
        <v>1594</v>
      </c>
      <c r="F490" s="66" t="s">
        <v>887</v>
      </c>
      <c r="G490" s="66" t="s">
        <v>962</v>
      </c>
      <c r="H490" s="101" t="s">
        <v>2192</v>
      </c>
      <c r="I490" s="101" t="s">
        <v>2193</v>
      </c>
      <c r="J490" s="65"/>
      <c r="K490" s="65"/>
      <c r="L490" s="65"/>
      <c r="M490" s="65"/>
      <c r="N490" s="65"/>
      <c r="O490" s="65"/>
      <c r="P490" s="65"/>
      <c r="Q490" s="65"/>
      <c r="S490" s="215">
        <v>1</v>
      </c>
      <c r="T490" s="4"/>
      <c r="U490" s="5"/>
      <c r="V490" s="5"/>
      <c r="W490" s="5"/>
      <c r="X490" s="5"/>
      <c r="Y490" s="5"/>
    </row>
    <row r="491" spans="2:25" s="3" customFormat="1" ht="60" customHeight="1">
      <c r="B491" s="14" t="s">
        <v>967</v>
      </c>
      <c r="C491" s="14" t="s">
        <v>664</v>
      </c>
      <c r="D491" s="6" t="s">
        <v>336</v>
      </c>
      <c r="E491" s="23" t="s">
        <v>1570</v>
      </c>
      <c r="F491" s="66" t="s">
        <v>707</v>
      </c>
      <c r="G491" s="66" t="s">
        <v>968</v>
      </c>
      <c r="H491" s="101" t="s">
        <v>2194</v>
      </c>
      <c r="I491" s="101" t="s">
        <v>2195</v>
      </c>
      <c r="J491" s="65"/>
      <c r="K491" s="65"/>
      <c r="L491" s="65"/>
      <c r="M491" s="65"/>
      <c r="N491" s="65"/>
      <c r="O491" s="65"/>
      <c r="P491" s="65"/>
      <c r="Q491" s="65"/>
      <c r="S491" s="215">
        <v>1</v>
      </c>
      <c r="T491" s="4"/>
      <c r="U491" s="5"/>
      <c r="V491" s="5"/>
      <c r="W491" s="5"/>
      <c r="X491" s="5"/>
      <c r="Y491" s="5"/>
    </row>
    <row r="492" spans="2:25" s="3" customFormat="1" ht="60" customHeight="1">
      <c r="B492" s="14" t="s">
        <v>967</v>
      </c>
      <c r="C492" s="14" t="s">
        <v>663</v>
      </c>
      <c r="D492" s="6" t="s">
        <v>336</v>
      </c>
      <c r="E492" s="23" t="s">
        <v>1574</v>
      </c>
      <c r="F492" s="66" t="s">
        <v>707</v>
      </c>
      <c r="G492" s="66" t="s">
        <v>968</v>
      </c>
      <c r="H492" s="101" t="s">
        <v>2196</v>
      </c>
      <c r="I492" s="101" t="s">
        <v>2197</v>
      </c>
      <c r="J492" s="65"/>
      <c r="K492" s="65"/>
      <c r="L492" s="65"/>
      <c r="M492" s="65"/>
      <c r="N492" s="65"/>
      <c r="O492" s="65"/>
      <c r="P492" s="65"/>
      <c r="Q492" s="65"/>
      <c r="S492" s="215">
        <v>1</v>
      </c>
      <c r="T492" s="4"/>
      <c r="U492" s="5"/>
      <c r="V492" s="5"/>
      <c r="W492" s="5"/>
      <c r="X492" s="5"/>
      <c r="Y492" s="5"/>
    </row>
    <row r="493" spans="2:25" s="3" customFormat="1" ht="60" customHeight="1">
      <c r="B493" s="14" t="s">
        <v>967</v>
      </c>
      <c r="C493" s="14" t="s">
        <v>460</v>
      </c>
      <c r="D493" s="6" t="s">
        <v>733</v>
      </c>
      <c r="E493" s="23" t="s">
        <v>1578</v>
      </c>
      <c r="F493" s="66" t="s">
        <v>707</v>
      </c>
      <c r="G493" s="66" t="s">
        <v>968</v>
      </c>
      <c r="H493" s="101" t="s">
        <v>2198</v>
      </c>
      <c r="I493" s="101" t="s">
        <v>2199</v>
      </c>
      <c r="J493" s="65"/>
      <c r="K493" s="65"/>
      <c r="L493" s="65"/>
      <c r="M493" s="65"/>
      <c r="N493" s="65"/>
      <c r="O493" s="65"/>
      <c r="P493" s="65"/>
      <c r="Q493" s="65"/>
      <c r="S493" s="215">
        <v>1</v>
      </c>
      <c r="T493" s="4"/>
      <c r="U493" s="5"/>
      <c r="V493" s="5"/>
      <c r="W493" s="5"/>
      <c r="X493" s="5"/>
      <c r="Y493" s="5"/>
    </row>
    <row r="494" spans="2:25" s="3" customFormat="1" ht="60" customHeight="1">
      <c r="B494" s="14" t="s">
        <v>967</v>
      </c>
      <c r="C494" s="14" t="s">
        <v>763</v>
      </c>
      <c r="D494" s="6" t="s">
        <v>565</v>
      </c>
      <c r="E494" s="23" t="s">
        <v>1582</v>
      </c>
      <c r="F494" s="66" t="s">
        <v>707</v>
      </c>
      <c r="G494" s="66" t="s">
        <v>968</v>
      </c>
      <c r="H494" s="101" t="s">
        <v>2200</v>
      </c>
      <c r="I494" s="101" t="s">
        <v>2201</v>
      </c>
      <c r="J494" s="65"/>
      <c r="K494" s="65"/>
      <c r="L494" s="65"/>
      <c r="M494" s="65"/>
      <c r="N494" s="65"/>
      <c r="O494" s="65"/>
      <c r="P494" s="65"/>
      <c r="Q494" s="65"/>
      <c r="S494" s="215">
        <v>1</v>
      </c>
      <c r="T494" s="4"/>
      <c r="U494" s="5"/>
      <c r="V494" s="5"/>
      <c r="W494" s="5"/>
      <c r="X494" s="5"/>
      <c r="Y494" s="5"/>
    </row>
    <row r="495" spans="2:25" s="3" customFormat="1" ht="60" customHeight="1">
      <c r="B495" s="14" t="s">
        <v>967</v>
      </c>
      <c r="C495" s="14" t="s">
        <v>759</v>
      </c>
      <c r="D495" s="6" t="s">
        <v>750</v>
      </c>
      <c r="E495" s="23" t="s">
        <v>1586</v>
      </c>
      <c r="F495" s="66" t="s">
        <v>707</v>
      </c>
      <c r="G495" s="66" t="s">
        <v>968</v>
      </c>
      <c r="H495" s="101" t="s">
        <v>2202</v>
      </c>
      <c r="I495" s="101" t="s">
        <v>2203</v>
      </c>
      <c r="J495" s="65"/>
      <c r="K495" s="65"/>
      <c r="L495" s="65"/>
      <c r="M495" s="65"/>
      <c r="N495" s="65"/>
      <c r="O495" s="65"/>
      <c r="P495" s="65"/>
      <c r="Q495" s="65"/>
      <c r="S495" s="215">
        <v>1</v>
      </c>
      <c r="T495" s="4"/>
      <c r="U495" s="5"/>
      <c r="V495" s="5"/>
      <c r="W495" s="5"/>
      <c r="X495" s="5"/>
      <c r="Y495" s="5"/>
    </row>
    <row r="496" spans="2:25" s="3" customFormat="1" ht="60" customHeight="1">
      <c r="B496" s="14" t="s">
        <v>967</v>
      </c>
      <c r="C496" s="14" t="s">
        <v>702</v>
      </c>
      <c r="D496" s="6" t="s">
        <v>757</v>
      </c>
      <c r="E496" s="23" t="s">
        <v>1589</v>
      </c>
      <c r="F496" s="66" t="s">
        <v>707</v>
      </c>
      <c r="G496" s="66" t="s">
        <v>968</v>
      </c>
      <c r="H496" s="101" t="s">
        <v>2204</v>
      </c>
      <c r="I496" s="101" t="s">
        <v>2205</v>
      </c>
      <c r="J496" s="65"/>
      <c r="K496" s="65"/>
      <c r="L496" s="65"/>
      <c r="M496" s="65"/>
      <c r="N496" s="65"/>
      <c r="O496" s="65"/>
      <c r="P496" s="65"/>
      <c r="Q496" s="65"/>
      <c r="S496" s="215">
        <v>1</v>
      </c>
      <c r="T496" s="4"/>
      <c r="U496" s="5"/>
      <c r="V496" s="5"/>
      <c r="W496" s="5"/>
      <c r="X496" s="5"/>
      <c r="Y496" s="5"/>
    </row>
    <row r="497" spans="2:25" s="3" customFormat="1" ht="60" customHeight="1">
      <c r="B497" s="14" t="s">
        <v>967</v>
      </c>
      <c r="C497" s="14" t="s">
        <v>970</v>
      </c>
      <c r="D497" s="6" t="s">
        <v>1593</v>
      </c>
      <c r="E497" s="23" t="s">
        <v>1594</v>
      </c>
      <c r="F497" s="66" t="s">
        <v>707</v>
      </c>
      <c r="G497" s="66" t="s">
        <v>968</v>
      </c>
      <c r="H497" s="101" t="s">
        <v>2206</v>
      </c>
      <c r="I497" s="101" t="s">
        <v>2207</v>
      </c>
      <c r="J497" s="65"/>
      <c r="K497" s="65"/>
      <c r="L497" s="65"/>
      <c r="M497" s="65"/>
      <c r="N497" s="65"/>
      <c r="O497" s="65"/>
      <c r="P497" s="65"/>
      <c r="Q497" s="65"/>
      <c r="S497" s="215">
        <v>1</v>
      </c>
      <c r="T497" s="4"/>
      <c r="U497" s="5"/>
      <c r="V497" s="5"/>
      <c r="W497" s="5"/>
      <c r="X497" s="5"/>
      <c r="Y497" s="5"/>
    </row>
    <row r="498" spans="2:25" s="3" customFormat="1" ht="60" customHeight="1">
      <c r="B498" s="14" t="s">
        <v>973</v>
      </c>
      <c r="C498" s="14" t="s">
        <v>719</v>
      </c>
      <c r="D498" s="6" t="s">
        <v>336</v>
      </c>
      <c r="E498" s="23" t="s">
        <v>1570</v>
      </c>
      <c r="F498" s="66" t="s">
        <v>894</v>
      </c>
      <c r="G498" s="66" t="s">
        <v>974</v>
      </c>
      <c r="H498" s="101" t="s">
        <v>2208</v>
      </c>
      <c r="I498" s="101" t="s">
        <v>2209</v>
      </c>
      <c r="J498" s="65"/>
      <c r="K498" s="65"/>
      <c r="L498" s="65"/>
      <c r="M498" s="65"/>
      <c r="N498" s="65"/>
      <c r="O498" s="65"/>
      <c r="P498" s="65"/>
      <c r="Q498" s="65"/>
      <c r="S498" s="215">
        <v>1</v>
      </c>
      <c r="T498" s="4"/>
      <c r="U498" s="5"/>
      <c r="V498" s="5"/>
      <c r="W498" s="5"/>
      <c r="X498" s="5"/>
      <c r="Y498" s="5"/>
    </row>
    <row r="499" spans="2:25" s="3" customFormat="1" ht="60" customHeight="1">
      <c r="B499" s="14" t="s">
        <v>973</v>
      </c>
      <c r="C499" s="14" t="s">
        <v>773</v>
      </c>
      <c r="D499" s="6" t="s">
        <v>336</v>
      </c>
      <c r="E499" s="23" t="s">
        <v>1574</v>
      </c>
      <c r="F499" s="66" t="s">
        <v>894</v>
      </c>
      <c r="G499" s="66" t="s">
        <v>974</v>
      </c>
      <c r="H499" s="101" t="s">
        <v>2210</v>
      </c>
      <c r="I499" s="101" t="s">
        <v>2211</v>
      </c>
      <c r="J499" s="65"/>
      <c r="K499" s="65"/>
      <c r="L499" s="65"/>
      <c r="M499" s="65"/>
      <c r="N499" s="65"/>
      <c r="O499" s="65"/>
      <c r="P499" s="65"/>
      <c r="Q499" s="65"/>
      <c r="S499" s="215">
        <v>1</v>
      </c>
      <c r="T499" s="4"/>
      <c r="U499" s="5"/>
      <c r="V499" s="5"/>
      <c r="W499" s="5"/>
      <c r="X499" s="5"/>
      <c r="Y499" s="5"/>
    </row>
    <row r="500" spans="2:25" s="3" customFormat="1" ht="60" customHeight="1">
      <c r="B500" s="14" t="s">
        <v>973</v>
      </c>
      <c r="C500" s="14" t="s">
        <v>976</v>
      </c>
      <c r="D500" s="6" t="s">
        <v>733</v>
      </c>
      <c r="E500" s="23" t="s">
        <v>1578</v>
      </c>
      <c r="F500" s="66" t="s">
        <v>894</v>
      </c>
      <c r="G500" s="66" t="s">
        <v>974</v>
      </c>
      <c r="H500" s="101" t="s">
        <v>2212</v>
      </c>
      <c r="I500" s="101" t="s">
        <v>2213</v>
      </c>
      <c r="J500" s="65"/>
      <c r="K500" s="65"/>
      <c r="L500" s="65"/>
      <c r="M500" s="65"/>
      <c r="N500" s="65"/>
      <c r="O500" s="65"/>
      <c r="P500" s="65"/>
      <c r="Q500" s="65"/>
      <c r="S500" s="215">
        <v>1</v>
      </c>
      <c r="T500" s="4"/>
      <c r="U500" s="5"/>
      <c r="V500" s="5"/>
      <c r="W500" s="5"/>
      <c r="X500" s="5"/>
      <c r="Y500" s="5"/>
    </row>
    <row r="501" spans="2:25" s="3" customFormat="1" ht="60" customHeight="1">
      <c r="B501" s="14" t="s">
        <v>973</v>
      </c>
      <c r="C501" s="14" t="s">
        <v>536</v>
      </c>
      <c r="D501" s="6" t="s">
        <v>565</v>
      </c>
      <c r="E501" s="23" t="s">
        <v>1582</v>
      </c>
      <c r="F501" s="66" t="s">
        <v>894</v>
      </c>
      <c r="G501" s="66" t="s">
        <v>974</v>
      </c>
      <c r="H501" s="101" t="s">
        <v>2214</v>
      </c>
      <c r="I501" s="101" t="s">
        <v>2215</v>
      </c>
      <c r="J501" s="65"/>
      <c r="K501" s="65"/>
      <c r="L501" s="65"/>
      <c r="M501" s="65"/>
      <c r="N501" s="65"/>
      <c r="O501" s="65"/>
      <c r="P501" s="65"/>
      <c r="Q501" s="65"/>
      <c r="S501" s="215">
        <v>1</v>
      </c>
      <c r="T501" s="4"/>
      <c r="U501" s="5"/>
      <c r="V501" s="5"/>
      <c r="W501" s="5"/>
      <c r="X501" s="5"/>
      <c r="Y501" s="5"/>
    </row>
    <row r="502" spans="2:25" s="3" customFormat="1" ht="60" customHeight="1">
      <c r="B502" s="14" t="s">
        <v>973</v>
      </c>
      <c r="C502" s="14" t="s">
        <v>525</v>
      </c>
      <c r="D502" s="6" t="s">
        <v>750</v>
      </c>
      <c r="E502" s="23" t="s">
        <v>1586</v>
      </c>
      <c r="F502" s="66" t="s">
        <v>894</v>
      </c>
      <c r="G502" s="66" t="s">
        <v>974</v>
      </c>
      <c r="H502" s="101" t="s">
        <v>2216</v>
      </c>
      <c r="I502" s="101" t="s">
        <v>2217</v>
      </c>
      <c r="J502" s="65"/>
      <c r="K502" s="65"/>
      <c r="L502" s="65"/>
      <c r="M502" s="65"/>
      <c r="N502" s="65"/>
      <c r="O502" s="65"/>
      <c r="P502" s="65"/>
      <c r="Q502" s="65"/>
      <c r="S502" s="215">
        <v>1</v>
      </c>
      <c r="T502" s="4"/>
      <c r="U502" s="5"/>
      <c r="V502" s="5"/>
      <c r="W502" s="5"/>
      <c r="X502" s="5"/>
      <c r="Y502" s="5"/>
    </row>
    <row r="503" spans="2:25" s="3" customFormat="1" ht="60" customHeight="1">
      <c r="B503" s="14" t="s">
        <v>973</v>
      </c>
      <c r="C503" s="14" t="s">
        <v>483</v>
      </c>
      <c r="D503" s="6" t="s">
        <v>757</v>
      </c>
      <c r="E503" s="23" t="s">
        <v>1589</v>
      </c>
      <c r="F503" s="66" t="s">
        <v>894</v>
      </c>
      <c r="G503" s="66" t="s">
        <v>974</v>
      </c>
      <c r="H503" s="101" t="s">
        <v>2218</v>
      </c>
      <c r="I503" s="101" t="s">
        <v>2219</v>
      </c>
      <c r="J503" s="65"/>
      <c r="K503" s="65"/>
      <c r="L503" s="65"/>
      <c r="M503" s="65"/>
      <c r="N503" s="65"/>
      <c r="O503" s="65"/>
      <c r="P503" s="65"/>
      <c r="Q503" s="65"/>
      <c r="S503" s="215">
        <v>1</v>
      </c>
      <c r="T503" s="4"/>
      <c r="U503" s="5"/>
      <c r="V503" s="5"/>
      <c r="W503" s="5"/>
      <c r="X503" s="5"/>
      <c r="Y503" s="5"/>
    </row>
    <row r="504" spans="2:25" s="3" customFormat="1" ht="60" customHeight="1">
      <c r="B504" s="14" t="s">
        <v>973</v>
      </c>
      <c r="C504" s="14" t="s">
        <v>920</v>
      </c>
      <c r="D504" s="6" t="s">
        <v>1593</v>
      </c>
      <c r="E504" s="23" t="s">
        <v>1594</v>
      </c>
      <c r="F504" s="66" t="s">
        <v>894</v>
      </c>
      <c r="G504" s="66" t="s">
        <v>974</v>
      </c>
      <c r="H504" s="101" t="s">
        <v>2220</v>
      </c>
      <c r="I504" s="101" t="s">
        <v>2221</v>
      </c>
      <c r="J504" s="65"/>
      <c r="K504" s="65"/>
      <c r="L504" s="65"/>
      <c r="M504" s="65"/>
      <c r="N504" s="65"/>
      <c r="O504" s="65"/>
      <c r="P504" s="65"/>
      <c r="Q504" s="65"/>
      <c r="S504" s="215">
        <v>1</v>
      </c>
      <c r="T504" s="4"/>
      <c r="U504" s="5"/>
      <c r="V504" s="5"/>
      <c r="W504" s="5"/>
      <c r="X504" s="5"/>
      <c r="Y504" s="5"/>
    </row>
    <row r="505" spans="2:25" s="3" customFormat="1" ht="60" customHeight="1">
      <c r="B505" s="14" t="s">
        <v>979</v>
      </c>
      <c r="C505" s="14" t="s">
        <v>460</v>
      </c>
      <c r="D505" s="6" t="s">
        <v>336</v>
      </c>
      <c r="E505" s="23" t="s">
        <v>1570</v>
      </c>
      <c r="F505" s="66" t="s">
        <v>887</v>
      </c>
      <c r="G505" s="66" t="s">
        <v>980</v>
      </c>
      <c r="H505" s="101" t="s">
        <v>2222</v>
      </c>
      <c r="I505" s="101" t="s">
        <v>2223</v>
      </c>
      <c r="J505" s="65"/>
      <c r="K505" s="65"/>
      <c r="L505" s="65"/>
      <c r="M505" s="65"/>
      <c r="N505" s="65"/>
      <c r="O505" s="65"/>
      <c r="P505" s="65"/>
      <c r="Q505" s="65"/>
      <c r="S505" s="215">
        <v>1</v>
      </c>
      <c r="T505" s="4"/>
      <c r="U505" s="5"/>
      <c r="V505" s="5"/>
      <c r="W505" s="5"/>
      <c r="X505" s="5"/>
      <c r="Y505" s="5"/>
    </row>
    <row r="506" spans="2:25" s="3" customFormat="1" ht="60" customHeight="1">
      <c r="B506" s="14" t="s">
        <v>979</v>
      </c>
      <c r="C506" s="14" t="s">
        <v>773</v>
      </c>
      <c r="D506" s="6" t="s">
        <v>336</v>
      </c>
      <c r="E506" s="23" t="s">
        <v>1574</v>
      </c>
      <c r="F506" s="66" t="s">
        <v>887</v>
      </c>
      <c r="G506" s="66" t="s">
        <v>980</v>
      </c>
      <c r="H506" s="101" t="s">
        <v>2224</v>
      </c>
      <c r="I506" s="101" t="s">
        <v>2225</v>
      </c>
      <c r="J506" s="65"/>
      <c r="K506" s="65"/>
      <c r="L506" s="65"/>
      <c r="M506" s="65"/>
      <c r="N506" s="65"/>
      <c r="O506" s="65"/>
      <c r="P506" s="65"/>
      <c r="Q506" s="65"/>
      <c r="S506" s="215">
        <v>1</v>
      </c>
      <c r="T506" s="4"/>
      <c r="U506" s="5"/>
      <c r="V506" s="5"/>
      <c r="W506" s="5"/>
      <c r="X506" s="5"/>
      <c r="Y506" s="5"/>
    </row>
    <row r="507" spans="2:25" s="3" customFormat="1" ht="60" customHeight="1">
      <c r="B507" s="14" t="s">
        <v>979</v>
      </c>
      <c r="C507" s="14" t="s">
        <v>683</v>
      </c>
      <c r="D507" s="6" t="s">
        <v>733</v>
      </c>
      <c r="E507" s="23" t="s">
        <v>1578</v>
      </c>
      <c r="F507" s="66" t="s">
        <v>887</v>
      </c>
      <c r="G507" s="66" t="s">
        <v>980</v>
      </c>
      <c r="H507" s="101" t="s">
        <v>2226</v>
      </c>
      <c r="I507" s="101" t="s">
        <v>2227</v>
      </c>
      <c r="J507" s="65"/>
      <c r="K507" s="65"/>
      <c r="L507" s="65"/>
      <c r="M507" s="65"/>
      <c r="N507" s="65"/>
      <c r="O507" s="65"/>
      <c r="P507" s="65"/>
      <c r="Q507" s="65"/>
      <c r="S507" s="215">
        <v>1</v>
      </c>
      <c r="T507" s="4"/>
      <c r="U507" s="5"/>
      <c r="V507" s="5"/>
      <c r="W507" s="5"/>
      <c r="X507" s="5"/>
      <c r="Y507" s="5"/>
    </row>
    <row r="508" spans="2:25" s="3" customFormat="1" ht="60" customHeight="1">
      <c r="B508" s="14" t="s">
        <v>979</v>
      </c>
      <c r="C508" s="14" t="s">
        <v>827</v>
      </c>
      <c r="D508" s="6" t="s">
        <v>565</v>
      </c>
      <c r="E508" s="23" t="s">
        <v>1582</v>
      </c>
      <c r="F508" s="66" t="s">
        <v>887</v>
      </c>
      <c r="G508" s="66" t="s">
        <v>980</v>
      </c>
      <c r="H508" s="101" t="s">
        <v>2228</v>
      </c>
      <c r="I508" s="101" t="s">
        <v>2229</v>
      </c>
      <c r="J508" s="65"/>
      <c r="K508" s="65"/>
      <c r="L508" s="65"/>
      <c r="M508" s="65"/>
      <c r="N508" s="65"/>
      <c r="O508" s="65"/>
      <c r="P508" s="65"/>
      <c r="Q508" s="65"/>
      <c r="S508" s="215">
        <v>1</v>
      </c>
      <c r="T508" s="4"/>
      <c r="U508" s="5"/>
      <c r="V508" s="5"/>
      <c r="W508" s="5"/>
      <c r="X508" s="5"/>
      <c r="Y508" s="5"/>
    </row>
    <row r="509" spans="2:25" s="3" customFormat="1" ht="60" customHeight="1">
      <c r="B509" s="14" t="s">
        <v>979</v>
      </c>
      <c r="C509" s="14" t="s">
        <v>890</v>
      </c>
      <c r="D509" s="6" t="s">
        <v>750</v>
      </c>
      <c r="E509" s="23" t="s">
        <v>1586</v>
      </c>
      <c r="F509" s="66" t="s">
        <v>887</v>
      </c>
      <c r="G509" s="66" t="s">
        <v>980</v>
      </c>
      <c r="H509" s="101" t="s">
        <v>2230</v>
      </c>
      <c r="I509" s="101" t="s">
        <v>2231</v>
      </c>
      <c r="J509" s="65"/>
      <c r="K509" s="65"/>
      <c r="L509" s="65"/>
      <c r="M509" s="65"/>
      <c r="N509" s="65"/>
      <c r="O509" s="65"/>
      <c r="P509" s="65"/>
      <c r="Q509" s="65"/>
      <c r="S509" s="215">
        <v>1</v>
      </c>
      <c r="T509" s="4"/>
      <c r="U509" s="5"/>
      <c r="V509" s="5"/>
      <c r="W509" s="5"/>
      <c r="X509" s="5"/>
      <c r="Y509" s="5"/>
    </row>
    <row r="510" spans="2:25" s="3" customFormat="1" ht="60" customHeight="1">
      <c r="B510" s="14" t="s">
        <v>979</v>
      </c>
      <c r="C510" s="14" t="s">
        <v>483</v>
      </c>
      <c r="D510" s="6" t="s">
        <v>757</v>
      </c>
      <c r="E510" s="23" t="s">
        <v>1589</v>
      </c>
      <c r="F510" s="66" t="s">
        <v>887</v>
      </c>
      <c r="G510" s="66" t="s">
        <v>980</v>
      </c>
      <c r="H510" s="101" t="s">
        <v>2232</v>
      </c>
      <c r="I510" s="101" t="s">
        <v>2233</v>
      </c>
      <c r="J510" s="65"/>
      <c r="K510" s="65"/>
      <c r="L510" s="65"/>
      <c r="M510" s="65"/>
      <c r="N510" s="65"/>
      <c r="O510" s="65"/>
      <c r="P510" s="65"/>
      <c r="Q510" s="65"/>
      <c r="S510" s="215">
        <v>1</v>
      </c>
      <c r="T510" s="4"/>
      <c r="U510" s="5"/>
      <c r="V510" s="5"/>
      <c r="W510" s="5"/>
      <c r="X510" s="5"/>
      <c r="Y510" s="5"/>
    </row>
    <row r="511" spans="2:25" s="3" customFormat="1" ht="60" customHeight="1">
      <c r="B511" s="14" t="s">
        <v>979</v>
      </c>
      <c r="C511" s="14" t="s">
        <v>648</v>
      </c>
      <c r="D511" s="6" t="s">
        <v>1593</v>
      </c>
      <c r="E511" s="23" t="s">
        <v>1594</v>
      </c>
      <c r="F511" s="66" t="s">
        <v>887</v>
      </c>
      <c r="G511" s="66" t="s">
        <v>980</v>
      </c>
      <c r="H511" s="101" t="s">
        <v>2234</v>
      </c>
      <c r="I511" s="101" t="s">
        <v>2235</v>
      </c>
      <c r="J511" s="65"/>
      <c r="K511" s="65"/>
      <c r="L511" s="65"/>
      <c r="M511" s="65"/>
      <c r="N511" s="65"/>
      <c r="O511" s="65"/>
      <c r="P511" s="65"/>
      <c r="Q511" s="65"/>
      <c r="S511" s="215">
        <v>1</v>
      </c>
      <c r="T511" s="4"/>
      <c r="U511" s="5"/>
      <c r="V511" s="5"/>
      <c r="W511" s="5"/>
      <c r="X511" s="5"/>
      <c r="Y511" s="5"/>
    </row>
    <row r="512" spans="2:25" s="3" customFormat="1" ht="60" customHeight="1">
      <c r="B512" s="14" t="s">
        <v>676</v>
      </c>
      <c r="C512" s="14" t="s">
        <v>827</v>
      </c>
      <c r="D512" s="6" t="s">
        <v>336</v>
      </c>
      <c r="E512" s="23" t="s">
        <v>1570</v>
      </c>
      <c r="F512" s="66" t="s">
        <v>894</v>
      </c>
      <c r="G512" s="66" t="s">
        <v>925</v>
      </c>
      <c r="H512" s="101" t="s">
        <v>2236</v>
      </c>
      <c r="I512" s="101" t="s">
        <v>2237</v>
      </c>
      <c r="J512" s="65"/>
      <c r="K512" s="65"/>
      <c r="L512" s="65"/>
      <c r="M512" s="65"/>
      <c r="N512" s="65"/>
      <c r="O512" s="65"/>
      <c r="P512" s="65"/>
      <c r="Q512" s="65"/>
      <c r="S512" s="215">
        <v>1</v>
      </c>
      <c r="T512" s="4"/>
      <c r="U512" s="5"/>
      <c r="V512" s="5"/>
      <c r="W512" s="5"/>
      <c r="X512" s="5"/>
      <c r="Y512" s="5"/>
    </row>
    <row r="513" spans="2:25" s="3" customFormat="1" ht="60" customHeight="1">
      <c r="B513" s="14" t="s">
        <v>676</v>
      </c>
      <c r="C513" s="14" t="s">
        <v>457</v>
      </c>
      <c r="D513" s="6" t="s">
        <v>336</v>
      </c>
      <c r="E513" s="23" t="s">
        <v>1574</v>
      </c>
      <c r="F513" s="66" t="s">
        <v>894</v>
      </c>
      <c r="G513" s="66" t="s">
        <v>925</v>
      </c>
      <c r="H513" s="101" t="s">
        <v>2238</v>
      </c>
      <c r="I513" s="101" t="s">
        <v>2239</v>
      </c>
      <c r="J513" s="65"/>
      <c r="K513" s="65"/>
      <c r="L513" s="65"/>
      <c r="M513" s="65"/>
      <c r="N513" s="65"/>
      <c r="O513" s="65"/>
      <c r="P513" s="65"/>
      <c r="Q513" s="65"/>
      <c r="S513" s="215">
        <v>1</v>
      </c>
      <c r="T513" s="4"/>
      <c r="U513" s="5"/>
      <c r="V513" s="5"/>
      <c r="W513" s="5"/>
      <c r="X513" s="5"/>
      <c r="Y513" s="5"/>
    </row>
    <row r="514" spans="2:25" s="3" customFormat="1" ht="60" customHeight="1">
      <c r="B514" s="14" t="s">
        <v>676</v>
      </c>
      <c r="C514" s="14" t="s">
        <v>791</v>
      </c>
      <c r="D514" s="6" t="s">
        <v>733</v>
      </c>
      <c r="E514" s="23" t="s">
        <v>1578</v>
      </c>
      <c r="F514" s="66" t="s">
        <v>894</v>
      </c>
      <c r="G514" s="66" t="s">
        <v>925</v>
      </c>
      <c r="H514" s="101" t="s">
        <v>2240</v>
      </c>
      <c r="I514" s="101" t="s">
        <v>2241</v>
      </c>
      <c r="J514" s="65"/>
      <c r="K514" s="65"/>
      <c r="L514" s="65"/>
      <c r="M514" s="65"/>
      <c r="N514" s="65"/>
      <c r="O514" s="65"/>
      <c r="P514" s="65"/>
      <c r="Q514" s="65"/>
      <c r="S514" s="215">
        <v>1</v>
      </c>
      <c r="T514" s="4"/>
      <c r="U514" s="5"/>
      <c r="V514" s="5"/>
      <c r="W514" s="5"/>
      <c r="X514" s="5"/>
      <c r="Y514" s="5"/>
    </row>
    <row r="515" spans="2:25" s="3" customFormat="1" ht="60" customHeight="1">
      <c r="B515" s="14" t="s">
        <v>676</v>
      </c>
      <c r="C515" s="14" t="s">
        <v>483</v>
      </c>
      <c r="D515" s="6" t="s">
        <v>565</v>
      </c>
      <c r="E515" s="23" t="s">
        <v>1582</v>
      </c>
      <c r="F515" s="66" t="s">
        <v>894</v>
      </c>
      <c r="G515" s="66" t="s">
        <v>925</v>
      </c>
      <c r="H515" s="101" t="s">
        <v>2242</v>
      </c>
      <c r="I515" s="101" t="s">
        <v>2243</v>
      </c>
      <c r="J515" s="65"/>
      <c r="K515" s="65"/>
      <c r="L515" s="65"/>
      <c r="M515" s="65"/>
      <c r="N515" s="65"/>
      <c r="O515" s="65"/>
      <c r="P515" s="65"/>
      <c r="Q515" s="65"/>
      <c r="S515" s="215">
        <v>1</v>
      </c>
      <c r="T515" s="4"/>
      <c r="U515" s="5"/>
      <c r="V515" s="5"/>
      <c r="W515" s="5"/>
      <c r="X515" s="5"/>
      <c r="Y515" s="5"/>
    </row>
    <row r="516" spans="2:25" s="3" customFormat="1" ht="60" customHeight="1">
      <c r="B516" s="14" t="s">
        <v>676</v>
      </c>
      <c r="C516" s="14" t="s">
        <v>746</v>
      </c>
      <c r="D516" s="6" t="s">
        <v>750</v>
      </c>
      <c r="E516" s="23" t="s">
        <v>1586</v>
      </c>
      <c r="F516" s="66" t="s">
        <v>894</v>
      </c>
      <c r="G516" s="66" t="s">
        <v>925</v>
      </c>
      <c r="H516" s="101" t="s">
        <v>2244</v>
      </c>
      <c r="I516" s="101" t="s">
        <v>2245</v>
      </c>
      <c r="J516" s="65"/>
      <c r="K516" s="65"/>
      <c r="L516" s="65"/>
      <c r="M516" s="65"/>
      <c r="N516" s="65"/>
      <c r="O516" s="65"/>
      <c r="P516" s="65"/>
      <c r="Q516" s="65"/>
      <c r="S516" s="215">
        <v>1</v>
      </c>
      <c r="T516" s="4"/>
      <c r="U516" s="5"/>
      <c r="V516" s="5"/>
      <c r="W516" s="5"/>
      <c r="X516" s="5"/>
      <c r="Y516" s="5"/>
    </row>
    <row r="517" spans="2:25" s="3" customFormat="1" ht="60" customHeight="1">
      <c r="B517" s="14" t="s">
        <v>676</v>
      </c>
      <c r="C517" s="14" t="s">
        <v>477</v>
      </c>
      <c r="D517" s="6" t="s">
        <v>757</v>
      </c>
      <c r="E517" s="23" t="s">
        <v>1589</v>
      </c>
      <c r="F517" s="66" t="s">
        <v>894</v>
      </c>
      <c r="G517" s="66" t="s">
        <v>925</v>
      </c>
      <c r="H517" s="101" t="s">
        <v>2246</v>
      </c>
      <c r="I517" s="101" t="s">
        <v>2247</v>
      </c>
      <c r="J517" s="65"/>
      <c r="K517" s="65"/>
      <c r="L517" s="65"/>
      <c r="M517" s="65"/>
      <c r="N517" s="65"/>
      <c r="O517" s="65"/>
      <c r="P517" s="65"/>
      <c r="Q517" s="65"/>
      <c r="S517" s="215">
        <v>1</v>
      </c>
      <c r="T517" s="4"/>
      <c r="U517" s="5"/>
      <c r="V517" s="5"/>
      <c r="W517" s="5"/>
      <c r="X517" s="5"/>
      <c r="Y517" s="5"/>
    </row>
    <row r="518" spans="2:25" s="3" customFormat="1" ht="60" customHeight="1">
      <c r="B518" s="14" t="s">
        <v>676</v>
      </c>
      <c r="C518" s="14" t="s">
        <v>722</v>
      </c>
      <c r="D518" s="6" t="s">
        <v>1593</v>
      </c>
      <c r="E518" s="23" t="s">
        <v>1594</v>
      </c>
      <c r="F518" s="66" t="s">
        <v>894</v>
      </c>
      <c r="G518" s="66" t="s">
        <v>925</v>
      </c>
      <c r="H518" s="101" t="s">
        <v>2248</v>
      </c>
      <c r="I518" s="101" t="s">
        <v>2249</v>
      </c>
      <c r="J518" s="65"/>
      <c r="K518" s="65"/>
      <c r="L518" s="65"/>
      <c r="M518" s="65"/>
      <c r="N518" s="65"/>
      <c r="O518" s="65"/>
      <c r="P518" s="65"/>
      <c r="Q518" s="65"/>
      <c r="S518" s="215">
        <v>1</v>
      </c>
      <c r="T518" s="4"/>
      <c r="U518" s="5"/>
      <c r="V518" s="5"/>
      <c r="W518" s="5"/>
      <c r="X518" s="5"/>
      <c r="Y518" s="5"/>
    </row>
    <row r="519" spans="2:25" s="3" customFormat="1" ht="60" customHeight="1">
      <c r="B519" s="14" t="s">
        <v>988</v>
      </c>
      <c r="C519" s="14" t="s">
        <v>930</v>
      </c>
      <c r="D519" s="6" t="s">
        <v>336</v>
      </c>
      <c r="E519" s="23" t="s">
        <v>1570</v>
      </c>
      <c r="F519" s="66" t="s">
        <v>910</v>
      </c>
      <c r="G519" s="66" t="s">
        <v>989</v>
      </c>
      <c r="H519" s="101" t="s">
        <v>2250</v>
      </c>
      <c r="I519" s="101" t="s">
        <v>2251</v>
      </c>
      <c r="J519" s="65"/>
      <c r="K519" s="65"/>
      <c r="L519" s="65"/>
      <c r="M519" s="65"/>
      <c r="N519" s="65"/>
      <c r="O519" s="65"/>
      <c r="P519" s="65"/>
      <c r="Q519" s="65"/>
      <c r="S519" s="215">
        <v>1</v>
      </c>
      <c r="T519" s="4"/>
      <c r="U519" s="5"/>
      <c r="V519" s="5"/>
      <c r="W519" s="5"/>
      <c r="X519" s="5"/>
      <c r="Y519" s="5"/>
    </row>
    <row r="520" spans="2:25" s="3" customFormat="1" ht="60" customHeight="1">
      <c r="B520" s="14" t="s">
        <v>988</v>
      </c>
      <c r="C520" s="14" t="s">
        <v>932</v>
      </c>
      <c r="D520" s="6" t="s">
        <v>336</v>
      </c>
      <c r="E520" s="23" t="s">
        <v>1574</v>
      </c>
      <c r="F520" s="66" t="s">
        <v>910</v>
      </c>
      <c r="G520" s="66" t="s">
        <v>989</v>
      </c>
      <c r="H520" s="101" t="s">
        <v>2252</v>
      </c>
      <c r="I520" s="101" t="s">
        <v>2253</v>
      </c>
      <c r="J520" s="65"/>
      <c r="K520" s="65"/>
      <c r="L520" s="65"/>
      <c r="M520" s="65"/>
      <c r="N520" s="65"/>
      <c r="O520" s="65"/>
      <c r="P520" s="65"/>
      <c r="Q520" s="65"/>
      <c r="S520" s="215">
        <v>1</v>
      </c>
      <c r="T520" s="4"/>
      <c r="U520" s="5"/>
      <c r="V520" s="5"/>
      <c r="W520" s="5"/>
      <c r="X520" s="5"/>
      <c r="Y520" s="5"/>
    </row>
    <row r="521" spans="2:25" s="3" customFormat="1" ht="60" customHeight="1">
      <c r="B521" s="14" t="s">
        <v>988</v>
      </c>
      <c r="C521" s="14" t="s">
        <v>663</v>
      </c>
      <c r="D521" s="6" t="s">
        <v>733</v>
      </c>
      <c r="E521" s="23" t="s">
        <v>1578</v>
      </c>
      <c r="F521" s="66" t="s">
        <v>910</v>
      </c>
      <c r="G521" s="66" t="s">
        <v>989</v>
      </c>
      <c r="H521" s="101" t="s">
        <v>2254</v>
      </c>
      <c r="I521" s="101" t="s">
        <v>2255</v>
      </c>
      <c r="J521" s="65"/>
      <c r="K521" s="65"/>
      <c r="L521" s="65"/>
      <c r="M521" s="65"/>
      <c r="N521" s="65"/>
      <c r="O521" s="65"/>
      <c r="P521" s="65"/>
      <c r="Q521" s="65"/>
      <c r="S521" s="215">
        <v>1</v>
      </c>
      <c r="T521" s="4"/>
      <c r="U521" s="5"/>
      <c r="V521" s="5"/>
      <c r="W521" s="5"/>
      <c r="X521" s="5"/>
      <c r="Y521" s="5"/>
    </row>
    <row r="522" spans="2:25" s="3" customFormat="1" ht="60" customHeight="1">
      <c r="B522" s="14" t="s">
        <v>988</v>
      </c>
      <c r="C522" s="14" t="s">
        <v>650</v>
      </c>
      <c r="D522" s="6" t="s">
        <v>565</v>
      </c>
      <c r="E522" s="23" t="s">
        <v>1582</v>
      </c>
      <c r="F522" s="66" t="s">
        <v>910</v>
      </c>
      <c r="G522" s="66" t="s">
        <v>989</v>
      </c>
      <c r="H522" s="101" t="s">
        <v>2256</v>
      </c>
      <c r="I522" s="101" t="s">
        <v>2257</v>
      </c>
      <c r="J522" s="65"/>
      <c r="K522" s="65"/>
      <c r="L522" s="65"/>
      <c r="M522" s="65"/>
      <c r="N522" s="65"/>
      <c r="O522" s="65"/>
      <c r="P522" s="65"/>
      <c r="Q522" s="65"/>
      <c r="S522" s="215">
        <v>1</v>
      </c>
      <c r="T522" s="4"/>
      <c r="U522" s="5"/>
      <c r="V522" s="5"/>
      <c r="W522" s="5"/>
      <c r="X522" s="5"/>
      <c r="Y522" s="5"/>
    </row>
    <row r="523" spans="2:25" s="3" customFormat="1" ht="60" customHeight="1">
      <c r="B523" s="14" t="s">
        <v>988</v>
      </c>
      <c r="C523" s="14" t="s">
        <v>791</v>
      </c>
      <c r="D523" s="6" t="s">
        <v>750</v>
      </c>
      <c r="E523" s="23" t="s">
        <v>1586</v>
      </c>
      <c r="F523" s="66" t="s">
        <v>910</v>
      </c>
      <c r="G523" s="66" t="s">
        <v>989</v>
      </c>
      <c r="H523" s="101" t="s">
        <v>2258</v>
      </c>
      <c r="I523" s="101" t="s">
        <v>2259</v>
      </c>
      <c r="J523" s="65"/>
      <c r="K523" s="65"/>
      <c r="L523" s="65"/>
      <c r="M523" s="65"/>
      <c r="N523" s="65"/>
      <c r="O523" s="65"/>
      <c r="P523" s="65"/>
      <c r="Q523" s="65"/>
      <c r="S523" s="215">
        <v>1</v>
      </c>
      <c r="T523" s="4"/>
      <c r="U523" s="5"/>
      <c r="V523" s="5"/>
      <c r="W523" s="5"/>
      <c r="X523" s="5"/>
      <c r="Y523" s="5"/>
    </row>
    <row r="524" spans="2:25" s="3" customFormat="1" ht="60" customHeight="1">
      <c r="B524" s="14" t="s">
        <v>988</v>
      </c>
      <c r="C524" s="14" t="s">
        <v>773</v>
      </c>
      <c r="D524" s="6" t="s">
        <v>757</v>
      </c>
      <c r="E524" s="23" t="s">
        <v>1589</v>
      </c>
      <c r="F524" s="66" t="s">
        <v>910</v>
      </c>
      <c r="G524" s="66" t="s">
        <v>989</v>
      </c>
      <c r="H524" s="101" t="s">
        <v>2260</v>
      </c>
      <c r="I524" s="101" t="s">
        <v>2261</v>
      </c>
      <c r="J524" s="65"/>
      <c r="K524" s="65"/>
      <c r="L524" s="65"/>
      <c r="M524" s="65"/>
      <c r="N524" s="65"/>
      <c r="O524" s="65"/>
      <c r="P524" s="65"/>
      <c r="Q524" s="65"/>
      <c r="S524" s="215">
        <v>1</v>
      </c>
      <c r="T524" s="4"/>
      <c r="U524" s="5"/>
      <c r="V524" s="5"/>
      <c r="W524" s="5"/>
      <c r="X524" s="5"/>
      <c r="Y524" s="5"/>
    </row>
    <row r="525" spans="2:25" s="3" customFormat="1" ht="60" customHeight="1">
      <c r="B525" s="14" t="s">
        <v>988</v>
      </c>
      <c r="C525" s="14" t="s">
        <v>810</v>
      </c>
      <c r="D525" s="6" t="s">
        <v>1593</v>
      </c>
      <c r="E525" s="23" t="s">
        <v>1594</v>
      </c>
      <c r="F525" s="66" t="s">
        <v>910</v>
      </c>
      <c r="G525" s="66" t="s">
        <v>989</v>
      </c>
      <c r="H525" s="101" t="s">
        <v>2262</v>
      </c>
      <c r="I525" s="101" t="s">
        <v>2263</v>
      </c>
      <c r="J525" s="65"/>
      <c r="K525" s="65"/>
      <c r="L525" s="65"/>
      <c r="M525" s="65"/>
      <c r="N525" s="65"/>
      <c r="O525" s="65"/>
      <c r="P525" s="65"/>
      <c r="Q525" s="65"/>
      <c r="S525" s="215">
        <v>1</v>
      </c>
      <c r="T525" s="4"/>
      <c r="U525" s="5"/>
      <c r="V525" s="5"/>
      <c r="W525" s="5"/>
      <c r="X525" s="5"/>
      <c r="Y525" s="5"/>
    </row>
    <row r="526" spans="2:25" s="3" customFormat="1" ht="60" customHeight="1">
      <c r="B526" s="14" t="s">
        <v>764</v>
      </c>
      <c r="C526" s="14" t="s">
        <v>763</v>
      </c>
      <c r="D526" s="6" t="s">
        <v>336</v>
      </c>
      <c r="E526" s="23" t="s">
        <v>1570</v>
      </c>
      <c r="F526" s="66" t="s">
        <v>707</v>
      </c>
      <c r="G526" s="66" t="s">
        <v>994</v>
      </c>
      <c r="H526" s="101" t="s">
        <v>2264</v>
      </c>
      <c r="I526" s="101" t="s">
        <v>2265</v>
      </c>
      <c r="J526" s="65"/>
      <c r="K526" s="65"/>
      <c r="L526" s="65"/>
      <c r="M526" s="65"/>
      <c r="N526" s="65"/>
      <c r="O526" s="65"/>
      <c r="P526" s="65"/>
      <c r="Q526" s="65"/>
      <c r="S526" s="215">
        <v>1</v>
      </c>
      <c r="T526" s="4"/>
      <c r="U526" s="5"/>
      <c r="V526" s="5"/>
      <c r="W526" s="5"/>
      <c r="X526" s="5"/>
      <c r="Y526" s="5"/>
    </row>
    <row r="527" spans="2:25" s="3" customFormat="1" ht="60" customHeight="1">
      <c r="B527" s="14" t="s">
        <v>764</v>
      </c>
      <c r="C527" s="14" t="s">
        <v>663</v>
      </c>
      <c r="D527" s="6" t="s">
        <v>336</v>
      </c>
      <c r="E527" s="23" t="s">
        <v>1574</v>
      </c>
      <c r="F527" s="66" t="s">
        <v>707</v>
      </c>
      <c r="G527" s="66" t="s">
        <v>994</v>
      </c>
      <c r="H527" s="101" t="s">
        <v>2266</v>
      </c>
      <c r="I527" s="101" t="s">
        <v>2267</v>
      </c>
      <c r="J527" s="65"/>
      <c r="K527" s="65"/>
      <c r="L527" s="65"/>
      <c r="M527" s="65"/>
      <c r="N527" s="65"/>
      <c r="O527" s="65"/>
      <c r="P527" s="65"/>
      <c r="Q527" s="65"/>
      <c r="S527" s="215">
        <v>1</v>
      </c>
      <c r="T527" s="4"/>
      <c r="U527" s="5"/>
      <c r="V527" s="5"/>
      <c r="W527" s="5"/>
      <c r="X527" s="5"/>
      <c r="Y527" s="5"/>
    </row>
    <row r="528" spans="2:25" s="3" customFormat="1" ht="60" customHeight="1">
      <c r="B528" s="14" t="s">
        <v>764</v>
      </c>
      <c r="C528" s="14" t="s">
        <v>809</v>
      </c>
      <c r="D528" s="6" t="s">
        <v>733</v>
      </c>
      <c r="E528" s="23" t="s">
        <v>1578</v>
      </c>
      <c r="F528" s="66" t="s">
        <v>707</v>
      </c>
      <c r="G528" s="66" t="s">
        <v>994</v>
      </c>
      <c r="H528" s="101" t="s">
        <v>2268</v>
      </c>
      <c r="I528" s="101" t="s">
        <v>2269</v>
      </c>
      <c r="J528" s="65"/>
      <c r="K528" s="65"/>
      <c r="L528" s="65"/>
      <c r="M528" s="65"/>
      <c r="N528" s="65"/>
      <c r="O528" s="65"/>
      <c r="P528" s="65"/>
      <c r="Q528" s="65"/>
      <c r="S528" s="215">
        <v>1</v>
      </c>
      <c r="T528" s="4"/>
      <c r="U528" s="5"/>
      <c r="V528" s="5"/>
      <c r="W528" s="5"/>
      <c r="X528" s="5"/>
      <c r="Y528" s="5"/>
    </row>
    <row r="529" spans="2:25" s="3" customFormat="1" ht="60" customHeight="1">
      <c r="B529" s="14" t="s">
        <v>764</v>
      </c>
      <c r="C529" s="14" t="s">
        <v>759</v>
      </c>
      <c r="D529" s="6" t="s">
        <v>565</v>
      </c>
      <c r="E529" s="23" t="s">
        <v>1582</v>
      </c>
      <c r="F529" s="66" t="s">
        <v>707</v>
      </c>
      <c r="G529" s="66" t="s">
        <v>994</v>
      </c>
      <c r="H529" s="101" t="s">
        <v>2270</v>
      </c>
      <c r="I529" s="101" t="s">
        <v>2271</v>
      </c>
      <c r="J529" s="65"/>
      <c r="K529" s="65"/>
      <c r="L529" s="65"/>
      <c r="M529" s="65"/>
      <c r="N529" s="65"/>
      <c r="O529" s="65"/>
      <c r="P529" s="65"/>
      <c r="Q529" s="65"/>
      <c r="S529" s="215">
        <v>1</v>
      </c>
      <c r="T529" s="4"/>
      <c r="U529" s="5"/>
      <c r="V529" s="5"/>
      <c r="W529" s="5"/>
      <c r="X529" s="5"/>
      <c r="Y529" s="5"/>
    </row>
    <row r="530" spans="2:25" s="3" customFormat="1" ht="60" customHeight="1">
      <c r="B530" s="14" t="s">
        <v>764</v>
      </c>
      <c r="C530" s="14" t="s">
        <v>702</v>
      </c>
      <c r="D530" s="6" t="s">
        <v>750</v>
      </c>
      <c r="E530" s="23" t="s">
        <v>1586</v>
      </c>
      <c r="F530" s="66" t="s">
        <v>707</v>
      </c>
      <c r="G530" s="66" t="s">
        <v>994</v>
      </c>
      <c r="H530" s="101" t="s">
        <v>2272</v>
      </c>
      <c r="I530" s="101" t="s">
        <v>2273</v>
      </c>
      <c r="J530" s="65"/>
      <c r="K530" s="65"/>
      <c r="L530" s="65"/>
      <c r="M530" s="65"/>
      <c r="N530" s="65"/>
      <c r="O530" s="65"/>
      <c r="P530" s="65"/>
      <c r="Q530" s="65"/>
      <c r="S530" s="215">
        <v>1</v>
      </c>
      <c r="T530" s="4"/>
      <c r="U530" s="5"/>
      <c r="V530" s="5"/>
      <c r="W530" s="5"/>
      <c r="X530" s="5"/>
      <c r="Y530" s="5"/>
    </row>
    <row r="531" spans="2:25" s="3" customFormat="1" ht="60" customHeight="1">
      <c r="B531" s="14" t="s">
        <v>764</v>
      </c>
      <c r="C531" s="14" t="s">
        <v>722</v>
      </c>
      <c r="D531" s="6" t="s">
        <v>757</v>
      </c>
      <c r="E531" s="23" t="s">
        <v>1589</v>
      </c>
      <c r="F531" s="66" t="s">
        <v>707</v>
      </c>
      <c r="G531" s="66" t="s">
        <v>994</v>
      </c>
      <c r="H531" s="101" t="s">
        <v>2274</v>
      </c>
      <c r="I531" s="101" t="s">
        <v>2275</v>
      </c>
      <c r="J531" s="65"/>
      <c r="K531" s="65"/>
      <c r="L531" s="65"/>
      <c r="M531" s="65"/>
      <c r="N531" s="65"/>
      <c r="O531" s="65"/>
      <c r="P531" s="65"/>
      <c r="Q531" s="65"/>
      <c r="S531" s="215">
        <v>1</v>
      </c>
      <c r="T531" s="4"/>
      <c r="U531" s="5"/>
      <c r="V531" s="5"/>
      <c r="W531" s="5"/>
      <c r="X531" s="5"/>
      <c r="Y531" s="5"/>
    </row>
    <row r="532" spans="2:25" s="3" customFormat="1" ht="60" customHeight="1">
      <c r="B532" s="14" t="s">
        <v>764</v>
      </c>
      <c r="C532" s="14" t="s">
        <v>996</v>
      </c>
      <c r="D532" s="6" t="s">
        <v>1593</v>
      </c>
      <c r="E532" s="23" t="s">
        <v>1594</v>
      </c>
      <c r="F532" s="66" t="s">
        <v>707</v>
      </c>
      <c r="G532" s="66" t="s">
        <v>994</v>
      </c>
      <c r="H532" s="101" t="s">
        <v>2276</v>
      </c>
      <c r="I532" s="101" t="s">
        <v>2277</v>
      </c>
      <c r="J532" s="65"/>
      <c r="K532" s="65"/>
      <c r="L532" s="65"/>
      <c r="M532" s="65"/>
      <c r="N532" s="65"/>
      <c r="O532" s="65"/>
      <c r="P532" s="65"/>
      <c r="Q532" s="65"/>
      <c r="S532" s="215">
        <v>1</v>
      </c>
      <c r="T532" s="4"/>
      <c r="U532" s="5"/>
      <c r="V532" s="5"/>
      <c r="W532" s="5"/>
      <c r="X532" s="5"/>
      <c r="Y532" s="5"/>
    </row>
    <row r="533" spans="2:25" s="3" customFormat="1" ht="60" customHeight="1">
      <c r="B533" s="14" t="s">
        <v>998</v>
      </c>
      <c r="C533" s="14" t="s">
        <v>773</v>
      </c>
      <c r="D533" s="6" t="s">
        <v>336</v>
      </c>
      <c r="E533" s="23" t="s">
        <v>1570</v>
      </c>
      <c r="F533" s="66" t="s">
        <v>887</v>
      </c>
      <c r="G533" s="66" t="s">
        <v>1001</v>
      </c>
      <c r="H533" s="101" t="s">
        <v>2278</v>
      </c>
      <c r="I533" s="101" t="s">
        <v>2279</v>
      </c>
      <c r="J533" s="65"/>
      <c r="K533" s="65"/>
      <c r="L533" s="65"/>
      <c r="M533" s="65"/>
      <c r="N533" s="65"/>
      <c r="O533" s="65"/>
      <c r="P533" s="65"/>
      <c r="Q533" s="65"/>
      <c r="S533" s="215">
        <v>1</v>
      </c>
      <c r="T533" s="4"/>
      <c r="U533" s="5"/>
      <c r="V533" s="5"/>
      <c r="W533" s="5"/>
      <c r="X533" s="5"/>
      <c r="Y533" s="5"/>
    </row>
    <row r="534" spans="2:25" s="3" customFormat="1" ht="60" customHeight="1">
      <c r="B534" s="14" t="s">
        <v>998</v>
      </c>
      <c r="C534" s="14" t="s">
        <v>693</v>
      </c>
      <c r="D534" s="6" t="s">
        <v>336</v>
      </c>
      <c r="E534" s="23" t="s">
        <v>1574</v>
      </c>
      <c r="F534" s="66" t="s">
        <v>887</v>
      </c>
      <c r="G534" s="66" t="s">
        <v>1001</v>
      </c>
      <c r="H534" s="101" t="s">
        <v>2280</v>
      </c>
      <c r="I534" s="101" t="s">
        <v>2281</v>
      </c>
      <c r="J534" s="65"/>
      <c r="K534" s="65"/>
      <c r="L534" s="65"/>
      <c r="M534" s="65"/>
      <c r="N534" s="65"/>
      <c r="O534" s="65"/>
      <c r="P534" s="65"/>
      <c r="Q534" s="65"/>
      <c r="S534" s="215">
        <v>1</v>
      </c>
      <c r="T534" s="4"/>
      <c r="U534" s="5"/>
      <c r="V534" s="5"/>
      <c r="W534" s="5"/>
      <c r="X534" s="5"/>
      <c r="Y534" s="5"/>
    </row>
    <row r="535" spans="2:25" s="3" customFormat="1" ht="60" customHeight="1">
      <c r="B535" s="14" t="s">
        <v>998</v>
      </c>
      <c r="C535" s="14" t="s">
        <v>890</v>
      </c>
      <c r="D535" s="6" t="s">
        <v>733</v>
      </c>
      <c r="E535" s="23" t="s">
        <v>1578</v>
      </c>
      <c r="F535" s="66" t="s">
        <v>887</v>
      </c>
      <c r="G535" s="66" t="s">
        <v>1001</v>
      </c>
      <c r="H535" s="101" t="s">
        <v>2282</v>
      </c>
      <c r="I535" s="101" t="s">
        <v>2283</v>
      </c>
      <c r="J535" s="65"/>
      <c r="K535" s="65"/>
      <c r="L535" s="65"/>
      <c r="M535" s="65"/>
      <c r="N535" s="65"/>
      <c r="O535" s="65"/>
      <c r="P535" s="65"/>
      <c r="Q535" s="65"/>
      <c r="S535" s="215">
        <v>1</v>
      </c>
      <c r="T535" s="4"/>
      <c r="U535" s="5"/>
      <c r="V535" s="5"/>
      <c r="W535" s="5"/>
      <c r="X535" s="5"/>
      <c r="Y535" s="5"/>
    </row>
    <row r="536" spans="2:25" s="3" customFormat="1" ht="60" customHeight="1">
      <c r="B536" s="14" t="s">
        <v>998</v>
      </c>
      <c r="C536" s="14" t="s">
        <v>687</v>
      </c>
      <c r="D536" s="6" t="s">
        <v>565</v>
      </c>
      <c r="E536" s="23" t="s">
        <v>1582</v>
      </c>
      <c r="F536" s="66" t="s">
        <v>887</v>
      </c>
      <c r="G536" s="66" t="s">
        <v>1001</v>
      </c>
      <c r="H536" s="101" t="s">
        <v>2284</v>
      </c>
      <c r="I536" s="101" t="s">
        <v>2285</v>
      </c>
      <c r="J536" s="65"/>
      <c r="K536" s="65"/>
      <c r="L536" s="65"/>
      <c r="M536" s="65"/>
      <c r="N536" s="65"/>
      <c r="O536" s="65"/>
      <c r="P536" s="65"/>
      <c r="Q536" s="65"/>
      <c r="S536" s="215">
        <v>1</v>
      </c>
      <c r="T536" s="4"/>
      <c r="U536" s="5"/>
      <c r="V536" s="5"/>
      <c r="W536" s="5"/>
      <c r="X536" s="5"/>
      <c r="Y536" s="5"/>
    </row>
    <row r="537" spans="2:25" s="3" customFormat="1" ht="60" customHeight="1">
      <c r="B537" s="14" t="s">
        <v>998</v>
      </c>
      <c r="C537" s="14" t="s">
        <v>664</v>
      </c>
      <c r="D537" s="6" t="s">
        <v>750</v>
      </c>
      <c r="E537" s="23" t="s">
        <v>1586</v>
      </c>
      <c r="F537" s="66" t="s">
        <v>887</v>
      </c>
      <c r="G537" s="66" t="s">
        <v>1001</v>
      </c>
      <c r="H537" s="101" t="s">
        <v>2286</v>
      </c>
      <c r="I537" s="101" t="s">
        <v>2287</v>
      </c>
      <c r="J537" s="65"/>
      <c r="K537" s="65"/>
      <c r="L537" s="65"/>
      <c r="M537" s="65"/>
      <c r="N537" s="65"/>
      <c r="O537" s="65"/>
      <c r="P537" s="65"/>
      <c r="Q537" s="65"/>
      <c r="S537" s="215">
        <v>1</v>
      </c>
      <c r="T537" s="4"/>
      <c r="U537" s="5"/>
      <c r="V537" s="5"/>
      <c r="W537" s="5"/>
      <c r="X537" s="5"/>
      <c r="Y537" s="5"/>
    </row>
    <row r="538" spans="2:25" s="3" customFormat="1" ht="60" customHeight="1">
      <c r="B538" s="14" t="s">
        <v>998</v>
      </c>
      <c r="C538" s="14" t="s">
        <v>756</v>
      </c>
      <c r="D538" s="6" t="s">
        <v>757</v>
      </c>
      <c r="E538" s="23" t="s">
        <v>1589</v>
      </c>
      <c r="F538" s="66" t="s">
        <v>887</v>
      </c>
      <c r="G538" s="66" t="s">
        <v>1001</v>
      </c>
      <c r="H538" s="101" t="s">
        <v>2288</v>
      </c>
      <c r="I538" s="101" t="s">
        <v>2289</v>
      </c>
      <c r="J538" s="65"/>
      <c r="K538" s="65"/>
      <c r="L538" s="65"/>
      <c r="M538" s="65"/>
      <c r="N538" s="65"/>
      <c r="O538" s="65"/>
      <c r="P538" s="65"/>
      <c r="Q538" s="65"/>
      <c r="S538" s="215">
        <v>1</v>
      </c>
      <c r="T538" s="4"/>
      <c r="U538" s="5"/>
      <c r="V538" s="5"/>
      <c r="W538" s="5"/>
      <c r="X538" s="5"/>
      <c r="Y538" s="5"/>
    </row>
    <row r="539" spans="2:25" s="3" customFormat="1" ht="60" customHeight="1">
      <c r="B539" s="14" t="s">
        <v>998</v>
      </c>
      <c r="C539" s="14" t="s">
        <v>920</v>
      </c>
      <c r="D539" s="6" t="s">
        <v>1593</v>
      </c>
      <c r="E539" s="23" t="s">
        <v>1594</v>
      </c>
      <c r="F539" s="66" t="s">
        <v>887</v>
      </c>
      <c r="G539" s="66" t="s">
        <v>1001</v>
      </c>
      <c r="H539" s="101" t="s">
        <v>2290</v>
      </c>
      <c r="I539" s="101" t="s">
        <v>2291</v>
      </c>
      <c r="J539" s="65"/>
      <c r="K539" s="65"/>
      <c r="L539" s="65"/>
      <c r="M539" s="65"/>
      <c r="N539" s="65"/>
      <c r="O539" s="65"/>
      <c r="P539" s="65"/>
      <c r="Q539" s="65"/>
      <c r="S539" s="215">
        <v>1</v>
      </c>
      <c r="T539" s="4"/>
      <c r="U539" s="5"/>
      <c r="V539" s="5"/>
      <c r="W539" s="5"/>
      <c r="X539" s="5"/>
      <c r="Y539" s="5"/>
    </row>
    <row r="540" spans="2:25" s="3" customFormat="1" ht="60" customHeight="1">
      <c r="B540" s="14" t="s">
        <v>474</v>
      </c>
      <c r="C540" s="14" t="s">
        <v>530</v>
      </c>
      <c r="D540" s="6" t="s">
        <v>336</v>
      </c>
      <c r="E540" s="23" t="s">
        <v>1570</v>
      </c>
      <c r="F540" s="66" t="s">
        <v>707</v>
      </c>
      <c r="G540" s="66" t="s">
        <v>1005</v>
      </c>
      <c r="H540" s="101" t="s">
        <v>2292</v>
      </c>
      <c r="I540" s="101" t="s">
        <v>2293</v>
      </c>
      <c r="J540" s="65"/>
      <c r="K540" s="65"/>
      <c r="L540" s="65"/>
      <c r="M540" s="65"/>
      <c r="N540" s="65"/>
      <c r="O540" s="65"/>
      <c r="P540" s="65"/>
      <c r="Q540" s="65"/>
      <c r="S540" s="215">
        <v>1</v>
      </c>
      <c r="T540" s="4"/>
      <c r="U540" s="5"/>
      <c r="V540" s="5"/>
      <c r="W540" s="5"/>
      <c r="X540" s="5"/>
      <c r="Y540" s="5"/>
    </row>
    <row r="541" spans="2:25" s="3" customFormat="1" ht="60" customHeight="1">
      <c r="B541" s="14" t="s">
        <v>474</v>
      </c>
      <c r="C541" s="14" t="s">
        <v>692</v>
      </c>
      <c r="D541" s="6" t="s">
        <v>336</v>
      </c>
      <c r="E541" s="23" t="s">
        <v>1574</v>
      </c>
      <c r="F541" s="66" t="s">
        <v>707</v>
      </c>
      <c r="G541" s="66" t="s">
        <v>1005</v>
      </c>
      <c r="H541" s="101" t="s">
        <v>2294</v>
      </c>
      <c r="I541" s="101" t="s">
        <v>2295</v>
      </c>
      <c r="J541" s="65"/>
      <c r="K541" s="65"/>
      <c r="L541" s="65"/>
      <c r="M541" s="65"/>
      <c r="N541" s="65"/>
      <c r="O541" s="65"/>
      <c r="P541" s="65"/>
      <c r="Q541" s="65"/>
      <c r="S541" s="215">
        <v>1</v>
      </c>
      <c r="T541" s="4"/>
      <c r="U541" s="5"/>
      <c r="V541" s="5"/>
      <c r="W541" s="5"/>
      <c r="X541" s="5"/>
      <c r="Y541" s="5"/>
    </row>
    <row r="542" spans="2:25" s="3" customFormat="1" ht="60" customHeight="1">
      <c r="B542" s="14" t="s">
        <v>474</v>
      </c>
      <c r="C542" s="14" t="s">
        <v>483</v>
      </c>
      <c r="D542" s="6" t="s">
        <v>733</v>
      </c>
      <c r="E542" s="23" t="s">
        <v>1578</v>
      </c>
      <c r="F542" s="66" t="s">
        <v>707</v>
      </c>
      <c r="G542" s="66" t="s">
        <v>1005</v>
      </c>
      <c r="H542" s="101" t="s">
        <v>2296</v>
      </c>
      <c r="I542" s="101" t="s">
        <v>2297</v>
      </c>
      <c r="J542" s="65"/>
      <c r="K542" s="65"/>
      <c r="L542" s="65"/>
      <c r="M542" s="65"/>
      <c r="N542" s="65"/>
      <c r="O542" s="65"/>
      <c r="P542" s="65"/>
      <c r="Q542" s="65"/>
      <c r="S542" s="215">
        <v>1</v>
      </c>
      <c r="T542" s="4"/>
      <c r="U542" s="5"/>
      <c r="V542" s="5"/>
      <c r="W542" s="5"/>
      <c r="X542" s="5"/>
      <c r="Y542" s="5"/>
    </row>
    <row r="543" spans="2:25" s="3" customFormat="1" ht="60" customHeight="1">
      <c r="B543" s="14" t="s">
        <v>474</v>
      </c>
      <c r="C543" s="14" t="s">
        <v>773</v>
      </c>
      <c r="D543" s="6" t="s">
        <v>565</v>
      </c>
      <c r="E543" s="23" t="s">
        <v>1582</v>
      </c>
      <c r="F543" s="66" t="s">
        <v>707</v>
      </c>
      <c r="G543" s="66" t="s">
        <v>1005</v>
      </c>
      <c r="H543" s="101" t="s">
        <v>2298</v>
      </c>
      <c r="I543" s="101" t="s">
        <v>2299</v>
      </c>
      <c r="J543" s="65"/>
      <c r="K543" s="65"/>
      <c r="L543" s="65"/>
      <c r="M543" s="65"/>
      <c r="N543" s="65"/>
      <c r="O543" s="65"/>
      <c r="P543" s="65"/>
      <c r="Q543" s="65"/>
      <c r="S543" s="215">
        <v>1</v>
      </c>
      <c r="T543" s="4"/>
      <c r="U543" s="5"/>
      <c r="V543" s="5"/>
      <c r="W543" s="5"/>
      <c r="X543" s="5"/>
      <c r="Y543" s="5"/>
    </row>
    <row r="544" spans="2:25" s="3" customFormat="1" ht="60" customHeight="1">
      <c r="B544" s="14" t="s">
        <v>474</v>
      </c>
      <c r="C544" s="14" t="s">
        <v>710</v>
      </c>
      <c r="D544" s="6" t="s">
        <v>750</v>
      </c>
      <c r="E544" s="23" t="s">
        <v>1586</v>
      </c>
      <c r="F544" s="66" t="s">
        <v>707</v>
      </c>
      <c r="G544" s="66" t="s">
        <v>1005</v>
      </c>
      <c r="H544" s="101" t="s">
        <v>2300</v>
      </c>
      <c r="I544" s="101" t="s">
        <v>2301</v>
      </c>
      <c r="J544" s="65"/>
      <c r="K544" s="65"/>
      <c r="L544" s="65"/>
      <c r="M544" s="65"/>
      <c r="N544" s="65"/>
      <c r="O544" s="65"/>
      <c r="P544" s="65"/>
      <c r="Q544" s="65"/>
      <c r="S544" s="215">
        <v>1</v>
      </c>
      <c r="T544" s="4"/>
      <c r="U544" s="5"/>
      <c r="V544" s="5"/>
      <c r="W544" s="5"/>
      <c r="X544" s="5"/>
      <c r="Y544" s="5"/>
    </row>
    <row r="545" spans="2:25" s="3" customFormat="1" ht="60" customHeight="1">
      <c r="B545" s="14" t="s">
        <v>474</v>
      </c>
      <c r="C545" s="14" t="s">
        <v>1007</v>
      </c>
      <c r="D545" s="6" t="s">
        <v>757</v>
      </c>
      <c r="E545" s="23" t="s">
        <v>1589</v>
      </c>
      <c r="F545" s="66" t="s">
        <v>707</v>
      </c>
      <c r="G545" s="66" t="s">
        <v>1005</v>
      </c>
      <c r="H545" s="101" t="s">
        <v>2302</v>
      </c>
      <c r="I545" s="101" t="s">
        <v>2303</v>
      </c>
      <c r="J545" s="65"/>
      <c r="K545" s="65"/>
      <c r="L545" s="65"/>
      <c r="M545" s="65"/>
      <c r="N545" s="65"/>
      <c r="O545" s="65"/>
      <c r="P545" s="65"/>
      <c r="Q545" s="65"/>
      <c r="S545" s="215">
        <v>1</v>
      </c>
      <c r="T545" s="4"/>
      <c r="U545" s="5"/>
      <c r="V545" s="5"/>
      <c r="W545" s="5"/>
      <c r="X545" s="5"/>
      <c r="Y545" s="5"/>
    </row>
    <row r="546" spans="2:25" s="3" customFormat="1" ht="60" customHeight="1">
      <c r="B546" s="14" t="s">
        <v>474</v>
      </c>
      <c r="C546" s="14" t="s">
        <v>547</v>
      </c>
      <c r="D546" s="6" t="s">
        <v>1593</v>
      </c>
      <c r="E546" s="23" t="s">
        <v>1594</v>
      </c>
      <c r="F546" s="66" t="s">
        <v>707</v>
      </c>
      <c r="G546" s="66" t="s">
        <v>1005</v>
      </c>
      <c r="H546" s="101" t="s">
        <v>2304</v>
      </c>
      <c r="I546" s="101" t="s">
        <v>2305</v>
      </c>
      <c r="J546" s="65"/>
      <c r="K546" s="65"/>
      <c r="L546" s="65"/>
      <c r="M546" s="65"/>
      <c r="N546" s="65"/>
      <c r="O546" s="65"/>
      <c r="P546" s="65"/>
      <c r="Q546" s="65"/>
      <c r="S546" s="215">
        <v>1</v>
      </c>
      <c r="T546" s="4"/>
      <c r="U546" s="5"/>
      <c r="V546" s="5"/>
      <c r="W546" s="5"/>
      <c r="X546" s="5"/>
      <c r="Y546" s="5"/>
    </row>
    <row r="547" spans="2:25" s="3" customFormat="1" ht="60" customHeight="1">
      <c r="B547" s="14" t="s">
        <v>719</v>
      </c>
      <c r="C547" s="14" t="s">
        <v>746</v>
      </c>
      <c r="D547" s="6" t="s">
        <v>336</v>
      </c>
      <c r="E547" s="23" t="s">
        <v>1570</v>
      </c>
      <c r="F547" s="66" t="s">
        <v>887</v>
      </c>
      <c r="G547" s="66" t="s">
        <v>1009</v>
      </c>
      <c r="H547" s="101" t="s">
        <v>2306</v>
      </c>
      <c r="I547" s="101" t="s">
        <v>2307</v>
      </c>
      <c r="J547" s="65"/>
      <c r="K547" s="65"/>
      <c r="L547" s="65"/>
      <c r="M547" s="65"/>
      <c r="N547" s="65"/>
      <c r="O547" s="65"/>
      <c r="P547" s="65"/>
      <c r="Q547" s="65"/>
      <c r="S547" s="215">
        <v>1</v>
      </c>
      <c r="T547" s="4"/>
      <c r="U547" s="5"/>
      <c r="V547" s="5"/>
      <c r="W547" s="5"/>
      <c r="X547" s="5"/>
      <c r="Y547" s="5"/>
    </row>
    <row r="548" spans="2:25" s="3" customFormat="1" ht="60" customHeight="1">
      <c r="B548" s="14" t="s">
        <v>719</v>
      </c>
      <c r="C548" s="14" t="s">
        <v>898</v>
      </c>
      <c r="D548" s="6" t="s">
        <v>336</v>
      </c>
      <c r="E548" s="23" t="s">
        <v>1574</v>
      </c>
      <c r="F548" s="66" t="s">
        <v>887</v>
      </c>
      <c r="G548" s="66" t="s">
        <v>1009</v>
      </c>
      <c r="H548" s="101" t="s">
        <v>2308</v>
      </c>
      <c r="I548" s="101" t="s">
        <v>2309</v>
      </c>
      <c r="J548" s="65"/>
      <c r="K548" s="65"/>
      <c r="L548" s="65"/>
      <c r="M548" s="65"/>
      <c r="N548" s="65"/>
      <c r="O548" s="65"/>
      <c r="P548" s="65"/>
      <c r="Q548" s="65"/>
      <c r="S548" s="215">
        <v>1</v>
      </c>
      <c r="T548" s="4"/>
      <c r="U548" s="5"/>
      <c r="V548" s="5"/>
      <c r="W548" s="5"/>
      <c r="X548" s="5"/>
      <c r="Y548" s="5"/>
    </row>
    <row r="549" spans="2:25" s="3" customFormat="1" ht="60" customHeight="1">
      <c r="B549" s="14" t="s">
        <v>719</v>
      </c>
      <c r="C549" s="14" t="s">
        <v>1007</v>
      </c>
      <c r="D549" s="6" t="s">
        <v>733</v>
      </c>
      <c r="E549" s="23" t="s">
        <v>1578</v>
      </c>
      <c r="F549" s="66" t="s">
        <v>887</v>
      </c>
      <c r="G549" s="66" t="s">
        <v>1009</v>
      </c>
      <c r="H549" s="101" t="s">
        <v>2310</v>
      </c>
      <c r="I549" s="101" t="s">
        <v>2311</v>
      </c>
      <c r="J549" s="65"/>
      <c r="K549" s="65"/>
      <c r="L549" s="65"/>
      <c r="M549" s="65"/>
      <c r="N549" s="65"/>
      <c r="O549" s="65"/>
      <c r="P549" s="65"/>
      <c r="Q549" s="65"/>
      <c r="S549" s="215">
        <v>1</v>
      </c>
      <c r="T549" s="4"/>
      <c r="U549" s="5"/>
      <c r="V549" s="5"/>
      <c r="W549" s="5"/>
      <c r="X549" s="5"/>
      <c r="Y549" s="5"/>
    </row>
    <row r="550" spans="2:25" s="3" customFormat="1" ht="60" customHeight="1">
      <c r="B550" s="14" t="s">
        <v>719</v>
      </c>
      <c r="C550" s="14" t="s">
        <v>692</v>
      </c>
      <c r="D550" s="6" t="s">
        <v>565</v>
      </c>
      <c r="E550" s="23" t="s">
        <v>1582</v>
      </c>
      <c r="F550" s="66" t="s">
        <v>887</v>
      </c>
      <c r="G550" s="66" t="s">
        <v>1009</v>
      </c>
      <c r="H550" s="101" t="s">
        <v>2312</v>
      </c>
      <c r="I550" s="101" t="s">
        <v>2313</v>
      </c>
      <c r="J550" s="65"/>
      <c r="K550" s="65"/>
      <c r="L550" s="65"/>
      <c r="M550" s="65"/>
      <c r="N550" s="65"/>
      <c r="O550" s="65"/>
      <c r="P550" s="65"/>
      <c r="Q550" s="65"/>
      <c r="S550" s="215">
        <v>1</v>
      </c>
      <c r="T550" s="4"/>
      <c r="U550" s="5"/>
      <c r="V550" s="5"/>
      <c r="W550" s="5"/>
      <c r="X550" s="5"/>
      <c r="Y550" s="5"/>
    </row>
    <row r="551" spans="2:25" s="3" customFormat="1" ht="60" customHeight="1">
      <c r="B551" s="14" t="s">
        <v>719</v>
      </c>
      <c r="C551" s="14" t="s">
        <v>667</v>
      </c>
      <c r="D551" s="6" t="s">
        <v>750</v>
      </c>
      <c r="E551" s="23" t="s">
        <v>1586</v>
      </c>
      <c r="F551" s="66" t="s">
        <v>887</v>
      </c>
      <c r="G551" s="66" t="s">
        <v>1009</v>
      </c>
      <c r="H551" s="101" t="s">
        <v>2314</v>
      </c>
      <c r="I551" s="101" t="s">
        <v>2315</v>
      </c>
      <c r="J551" s="65"/>
      <c r="K551" s="65"/>
      <c r="L551" s="65"/>
      <c r="M551" s="65"/>
      <c r="N551" s="65"/>
      <c r="O551" s="65"/>
      <c r="P551" s="65"/>
      <c r="Q551" s="65"/>
      <c r="S551" s="215">
        <v>1</v>
      </c>
      <c r="T551" s="4"/>
      <c r="U551" s="5"/>
      <c r="V551" s="5"/>
      <c r="W551" s="5"/>
      <c r="X551" s="5"/>
      <c r="Y551" s="5"/>
    </row>
    <row r="552" spans="2:25" s="3" customFormat="1" ht="60" customHeight="1">
      <c r="B552" s="14" t="s">
        <v>719</v>
      </c>
      <c r="C552" s="14" t="s">
        <v>783</v>
      </c>
      <c r="D552" s="6" t="s">
        <v>757</v>
      </c>
      <c r="E552" s="23" t="s">
        <v>1589</v>
      </c>
      <c r="F552" s="66" t="s">
        <v>887</v>
      </c>
      <c r="G552" s="66" t="s">
        <v>1009</v>
      </c>
      <c r="H552" s="101" t="s">
        <v>2316</v>
      </c>
      <c r="I552" s="101" t="s">
        <v>2317</v>
      </c>
      <c r="J552" s="65"/>
      <c r="K552" s="65"/>
      <c r="L552" s="65"/>
      <c r="M552" s="65"/>
      <c r="N552" s="65"/>
      <c r="O552" s="65"/>
      <c r="P552" s="65"/>
      <c r="Q552" s="65"/>
      <c r="S552" s="215">
        <v>1</v>
      </c>
      <c r="T552" s="4"/>
      <c r="U552" s="5"/>
      <c r="V552" s="5"/>
      <c r="W552" s="5"/>
      <c r="X552" s="5"/>
      <c r="Y552" s="5"/>
    </row>
    <row r="553" spans="2:25" s="3" customFormat="1" ht="60" customHeight="1">
      <c r="B553" s="14" t="s">
        <v>719</v>
      </c>
      <c r="C553" s="14" t="s">
        <v>513</v>
      </c>
      <c r="D553" s="6" t="s">
        <v>1593</v>
      </c>
      <c r="E553" s="23" t="s">
        <v>1594</v>
      </c>
      <c r="F553" s="66" t="s">
        <v>887</v>
      </c>
      <c r="G553" s="66" t="s">
        <v>1009</v>
      </c>
      <c r="H553" s="101" t="s">
        <v>2318</v>
      </c>
      <c r="I553" s="101" t="s">
        <v>2319</v>
      </c>
      <c r="J553" s="65"/>
      <c r="K553" s="65"/>
      <c r="L553" s="65"/>
      <c r="M553" s="65"/>
      <c r="N553" s="65"/>
      <c r="O553" s="65"/>
      <c r="P553" s="65"/>
      <c r="Q553" s="65"/>
      <c r="S553" s="215">
        <v>1</v>
      </c>
      <c r="T553" s="4"/>
      <c r="U553" s="5"/>
      <c r="V553" s="5"/>
      <c r="W553" s="5"/>
      <c r="X553" s="5"/>
      <c r="Y553" s="5"/>
    </row>
    <row r="554" spans="2:25" s="3" customFormat="1" ht="60" customHeight="1">
      <c r="B554" s="14" t="s">
        <v>1012</v>
      </c>
      <c r="C554" s="14" t="s">
        <v>746</v>
      </c>
      <c r="D554" s="6" t="s">
        <v>336</v>
      </c>
      <c r="E554" s="23" t="s">
        <v>1570</v>
      </c>
      <c r="F554" s="66" t="s">
        <v>887</v>
      </c>
      <c r="G554" s="66" t="s">
        <v>1013</v>
      </c>
      <c r="H554" s="101" t="s">
        <v>2320</v>
      </c>
      <c r="I554" s="101" t="s">
        <v>2321</v>
      </c>
      <c r="J554" s="65"/>
      <c r="K554" s="65"/>
      <c r="L554" s="65"/>
      <c r="M554" s="65"/>
      <c r="N554" s="65"/>
      <c r="O554" s="65"/>
      <c r="P554" s="65"/>
      <c r="Q554" s="65"/>
      <c r="S554" s="215">
        <v>1</v>
      </c>
      <c r="T554" s="4"/>
      <c r="U554" s="5"/>
      <c r="V554" s="5"/>
      <c r="W554" s="5"/>
      <c r="X554" s="5"/>
      <c r="Y554" s="5"/>
    </row>
    <row r="555" spans="2:25" s="3" customFormat="1" ht="60" customHeight="1">
      <c r="B555" s="14" t="s">
        <v>1012</v>
      </c>
      <c r="C555" s="14" t="s">
        <v>687</v>
      </c>
      <c r="D555" s="6" t="s">
        <v>336</v>
      </c>
      <c r="E555" s="23" t="s">
        <v>1574</v>
      </c>
      <c r="F555" s="66" t="s">
        <v>887</v>
      </c>
      <c r="G555" s="66" t="s">
        <v>1013</v>
      </c>
      <c r="H555" s="101" t="s">
        <v>2322</v>
      </c>
      <c r="I555" s="101" t="s">
        <v>2323</v>
      </c>
      <c r="J555" s="65"/>
      <c r="K555" s="65"/>
      <c r="L555" s="65"/>
      <c r="M555" s="65"/>
      <c r="N555" s="65"/>
      <c r="O555" s="65"/>
      <c r="P555" s="65"/>
      <c r="Q555" s="65"/>
      <c r="S555" s="215">
        <v>1</v>
      </c>
      <c r="T555" s="4"/>
      <c r="U555" s="5"/>
      <c r="V555" s="5"/>
      <c r="W555" s="5"/>
      <c r="X555" s="5"/>
      <c r="Y555" s="5"/>
    </row>
    <row r="556" spans="2:25" s="3" customFormat="1" ht="60" customHeight="1">
      <c r="B556" s="14" t="s">
        <v>1012</v>
      </c>
      <c r="C556" s="14" t="s">
        <v>898</v>
      </c>
      <c r="D556" s="6" t="s">
        <v>733</v>
      </c>
      <c r="E556" s="23" t="s">
        <v>1578</v>
      </c>
      <c r="F556" s="66" t="s">
        <v>887</v>
      </c>
      <c r="G556" s="66" t="s">
        <v>1013</v>
      </c>
      <c r="H556" s="101" t="s">
        <v>2324</v>
      </c>
      <c r="I556" s="101" t="s">
        <v>2325</v>
      </c>
      <c r="J556" s="65"/>
      <c r="K556" s="65"/>
      <c r="L556" s="65"/>
      <c r="M556" s="65"/>
      <c r="N556" s="65"/>
      <c r="O556" s="65"/>
      <c r="P556" s="65"/>
      <c r="Q556" s="65"/>
      <c r="S556" s="215">
        <v>1</v>
      </c>
      <c r="T556" s="4"/>
      <c r="U556" s="5"/>
      <c r="V556" s="5"/>
      <c r="W556" s="5"/>
      <c r="X556" s="5"/>
      <c r="Y556" s="5"/>
    </row>
    <row r="557" spans="2:25" s="3" customFormat="1" ht="60" customHeight="1">
      <c r="B557" s="14" t="s">
        <v>1012</v>
      </c>
      <c r="C557" s="14" t="s">
        <v>827</v>
      </c>
      <c r="D557" s="6" t="s">
        <v>565</v>
      </c>
      <c r="E557" s="23" t="s">
        <v>1582</v>
      </c>
      <c r="F557" s="66" t="s">
        <v>887</v>
      </c>
      <c r="G557" s="66" t="s">
        <v>1013</v>
      </c>
      <c r="H557" s="101" t="s">
        <v>2326</v>
      </c>
      <c r="I557" s="101" t="s">
        <v>2327</v>
      </c>
      <c r="J557" s="65"/>
      <c r="K557" s="65"/>
      <c r="L557" s="65"/>
      <c r="M557" s="65"/>
      <c r="N557" s="65"/>
      <c r="O557" s="65"/>
      <c r="P557" s="65"/>
      <c r="Q557" s="65"/>
      <c r="S557" s="215">
        <v>1</v>
      </c>
      <c r="T557" s="4"/>
      <c r="U557" s="5"/>
      <c r="V557" s="5"/>
      <c r="W557" s="5"/>
      <c r="X557" s="5"/>
      <c r="Y557" s="5"/>
    </row>
    <row r="558" spans="2:25" s="3" customFormat="1" ht="60" customHeight="1">
      <c r="B558" s="14" t="s">
        <v>1012</v>
      </c>
      <c r="C558" s="14" t="s">
        <v>773</v>
      </c>
      <c r="D558" s="6" t="s">
        <v>750</v>
      </c>
      <c r="E558" s="23" t="s">
        <v>1586</v>
      </c>
      <c r="F558" s="66" t="s">
        <v>887</v>
      </c>
      <c r="G558" s="66" t="s">
        <v>1013</v>
      </c>
      <c r="H558" s="101" t="s">
        <v>2328</v>
      </c>
      <c r="I558" s="101" t="s">
        <v>2329</v>
      </c>
      <c r="J558" s="65"/>
      <c r="K558" s="65"/>
      <c r="L558" s="65"/>
      <c r="M558" s="65"/>
      <c r="N558" s="65"/>
      <c r="O558" s="65"/>
      <c r="P558" s="65"/>
      <c r="Q558" s="65"/>
      <c r="S558" s="215">
        <v>1</v>
      </c>
      <c r="T558" s="4"/>
      <c r="U558" s="5"/>
      <c r="V558" s="5"/>
      <c r="W558" s="5"/>
      <c r="X558" s="5"/>
      <c r="Y558" s="5"/>
    </row>
    <row r="559" spans="2:25" s="3" customFormat="1" ht="60" customHeight="1">
      <c r="B559" s="14" t="s">
        <v>1012</v>
      </c>
      <c r="C559" s="14" t="s">
        <v>919</v>
      </c>
      <c r="D559" s="6" t="s">
        <v>757</v>
      </c>
      <c r="E559" s="23" t="s">
        <v>1589</v>
      </c>
      <c r="F559" s="66" t="s">
        <v>887</v>
      </c>
      <c r="G559" s="66" t="s">
        <v>1013</v>
      </c>
      <c r="H559" s="101" t="s">
        <v>2330</v>
      </c>
      <c r="I559" s="101" t="s">
        <v>2331</v>
      </c>
      <c r="J559" s="65"/>
      <c r="K559" s="65"/>
      <c r="L559" s="65"/>
      <c r="M559" s="65"/>
      <c r="N559" s="65"/>
      <c r="O559" s="65"/>
      <c r="P559" s="65"/>
      <c r="Q559" s="65"/>
      <c r="S559" s="215">
        <v>1</v>
      </c>
      <c r="T559" s="4"/>
      <c r="U559" s="5"/>
      <c r="V559" s="5"/>
      <c r="W559" s="5"/>
      <c r="X559" s="5"/>
      <c r="Y559" s="5"/>
    </row>
    <row r="560" spans="2:25" s="3" customFormat="1" ht="60" customHeight="1">
      <c r="B560" s="14" t="s">
        <v>1012</v>
      </c>
      <c r="C560" s="14" t="s">
        <v>525</v>
      </c>
      <c r="D560" s="6" t="s">
        <v>1593</v>
      </c>
      <c r="E560" s="23" t="s">
        <v>1594</v>
      </c>
      <c r="F560" s="66" t="s">
        <v>887</v>
      </c>
      <c r="G560" s="66" t="s">
        <v>1013</v>
      </c>
      <c r="H560" s="101" t="s">
        <v>2332</v>
      </c>
      <c r="I560" s="101" t="s">
        <v>2333</v>
      </c>
      <c r="J560" s="65"/>
      <c r="K560" s="65"/>
      <c r="L560" s="65"/>
      <c r="M560" s="65"/>
      <c r="N560" s="65"/>
      <c r="O560" s="65"/>
      <c r="P560" s="65"/>
      <c r="Q560" s="65"/>
      <c r="S560" s="215">
        <v>1</v>
      </c>
      <c r="T560" s="4"/>
      <c r="U560" s="5"/>
      <c r="V560" s="5"/>
      <c r="W560" s="5"/>
      <c r="X560" s="5"/>
      <c r="Y560" s="5"/>
    </row>
    <row r="561" spans="2:25" s="3" customFormat="1" ht="60" customHeight="1">
      <c r="B561" s="14" t="s">
        <v>720</v>
      </c>
      <c r="C561" s="14" t="s">
        <v>783</v>
      </c>
      <c r="D561" s="6" t="s">
        <v>336</v>
      </c>
      <c r="E561" s="23" t="s">
        <v>1570</v>
      </c>
      <c r="F561" s="66" t="s">
        <v>887</v>
      </c>
      <c r="G561" s="66" t="s">
        <v>1017</v>
      </c>
      <c r="H561" s="101" t="s">
        <v>2334</v>
      </c>
      <c r="I561" s="101" t="s">
        <v>2335</v>
      </c>
      <c r="J561" s="65"/>
      <c r="K561" s="65"/>
      <c r="L561" s="65"/>
      <c r="M561" s="65"/>
      <c r="N561" s="65"/>
      <c r="O561" s="65"/>
      <c r="P561" s="65"/>
      <c r="Q561" s="65"/>
      <c r="S561" s="215">
        <v>1</v>
      </c>
      <c r="T561" s="4"/>
      <c r="U561" s="5"/>
      <c r="V561" s="5"/>
      <c r="W561" s="5"/>
      <c r="X561" s="5"/>
      <c r="Y561" s="5"/>
    </row>
    <row r="562" spans="2:25" s="3" customFormat="1" ht="60" customHeight="1">
      <c r="B562" s="14" t="s">
        <v>720</v>
      </c>
      <c r="C562" s="14" t="s">
        <v>692</v>
      </c>
      <c r="D562" s="6" t="s">
        <v>336</v>
      </c>
      <c r="E562" s="23" t="s">
        <v>1574</v>
      </c>
      <c r="F562" s="66" t="s">
        <v>887</v>
      </c>
      <c r="G562" s="66" t="s">
        <v>1017</v>
      </c>
      <c r="H562" s="101" t="s">
        <v>2336</v>
      </c>
      <c r="I562" s="101" t="s">
        <v>2337</v>
      </c>
      <c r="J562" s="65"/>
      <c r="K562" s="65"/>
      <c r="L562" s="65"/>
      <c r="M562" s="65"/>
      <c r="N562" s="65"/>
      <c r="O562" s="65"/>
      <c r="P562" s="65"/>
      <c r="Q562" s="65"/>
      <c r="S562" s="215">
        <v>1</v>
      </c>
      <c r="T562" s="4"/>
      <c r="U562" s="5"/>
      <c r="V562" s="5"/>
      <c r="W562" s="5"/>
      <c r="X562" s="5"/>
      <c r="Y562" s="5"/>
    </row>
    <row r="563" spans="2:25" s="3" customFormat="1" ht="60" customHeight="1">
      <c r="B563" s="14" t="s">
        <v>720</v>
      </c>
      <c r="C563" s="14" t="s">
        <v>1019</v>
      </c>
      <c r="D563" s="6" t="s">
        <v>733</v>
      </c>
      <c r="E563" s="23" t="s">
        <v>1578</v>
      </c>
      <c r="F563" s="66" t="s">
        <v>887</v>
      </c>
      <c r="G563" s="66" t="s">
        <v>1017</v>
      </c>
      <c r="H563" s="101" t="s">
        <v>2338</v>
      </c>
      <c r="I563" s="101" t="s">
        <v>2339</v>
      </c>
      <c r="J563" s="65"/>
      <c r="K563" s="65"/>
      <c r="L563" s="65"/>
      <c r="M563" s="65"/>
      <c r="N563" s="65"/>
      <c r="O563" s="65"/>
      <c r="P563" s="65"/>
      <c r="Q563" s="65"/>
      <c r="S563" s="215">
        <v>1</v>
      </c>
      <c r="T563" s="4"/>
      <c r="U563" s="5"/>
      <c r="V563" s="5"/>
      <c r="W563" s="5"/>
      <c r="X563" s="5"/>
      <c r="Y563" s="5"/>
    </row>
    <row r="564" spans="2:25" s="3" customFormat="1" ht="60" customHeight="1">
      <c r="B564" s="14" t="s">
        <v>720</v>
      </c>
      <c r="C564" s="14" t="s">
        <v>1007</v>
      </c>
      <c r="D564" s="6" t="s">
        <v>565</v>
      </c>
      <c r="E564" s="23" t="s">
        <v>1582</v>
      </c>
      <c r="F564" s="66" t="s">
        <v>887</v>
      </c>
      <c r="G564" s="66" t="s">
        <v>1017</v>
      </c>
      <c r="H564" s="101" t="s">
        <v>2340</v>
      </c>
      <c r="I564" s="101" t="s">
        <v>2341</v>
      </c>
      <c r="J564" s="65"/>
      <c r="K564" s="65"/>
      <c r="L564" s="65"/>
      <c r="M564" s="65"/>
      <c r="N564" s="65"/>
      <c r="O564" s="65"/>
      <c r="P564" s="65"/>
      <c r="Q564" s="65"/>
      <c r="S564" s="215">
        <v>1</v>
      </c>
      <c r="T564" s="4"/>
      <c r="U564" s="5"/>
      <c r="V564" s="5"/>
      <c r="W564" s="5"/>
      <c r="X564" s="5"/>
      <c r="Y564" s="5"/>
    </row>
    <row r="565" spans="2:25" s="3" customFormat="1" ht="60" customHeight="1">
      <c r="B565" s="14" t="s">
        <v>720</v>
      </c>
      <c r="C565" s="14" t="s">
        <v>920</v>
      </c>
      <c r="D565" s="6" t="s">
        <v>750</v>
      </c>
      <c r="E565" s="23" t="s">
        <v>1586</v>
      </c>
      <c r="F565" s="66" t="s">
        <v>887</v>
      </c>
      <c r="G565" s="66" t="s">
        <v>1017</v>
      </c>
      <c r="H565" s="101" t="s">
        <v>2342</v>
      </c>
      <c r="I565" s="101" t="s">
        <v>2343</v>
      </c>
      <c r="J565" s="65"/>
      <c r="K565" s="65"/>
      <c r="L565" s="65"/>
      <c r="M565" s="65"/>
      <c r="N565" s="65"/>
      <c r="O565" s="65"/>
      <c r="P565" s="65"/>
      <c r="Q565" s="65"/>
      <c r="S565" s="215">
        <v>1</v>
      </c>
      <c r="T565" s="4"/>
      <c r="U565" s="5"/>
      <c r="V565" s="5"/>
      <c r="W565" s="5"/>
      <c r="X565" s="5"/>
      <c r="Y565" s="5"/>
    </row>
    <row r="566" spans="2:25" s="3" customFormat="1" ht="60" customHeight="1">
      <c r="B566" s="14" t="s">
        <v>720</v>
      </c>
      <c r="C566" s="14" t="s">
        <v>890</v>
      </c>
      <c r="D566" s="6" t="s">
        <v>757</v>
      </c>
      <c r="E566" s="23" t="s">
        <v>1589</v>
      </c>
      <c r="F566" s="66" t="s">
        <v>887</v>
      </c>
      <c r="G566" s="66" t="s">
        <v>1017</v>
      </c>
      <c r="H566" s="101" t="s">
        <v>2344</v>
      </c>
      <c r="I566" s="101" t="s">
        <v>2345</v>
      </c>
      <c r="J566" s="65"/>
      <c r="K566" s="65"/>
      <c r="L566" s="65"/>
      <c r="M566" s="65"/>
      <c r="N566" s="65"/>
      <c r="O566" s="65"/>
      <c r="P566" s="65"/>
      <c r="Q566" s="65"/>
      <c r="S566" s="215">
        <v>1</v>
      </c>
      <c r="T566" s="4"/>
      <c r="U566" s="5"/>
      <c r="V566" s="5"/>
      <c r="W566" s="5"/>
      <c r="X566" s="5"/>
      <c r="Y566" s="5"/>
    </row>
    <row r="567" spans="2:25" s="3" customFormat="1" ht="60" customHeight="1">
      <c r="B567" s="14" t="s">
        <v>720</v>
      </c>
      <c r="C567" s="14" t="s">
        <v>722</v>
      </c>
      <c r="D567" s="6" t="s">
        <v>1593</v>
      </c>
      <c r="E567" s="23" t="s">
        <v>1594</v>
      </c>
      <c r="F567" s="66" t="s">
        <v>887</v>
      </c>
      <c r="G567" s="66" t="s">
        <v>1017</v>
      </c>
      <c r="H567" s="101" t="s">
        <v>2346</v>
      </c>
      <c r="I567" s="101" t="s">
        <v>2347</v>
      </c>
      <c r="J567" s="65"/>
      <c r="K567" s="65"/>
      <c r="L567" s="65"/>
      <c r="M567" s="65"/>
      <c r="N567" s="65"/>
      <c r="O567" s="65"/>
      <c r="P567" s="65"/>
      <c r="Q567" s="65"/>
      <c r="S567" s="215">
        <v>1</v>
      </c>
      <c r="T567" s="4"/>
      <c r="U567" s="5"/>
      <c r="V567" s="5"/>
      <c r="W567" s="5"/>
      <c r="X567" s="5"/>
      <c r="Y567" s="5"/>
    </row>
    <row r="568" spans="2:25" s="3" customFormat="1" ht="60" customHeight="1">
      <c r="B568" s="14" t="s">
        <v>649</v>
      </c>
      <c r="C568" s="14" t="s">
        <v>890</v>
      </c>
      <c r="D568" s="6" t="s">
        <v>336</v>
      </c>
      <c r="E568" s="23" t="s">
        <v>1570</v>
      </c>
      <c r="F568" s="66" t="s">
        <v>1021</v>
      </c>
      <c r="G568" s="66" t="s">
        <v>1022</v>
      </c>
      <c r="H568" s="101" t="s">
        <v>2348</v>
      </c>
      <c r="I568" s="101" t="s">
        <v>2349</v>
      </c>
      <c r="J568" s="65"/>
      <c r="K568" s="65"/>
      <c r="L568" s="65"/>
      <c r="M568" s="65"/>
      <c r="N568" s="65"/>
      <c r="O568" s="65"/>
      <c r="P568" s="65"/>
      <c r="Q568" s="65"/>
      <c r="S568" s="215">
        <v>1</v>
      </c>
      <c r="T568" s="4"/>
      <c r="U568" s="5"/>
      <c r="V568" s="5"/>
      <c r="W568" s="5"/>
      <c r="X568" s="5"/>
      <c r="Y568" s="5"/>
    </row>
    <row r="569" spans="2:25" s="3" customFormat="1" ht="60" customHeight="1">
      <c r="B569" s="14" t="s">
        <v>649</v>
      </c>
      <c r="C569" s="14" t="s">
        <v>641</v>
      </c>
      <c r="D569" s="6" t="s">
        <v>336</v>
      </c>
      <c r="E569" s="23" t="s">
        <v>1574</v>
      </c>
      <c r="F569" s="66" t="s">
        <v>1021</v>
      </c>
      <c r="G569" s="66" t="s">
        <v>1022</v>
      </c>
      <c r="H569" s="101" t="s">
        <v>2350</v>
      </c>
      <c r="I569" s="101" t="s">
        <v>2351</v>
      </c>
      <c r="J569" s="65"/>
      <c r="K569" s="65"/>
      <c r="L569" s="65"/>
      <c r="M569" s="65"/>
      <c r="N569" s="65"/>
      <c r="O569" s="65"/>
      <c r="P569" s="65"/>
      <c r="Q569" s="65"/>
      <c r="S569" s="215">
        <v>1</v>
      </c>
      <c r="T569" s="4"/>
      <c r="U569" s="5"/>
      <c r="V569" s="5"/>
      <c r="W569" s="5"/>
      <c r="X569" s="5"/>
      <c r="Y569" s="5"/>
    </row>
    <row r="570" spans="2:25" s="3" customFormat="1" ht="60" customHeight="1">
      <c r="B570" s="14" t="s">
        <v>649</v>
      </c>
      <c r="C570" s="14" t="s">
        <v>663</v>
      </c>
      <c r="D570" s="6" t="s">
        <v>733</v>
      </c>
      <c r="E570" s="23" t="s">
        <v>1578</v>
      </c>
      <c r="F570" s="66" t="s">
        <v>1021</v>
      </c>
      <c r="G570" s="66" t="s">
        <v>1022</v>
      </c>
      <c r="H570" s="101" t="s">
        <v>2352</v>
      </c>
      <c r="I570" s="101" t="s">
        <v>2353</v>
      </c>
      <c r="J570" s="65"/>
      <c r="K570" s="65"/>
      <c r="L570" s="65"/>
      <c r="M570" s="65"/>
      <c r="N570" s="65"/>
      <c r="O570" s="65"/>
      <c r="P570" s="65"/>
      <c r="Q570" s="65"/>
      <c r="S570" s="215">
        <v>1</v>
      </c>
      <c r="T570" s="4"/>
      <c r="U570" s="5"/>
      <c r="V570" s="5"/>
      <c r="W570" s="5"/>
      <c r="X570" s="5"/>
      <c r="Y570" s="5"/>
    </row>
    <row r="571" spans="2:25" s="3" customFormat="1" ht="60" customHeight="1">
      <c r="B571" s="14" t="s">
        <v>649</v>
      </c>
      <c r="C571" s="14" t="s">
        <v>459</v>
      </c>
      <c r="D571" s="6" t="s">
        <v>565</v>
      </c>
      <c r="E571" s="23" t="s">
        <v>1582</v>
      </c>
      <c r="F571" s="66" t="s">
        <v>1021</v>
      </c>
      <c r="G571" s="66" t="s">
        <v>1022</v>
      </c>
      <c r="H571" s="101" t="s">
        <v>2354</v>
      </c>
      <c r="I571" s="101" t="s">
        <v>2355</v>
      </c>
      <c r="J571" s="65"/>
      <c r="K571" s="65"/>
      <c r="L571" s="65"/>
      <c r="M571" s="65"/>
      <c r="N571" s="65"/>
      <c r="O571" s="65"/>
      <c r="P571" s="65"/>
      <c r="Q571" s="65"/>
      <c r="S571" s="215">
        <v>1</v>
      </c>
      <c r="T571" s="4"/>
      <c r="U571" s="5"/>
      <c r="V571" s="5"/>
      <c r="W571" s="5"/>
      <c r="X571" s="5"/>
      <c r="Y571" s="5"/>
    </row>
    <row r="572" spans="2:25" s="3" customFormat="1" ht="60" customHeight="1">
      <c r="B572" s="14" t="s">
        <v>649</v>
      </c>
      <c r="C572" s="14" t="s">
        <v>653</v>
      </c>
      <c r="D572" s="6" t="s">
        <v>750</v>
      </c>
      <c r="E572" s="23" t="s">
        <v>1586</v>
      </c>
      <c r="F572" s="66" t="s">
        <v>1021</v>
      </c>
      <c r="G572" s="66" t="s">
        <v>1022</v>
      </c>
      <c r="H572" s="101" t="s">
        <v>2356</v>
      </c>
      <c r="I572" s="101" t="s">
        <v>2357</v>
      </c>
      <c r="J572" s="65"/>
      <c r="K572" s="65"/>
      <c r="L572" s="65"/>
      <c r="M572" s="65"/>
      <c r="N572" s="65"/>
      <c r="O572" s="65"/>
      <c r="P572" s="65"/>
      <c r="Q572" s="65"/>
      <c r="S572" s="215">
        <v>1</v>
      </c>
      <c r="T572" s="4"/>
      <c r="U572" s="5"/>
      <c r="V572" s="5"/>
      <c r="W572" s="5"/>
      <c r="X572" s="5"/>
      <c r="Y572" s="5"/>
    </row>
    <row r="573" spans="2:25" s="3" customFormat="1" ht="60" customHeight="1">
      <c r="B573" s="14" t="s">
        <v>649</v>
      </c>
      <c r="C573" s="14" t="s">
        <v>460</v>
      </c>
      <c r="D573" s="6" t="s">
        <v>757</v>
      </c>
      <c r="E573" s="23" t="s">
        <v>1589</v>
      </c>
      <c r="F573" s="66" t="s">
        <v>1021</v>
      </c>
      <c r="G573" s="66" t="s">
        <v>1022</v>
      </c>
      <c r="H573" s="101" t="s">
        <v>2358</v>
      </c>
      <c r="I573" s="101" t="s">
        <v>2359</v>
      </c>
      <c r="J573" s="65"/>
      <c r="K573" s="65"/>
      <c r="L573" s="65"/>
      <c r="M573" s="65"/>
      <c r="N573" s="65"/>
      <c r="O573" s="65"/>
      <c r="P573" s="65"/>
      <c r="Q573" s="65"/>
      <c r="S573" s="215">
        <v>1</v>
      </c>
      <c r="T573" s="4"/>
      <c r="U573" s="5"/>
      <c r="V573" s="5"/>
      <c r="W573" s="5"/>
      <c r="X573" s="5"/>
      <c r="Y573" s="5"/>
    </row>
    <row r="574" spans="2:25" s="3" customFormat="1" ht="60" customHeight="1">
      <c r="B574" s="14" t="s">
        <v>649</v>
      </c>
      <c r="C574" s="14" t="s">
        <v>547</v>
      </c>
      <c r="D574" s="6" t="s">
        <v>1593</v>
      </c>
      <c r="E574" s="23" t="s">
        <v>1594</v>
      </c>
      <c r="F574" s="66" t="s">
        <v>1021</v>
      </c>
      <c r="G574" s="66" t="s">
        <v>1022</v>
      </c>
      <c r="H574" s="101" t="s">
        <v>2360</v>
      </c>
      <c r="I574" s="101" t="s">
        <v>2361</v>
      </c>
      <c r="J574" s="65"/>
      <c r="K574" s="65"/>
      <c r="L574" s="65"/>
      <c r="M574" s="65"/>
      <c r="N574" s="65"/>
      <c r="O574" s="65"/>
      <c r="P574" s="65"/>
      <c r="Q574" s="65"/>
      <c r="S574" s="215">
        <v>1</v>
      </c>
      <c r="T574" s="4"/>
      <c r="U574" s="5"/>
      <c r="V574" s="5"/>
      <c r="W574" s="5"/>
      <c r="X574" s="5"/>
      <c r="Y574" s="5"/>
    </row>
    <row r="575" spans="2:25" s="3" customFormat="1" ht="60" customHeight="1">
      <c r="B575" s="14" t="s">
        <v>780</v>
      </c>
      <c r="C575" s="14" t="s">
        <v>920</v>
      </c>
      <c r="D575" s="6" t="s">
        <v>336</v>
      </c>
      <c r="E575" s="23" t="s">
        <v>1570</v>
      </c>
      <c r="F575" s="66" t="s">
        <v>198</v>
      </c>
      <c r="G575" s="66" t="s">
        <v>1025</v>
      </c>
      <c r="H575" s="101" t="s">
        <v>2362</v>
      </c>
      <c r="I575" s="101" t="s">
        <v>2363</v>
      </c>
      <c r="J575" s="65"/>
      <c r="K575" s="65"/>
      <c r="L575" s="65"/>
      <c r="M575" s="65"/>
      <c r="N575" s="65"/>
      <c r="O575" s="65"/>
      <c r="P575" s="65"/>
      <c r="Q575" s="65"/>
      <c r="S575" s="215">
        <v>1</v>
      </c>
      <c r="T575" s="4"/>
      <c r="U575" s="5"/>
      <c r="V575" s="5"/>
      <c r="W575" s="5"/>
      <c r="X575" s="5"/>
      <c r="Y575" s="5"/>
    </row>
    <row r="576" spans="2:25" s="3" customFormat="1" ht="60" customHeight="1">
      <c r="B576" s="14" t="s">
        <v>780</v>
      </c>
      <c r="C576" s="14" t="s">
        <v>513</v>
      </c>
      <c r="D576" s="6" t="s">
        <v>336</v>
      </c>
      <c r="E576" s="23" t="s">
        <v>1574</v>
      </c>
      <c r="F576" s="66" t="s">
        <v>198</v>
      </c>
      <c r="G576" s="66" t="s">
        <v>1025</v>
      </c>
      <c r="H576" s="101" t="s">
        <v>2364</v>
      </c>
      <c r="I576" s="101" t="s">
        <v>2365</v>
      </c>
      <c r="J576" s="65"/>
      <c r="K576" s="65"/>
      <c r="L576" s="65"/>
      <c r="M576" s="65"/>
      <c r="N576" s="65"/>
      <c r="O576" s="65"/>
      <c r="P576" s="65"/>
      <c r="Q576" s="65"/>
      <c r="S576" s="215">
        <v>1</v>
      </c>
      <c r="T576" s="4"/>
      <c r="U576" s="5"/>
      <c r="V576" s="5"/>
      <c r="W576" s="5"/>
      <c r="X576" s="5"/>
      <c r="Y576" s="5"/>
    </row>
    <row r="577" spans="2:25" s="3" customFormat="1" ht="60" customHeight="1">
      <c r="B577" s="14" t="s">
        <v>780</v>
      </c>
      <c r="C577" s="14" t="s">
        <v>648</v>
      </c>
      <c r="D577" s="6" t="s">
        <v>733</v>
      </c>
      <c r="E577" s="23" t="s">
        <v>1578</v>
      </c>
      <c r="F577" s="66" t="s">
        <v>198</v>
      </c>
      <c r="G577" s="66" t="s">
        <v>1025</v>
      </c>
      <c r="H577" s="101" t="s">
        <v>2366</v>
      </c>
      <c r="I577" s="101" t="s">
        <v>2367</v>
      </c>
      <c r="J577" s="65"/>
      <c r="K577" s="65"/>
      <c r="L577" s="65"/>
      <c r="M577" s="65"/>
      <c r="N577" s="65"/>
      <c r="O577" s="65"/>
      <c r="P577" s="65"/>
      <c r="Q577" s="65"/>
      <c r="S577" s="215">
        <v>1</v>
      </c>
      <c r="T577" s="4"/>
      <c r="U577" s="5"/>
      <c r="V577" s="5"/>
      <c r="W577" s="5"/>
      <c r="X577" s="5"/>
      <c r="Y577" s="5"/>
    </row>
    <row r="578" spans="2:25" s="3" customFormat="1" ht="60" customHeight="1">
      <c r="B578" s="14" t="s">
        <v>780</v>
      </c>
      <c r="C578" s="14" t="s">
        <v>821</v>
      </c>
      <c r="D578" s="6" t="s">
        <v>565</v>
      </c>
      <c r="E578" s="23" t="s">
        <v>1582</v>
      </c>
      <c r="F578" s="66" t="s">
        <v>198</v>
      </c>
      <c r="G578" s="66" t="s">
        <v>1025</v>
      </c>
      <c r="H578" s="101" t="s">
        <v>2368</v>
      </c>
      <c r="I578" s="101" t="s">
        <v>2369</v>
      </c>
      <c r="J578" s="65"/>
      <c r="K578" s="65"/>
      <c r="L578" s="65"/>
      <c r="M578" s="65"/>
      <c r="N578" s="65"/>
      <c r="O578" s="65"/>
      <c r="P578" s="65"/>
      <c r="Q578" s="65"/>
      <c r="S578" s="215">
        <v>1</v>
      </c>
      <c r="T578" s="4"/>
      <c r="U578" s="5"/>
      <c r="V578" s="5"/>
      <c r="W578" s="5"/>
      <c r="X578" s="5"/>
      <c r="Y578" s="5"/>
    </row>
    <row r="579" spans="2:25" s="3" customFormat="1" ht="60" customHeight="1">
      <c r="B579" s="14" t="s">
        <v>780</v>
      </c>
      <c r="C579" s="14" t="s">
        <v>1027</v>
      </c>
      <c r="D579" s="6" t="s">
        <v>750</v>
      </c>
      <c r="E579" s="23" t="s">
        <v>1586</v>
      </c>
      <c r="F579" s="66" t="s">
        <v>198</v>
      </c>
      <c r="G579" s="66" t="s">
        <v>1025</v>
      </c>
      <c r="H579" s="101" t="s">
        <v>2370</v>
      </c>
      <c r="I579" s="101" t="s">
        <v>2371</v>
      </c>
      <c r="J579" s="65"/>
      <c r="K579" s="65"/>
      <c r="L579" s="65"/>
      <c r="M579" s="65"/>
      <c r="N579" s="65"/>
      <c r="O579" s="65"/>
      <c r="P579" s="65"/>
      <c r="Q579" s="65"/>
      <c r="S579" s="215">
        <v>1</v>
      </c>
      <c r="T579" s="4"/>
      <c r="U579" s="5"/>
      <c r="V579" s="5"/>
      <c r="W579" s="5"/>
      <c r="X579" s="5"/>
      <c r="Y579" s="5"/>
    </row>
    <row r="580" spans="2:25" s="3" customFormat="1" ht="60" customHeight="1">
      <c r="B580" s="14" t="s">
        <v>780</v>
      </c>
      <c r="C580" s="14" t="s">
        <v>547</v>
      </c>
      <c r="D580" s="6" t="s">
        <v>757</v>
      </c>
      <c r="E580" s="23" t="s">
        <v>1589</v>
      </c>
      <c r="F580" s="66" t="s">
        <v>198</v>
      </c>
      <c r="G580" s="66" t="s">
        <v>1025</v>
      </c>
      <c r="H580" s="101" t="s">
        <v>2372</v>
      </c>
      <c r="I580" s="101" t="s">
        <v>2373</v>
      </c>
      <c r="J580" s="65"/>
      <c r="K580" s="65"/>
      <c r="L580" s="65"/>
      <c r="M580" s="65"/>
      <c r="N580" s="65"/>
      <c r="O580" s="65"/>
      <c r="P580" s="65"/>
      <c r="Q580" s="65"/>
      <c r="S580" s="215">
        <v>1</v>
      </c>
      <c r="T580" s="4"/>
      <c r="U580" s="5"/>
      <c r="V580" s="5"/>
      <c r="W580" s="5"/>
      <c r="X580" s="5"/>
      <c r="Y580" s="5"/>
    </row>
    <row r="581" spans="2:25" s="3" customFormat="1" ht="60" customHeight="1">
      <c r="B581" s="14" t="s">
        <v>780</v>
      </c>
      <c r="C581" s="14" t="s">
        <v>483</v>
      </c>
      <c r="D581" s="6" t="s">
        <v>1593</v>
      </c>
      <c r="E581" s="23" t="s">
        <v>1594</v>
      </c>
      <c r="F581" s="66" t="s">
        <v>198</v>
      </c>
      <c r="G581" s="66" t="s">
        <v>1025</v>
      </c>
      <c r="H581" s="101" t="s">
        <v>2374</v>
      </c>
      <c r="I581" s="101" t="s">
        <v>2375</v>
      </c>
      <c r="J581" s="65"/>
      <c r="K581" s="65"/>
      <c r="L581" s="65"/>
      <c r="M581" s="65"/>
      <c r="N581" s="65"/>
      <c r="O581" s="65"/>
      <c r="P581" s="65"/>
      <c r="Q581" s="65"/>
      <c r="S581" s="215">
        <v>1</v>
      </c>
      <c r="T581" s="4"/>
      <c r="U581" s="5"/>
      <c r="V581" s="5"/>
      <c r="W581" s="5"/>
      <c r="X581" s="5"/>
      <c r="Y581" s="5"/>
    </row>
    <row r="582" spans="2:25" s="3" customFormat="1" ht="60" customHeight="1">
      <c r="B582" s="14" t="s">
        <v>667</v>
      </c>
      <c r="C582" s="14" t="s">
        <v>719</v>
      </c>
      <c r="D582" s="6" t="s">
        <v>336</v>
      </c>
      <c r="E582" s="23" t="s">
        <v>1570</v>
      </c>
      <c r="F582" s="66" t="s">
        <v>1029</v>
      </c>
      <c r="G582" s="66" t="s">
        <v>1030</v>
      </c>
      <c r="H582" s="101" t="s">
        <v>2376</v>
      </c>
      <c r="I582" s="101" t="s">
        <v>2377</v>
      </c>
      <c r="J582" s="65"/>
      <c r="K582" s="65"/>
      <c r="L582" s="65"/>
      <c r="M582" s="65"/>
      <c r="N582" s="65"/>
      <c r="O582" s="65"/>
      <c r="P582" s="65"/>
      <c r="Q582" s="65"/>
      <c r="S582" s="215">
        <v>1</v>
      </c>
      <c r="T582" s="4"/>
      <c r="U582" s="5"/>
      <c r="V582" s="5"/>
      <c r="W582" s="5"/>
      <c r="X582" s="5"/>
      <c r="Y582" s="5"/>
    </row>
    <row r="583" spans="2:25" s="3" customFormat="1" ht="60" customHeight="1">
      <c r="B583" s="14" t="s">
        <v>667</v>
      </c>
      <c r="C583" s="14" t="s">
        <v>821</v>
      </c>
      <c r="D583" s="6" t="s">
        <v>336</v>
      </c>
      <c r="E583" s="23" t="s">
        <v>1574</v>
      </c>
      <c r="F583" s="66" t="s">
        <v>1029</v>
      </c>
      <c r="G583" s="66" t="s">
        <v>1030</v>
      </c>
      <c r="H583" s="101" t="s">
        <v>2378</v>
      </c>
      <c r="I583" s="101" t="s">
        <v>2379</v>
      </c>
      <c r="J583" s="65"/>
      <c r="K583" s="65"/>
      <c r="L583" s="65"/>
      <c r="M583" s="65"/>
      <c r="N583" s="65"/>
      <c r="O583" s="65"/>
      <c r="P583" s="65"/>
      <c r="Q583" s="65"/>
      <c r="S583" s="215">
        <v>1</v>
      </c>
      <c r="T583" s="4"/>
      <c r="U583" s="5"/>
      <c r="V583" s="5"/>
      <c r="W583" s="5"/>
      <c r="X583" s="5"/>
      <c r="Y583" s="5"/>
    </row>
    <row r="584" spans="2:25" s="3" customFormat="1" ht="60" customHeight="1">
      <c r="B584" s="14" t="s">
        <v>667</v>
      </c>
      <c r="C584" s="14" t="s">
        <v>513</v>
      </c>
      <c r="D584" s="6" t="s">
        <v>733</v>
      </c>
      <c r="E584" s="23" t="s">
        <v>1578</v>
      </c>
      <c r="F584" s="66" t="s">
        <v>1029</v>
      </c>
      <c r="G584" s="66" t="s">
        <v>1030</v>
      </c>
      <c r="H584" s="101" t="s">
        <v>2380</v>
      </c>
      <c r="I584" s="101" t="s">
        <v>2381</v>
      </c>
      <c r="J584" s="65"/>
      <c r="K584" s="65"/>
      <c r="L584" s="65"/>
      <c r="M584" s="65"/>
      <c r="N584" s="65"/>
      <c r="O584" s="65"/>
      <c r="P584" s="65"/>
      <c r="Q584" s="65"/>
      <c r="S584" s="215">
        <v>1</v>
      </c>
      <c r="T584" s="4"/>
      <c r="U584" s="5"/>
      <c r="V584" s="5"/>
      <c r="W584" s="5"/>
      <c r="X584" s="5"/>
      <c r="Y584" s="5"/>
    </row>
    <row r="585" spans="2:25" s="3" customFormat="1" ht="60" customHeight="1">
      <c r="B585" s="14" t="s">
        <v>667</v>
      </c>
      <c r="C585" s="14" t="s">
        <v>474</v>
      </c>
      <c r="D585" s="6" t="s">
        <v>565</v>
      </c>
      <c r="E585" s="23" t="s">
        <v>1582</v>
      </c>
      <c r="F585" s="66" t="s">
        <v>1029</v>
      </c>
      <c r="G585" s="66" t="s">
        <v>1030</v>
      </c>
      <c r="H585" s="101" t="s">
        <v>2382</v>
      </c>
      <c r="I585" s="101" t="s">
        <v>2383</v>
      </c>
      <c r="J585" s="65"/>
      <c r="K585" s="65"/>
      <c r="L585" s="65"/>
      <c r="M585" s="65"/>
      <c r="N585" s="65"/>
      <c r="O585" s="65"/>
      <c r="P585" s="65"/>
      <c r="Q585" s="65"/>
      <c r="S585" s="215">
        <v>1</v>
      </c>
      <c r="T585" s="4"/>
      <c r="U585" s="5"/>
      <c r="V585" s="5"/>
      <c r="W585" s="5"/>
      <c r="X585" s="5"/>
      <c r="Y585" s="5"/>
    </row>
    <row r="586" spans="2:25" s="3" customFormat="1" ht="60" customHeight="1">
      <c r="B586" s="14" t="s">
        <v>667</v>
      </c>
      <c r="C586" s="14" t="s">
        <v>746</v>
      </c>
      <c r="D586" s="6" t="s">
        <v>750</v>
      </c>
      <c r="E586" s="23" t="s">
        <v>1586</v>
      </c>
      <c r="F586" s="66" t="s">
        <v>1029</v>
      </c>
      <c r="G586" s="66" t="s">
        <v>1030</v>
      </c>
      <c r="H586" s="101" t="s">
        <v>2384</v>
      </c>
      <c r="I586" s="101" t="s">
        <v>2385</v>
      </c>
      <c r="J586" s="65"/>
      <c r="K586" s="65"/>
      <c r="L586" s="65"/>
      <c r="M586" s="65"/>
      <c r="N586" s="65"/>
      <c r="O586" s="65"/>
      <c r="P586" s="65"/>
      <c r="Q586" s="65"/>
      <c r="S586" s="215">
        <v>1</v>
      </c>
      <c r="T586" s="4"/>
      <c r="U586" s="5"/>
      <c r="V586" s="5"/>
      <c r="W586" s="5"/>
      <c r="X586" s="5"/>
      <c r="Y586" s="5"/>
    </row>
    <row r="587" spans="2:25" s="3" customFormat="1" ht="60" customHeight="1">
      <c r="B587" s="14" t="s">
        <v>667</v>
      </c>
      <c r="C587" s="14" t="s">
        <v>483</v>
      </c>
      <c r="D587" s="6" t="s">
        <v>757</v>
      </c>
      <c r="E587" s="23" t="s">
        <v>1589</v>
      </c>
      <c r="F587" s="66" t="s">
        <v>1029</v>
      </c>
      <c r="G587" s="66" t="s">
        <v>1030</v>
      </c>
      <c r="H587" s="101" t="s">
        <v>2386</v>
      </c>
      <c r="I587" s="101" t="s">
        <v>2387</v>
      </c>
      <c r="J587" s="65"/>
      <c r="K587" s="65"/>
      <c r="L587" s="65"/>
      <c r="M587" s="65"/>
      <c r="N587" s="65"/>
      <c r="O587" s="65"/>
      <c r="P587" s="65"/>
      <c r="Q587" s="65"/>
      <c r="S587" s="215">
        <v>1</v>
      </c>
      <c r="T587" s="4"/>
      <c r="U587" s="5"/>
      <c r="V587" s="5"/>
      <c r="W587" s="5"/>
      <c r="X587" s="5"/>
      <c r="Y587" s="5"/>
    </row>
    <row r="588" spans="2:25" s="3" customFormat="1" ht="60" customHeight="1">
      <c r="B588" s="14" t="s">
        <v>667</v>
      </c>
      <c r="C588" s="14" t="s">
        <v>676</v>
      </c>
      <c r="D588" s="6" t="s">
        <v>1593</v>
      </c>
      <c r="E588" s="23" t="s">
        <v>1594</v>
      </c>
      <c r="F588" s="66" t="s">
        <v>1029</v>
      </c>
      <c r="G588" s="66" t="s">
        <v>1030</v>
      </c>
      <c r="H588" s="101" t="s">
        <v>2388</v>
      </c>
      <c r="I588" s="101" t="s">
        <v>2389</v>
      </c>
      <c r="J588" s="65"/>
      <c r="K588" s="65"/>
      <c r="L588" s="65"/>
      <c r="M588" s="65"/>
      <c r="N588" s="65"/>
      <c r="O588" s="65"/>
      <c r="P588" s="65"/>
      <c r="Q588" s="65"/>
      <c r="S588" s="215">
        <v>1</v>
      </c>
      <c r="T588" s="4"/>
      <c r="U588" s="5"/>
      <c r="V588" s="5"/>
      <c r="W588" s="5"/>
      <c r="X588" s="5"/>
      <c r="Y588" s="5"/>
    </row>
    <row r="589" spans="2:25" s="3" customFormat="1" ht="60" customHeight="1">
      <c r="B589" s="14" t="s">
        <v>827</v>
      </c>
      <c r="C589" s="14" t="s">
        <v>676</v>
      </c>
      <c r="D589" s="6" t="s">
        <v>336</v>
      </c>
      <c r="E589" s="23" t="s">
        <v>1570</v>
      </c>
      <c r="F589" s="66" t="s">
        <v>1021</v>
      </c>
      <c r="G589" s="66" t="s">
        <v>1033</v>
      </c>
      <c r="H589" s="101" t="s">
        <v>2390</v>
      </c>
      <c r="I589" s="101" t="s">
        <v>2391</v>
      </c>
      <c r="J589" s="65"/>
      <c r="K589" s="65"/>
      <c r="L589" s="65"/>
      <c r="M589" s="65"/>
      <c r="N589" s="65"/>
      <c r="O589" s="65"/>
      <c r="P589" s="65"/>
      <c r="Q589" s="65"/>
      <c r="S589" s="215">
        <v>1</v>
      </c>
      <c r="T589" s="4"/>
      <c r="U589" s="5"/>
      <c r="V589" s="5"/>
      <c r="W589" s="5"/>
      <c r="X589" s="5"/>
      <c r="Y589" s="5"/>
    </row>
    <row r="590" spans="2:25" s="3" customFormat="1" ht="60" customHeight="1">
      <c r="B590" s="14" t="s">
        <v>827</v>
      </c>
      <c r="C590" s="14" t="s">
        <v>874</v>
      </c>
      <c r="D590" s="6" t="s">
        <v>336</v>
      </c>
      <c r="E590" s="23" t="s">
        <v>1574</v>
      </c>
      <c r="F590" s="66" t="s">
        <v>1021</v>
      </c>
      <c r="G590" s="66" t="s">
        <v>1033</v>
      </c>
      <c r="H590" s="101" t="s">
        <v>2392</v>
      </c>
      <c r="I590" s="101" t="s">
        <v>2393</v>
      </c>
      <c r="J590" s="65"/>
      <c r="K590" s="65"/>
      <c r="L590" s="65"/>
      <c r="M590" s="65"/>
      <c r="N590" s="65"/>
      <c r="O590" s="65"/>
      <c r="P590" s="65"/>
      <c r="Q590" s="65"/>
      <c r="S590" s="215">
        <v>1</v>
      </c>
      <c r="T590" s="4"/>
      <c r="U590" s="5"/>
      <c r="V590" s="5"/>
      <c r="W590" s="5"/>
      <c r="X590" s="5"/>
      <c r="Y590" s="5"/>
    </row>
    <row r="591" spans="2:25" s="3" customFormat="1" ht="60" customHeight="1">
      <c r="B591" s="14" t="s">
        <v>827</v>
      </c>
      <c r="C591" s="14" t="s">
        <v>941</v>
      </c>
      <c r="D591" s="6" t="s">
        <v>733</v>
      </c>
      <c r="E591" s="23" t="s">
        <v>1578</v>
      </c>
      <c r="F591" s="66" t="s">
        <v>1021</v>
      </c>
      <c r="G591" s="66" t="s">
        <v>1033</v>
      </c>
      <c r="H591" s="101" t="s">
        <v>2394</v>
      </c>
      <c r="I591" s="101" t="s">
        <v>2395</v>
      </c>
      <c r="J591" s="65"/>
      <c r="K591" s="65"/>
      <c r="L591" s="65"/>
      <c r="M591" s="65"/>
      <c r="N591" s="65"/>
      <c r="O591" s="65"/>
      <c r="P591" s="65"/>
      <c r="Q591" s="65"/>
      <c r="S591" s="215">
        <v>1</v>
      </c>
      <c r="T591" s="4"/>
      <c r="U591" s="5"/>
      <c r="V591" s="5"/>
      <c r="W591" s="5"/>
      <c r="X591" s="5"/>
      <c r="Y591" s="5"/>
    </row>
    <row r="592" spans="2:25" s="3" customFormat="1" ht="60" customHeight="1">
      <c r="B592" s="14" t="s">
        <v>827</v>
      </c>
      <c r="C592" s="14" t="s">
        <v>920</v>
      </c>
      <c r="D592" s="6" t="s">
        <v>565</v>
      </c>
      <c r="E592" s="23" t="s">
        <v>1582</v>
      </c>
      <c r="F592" s="66" t="s">
        <v>1021</v>
      </c>
      <c r="G592" s="66" t="s">
        <v>1033</v>
      </c>
      <c r="H592" s="101" t="s">
        <v>2396</v>
      </c>
      <c r="I592" s="101" t="s">
        <v>2397</v>
      </c>
      <c r="J592" s="65"/>
      <c r="K592" s="65"/>
      <c r="L592" s="65"/>
      <c r="M592" s="65"/>
      <c r="N592" s="65"/>
      <c r="O592" s="65"/>
      <c r="P592" s="65"/>
      <c r="Q592" s="65"/>
      <c r="S592" s="215">
        <v>1</v>
      </c>
      <c r="T592" s="4"/>
      <c r="U592" s="5"/>
      <c r="V592" s="5"/>
      <c r="W592" s="5"/>
      <c r="X592" s="5"/>
      <c r="Y592" s="5"/>
    </row>
    <row r="593" spans="2:25" s="3" customFormat="1" ht="60" customHeight="1">
      <c r="B593" s="14" t="s">
        <v>827</v>
      </c>
      <c r="C593" s="14" t="s">
        <v>854</v>
      </c>
      <c r="D593" s="6" t="s">
        <v>750</v>
      </c>
      <c r="E593" s="23" t="s">
        <v>1586</v>
      </c>
      <c r="F593" s="66" t="s">
        <v>1021</v>
      </c>
      <c r="G593" s="66" t="s">
        <v>1033</v>
      </c>
      <c r="H593" s="101" t="s">
        <v>2398</v>
      </c>
      <c r="I593" s="101" t="s">
        <v>2399</v>
      </c>
      <c r="J593" s="65"/>
      <c r="K593" s="65"/>
      <c r="L593" s="65"/>
      <c r="M593" s="65"/>
      <c r="N593" s="65"/>
      <c r="O593" s="65"/>
      <c r="P593" s="65"/>
      <c r="Q593" s="65"/>
      <c r="S593" s="215">
        <v>1</v>
      </c>
      <c r="T593" s="4"/>
      <c r="U593" s="5"/>
      <c r="V593" s="5"/>
      <c r="W593" s="5"/>
      <c r="X593" s="5"/>
      <c r="Y593" s="5"/>
    </row>
    <row r="594" spans="2:25" s="3" customFormat="1" ht="60" customHeight="1">
      <c r="B594" s="14" t="s">
        <v>827</v>
      </c>
      <c r="C594" s="14" t="s">
        <v>710</v>
      </c>
      <c r="D594" s="6" t="s">
        <v>757</v>
      </c>
      <c r="E594" s="23" t="s">
        <v>1589</v>
      </c>
      <c r="F594" s="66" t="s">
        <v>1021</v>
      </c>
      <c r="G594" s="66" t="s">
        <v>1033</v>
      </c>
      <c r="H594" s="101" t="s">
        <v>2400</v>
      </c>
      <c r="I594" s="101" t="s">
        <v>2401</v>
      </c>
      <c r="J594" s="65"/>
      <c r="K594" s="65"/>
      <c r="L594" s="65"/>
      <c r="M594" s="65"/>
      <c r="N594" s="65"/>
      <c r="O594" s="65"/>
      <c r="P594" s="65"/>
      <c r="Q594" s="65"/>
      <c r="S594" s="215">
        <v>1</v>
      </c>
      <c r="T594" s="4"/>
      <c r="U594" s="5"/>
      <c r="V594" s="5"/>
      <c r="W594" s="5"/>
      <c r="X594" s="5"/>
      <c r="Y594" s="5"/>
    </row>
    <row r="595" spans="2:25" s="3" customFormat="1" ht="60" customHeight="1">
      <c r="B595" s="14" t="s">
        <v>827</v>
      </c>
      <c r="C595" s="14" t="s">
        <v>547</v>
      </c>
      <c r="D595" s="6" t="s">
        <v>1593</v>
      </c>
      <c r="E595" s="23" t="s">
        <v>1594</v>
      </c>
      <c r="F595" s="66" t="s">
        <v>1021</v>
      </c>
      <c r="G595" s="66" t="s">
        <v>1033</v>
      </c>
      <c r="H595" s="101" t="s">
        <v>2402</v>
      </c>
      <c r="I595" s="101" t="s">
        <v>2403</v>
      </c>
      <c r="J595" s="65"/>
      <c r="K595" s="65"/>
      <c r="L595" s="65"/>
      <c r="M595" s="65"/>
      <c r="N595" s="65"/>
      <c r="O595" s="65"/>
      <c r="P595" s="65"/>
      <c r="Q595" s="65"/>
      <c r="S595" s="215">
        <v>1</v>
      </c>
      <c r="T595" s="4"/>
      <c r="U595" s="5"/>
      <c r="V595" s="5"/>
      <c r="W595" s="5"/>
      <c r="X595" s="5"/>
      <c r="Y595" s="5"/>
    </row>
    <row r="596" spans="2:25" s="3" customFormat="1" ht="60" customHeight="1">
      <c r="B596" s="14" t="s">
        <v>992</v>
      </c>
      <c r="C596" s="14" t="s">
        <v>460</v>
      </c>
      <c r="D596" s="6" t="s">
        <v>336</v>
      </c>
      <c r="E596" s="23" t="s">
        <v>1570</v>
      </c>
      <c r="F596" s="66" t="s">
        <v>1036</v>
      </c>
      <c r="G596" s="66" t="s">
        <v>1037</v>
      </c>
      <c r="H596" s="101" t="s">
        <v>2404</v>
      </c>
      <c r="I596" s="101" t="s">
        <v>2405</v>
      </c>
      <c r="J596" s="65"/>
      <c r="K596" s="65"/>
      <c r="L596" s="65"/>
      <c r="M596" s="65"/>
      <c r="N596" s="65"/>
      <c r="O596" s="65"/>
      <c r="P596" s="65"/>
      <c r="Q596" s="65"/>
      <c r="S596" s="215">
        <v>1</v>
      </c>
      <c r="T596" s="4"/>
      <c r="U596" s="5"/>
      <c r="V596" s="5"/>
      <c r="W596" s="5"/>
      <c r="X596" s="5"/>
      <c r="Y596" s="5"/>
    </row>
    <row r="597" spans="2:25" s="3" customFormat="1" ht="60" customHeight="1">
      <c r="B597" s="14" t="s">
        <v>992</v>
      </c>
      <c r="C597" s="14" t="s">
        <v>865</v>
      </c>
      <c r="D597" s="6" t="s">
        <v>336</v>
      </c>
      <c r="E597" s="23" t="s">
        <v>1574</v>
      </c>
      <c r="F597" s="66" t="s">
        <v>1036</v>
      </c>
      <c r="G597" s="66" t="s">
        <v>1037</v>
      </c>
      <c r="H597" s="101" t="s">
        <v>2406</v>
      </c>
      <c r="I597" s="101" t="s">
        <v>2407</v>
      </c>
      <c r="J597" s="65"/>
      <c r="K597" s="65"/>
      <c r="L597" s="65"/>
      <c r="M597" s="65"/>
      <c r="N597" s="65"/>
      <c r="O597" s="65"/>
      <c r="P597" s="65"/>
      <c r="Q597" s="65"/>
      <c r="S597" s="215">
        <v>1</v>
      </c>
      <c r="T597" s="4"/>
      <c r="U597" s="5"/>
      <c r="V597" s="5"/>
      <c r="W597" s="5"/>
      <c r="X597" s="5"/>
      <c r="Y597" s="5"/>
    </row>
    <row r="598" spans="2:25" s="3" customFormat="1" ht="60" customHeight="1">
      <c r="B598" s="14" t="s">
        <v>992</v>
      </c>
      <c r="C598" s="14" t="s">
        <v>513</v>
      </c>
      <c r="D598" s="6" t="s">
        <v>733</v>
      </c>
      <c r="E598" s="23" t="s">
        <v>1578</v>
      </c>
      <c r="F598" s="66" t="s">
        <v>1036</v>
      </c>
      <c r="G598" s="66" t="s">
        <v>1037</v>
      </c>
      <c r="H598" s="101" t="s">
        <v>2408</v>
      </c>
      <c r="I598" s="101" t="s">
        <v>2409</v>
      </c>
      <c r="J598" s="65"/>
      <c r="K598" s="65"/>
      <c r="L598" s="65"/>
      <c r="M598" s="65"/>
      <c r="N598" s="65"/>
      <c r="O598" s="65"/>
      <c r="P598" s="65"/>
      <c r="Q598" s="65"/>
      <c r="S598" s="215">
        <v>1</v>
      </c>
      <c r="T598" s="4"/>
      <c r="U598" s="5"/>
      <c r="V598" s="5"/>
      <c r="W598" s="5"/>
      <c r="X598" s="5"/>
      <c r="Y598" s="5"/>
    </row>
    <row r="599" spans="2:25" s="3" customFormat="1" ht="60" customHeight="1">
      <c r="B599" s="14" t="s">
        <v>992</v>
      </c>
      <c r="C599" s="14" t="s">
        <v>1039</v>
      </c>
      <c r="D599" s="6" t="s">
        <v>565</v>
      </c>
      <c r="E599" s="23" t="s">
        <v>1582</v>
      </c>
      <c r="F599" s="66" t="s">
        <v>1036</v>
      </c>
      <c r="G599" s="66" t="s">
        <v>1037</v>
      </c>
      <c r="H599" s="101" t="s">
        <v>2410</v>
      </c>
      <c r="I599" s="101" t="s">
        <v>2411</v>
      </c>
      <c r="J599" s="65"/>
      <c r="K599" s="65"/>
      <c r="L599" s="65"/>
      <c r="M599" s="65"/>
      <c r="N599" s="65"/>
      <c r="O599" s="65"/>
      <c r="P599" s="65"/>
      <c r="Q599" s="65"/>
      <c r="S599" s="215">
        <v>1</v>
      </c>
      <c r="T599" s="4"/>
      <c r="U599" s="5"/>
      <c r="V599" s="5"/>
      <c r="W599" s="5"/>
      <c r="X599" s="5"/>
      <c r="Y599" s="5"/>
    </row>
    <row r="600" spans="2:25" s="3" customFormat="1" ht="60" customHeight="1">
      <c r="B600" s="14" t="s">
        <v>992</v>
      </c>
      <c r="C600" s="14" t="s">
        <v>648</v>
      </c>
      <c r="D600" s="6" t="s">
        <v>750</v>
      </c>
      <c r="E600" s="23" t="s">
        <v>1586</v>
      </c>
      <c r="F600" s="66" t="s">
        <v>1036</v>
      </c>
      <c r="G600" s="66" t="s">
        <v>1037</v>
      </c>
      <c r="H600" s="101" t="s">
        <v>2412</v>
      </c>
      <c r="I600" s="101" t="s">
        <v>2413</v>
      </c>
      <c r="J600" s="65"/>
      <c r="K600" s="65"/>
      <c r="L600" s="65"/>
      <c r="M600" s="65"/>
      <c r="N600" s="65"/>
      <c r="O600" s="65"/>
      <c r="P600" s="65"/>
      <c r="Q600" s="65"/>
      <c r="S600" s="215">
        <v>1</v>
      </c>
      <c r="T600" s="4"/>
      <c r="U600" s="5"/>
      <c r="V600" s="5"/>
      <c r="W600" s="5"/>
      <c r="X600" s="5"/>
      <c r="Y600" s="5"/>
    </row>
    <row r="601" spans="2:25" s="3" customFormat="1" ht="60" customHeight="1">
      <c r="B601" s="14" t="s">
        <v>992</v>
      </c>
      <c r="C601" s="14" t="s">
        <v>459</v>
      </c>
      <c r="D601" s="6" t="s">
        <v>757</v>
      </c>
      <c r="E601" s="23" t="s">
        <v>1589</v>
      </c>
      <c r="F601" s="66" t="s">
        <v>1036</v>
      </c>
      <c r="G601" s="66" t="s">
        <v>1037</v>
      </c>
      <c r="H601" s="101" t="s">
        <v>2414</v>
      </c>
      <c r="I601" s="101" t="s">
        <v>2415</v>
      </c>
      <c r="J601" s="65"/>
      <c r="K601" s="65"/>
      <c r="L601" s="65"/>
      <c r="M601" s="65"/>
      <c r="N601" s="65"/>
      <c r="O601" s="65"/>
      <c r="P601" s="65"/>
      <c r="Q601" s="65"/>
      <c r="S601" s="215">
        <v>1</v>
      </c>
      <c r="T601" s="4"/>
      <c r="U601" s="5"/>
      <c r="V601" s="5"/>
      <c r="W601" s="5"/>
      <c r="X601" s="5"/>
      <c r="Y601" s="5"/>
    </row>
    <row r="602" spans="2:25" s="3" customFormat="1" ht="60" customHeight="1">
      <c r="B602" s="14" t="s">
        <v>992</v>
      </c>
      <c r="C602" s="14" t="s">
        <v>650</v>
      </c>
      <c r="D602" s="6" t="s">
        <v>1593</v>
      </c>
      <c r="E602" s="23" t="s">
        <v>1594</v>
      </c>
      <c r="F602" s="66" t="s">
        <v>1036</v>
      </c>
      <c r="G602" s="66" t="s">
        <v>1037</v>
      </c>
      <c r="H602" s="101" t="s">
        <v>2416</v>
      </c>
      <c r="I602" s="101" t="s">
        <v>2417</v>
      </c>
      <c r="J602" s="65"/>
      <c r="K602" s="65"/>
      <c r="L602" s="65"/>
      <c r="M602" s="65"/>
      <c r="N602" s="65"/>
      <c r="O602" s="65"/>
      <c r="P602" s="65"/>
      <c r="Q602" s="65"/>
      <c r="S602" s="215">
        <v>1</v>
      </c>
      <c r="T602" s="4"/>
      <c r="U602" s="5"/>
      <c r="V602" s="5"/>
      <c r="W602" s="5"/>
      <c r="X602" s="5"/>
      <c r="Y602" s="5"/>
    </row>
    <row r="603" spans="2:25" s="3" customFormat="1" ht="60" customHeight="1">
      <c r="B603" s="14" t="s">
        <v>976</v>
      </c>
      <c r="C603" s="14" t="s">
        <v>1044</v>
      </c>
      <c r="D603" s="6" t="s">
        <v>336</v>
      </c>
      <c r="E603" s="23" t="s">
        <v>1570</v>
      </c>
      <c r="F603" s="66" t="s">
        <v>1041</v>
      </c>
      <c r="G603" s="66" t="s">
        <v>1042</v>
      </c>
      <c r="H603" s="101" t="s">
        <v>2418</v>
      </c>
      <c r="I603" s="101" t="s">
        <v>2419</v>
      </c>
      <c r="J603" s="65"/>
      <c r="K603" s="65"/>
      <c r="L603" s="65"/>
      <c r="M603" s="65"/>
      <c r="N603" s="65"/>
      <c r="O603" s="65"/>
      <c r="P603" s="65"/>
      <c r="Q603" s="65"/>
      <c r="S603" s="215">
        <v>1</v>
      </c>
      <c r="T603" s="4"/>
      <c r="U603" s="5"/>
      <c r="V603" s="5"/>
      <c r="W603" s="5"/>
      <c r="X603" s="5"/>
      <c r="Y603" s="5"/>
    </row>
    <row r="604" spans="2:25" s="3" customFormat="1" ht="60" customHeight="1">
      <c r="B604" s="14" t="s">
        <v>976</v>
      </c>
      <c r="C604" s="14" t="s">
        <v>973</v>
      </c>
      <c r="D604" s="6" t="s">
        <v>336</v>
      </c>
      <c r="E604" s="23" t="s">
        <v>1574</v>
      </c>
      <c r="F604" s="66" t="s">
        <v>1041</v>
      </c>
      <c r="G604" s="66" t="s">
        <v>1042</v>
      </c>
      <c r="H604" s="101" t="s">
        <v>2420</v>
      </c>
      <c r="I604" s="101" t="s">
        <v>2421</v>
      </c>
      <c r="J604" s="65"/>
      <c r="K604" s="65"/>
      <c r="L604" s="65"/>
      <c r="M604" s="65"/>
      <c r="N604" s="65"/>
      <c r="O604" s="65"/>
      <c r="P604" s="65"/>
      <c r="Q604" s="65"/>
      <c r="S604" s="215">
        <v>1</v>
      </c>
      <c r="T604" s="4"/>
      <c r="U604" s="5"/>
      <c r="V604" s="5"/>
      <c r="W604" s="5"/>
      <c r="X604" s="5"/>
      <c r="Y604" s="5"/>
    </row>
    <row r="605" spans="2:25" s="3" customFormat="1" ht="60" customHeight="1">
      <c r="B605" s="14" t="s">
        <v>976</v>
      </c>
      <c r="C605" s="14" t="s">
        <v>854</v>
      </c>
      <c r="D605" s="6" t="s">
        <v>733</v>
      </c>
      <c r="E605" s="23" t="s">
        <v>1578</v>
      </c>
      <c r="F605" s="66" t="s">
        <v>1041</v>
      </c>
      <c r="G605" s="66" t="s">
        <v>1042</v>
      </c>
      <c r="H605" s="101" t="s">
        <v>2422</v>
      </c>
      <c r="I605" s="101" t="s">
        <v>2423</v>
      </c>
      <c r="J605" s="65"/>
      <c r="K605" s="65"/>
      <c r="L605" s="65"/>
      <c r="M605" s="65"/>
      <c r="N605" s="65"/>
      <c r="O605" s="65"/>
      <c r="P605" s="65"/>
      <c r="Q605" s="65"/>
      <c r="S605" s="215">
        <v>1</v>
      </c>
      <c r="T605" s="4"/>
      <c r="U605" s="5"/>
      <c r="V605" s="5"/>
      <c r="W605" s="5"/>
      <c r="X605" s="5"/>
      <c r="Y605" s="5"/>
    </row>
    <row r="606" spans="2:25" s="3" customFormat="1" ht="60" customHeight="1">
      <c r="B606" s="14" t="s">
        <v>976</v>
      </c>
      <c r="C606" s="14" t="s">
        <v>648</v>
      </c>
      <c r="D606" s="6" t="s">
        <v>565</v>
      </c>
      <c r="E606" s="23" t="s">
        <v>1582</v>
      </c>
      <c r="F606" s="66" t="s">
        <v>1041</v>
      </c>
      <c r="G606" s="66" t="s">
        <v>1042</v>
      </c>
      <c r="H606" s="101" t="s">
        <v>2424</v>
      </c>
      <c r="I606" s="101" t="s">
        <v>2425</v>
      </c>
      <c r="J606" s="65"/>
      <c r="K606" s="65"/>
      <c r="L606" s="65"/>
      <c r="M606" s="65"/>
      <c r="N606" s="65"/>
      <c r="O606" s="65"/>
      <c r="P606" s="65"/>
      <c r="Q606" s="65"/>
      <c r="S606" s="215">
        <v>1</v>
      </c>
      <c r="T606" s="4"/>
      <c r="U606" s="5"/>
      <c r="V606" s="5"/>
      <c r="W606" s="5"/>
      <c r="X606" s="5"/>
      <c r="Y606" s="5"/>
    </row>
    <row r="607" spans="2:25" s="3" customFormat="1" ht="60" customHeight="1">
      <c r="B607" s="14" t="s">
        <v>976</v>
      </c>
      <c r="C607" s="14" t="s">
        <v>483</v>
      </c>
      <c r="D607" s="6" t="s">
        <v>750</v>
      </c>
      <c r="E607" s="23" t="s">
        <v>1586</v>
      </c>
      <c r="F607" s="66" t="s">
        <v>1041</v>
      </c>
      <c r="G607" s="66" t="s">
        <v>1042</v>
      </c>
      <c r="H607" s="101" t="s">
        <v>2426</v>
      </c>
      <c r="I607" s="101" t="s">
        <v>2427</v>
      </c>
      <c r="J607" s="65"/>
      <c r="K607" s="65"/>
      <c r="L607" s="65"/>
      <c r="M607" s="65"/>
      <c r="N607" s="65"/>
      <c r="O607" s="65"/>
      <c r="P607" s="65"/>
      <c r="Q607" s="65"/>
      <c r="S607" s="215">
        <v>1</v>
      </c>
      <c r="T607" s="4"/>
      <c r="U607" s="5"/>
      <c r="V607" s="5"/>
      <c r="W607" s="5"/>
      <c r="X607" s="5"/>
      <c r="Y607" s="5"/>
    </row>
    <row r="608" spans="2:25" s="3" customFormat="1" ht="60" customHeight="1">
      <c r="B608" s="14" t="s">
        <v>976</v>
      </c>
      <c r="C608" s="14" t="s">
        <v>474</v>
      </c>
      <c r="D608" s="6" t="s">
        <v>757</v>
      </c>
      <c r="E608" s="23" t="s">
        <v>1589</v>
      </c>
      <c r="F608" s="66" t="s">
        <v>1041</v>
      </c>
      <c r="G608" s="66" t="s">
        <v>1042</v>
      </c>
      <c r="H608" s="101" t="s">
        <v>2428</v>
      </c>
      <c r="I608" s="101" t="s">
        <v>2429</v>
      </c>
      <c r="J608" s="65"/>
      <c r="K608" s="65"/>
      <c r="L608" s="65"/>
      <c r="M608" s="65"/>
      <c r="N608" s="65"/>
      <c r="O608" s="65"/>
      <c r="P608" s="65"/>
      <c r="Q608" s="65"/>
      <c r="S608" s="215">
        <v>1</v>
      </c>
      <c r="T608" s="4"/>
      <c r="U608" s="5"/>
      <c r="V608" s="5"/>
      <c r="W608" s="5"/>
      <c r="X608" s="5"/>
      <c r="Y608" s="5"/>
    </row>
    <row r="609" spans="2:25" s="3" customFormat="1" ht="60" customHeight="1">
      <c r="B609" s="14" t="s">
        <v>976</v>
      </c>
      <c r="C609" s="14" t="s">
        <v>547</v>
      </c>
      <c r="D609" s="6" t="s">
        <v>1593</v>
      </c>
      <c r="E609" s="23" t="s">
        <v>1594</v>
      </c>
      <c r="F609" s="66" t="s">
        <v>1041</v>
      </c>
      <c r="G609" s="66" t="s">
        <v>1042</v>
      </c>
      <c r="H609" s="101" t="s">
        <v>2430</v>
      </c>
      <c r="I609" s="101" t="s">
        <v>2431</v>
      </c>
      <c r="J609" s="65"/>
      <c r="K609" s="65"/>
      <c r="L609" s="65"/>
      <c r="M609" s="65"/>
      <c r="N609" s="65"/>
      <c r="O609" s="65"/>
      <c r="P609" s="65"/>
      <c r="Q609" s="65"/>
      <c r="S609" s="215">
        <v>1</v>
      </c>
      <c r="T609" s="4"/>
      <c r="U609" s="5"/>
      <c r="V609" s="5"/>
      <c r="W609" s="5"/>
      <c r="X609" s="5"/>
      <c r="Y609" s="5"/>
    </row>
    <row r="610" spans="2:25" s="3" customFormat="1" ht="60" customHeight="1">
      <c r="B610" s="14" t="s">
        <v>664</v>
      </c>
      <c r="C610" s="14" t="s">
        <v>967</v>
      </c>
      <c r="D610" s="6" t="s">
        <v>336</v>
      </c>
      <c r="E610" s="23" t="s">
        <v>1570</v>
      </c>
      <c r="F610" s="66" t="s">
        <v>1029</v>
      </c>
      <c r="G610" s="66" t="s">
        <v>1046</v>
      </c>
      <c r="H610" s="101" t="s">
        <v>2432</v>
      </c>
      <c r="I610" s="101" t="s">
        <v>2433</v>
      </c>
      <c r="J610" s="65"/>
      <c r="K610" s="65"/>
      <c r="L610" s="65"/>
      <c r="M610" s="65"/>
      <c r="N610" s="65"/>
      <c r="O610" s="65"/>
      <c r="P610" s="65"/>
      <c r="Q610" s="65"/>
      <c r="S610" s="215">
        <v>1</v>
      </c>
      <c r="T610" s="4"/>
      <c r="U610" s="5"/>
      <c r="V610" s="5"/>
      <c r="W610" s="5"/>
      <c r="X610" s="5"/>
      <c r="Y610" s="5"/>
    </row>
    <row r="611" spans="2:25" s="3" customFormat="1" ht="60" customHeight="1">
      <c r="B611" s="14" t="s">
        <v>664</v>
      </c>
      <c r="C611" s="14" t="s">
        <v>941</v>
      </c>
      <c r="D611" s="6" t="s">
        <v>336</v>
      </c>
      <c r="E611" s="23" t="s">
        <v>1574</v>
      </c>
      <c r="F611" s="66" t="s">
        <v>1029</v>
      </c>
      <c r="G611" s="66" t="s">
        <v>1046</v>
      </c>
      <c r="H611" s="101" t="s">
        <v>2434</v>
      </c>
      <c r="I611" s="101" t="s">
        <v>2435</v>
      </c>
      <c r="J611" s="65"/>
      <c r="K611" s="65"/>
      <c r="L611" s="65"/>
      <c r="M611" s="65"/>
      <c r="N611" s="65"/>
      <c r="O611" s="65"/>
      <c r="P611" s="65"/>
      <c r="Q611" s="65"/>
      <c r="S611" s="215">
        <v>1</v>
      </c>
      <c r="T611" s="4"/>
      <c r="U611" s="5"/>
      <c r="V611" s="5"/>
      <c r="W611" s="5"/>
      <c r="X611" s="5"/>
      <c r="Y611" s="5"/>
    </row>
    <row r="612" spans="2:25" s="3" customFormat="1" ht="60" customHeight="1">
      <c r="B612" s="14" t="s">
        <v>664</v>
      </c>
      <c r="C612" s="14" t="s">
        <v>836</v>
      </c>
      <c r="D612" s="6" t="s">
        <v>733</v>
      </c>
      <c r="E612" s="23" t="s">
        <v>1578</v>
      </c>
      <c r="F612" s="66" t="s">
        <v>1029</v>
      </c>
      <c r="G612" s="66" t="s">
        <v>1046</v>
      </c>
      <c r="H612" s="101" t="s">
        <v>2436</v>
      </c>
      <c r="I612" s="101" t="s">
        <v>2437</v>
      </c>
      <c r="J612" s="65"/>
      <c r="K612" s="65"/>
      <c r="L612" s="65"/>
      <c r="M612" s="65"/>
      <c r="N612" s="65"/>
      <c r="O612" s="65"/>
      <c r="P612" s="65"/>
      <c r="Q612" s="65"/>
      <c r="S612" s="215">
        <v>1</v>
      </c>
      <c r="T612" s="4"/>
      <c r="U612" s="5"/>
      <c r="V612" s="5"/>
      <c r="W612" s="5"/>
      <c r="X612" s="5"/>
      <c r="Y612" s="5"/>
    </row>
    <row r="613" spans="2:25" s="3" customFormat="1" ht="60" customHeight="1">
      <c r="B613" s="14" t="s">
        <v>664</v>
      </c>
      <c r="C613" s="14" t="s">
        <v>671</v>
      </c>
      <c r="D613" s="6" t="s">
        <v>565</v>
      </c>
      <c r="E613" s="23" t="s">
        <v>1582</v>
      </c>
      <c r="F613" s="66" t="s">
        <v>1029</v>
      </c>
      <c r="G613" s="66" t="s">
        <v>1046</v>
      </c>
      <c r="H613" s="101" t="s">
        <v>2438</v>
      </c>
      <c r="I613" s="101" t="s">
        <v>2439</v>
      </c>
      <c r="J613" s="65"/>
      <c r="K613" s="65"/>
      <c r="L613" s="65"/>
      <c r="M613" s="65"/>
      <c r="N613" s="65"/>
      <c r="O613" s="65"/>
      <c r="P613" s="65"/>
      <c r="Q613" s="65"/>
      <c r="S613" s="215">
        <v>1</v>
      </c>
      <c r="T613" s="4"/>
      <c r="U613" s="5"/>
      <c r="V613" s="5"/>
      <c r="W613" s="5"/>
      <c r="X613" s="5"/>
      <c r="Y613" s="5"/>
    </row>
    <row r="614" spans="2:25" s="3" customFormat="1" ht="60" customHeight="1">
      <c r="B614" s="14" t="s">
        <v>664</v>
      </c>
      <c r="C614" s="14" t="s">
        <v>662</v>
      </c>
      <c r="D614" s="6" t="s">
        <v>750</v>
      </c>
      <c r="E614" s="23" t="s">
        <v>1586</v>
      </c>
      <c r="F614" s="66" t="s">
        <v>1029</v>
      </c>
      <c r="G614" s="66" t="s">
        <v>1046</v>
      </c>
      <c r="H614" s="101" t="s">
        <v>2440</v>
      </c>
      <c r="I614" s="101" t="s">
        <v>2441</v>
      </c>
      <c r="J614" s="65"/>
      <c r="K614" s="65"/>
      <c r="L614" s="65"/>
      <c r="M614" s="65"/>
      <c r="N614" s="65"/>
      <c r="O614" s="65"/>
      <c r="P614" s="65"/>
      <c r="Q614" s="65"/>
      <c r="S614" s="215">
        <v>1</v>
      </c>
      <c r="T614" s="4"/>
      <c r="U614" s="5"/>
      <c r="V614" s="5"/>
      <c r="W614" s="5"/>
      <c r="X614" s="5"/>
      <c r="Y614" s="5"/>
    </row>
    <row r="615" spans="2:25" s="3" customFormat="1" ht="60" customHeight="1">
      <c r="B615" s="14" t="s">
        <v>664</v>
      </c>
      <c r="C615" s="14" t="s">
        <v>474</v>
      </c>
      <c r="D615" s="6" t="s">
        <v>757</v>
      </c>
      <c r="E615" s="23" t="s">
        <v>1589</v>
      </c>
      <c r="F615" s="66" t="s">
        <v>1029</v>
      </c>
      <c r="G615" s="66" t="s">
        <v>1046</v>
      </c>
      <c r="H615" s="101" t="s">
        <v>2442</v>
      </c>
      <c r="I615" s="101" t="s">
        <v>2443</v>
      </c>
      <c r="J615" s="65"/>
      <c r="K615" s="65"/>
      <c r="L615" s="65"/>
      <c r="M615" s="65"/>
      <c r="N615" s="65"/>
      <c r="O615" s="65"/>
      <c r="P615" s="65"/>
      <c r="Q615" s="65"/>
      <c r="S615" s="215">
        <v>1</v>
      </c>
      <c r="T615" s="4"/>
      <c r="U615" s="5"/>
      <c r="V615" s="5"/>
      <c r="W615" s="5"/>
      <c r="X615" s="5"/>
      <c r="Y615" s="5"/>
    </row>
    <row r="616" spans="2:25" s="3" customFormat="1" ht="60" customHeight="1">
      <c r="B616" s="14" t="s">
        <v>664</v>
      </c>
      <c r="C616" s="14" t="s">
        <v>998</v>
      </c>
      <c r="D616" s="6" t="s">
        <v>1593</v>
      </c>
      <c r="E616" s="23" t="s">
        <v>1594</v>
      </c>
      <c r="F616" s="66" t="s">
        <v>1029</v>
      </c>
      <c r="G616" s="66" t="s">
        <v>1046</v>
      </c>
      <c r="H616" s="101" t="s">
        <v>2444</v>
      </c>
      <c r="I616" s="101" t="s">
        <v>2445</v>
      </c>
      <c r="J616" s="65"/>
      <c r="K616" s="65"/>
      <c r="L616" s="65"/>
      <c r="M616" s="65"/>
      <c r="N616" s="65"/>
      <c r="O616" s="65"/>
      <c r="P616" s="65"/>
      <c r="Q616" s="65"/>
      <c r="S616" s="215">
        <v>1</v>
      </c>
      <c r="T616" s="4"/>
      <c r="U616" s="5"/>
      <c r="V616" s="5"/>
      <c r="W616" s="5"/>
      <c r="X616" s="5"/>
      <c r="Y616" s="5"/>
    </row>
    <row r="617" spans="2:25" s="3" customFormat="1" ht="60" customHeight="1">
      <c r="B617" s="14" t="s">
        <v>686</v>
      </c>
      <c r="C617" s="14" t="s">
        <v>1054</v>
      </c>
      <c r="D617" s="6" t="s">
        <v>336</v>
      </c>
      <c r="E617" s="23" t="s">
        <v>1570</v>
      </c>
      <c r="F617" s="66" t="s">
        <v>1029</v>
      </c>
      <c r="G617" s="66" t="s">
        <v>1052</v>
      </c>
      <c r="H617" s="101" t="s">
        <v>2446</v>
      </c>
      <c r="I617" s="101" t="s">
        <v>2447</v>
      </c>
      <c r="J617" s="65"/>
      <c r="K617" s="65"/>
      <c r="L617" s="65"/>
      <c r="M617" s="65"/>
      <c r="N617" s="65"/>
      <c r="O617" s="65"/>
      <c r="P617" s="65"/>
      <c r="Q617" s="65"/>
      <c r="S617" s="215">
        <v>1</v>
      </c>
      <c r="T617" s="4"/>
      <c r="U617" s="5"/>
      <c r="V617" s="5"/>
      <c r="W617" s="5"/>
      <c r="X617" s="5"/>
      <c r="Y617" s="5"/>
    </row>
    <row r="618" spans="2:25" s="3" customFormat="1" ht="60" customHeight="1">
      <c r="B618" s="14" t="s">
        <v>686</v>
      </c>
      <c r="C618" s="14" t="s">
        <v>719</v>
      </c>
      <c r="D618" s="6" t="s">
        <v>336</v>
      </c>
      <c r="E618" s="23" t="s">
        <v>1574</v>
      </c>
      <c r="F618" s="66" t="s">
        <v>1029</v>
      </c>
      <c r="G618" s="66" t="s">
        <v>1052</v>
      </c>
      <c r="H618" s="101" t="s">
        <v>2448</v>
      </c>
      <c r="I618" s="101" t="s">
        <v>2449</v>
      </c>
      <c r="J618" s="65"/>
      <c r="K618" s="65"/>
      <c r="L618" s="65"/>
      <c r="M618" s="65"/>
      <c r="N618" s="65"/>
      <c r="O618" s="65"/>
      <c r="P618" s="65"/>
      <c r="Q618" s="65"/>
      <c r="S618" s="215">
        <v>1</v>
      </c>
      <c r="T618" s="4"/>
      <c r="U618" s="5"/>
      <c r="V618" s="5"/>
      <c r="W618" s="5"/>
      <c r="X618" s="5"/>
      <c r="Y618" s="5"/>
    </row>
    <row r="619" spans="2:25" s="3" customFormat="1" ht="60" customHeight="1">
      <c r="B619" s="14" t="s">
        <v>686</v>
      </c>
      <c r="C619" s="14" t="s">
        <v>466</v>
      </c>
      <c r="D619" s="6" t="s">
        <v>733</v>
      </c>
      <c r="E619" s="23" t="s">
        <v>1578</v>
      </c>
      <c r="F619" s="66" t="s">
        <v>1029</v>
      </c>
      <c r="G619" s="66" t="s">
        <v>1052</v>
      </c>
      <c r="H619" s="101" t="s">
        <v>2450</v>
      </c>
      <c r="I619" s="101" t="s">
        <v>2451</v>
      </c>
      <c r="J619" s="65"/>
      <c r="K619" s="65"/>
      <c r="L619" s="65"/>
      <c r="M619" s="65"/>
      <c r="N619" s="65"/>
      <c r="O619" s="65"/>
      <c r="P619" s="65"/>
      <c r="Q619" s="65"/>
      <c r="S619" s="215">
        <v>1</v>
      </c>
      <c r="T619" s="4"/>
      <c r="U619" s="5"/>
      <c r="V619" s="5"/>
      <c r="W619" s="5"/>
      <c r="X619" s="5"/>
      <c r="Y619" s="5"/>
    </row>
    <row r="620" spans="2:25" s="3" customFormat="1" ht="60" customHeight="1">
      <c r="B620" s="14" t="s">
        <v>686</v>
      </c>
      <c r="C620" s="14" t="s">
        <v>674</v>
      </c>
      <c r="D620" s="6" t="s">
        <v>565</v>
      </c>
      <c r="E620" s="23" t="s">
        <v>1582</v>
      </c>
      <c r="F620" s="66" t="s">
        <v>1029</v>
      </c>
      <c r="G620" s="66" t="s">
        <v>1052</v>
      </c>
      <c r="H620" s="101" t="s">
        <v>2452</v>
      </c>
      <c r="I620" s="101" t="s">
        <v>2453</v>
      </c>
      <c r="J620" s="65"/>
      <c r="K620" s="65"/>
      <c r="L620" s="65"/>
      <c r="M620" s="65"/>
      <c r="N620" s="65"/>
      <c r="O620" s="65"/>
      <c r="P620" s="65"/>
      <c r="Q620" s="65"/>
      <c r="S620" s="215">
        <v>1</v>
      </c>
      <c r="T620" s="4"/>
      <c r="U620" s="5"/>
      <c r="V620" s="5"/>
      <c r="W620" s="5"/>
      <c r="X620" s="5"/>
      <c r="Y620" s="5"/>
    </row>
    <row r="621" spans="2:25" s="3" customFormat="1" ht="60" customHeight="1">
      <c r="B621" s="14" t="s">
        <v>686</v>
      </c>
      <c r="C621" s="14" t="s">
        <v>1055</v>
      </c>
      <c r="D621" s="6" t="s">
        <v>750</v>
      </c>
      <c r="E621" s="23" t="s">
        <v>1586</v>
      </c>
      <c r="F621" s="66" t="s">
        <v>1029</v>
      </c>
      <c r="G621" s="66" t="s">
        <v>1052</v>
      </c>
      <c r="H621" s="101" t="s">
        <v>2454</v>
      </c>
      <c r="I621" s="101" t="s">
        <v>2455</v>
      </c>
      <c r="J621" s="65"/>
      <c r="K621" s="65"/>
      <c r="L621" s="65"/>
      <c r="M621" s="65"/>
      <c r="N621" s="65"/>
      <c r="O621" s="65"/>
      <c r="P621" s="65"/>
      <c r="Q621" s="65"/>
      <c r="S621" s="215">
        <v>1</v>
      </c>
      <c r="T621" s="4"/>
      <c r="U621" s="5"/>
      <c r="V621" s="5"/>
      <c r="W621" s="5"/>
      <c r="X621" s="5"/>
      <c r="Y621" s="5"/>
    </row>
    <row r="622" spans="2:25" s="3" customFormat="1" ht="60" customHeight="1">
      <c r="B622" s="14" t="s">
        <v>686</v>
      </c>
      <c r="C622" s="14" t="s">
        <v>739</v>
      </c>
      <c r="D622" s="6" t="s">
        <v>757</v>
      </c>
      <c r="E622" s="23" t="s">
        <v>1589</v>
      </c>
      <c r="F622" s="66" t="s">
        <v>1029</v>
      </c>
      <c r="G622" s="66" t="s">
        <v>1052</v>
      </c>
      <c r="H622" s="101" t="s">
        <v>2456</v>
      </c>
      <c r="I622" s="101" t="s">
        <v>2457</v>
      </c>
      <c r="J622" s="65"/>
      <c r="K622" s="65"/>
      <c r="L622" s="65"/>
      <c r="M622" s="65"/>
      <c r="N622" s="65"/>
      <c r="O622" s="65"/>
      <c r="P622" s="65"/>
      <c r="Q622" s="65"/>
      <c r="S622" s="215">
        <v>1</v>
      </c>
      <c r="T622" s="4"/>
      <c r="U622" s="5"/>
      <c r="V622" s="5"/>
      <c r="W622" s="5"/>
      <c r="X622" s="5"/>
      <c r="Y622" s="5"/>
    </row>
    <row r="623" spans="2:25" s="3" customFormat="1" ht="60" customHeight="1">
      <c r="B623" s="14" t="s">
        <v>686</v>
      </c>
      <c r="C623" s="14" t="s">
        <v>483</v>
      </c>
      <c r="D623" s="6" t="s">
        <v>1593</v>
      </c>
      <c r="E623" s="23" t="s">
        <v>1594</v>
      </c>
      <c r="F623" s="66" t="s">
        <v>1029</v>
      </c>
      <c r="G623" s="66" t="s">
        <v>1052</v>
      </c>
      <c r="H623" s="101" t="s">
        <v>2458</v>
      </c>
      <c r="I623" s="101" t="s">
        <v>2459</v>
      </c>
      <c r="J623" s="65"/>
      <c r="K623" s="65"/>
      <c r="L623" s="65"/>
      <c r="M623" s="65"/>
      <c r="N623" s="65"/>
      <c r="O623" s="65"/>
      <c r="P623" s="65"/>
      <c r="Q623" s="65"/>
      <c r="S623" s="215">
        <v>1</v>
      </c>
      <c r="T623" s="4"/>
      <c r="U623" s="5"/>
      <c r="V623" s="5"/>
      <c r="W623" s="5"/>
      <c r="X623" s="5"/>
      <c r="Y623" s="5"/>
    </row>
    <row r="624" spans="2:25" s="3" customFormat="1" ht="60" customHeight="1">
      <c r="B624" s="14" t="s">
        <v>1058</v>
      </c>
      <c r="C624" s="14" t="s">
        <v>513</v>
      </c>
      <c r="D624" s="6" t="s">
        <v>336</v>
      </c>
      <c r="E624" s="23" t="s">
        <v>1570</v>
      </c>
      <c r="F624" s="66" t="s">
        <v>1036</v>
      </c>
      <c r="G624" s="66" t="s">
        <v>1059</v>
      </c>
      <c r="H624" s="101" t="s">
        <v>2460</v>
      </c>
      <c r="I624" s="101" t="s">
        <v>2461</v>
      </c>
      <c r="J624" s="65"/>
      <c r="K624" s="65"/>
      <c r="L624" s="65"/>
      <c r="M624" s="65"/>
      <c r="N624" s="65"/>
      <c r="O624" s="65"/>
      <c r="P624" s="65"/>
      <c r="Q624" s="65"/>
      <c r="S624" s="215">
        <v>1</v>
      </c>
      <c r="T624" s="4"/>
      <c r="U624" s="5"/>
      <c r="V624" s="5"/>
      <c r="W624" s="5"/>
      <c r="X624" s="5"/>
      <c r="Y624" s="5"/>
    </row>
    <row r="625" spans="2:25" s="3" customFormat="1" ht="60" customHeight="1">
      <c r="B625" s="14" t="s">
        <v>1058</v>
      </c>
      <c r="C625" s="14" t="s">
        <v>525</v>
      </c>
      <c r="D625" s="6" t="s">
        <v>336</v>
      </c>
      <c r="E625" s="23" t="s">
        <v>1574</v>
      </c>
      <c r="F625" s="66" t="s">
        <v>1036</v>
      </c>
      <c r="G625" s="66" t="s">
        <v>1059</v>
      </c>
      <c r="H625" s="101" t="s">
        <v>2462</v>
      </c>
      <c r="I625" s="101" t="s">
        <v>2463</v>
      </c>
      <c r="J625" s="65"/>
      <c r="K625" s="65"/>
      <c r="L625" s="65"/>
      <c r="M625" s="65"/>
      <c r="N625" s="65"/>
      <c r="O625" s="65"/>
      <c r="P625" s="65"/>
      <c r="Q625" s="65"/>
      <c r="S625" s="215">
        <v>1</v>
      </c>
      <c r="T625" s="4"/>
      <c r="U625" s="5"/>
      <c r="V625" s="5"/>
      <c r="W625" s="5"/>
      <c r="X625" s="5"/>
      <c r="Y625" s="5"/>
    </row>
    <row r="626" spans="2:25" s="3" customFormat="1" ht="60" customHeight="1">
      <c r="B626" s="14" t="s">
        <v>1058</v>
      </c>
      <c r="C626" s="14" t="s">
        <v>1012</v>
      </c>
      <c r="D626" s="6" t="s">
        <v>733</v>
      </c>
      <c r="E626" s="23" t="s">
        <v>1578</v>
      </c>
      <c r="F626" s="66" t="s">
        <v>1036</v>
      </c>
      <c r="G626" s="66" t="s">
        <v>1059</v>
      </c>
      <c r="H626" s="101" t="s">
        <v>2464</v>
      </c>
      <c r="I626" s="101" t="s">
        <v>2465</v>
      </c>
      <c r="J626" s="65"/>
      <c r="K626" s="65"/>
      <c r="L626" s="65"/>
      <c r="M626" s="65"/>
      <c r="N626" s="65"/>
      <c r="O626" s="65"/>
      <c r="P626" s="65"/>
      <c r="Q626" s="65"/>
      <c r="S626" s="215">
        <v>1</v>
      </c>
      <c r="T626" s="4"/>
      <c r="U626" s="5"/>
      <c r="V626" s="5"/>
      <c r="W626" s="5"/>
      <c r="X626" s="5"/>
      <c r="Y626" s="5"/>
    </row>
    <row r="627" spans="2:25" s="3" customFormat="1" ht="60" customHeight="1">
      <c r="B627" s="14" t="s">
        <v>1058</v>
      </c>
      <c r="C627" s="14" t="s">
        <v>460</v>
      </c>
      <c r="D627" s="6" t="s">
        <v>565</v>
      </c>
      <c r="E627" s="23" t="s">
        <v>1582</v>
      </c>
      <c r="F627" s="66" t="s">
        <v>1036</v>
      </c>
      <c r="G627" s="66" t="s">
        <v>1059</v>
      </c>
      <c r="H627" s="101" t="s">
        <v>2466</v>
      </c>
      <c r="I627" s="101" t="s">
        <v>2467</v>
      </c>
      <c r="J627" s="65"/>
      <c r="K627" s="65"/>
      <c r="L627" s="65"/>
      <c r="M627" s="65"/>
      <c r="N627" s="65"/>
      <c r="O627" s="65"/>
      <c r="P627" s="65"/>
      <c r="Q627" s="65"/>
      <c r="S627" s="215">
        <v>1</v>
      </c>
      <c r="T627" s="4"/>
      <c r="U627" s="5"/>
      <c r="V627" s="5"/>
      <c r="W627" s="5"/>
      <c r="X627" s="5"/>
      <c r="Y627" s="5"/>
    </row>
    <row r="628" spans="2:25" s="3" customFormat="1" ht="60" customHeight="1">
      <c r="B628" s="14" t="s">
        <v>1058</v>
      </c>
      <c r="C628" s="14" t="s">
        <v>675</v>
      </c>
      <c r="D628" s="6" t="s">
        <v>750</v>
      </c>
      <c r="E628" s="23" t="s">
        <v>1586</v>
      </c>
      <c r="F628" s="66" t="s">
        <v>1036</v>
      </c>
      <c r="G628" s="66" t="s">
        <v>1059</v>
      </c>
      <c r="H628" s="101" t="s">
        <v>2468</v>
      </c>
      <c r="I628" s="101" t="s">
        <v>2469</v>
      </c>
      <c r="J628" s="65"/>
      <c r="K628" s="65"/>
      <c r="L628" s="65"/>
      <c r="M628" s="65"/>
      <c r="N628" s="65"/>
      <c r="O628" s="65"/>
      <c r="P628" s="65"/>
      <c r="Q628" s="65"/>
      <c r="S628" s="215">
        <v>1</v>
      </c>
      <c r="T628" s="4"/>
      <c r="U628" s="5"/>
      <c r="V628" s="5"/>
      <c r="W628" s="5"/>
      <c r="X628" s="5"/>
      <c r="Y628" s="5"/>
    </row>
    <row r="629" spans="2:25" s="3" customFormat="1" ht="60" customHeight="1">
      <c r="B629" s="14" t="s">
        <v>1058</v>
      </c>
      <c r="C629" s="14" t="s">
        <v>722</v>
      </c>
      <c r="D629" s="6" t="s">
        <v>757</v>
      </c>
      <c r="E629" s="23" t="s">
        <v>1589</v>
      </c>
      <c r="F629" s="66" t="s">
        <v>1036</v>
      </c>
      <c r="G629" s="66" t="s">
        <v>1059</v>
      </c>
      <c r="H629" s="101" t="s">
        <v>2470</v>
      </c>
      <c r="I629" s="101" t="s">
        <v>2471</v>
      </c>
      <c r="J629" s="65"/>
      <c r="K629" s="65"/>
      <c r="L629" s="65"/>
      <c r="M629" s="65"/>
      <c r="N629" s="65"/>
      <c r="O629" s="65"/>
      <c r="P629" s="65"/>
      <c r="Q629" s="65"/>
      <c r="S629" s="215">
        <v>1</v>
      </c>
      <c r="T629" s="4"/>
      <c r="U629" s="5"/>
      <c r="V629" s="5"/>
      <c r="W629" s="5"/>
      <c r="X629" s="5"/>
      <c r="Y629" s="5"/>
    </row>
    <row r="630" spans="2:25" s="3" customFormat="1" ht="60" customHeight="1">
      <c r="B630" s="14" t="s">
        <v>1058</v>
      </c>
      <c r="C630" s="14" t="s">
        <v>650</v>
      </c>
      <c r="D630" s="6" t="s">
        <v>1593</v>
      </c>
      <c r="E630" s="23" t="s">
        <v>1594</v>
      </c>
      <c r="F630" s="66" t="s">
        <v>1036</v>
      </c>
      <c r="G630" s="66" t="s">
        <v>1059</v>
      </c>
      <c r="H630" s="101" t="s">
        <v>2472</v>
      </c>
      <c r="I630" s="101" t="s">
        <v>2473</v>
      </c>
      <c r="J630" s="65"/>
      <c r="K630" s="65"/>
      <c r="L630" s="65"/>
      <c r="M630" s="65"/>
      <c r="N630" s="65"/>
      <c r="O630" s="65"/>
      <c r="P630" s="65"/>
      <c r="Q630" s="65"/>
      <c r="S630" s="215">
        <v>1</v>
      </c>
      <c r="T630" s="4"/>
      <c r="U630" s="5"/>
      <c r="V630" s="5"/>
      <c r="W630" s="5"/>
      <c r="X630" s="5"/>
      <c r="Y630" s="5"/>
    </row>
    <row r="631" spans="2:25" s="3" customFormat="1" ht="60" customHeight="1">
      <c r="B631" s="14" t="s">
        <v>898</v>
      </c>
      <c r="C631" s="14" t="s">
        <v>719</v>
      </c>
      <c r="D631" s="6" t="s">
        <v>336</v>
      </c>
      <c r="E631" s="23" t="s">
        <v>1570</v>
      </c>
      <c r="F631" s="66" t="s">
        <v>1036</v>
      </c>
      <c r="G631" s="66" t="s">
        <v>1063</v>
      </c>
      <c r="H631" s="101" t="s">
        <v>2474</v>
      </c>
      <c r="I631" s="101" t="s">
        <v>2475</v>
      </c>
      <c r="J631" s="65"/>
      <c r="K631" s="65"/>
      <c r="L631" s="65"/>
      <c r="M631" s="65"/>
      <c r="N631" s="65"/>
      <c r="O631" s="65"/>
      <c r="P631" s="65"/>
      <c r="Q631" s="65"/>
      <c r="S631" s="215">
        <v>1</v>
      </c>
      <c r="T631" s="4"/>
      <c r="U631" s="5"/>
      <c r="V631" s="5"/>
      <c r="W631" s="5"/>
      <c r="X631" s="5"/>
      <c r="Y631" s="5"/>
    </row>
    <row r="632" spans="2:25" s="3" customFormat="1" ht="60" customHeight="1">
      <c r="B632" s="14" t="s">
        <v>898</v>
      </c>
      <c r="C632" s="14" t="s">
        <v>513</v>
      </c>
      <c r="D632" s="6" t="s">
        <v>336</v>
      </c>
      <c r="E632" s="23" t="s">
        <v>1574</v>
      </c>
      <c r="F632" s="66" t="s">
        <v>1036</v>
      </c>
      <c r="G632" s="66" t="s">
        <v>1063</v>
      </c>
      <c r="H632" s="101" t="s">
        <v>2476</v>
      </c>
      <c r="I632" s="101" t="s">
        <v>2477</v>
      </c>
      <c r="J632" s="65"/>
      <c r="K632" s="65"/>
      <c r="L632" s="65"/>
      <c r="M632" s="65"/>
      <c r="N632" s="65"/>
      <c r="O632" s="65"/>
      <c r="P632" s="65"/>
      <c r="Q632" s="65"/>
      <c r="S632" s="215">
        <v>1</v>
      </c>
      <c r="T632" s="4"/>
      <c r="U632" s="5"/>
      <c r="V632" s="5"/>
      <c r="W632" s="5"/>
      <c r="X632" s="5"/>
      <c r="Y632" s="5"/>
    </row>
    <row r="633" spans="2:25" s="3" customFormat="1" ht="60" customHeight="1">
      <c r="B633" s="14" t="s">
        <v>898</v>
      </c>
      <c r="C633" s="14" t="s">
        <v>865</v>
      </c>
      <c r="D633" s="6" t="s">
        <v>733</v>
      </c>
      <c r="E633" s="23" t="s">
        <v>1578</v>
      </c>
      <c r="F633" s="66" t="s">
        <v>1036</v>
      </c>
      <c r="G633" s="66" t="s">
        <v>1063</v>
      </c>
      <c r="H633" s="101" t="s">
        <v>2478</v>
      </c>
      <c r="I633" s="101" t="s">
        <v>2479</v>
      </c>
      <c r="J633" s="65"/>
      <c r="K633" s="65"/>
      <c r="L633" s="65"/>
      <c r="M633" s="65"/>
      <c r="N633" s="65"/>
      <c r="O633" s="65"/>
      <c r="P633" s="65"/>
      <c r="Q633" s="65"/>
      <c r="S633" s="215">
        <v>1</v>
      </c>
      <c r="T633" s="4"/>
      <c r="U633" s="5"/>
      <c r="V633" s="5"/>
      <c r="W633" s="5"/>
      <c r="X633" s="5"/>
      <c r="Y633" s="5"/>
    </row>
    <row r="634" spans="2:25" s="3" customFormat="1" ht="60" customHeight="1">
      <c r="B634" s="14" t="s">
        <v>898</v>
      </c>
      <c r="C634" s="14" t="s">
        <v>1012</v>
      </c>
      <c r="D634" s="6" t="s">
        <v>565</v>
      </c>
      <c r="E634" s="23" t="s">
        <v>1582</v>
      </c>
      <c r="F634" s="66" t="s">
        <v>1036</v>
      </c>
      <c r="G634" s="66" t="s">
        <v>1063</v>
      </c>
      <c r="H634" s="101" t="s">
        <v>2480</v>
      </c>
      <c r="I634" s="101" t="s">
        <v>2481</v>
      </c>
      <c r="J634" s="65"/>
      <c r="K634" s="65"/>
      <c r="L634" s="65"/>
      <c r="M634" s="65"/>
      <c r="N634" s="65"/>
      <c r="O634" s="65"/>
      <c r="P634" s="65"/>
      <c r="Q634" s="65"/>
      <c r="S634" s="215">
        <v>1</v>
      </c>
      <c r="T634" s="4"/>
      <c r="U634" s="5"/>
      <c r="V634" s="5"/>
      <c r="W634" s="5"/>
      <c r="X634" s="5"/>
      <c r="Y634" s="5"/>
    </row>
    <row r="635" spans="2:25" s="3" customFormat="1" ht="60" customHeight="1">
      <c r="B635" s="14" t="s">
        <v>898</v>
      </c>
      <c r="C635" s="14" t="s">
        <v>791</v>
      </c>
      <c r="D635" s="6" t="s">
        <v>750</v>
      </c>
      <c r="E635" s="23" t="s">
        <v>1586</v>
      </c>
      <c r="F635" s="66" t="s">
        <v>1036</v>
      </c>
      <c r="G635" s="66" t="s">
        <v>1063</v>
      </c>
      <c r="H635" s="101" t="s">
        <v>2482</v>
      </c>
      <c r="I635" s="101" t="s">
        <v>2483</v>
      </c>
      <c r="J635" s="65"/>
      <c r="K635" s="65"/>
      <c r="L635" s="65"/>
      <c r="M635" s="65"/>
      <c r="N635" s="65"/>
      <c r="O635" s="65"/>
      <c r="P635" s="65"/>
      <c r="Q635" s="65"/>
      <c r="S635" s="215">
        <v>1</v>
      </c>
      <c r="T635" s="4"/>
      <c r="U635" s="5"/>
      <c r="V635" s="5"/>
      <c r="W635" s="5"/>
      <c r="X635" s="5"/>
      <c r="Y635" s="5"/>
    </row>
    <row r="636" spans="2:25" s="3" customFormat="1" ht="60" customHeight="1">
      <c r="B636" s="14" t="s">
        <v>898</v>
      </c>
      <c r="C636" s="14" t="s">
        <v>650</v>
      </c>
      <c r="D636" s="6" t="s">
        <v>757</v>
      </c>
      <c r="E636" s="23" t="s">
        <v>1589</v>
      </c>
      <c r="F636" s="66" t="s">
        <v>1036</v>
      </c>
      <c r="G636" s="66" t="s">
        <v>1063</v>
      </c>
      <c r="H636" s="101" t="s">
        <v>2484</v>
      </c>
      <c r="I636" s="101" t="s">
        <v>2485</v>
      </c>
      <c r="J636" s="65"/>
      <c r="K636" s="65"/>
      <c r="L636" s="65"/>
      <c r="M636" s="65"/>
      <c r="N636" s="65"/>
      <c r="O636" s="65"/>
      <c r="P636" s="65"/>
      <c r="Q636" s="65"/>
      <c r="S636" s="215">
        <v>1</v>
      </c>
      <c r="T636" s="4"/>
      <c r="U636" s="5"/>
      <c r="V636" s="5"/>
      <c r="W636" s="5"/>
      <c r="X636" s="5"/>
      <c r="Y636" s="5"/>
    </row>
    <row r="637" spans="2:25" s="3" customFormat="1" ht="60" customHeight="1">
      <c r="B637" s="14" t="s">
        <v>898</v>
      </c>
      <c r="C637" s="14" t="s">
        <v>547</v>
      </c>
      <c r="D637" s="6" t="s">
        <v>1593</v>
      </c>
      <c r="E637" s="23" t="s">
        <v>1594</v>
      </c>
      <c r="F637" s="66" t="s">
        <v>1036</v>
      </c>
      <c r="G637" s="66" t="s">
        <v>1063</v>
      </c>
      <c r="H637" s="101" t="s">
        <v>2486</v>
      </c>
      <c r="I637" s="101" t="s">
        <v>2487</v>
      </c>
      <c r="J637" s="65"/>
      <c r="K637" s="65"/>
      <c r="L637" s="65"/>
      <c r="M637" s="65"/>
      <c r="N637" s="65"/>
      <c r="O637" s="65"/>
      <c r="P637" s="65"/>
      <c r="Q637" s="65"/>
      <c r="S637" s="215">
        <v>1</v>
      </c>
      <c r="T637" s="4"/>
      <c r="U637" s="5"/>
      <c r="V637" s="5"/>
      <c r="W637" s="5"/>
      <c r="X637" s="5"/>
      <c r="Y637" s="5"/>
    </row>
    <row r="638" spans="2:25" s="3" customFormat="1" ht="60" customHeight="1">
      <c r="B638" s="14" t="s">
        <v>471</v>
      </c>
      <c r="C638" s="14" t="s">
        <v>460</v>
      </c>
      <c r="D638" s="6" t="s">
        <v>336</v>
      </c>
      <c r="E638" s="23" t="s">
        <v>1570</v>
      </c>
      <c r="F638" s="66" t="s">
        <v>1036</v>
      </c>
      <c r="G638" s="66" t="s">
        <v>1037</v>
      </c>
      <c r="H638" s="101" t="s">
        <v>2488</v>
      </c>
      <c r="I638" s="101" t="s">
        <v>2489</v>
      </c>
      <c r="J638" s="65"/>
      <c r="K638" s="65"/>
      <c r="L638" s="65"/>
      <c r="M638" s="65"/>
      <c r="N638" s="65"/>
      <c r="O638" s="65"/>
      <c r="P638" s="65"/>
      <c r="Q638" s="65"/>
      <c r="S638" s="215">
        <v>1</v>
      </c>
      <c r="T638" s="4"/>
      <c r="U638" s="5"/>
      <c r="V638" s="5"/>
      <c r="W638" s="5"/>
      <c r="X638" s="5"/>
      <c r="Y638" s="5"/>
    </row>
    <row r="639" spans="2:25" s="3" customFormat="1" ht="60" customHeight="1">
      <c r="B639" s="14" t="s">
        <v>471</v>
      </c>
      <c r="C639" s="14" t="s">
        <v>675</v>
      </c>
      <c r="D639" s="6" t="s">
        <v>336</v>
      </c>
      <c r="E639" s="23" t="s">
        <v>1574</v>
      </c>
      <c r="F639" s="66" t="s">
        <v>1036</v>
      </c>
      <c r="G639" s="66" t="s">
        <v>1037</v>
      </c>
      <c r="H639" s="101" t="s">
        <v>2490</v>
      </c>
      <c r="I639" s="101" t="s">
        <v>2491</v>
      </c>
      <c r="J639" s="65"/>
      <c r="K639" s="65"/>
      <c r="L639" s="65"/>
      <c r="M639" s="65"/>
      <c r="N639" s="65"/>
      <c r="O639" s="65"/>
      <c r="P639" s="65"/>
      <c r="Q639" s="65"/>
      <c r="S639" s="215">
        <v>1</v>
      </c>
      <c r="T639" s="4"/>
      <c r="U639" s="5"/>
      <c r="V639" s="5"/>
      <c r="W639" s="5"/>
      <c r="X639" s="5"/>
      <c r="Y639" s="5"/>
    </row>
    <row r="640" spans="2:25" s="3" customFormat="1" ht="60" customHeight="1">
      <c r="B640" s="14" t="s">
        <v>471</v>
      </c>
      <c r="C640" s="14" t="s">
        <v>641</v>
      </c>
      <c r="D640" s="6" t="s">
        <v>733</v>
      </c>
      <c r="E640" s="23" t="s">
        <v>1578</v>
      </c>
      <c r="F640" s="66" t="s">
        <v>1036</v>
      </c>
      <c r="G640" s="66" t="s">
        <v>1037</v>
      </c>
      <c r="H640" s="101" t="s">
        <v>2492</v>
      </c>
      <c r="I640" s="101" t="s">
        <v>2493</v>
      </c>
      <c r="J640" s="65"/>
      <c r="K640" s="65"/>
      <c r="L640" s="65"/>
      <c r="M640" s="65"/>
      <c r="N640" s="65"/>
      <c r="O640" s="65"/>
      <c r="P640" s="65"/>
      <c r="Q640" s="65"/>
      <c r="S640" s="215">
        <v>1</v>
      </c>
      <c r="T640" s="4"/>
      <c r="U640" s="5"/>
      <c r="V640" s="5"/>
      <c r="W640" s="5"/>
      <c r="X640" s="5"/>
      <c r="Y640" s="5"/>
    </row>
    <row r="641" spans="2:25" s="3" customFormat="1" ht="60" customHeight="1">
      <c r="B641" s="14" t="s">
        <v>471</v>
      </c>
      <c r="C641" s="14" t="s">
        <v>525</v>
      </c>
      <c r="D641" s="6" t="s">
        <v>565</v>
      </c>
      <c r="E641" s="23" t="s">
        <v>1582</v>
      </c>
      <c r="F641" s="66" t="s">
        <v>1036</v>
      </c>
      <c r="G641" s="66" t="s">
        <v>1037</v>
      </c>
      <c r="H641" s="101" t="s">
        <v>2494</v>
      </c>
      <c r="I641" s="101" t="s">
        <v>2495</v>
      </c>
      <c r="J641" s="65"/>
      <c r="K641" s="65"/>
      <c r="L641" s="65"/>
      <c r="M641" s="65"/>
      <c r="N641" s="65"/>
      <c r="O641" s="65"/>
      <c r="P641" s="65"/>
      <c r="Q641" s="65"/>
      <c r="S641" s="215">
        <v>1</v>
      </c>
      <c r="T641" s="4"/>
      <c r="U641" s="5"/>
      <c r="V641" s="5"/>
      <c r="W641" s="5"/>
      <c r="X641" s="5"/>
      <c r="Y641" s="5"/>
    </row>
    <row r="642" spans="2:25" s="3" customFormat="1" ht="60" customHeight="1">
      <c r="B642" s="14" t="s">
        <v>471</v>
      </c>
      <c r="C642" s="14" t="s">
        <v>648</v>
      </c>
      <c r="D642" s="6" t="s">
        <v>750</v>
      </c>
      <c r="E642" s="23" t="s">
        <v>1586</v>
      </c>
      <c r="F642" s="66" t="s">
        <v>1036</v>
      </c>
      <c r="G642" s="66" t="s">
        <v>1037</v>
      </c>
      <c r="H642" s="101" t="s">
        <v>2496</v>
      </c>
      <c r="I642" s="101" t="s">
        <v>2497</v>
      </c>
      <c r="J642" s="65"/>
      <c r="K642" s="65"/>
      <c r="L642" s="65"/>
      <c r="M642" s="65"/>
      <c r="N642" s="65"/>
      <c r="O642" s="65"/>
      <c r="P642" s="65"/>
      <c r="Q642" s="65"/>
      <c r="S642" s="215">
        <v>1</v>
      </c>
      <c r="T642" s="4"/>
      <c r="U642" s="5"/>
      <c r="V642" s="5"/>
      <c r="W642" s="5"/>
      <c r="X642" s="5"/>
      <c r="Y642" s="5"/>
    </row>
    <row r="643" spans="2:25" s="3" customFormat="1" ht="60" customHeight="1">
      <c r="B643" s="14" t="s">
        <v>471</v>
      </c>
      <c r="C643" s="14" t="s">
        <v>650</v>
      </c>
      <c r="D643" s="6" t="s">
        <v>757</v>
      </c>
      <c r="E643" s="23" t="s">
        <v>1589</v>
      </c>
      <c r="F643" s="66" t="s">
        <v>1036</v>
      </c>
      <c r="G643" s="66" t="s">
        <v>1037</v>
      </c>
      <c r="H643" s="101" t="s">
        <v>2498</v>
      </c>
      <c r="I643" s="101" t="s">
        <v>2499</v>
      </c>
      <c r="J643" s="65"/>
      <c r="K643" s="65"/>
      <c r="L643" s="65"/>
      <c r="M643" s="65"/>
      <c r="N643" s="65"/>
      <c r="O643" s="65"/>
      <c r="P643" s="65"/>
      <c r="Q643" s="65"/>
      <c r="S643" s="215">
        <v>1</v>
      </c>
      <c r="T643" s="4"/>
      <c r="U643" s="5"/>
      <c r="V643" s="5"/>
      <c r="W643" s="5"/>
      <c r="X643" s="5"/>
      <c r="Y643" s="5"/>
    </row>
    <row r="644" spans="2:25" s="3" customFormat="1" ht="60" customHeight="1">
      <c r="B644" s="14" t="s">
        <v>471</v>
      </c>
      <c r="C644" s="14" t="s">
        <v>773</v>
      </c>
      <c r="D644" s="6" t="s">
        <v>1593</v>
      </c>
      <c r="E644" s="23" t="s">
        <v>1594</v>
      </c>
      <c r="F644" s="66" t="s">
        <v>1036</v>
      </c>
      <c r="G644" s="66" t="s">
        <v>1037</v>
      </c>
      <c r="H644" s="101" t="s">
        <v>2500</v>
      </c>
      <c r="I644" s="101" t="s">
        <v>2501</v>
      </c>
      <c r="J644" s="65"/>
      <c r="K644" s="65"/>
      <c r="L644" s="65"/>
      <c r="M644" s="65"/>
      <c r="N644" s="65"/>
      <c r="O644" s="65"/>
      <c r="P644" s="65"/>
      <c r="Q644" s="65"/>
      <c r="S644" s="215">
        <v>1</v>
      </c>
      <c r="T644" s="4"/>
      <c r="U644" s="5"/>
      <c r="V644" s="5"/>
      <c r="W644" s="5"/>
      <c r="X644" s="5"/>
      <c r="Y644" s="5"/>
    </row>
    <row r="645" spans="2:25" s="3" customFormat="1" ht="60" customHeight="1">
      <c r="B645" s="14" t="s">
        <v>1070</v>
      </c>
      <c r="C645" s="14" t="s">
        <v>648</v>
      </c>
      <c r="D645" s="6" t="s">
        <v>336</v>
      </c>
      <c r="E645" s="23" t="s">
        <v>1570</v>
      </c>
      <c r="F645" s="66" t="s">
        <v>1036</v>
      </c>
      <c r="G645" s="66" t="s">
        <v>1071</v>
      </c>
      <c r="H645" s="101" t="s">
        <v>2502</v>
      </c>
      <c r="I645" s="101" t="s">
        <v>2503</v>
      </c>
      <c r="J645" s="65"/>
      <c r="K645" s="65"/>
      <c r="L645" s="65"/>
      <c r="M645" s="65"/>
      <c r="N645" s="65"/>
      <c r="O645" s="65"/>
      <c r="P645" s="65"/>
      <c r="Q645" s="65"/>
      <c r="S645" s="215">
        <v>1</v>
      </c>
      <c r="T645" s="4"/>
      <c r="U645" s="5"/>
      <c r="V645" s="5"/>
      <c r="W645" s="5"/>
      <c r="X645" s="5"/>
      <c r="Y645" s="5"/>
    </row>
    <row r="646" spans="2:25" s="3" customFormat="1" ht="60" customHeight="1">
      <c r="B646" s="14" t="s">
        <v>1070</v>
      </c>
      <c r="C646" s="14" t="s">
        <v>460</v>
      </c>
      <c r="D646" s="6" t="s">
        <v>336</v>
      </c>
      <c r="E646" s="23" t="s">
        <v>1574</v>
      </c>
      <c r="F646" s="66" t="s">
        <v>1036</v>
      </c>
      <c r="G646" s="66" t="s">
        <v>1071</v>
      </c>
      <c r="H646" s="101" t="s">
        <v>2504</v>
      </c>
      <c r="I646" s="101" t="s">
        <v>2505</v>
      </c>
      <c r="J646" s="65"/>
      <c r="K646" s="65"/>
      <c r="L646" s="65"/>
      <c r="M646" s="65"/>
      <c r="N646" s="65"/>
      <c r="O646" s="65"/>
      <c r="P646" s="65"/>
      <c r="Q646" s="65"/>
      <c r="S646" s="215">
        <v>1</v>
      </c>
      <c r="T646" s="4"/>
      <c r="U646" s="5"/>
      <c r="V646" s="5"/>
      <c r="W646" s="5"/>
      <c r="X646" s="5"/>
      <c r="Y646" s="5"/>
    </row>
    <row r="647" spans="2:25" s="3" customFormat="1" ht="60" customHeight="1">
      <c r="B647" s="14" t="s">
        <v>1070</v>
      </c>
      <c r="C647" s="14" t="s">
        <v>865</v>
      </c>
      <c r="D647" s="6" t="s">
        <v>733</v>
      </c>
      <c r="E647" s="23" t="s">
        <v>1578</v>
      </c>
      <c r="F647" s="66" t="s">
        <v>1036</v>
      </c>
      <c r="G647" s="66" t="s">
        <v>1071</v>
      </c>
      <c r="H647" s="101" t="s">
        <v>2506</v>
      </c>
      <c r="I647" s="101" t="s">
        <v>2507</v>
      </c>
      <c r="J647" s="65"/>
      <c r="K647" s="65"/>
      <c r="L647" s="65"/>
      <c r="M647" s="65"/>
      <c r="N647" s="65"/>
      <c r="O647" s="65"/>
      <c r="P647" s="65"/>
      <c r="Q647" s="65"/>
      <c r="S647" s="215">
        <v>1</v>
      </c>
      <c r="T647" s="4"/>
      <c r="U647" s="5"/>
      <c r="V647" s="5"/>
      <c r="W647" s="5"/>
      <c r="X647" s="5"/>
      <c r="Y647" s="5"/>
    </row>
    <row r="648" spans="2:25" s="3" customFormat="1" ht="60" customHeight="1">
      <c r="B648" s="14" t="s">
        <v>1070</v>
      </c>
      <c r="C648" s="14" t="s">
        <v>729</v>
      </c>
      <c r="D648" s="6" t="s">
        <v>565</v>
      </c>
      <c r="E648" s="23" t="s">
        <v>1582</v>
      </c>
      <c r="F648" s="66" t="s">
        <v>1036</v>
      </c>
      <c r="G648" s="66" t="s">
        <v>1071</v>
      </c>
      <c r="H648" s="101" t="s">
        <v>2508</v>
      </c>
      <c r="I648" s="101" t="s">
        <v>2509</v>
      </c>
      <c r="J648" s="65"/>
      <c r="K648" s="65"/>
      <c r="L648" s="65"/>
      <c r="M648" s="65"/>
      <c r="N648" s="65"/>
      <c r="O648" s="65"/>
      <c r="P648" s="65"/>
      <c r="Q648" s="65"/>
      <c r="S648" s="215">
        <v>1</v>
      </c>
      <c r="T648" s="4"/>
      <c r="U648" s="5"/>
      <c r="V648" s="5"/>
      <c r="W648" s="5"/>
      <c r="X648" s="5"/>
      <c r="Y648" s="5"/>
    </row>
    <row r="649" spans="2:25" s="3" customFormat="1" ht="60" customHeight="1">
      <c r="B649" s="14" t="s">
        <v>1070</v>
      </c>
      <c r="C649" s="14" t="s">
        <v>695</v>
      </c>
      <c r="D649" s="6" t="s">
        <v>750</v>
      </c>
      <c r="E649" s="23" t="s">
        <v>1586</v>
      </c>
      <c r="F649" s="66" t="s">
        <v>1036</v>
      </c>
      <c r="G649" s="66" t="s">
        <v>1071</v>
      </c>
      <c r="H649" s="101" t="s">
        <v>2510</v>
      </c>
      <c r="I649" s="101" t="s">
        <v>2511</v>
      </c>
      <c r="J649" s="65"/>
      <c r="K649" s="65"/>
      <c r="L649" s="65"/>
      <c r="M649" s="65"/>
      <c r="N649" s="65"/>
      <c r="O649" s="65"/>
      <c r="P649" s="65"/>
      <c r="Q649" s="65"/>
      <c r="S649" s="215">
        <v>1</v>
      </c>
      <c r="T649" s="4"/>
      <c r="U649" s="5"/>
      <c r="V649" s="5"/>
      <c r="W649" s="5"/>
      <c r="X649" s="5"/>
      <c r="Y649" s="5"/>
    </row>
    <row r="650" spans="2:25" s="3" customFormat="1" ht="60" customHeight="1">
      <c r="B650" s="14" t="s">
        <v>1070</v>
      </c>
      <c r="C650" s="14" t="s">
        <v>1073</v>
      </c>
      <c r="D650" s="6" t="s">
        <v>757</v>
      </c>
      <c r="E650" s="23" t="s">
        <v>1589</v>
      </c>
      <c r="F650" s="66" t="s">
        <v>1036</v>
      </c>
      <c r="G650" s="66" t="s">
        <v>1071</v>
      </c>
      <c r="H650" s="101" t="s">
        <v>2512</v>
      </c>
      <c r="I650" s="101" t="s">
        <v>2513</v>
      </c>
      <c r="J650" s="65"/>
      <c r="K650" s="65"/>
      <c r="L650" s="65"/>
      <c r="M650" s="65"/>
      <c r="N650" s="65"/>
      <c r="O650" s="65"/>
      <c r="P650" s="65"/>
      <c r="Q650" s="65"/>
      <c r="S650" s="215">
        <v>1</v>
      </c>
      <c r="T650" s="4"/>
      <c r="U650" s="5"/>
      <c r="V650" s="5"/>
      <c r="W650" s="5"/>
      <c r="X650" s="5"/>
      <c r="Y650" s="5"/>
    </row>
    <row r="651" spans="2:25" s="3" customFormat="1" ht="60" customHeight="1">
      <c r="B651" s="14" t="s">
        <v>1070</v>
      </c>
      <c r="C651" s="14" t="s">
        <v>547</v>
      </c>
      <c r="D651" s="6" t="s">
        <v>1593</v>
      </c>
      <c r="E651" s="23" t="s">
        <v>1594</v>
      </c>
      <c r="F651" s="66" t="s">
        <v>1036</v>
      </c>
      <c r="G651" s="66" t="s">
        <v>1071</v>
      </c>
      <c r="H651" s="101" t="s">
        <v>2514</v>
      </c>
      <c r="I651" s="101" t="s">
        <v>2515</v>
      </c>
      <c r="J651" s="65"/>
      <c r="K651" s="65"/>
      <c r="L651" s="65"/>
      <c r="M651" s="65"/>
      <c r="N651" s="65"/>
      <c r="O651" s="65"/>
      <c r="P651" s="65"/>
      <c r="Q651" s="65"/>
      <c r="S651" s="215">
        <v>1</v>
      </c>
      <c r="T651" s="4"/>
      <c r="U651" s="5"/>
      <c r="V651" s="5"/>
      <c r="W651" s="5"/>
      <c r="X651" s="5"/>
      <c r="Y651" s="5"/>
    </row>
    <row r="652" spans="2:25" s="3" customFormat="1" ht="60" customHeight="1">
      <c r="B652" s="14" t="s">
        <v>748</v>
      </c>
      <c r="C652" s="14" t="s">
        <v>460</v>
      </c>
      <c r="D652" s="6" t="s">
        <v>336</v>
      </c>
      <c r="E652" s="23" t="s">
        <v>1570</v>
      </c>
      <c r="F652" s="66" t="s">
        <v>1075</v>
      </c>
      <c r="G652" s="66" t="s">
        <v>1076</v>
      </c>
      <c r="H652" s="101" t="s">
        <v>2516</v>
      </c>
      <c r="I652" s="101" t="s">
        <v>2517</v>
      </c>
      <c r="J652" s="65"/>
      <c r="K652" s="65"/>
      <c r="L652" s="65"/>
      <c r="M652" s="65"/>
      <c r="N652" s="65"/>
      <c r="O652" s="65"/>
      <c r="P652" s="65"/>
      <c r="Q652" s="65"/>
      <c r="S652" s="215">
        <v>1</v>
      </c>
      <c r="T652" s="4"/>
      <c r="U652" s="5"/>
      <c r="V652" s="5"/>
      <c r="W652" s="5"/>
      <c r="X652" s="5"/>
      <c r="Y652" s="5"/>
    </row>
    <row r="653" spans="2:25" s="3" customFormat="1" ht="60" customHeight="1">
      <c r="B653" s="14" t="s">
        <v>748</v>
      </c>
      <c r="C653" s="14" t="s">
        <v>791</v>
      </c>
      <c r="D653" s="6" t="s">
        <v>336</v>
      </c>
      <c r="E653" s="23" t="s">
        <v>1574</v>
      </c>
      <c r="F653" s="66" t="s">
        <v>1075</v>
      </c>
      <c r="G653" s="66" t="s">
        <v>1076</v>
      </c>
      <c r="H653" s="101" t="s">
        <v>2518</v>
      </c>
      <c r="I653" s="101" t="s">
        <v>2519</v>
      </c>
      <c r="J653" s="65"/>
      <c r="K653" s="65"/>
      <c r="L653" s="65"/>
      <c r="M653" s="65"/>
      <c r="N653" s="65"/>
      <c r="O653" s="65"/>
      <c r="P653" s="65"/>
      <c r="Q653" s="65"/>
      <c r="S653" s="215">
        <v>1</v>
      </c>
      <c r="T653" s="4"/>
      <c r="U653" s="5"/>
      <c r="V653" s="5"/>
      <c r="W653" s="5"/>
      <c r="X653" s="5"/>
      <c r="Y653" s="5"/>
    </row>
    <row r="654" spans="2:25" s="3" customFormat="1" ht="60" customHeight="1">
      <c r="B654" s="14" t="s">
        <v>748</v>
      </c>
      <c r="C654" s="14" t="s">
        <v>647</v>
      </c>
      <c r="D654" s="6" t="s">
        <v>733</v>
      </c>
      <c r="E654" s="23" t="s">
        <v>1578</v>
      </c>
      <c r="F654" s="66" t="s">
        <v>1075</v>
      </c>
      <c r="G654" s="66" t="s">
        <v>1076</v>
      </c>
      <c r="H654" s="101" t="s">
        <v>2520</v>
      </c>
      <c r="I654" s="101" t="s">
        <v>2521</v>
      </c>
      <c r="J654" s="65"/>
      <c r="K654" s="65"/>
      <c r="L654" s="65"/>
      <c r="M654" s="65"/>
      <c r="N654" s="65"/>
      <c r="O654" s="65"/>
      <c r="P654" s="65"/>
      <c r="Q654" s="65"/>
      <c r="S654" s="215">
        <v>1</v>
      </c>
      <c r="T654" s="4"/>
      <c r="U654" s="5"/>
      <c r="V654" s="5"/>
      <c r="W654" s="5"/>
      <c r="X654" s="5"/>
      <c r="Y654" s="5"/>
    </row>
    <row r="655" spans="2:25" s="3" customFormat="1" ht="60" customHeight="1">
      <c r="B655" s="14" t="s">
        <v>748</v>
      </c>
      <c r="C655" s="14" t="s">
        <v>756</v>
      </c>
      <c r="D655" s="6" t="s">
        <v>565</v>
      </c>
      <c r="E655" s="23" t="s">
        <v>1582</v>
      </c>
      <c r="F655" s="66" t="s">
        <v>1075</v>
      </c>
      <c r="G655" s="66" t="s">
        <v>1076</v>
      </c>
      <c r="H655" s="101" t="s">
        <v>2522</v>
      </c>
      <c r="I655" s="101" t="s">
        <v>2523</v>
      </c>
      <c r="J655" s="65"/>
      <c r="K655" s="65"/>
      <c r="L655" s="65"/>
      <c r="M655" s="65"/>
      <c r="N655" s="65"/>
      <c r="O655" s="65"/>
      <c r="P655" s="65"/>
      <c r="Q655" s="65"/>
      <c r="S655" s="215">
        <v>1</v>
      </c>
      <c r="T655" s="4"/>
      <c r="U655" s="5"/>
      <c r="V655" s="5"/>
      <c r="W655" s="5"/>
      <c r="X655" s="5"/>
      <c r="Y655" s="5"/>
    </row>
    <row r="656" spans="2:25" s="3" customFormat="1" ht="60" customHeight="1">
      <c r="B656" s="14" t="s">
        <v>748</v>
      </c>
      <c r="C656" s="14" t="s">
        <v>722</v>
      </c>
      <c r="D656" s="6" t="s">
        <v>750</v>
      </c>
      <c r="E656" s="23" t="s">
        <v>1586</v>
      </c>
      <c r="F656" s="66" t="s">
        <v>1075</v>
      </c>
      <c r="G656" s="66" t="s">
        <v>1076</v>
      </c>
      <c r="H656" s="101" t="s">
        <v>2524</v>
      </c>
      <c r="I656" s="101" t="s">
        <v>2525</v>
      </c>
      <c r="J656" s="65"/>
      <c r="K656" s="65"/>
      <c r="L656" s="65"/>
      <c r="M656" s="65"/>
      <c r="N656" s="65"/>
      <c r="O656" s="65"/>
      <c r="P656" s="65"/>
      <c r="Q656" s="65"/>
      <c r="S656" s="215">
        <v>1</v>
      </c>
      <c r="T656" s="4"/>
      <c r="U656" s="5"/>
      <c r="V656" s="5"/>
      <c r="W656" s="5"/>
      <c r="X656" s="5"/>
      <c r="Y656" s="5"/>
    </row>
    <row r="657" spans="2:25" s="3" customFormat="1" ht="60" customHeight="1">
      <c r="B657" s="14" t="s">
        <v>748</v>
      </c>
      <c r="C657" s="14" t="s">
        <v>773</v>
      </c>
      <c r="D657" s="6" t="s">
        <v>757</v>
      </c>
      <c r="E657" s="23" t="s">
        <v>1589</v>
      </c>
      <c r="F657" s="66" t="s">
        <v>1075</v>
      </c>
      <c r="G657" s="66" t="s">
        <v>1076</v>
      </c>
      <c r="H657" s="101" t="s">
        <v>2526</v>
      </c>
      <c r="I657" s="101" t="s">
        <v>2527</v>
      </c>
      <c r="J657" s="65"/>
      <c r="K657" s="65"/>
      <c r="L657" s="65"/>
      <c r="M657" s="65"/>
      <c r="N657" s="65"/>
      <c r="O657" s="65"/>
      <c r="P657" s="65"/>
      <c r="Q657" s="65"/>
      <c r="S657" s="215">
        <v>1</v>
      </c>
      <c r="T657" s="4"/>
      <c r="U657" s="5"/>
      <c r="V657" s="5"/>
      <c r="W657" s="5"/>
      <c r="X657" s="5"/>
      <c r="Y657" s="5"/>
    </row>
    <row r="658" spans="2:25" s="3" customFormat="1" ht="60" customHeight="1">
      <c r="B658" s="14" t="s">
        <v>748</v>
      </c>
      <c r="C658" s="14" t="s">
        <v>883</v>
      </c>
      <c r="D658" s="6" t="s">
        <v>1593</v>
      </c>
      <c r="E658" s="23" t="s">
        <v>1594</v>
      </c>
      <c r="F658" s="66" t="s">
        <v>1075</v>
      </c>
      <c r="G658" s="66" t="s">
        <v>1076</v>
      </c>
      <c r="H658" s="101" t="s">
        <v>2528</v>
      </c>
      <c r="I658" s="101" t="s">
        <v>2529</v>
      </c>
      <c r="J658" s="65"/>
      <c r="K658" s="65"/>
      <c r="L658" s="65"/>
      <c r="M658" s="65"/>
      <c r="N658" s="65"/>
      <c r="O658" s="65"/>
      <c r="P658" s="65"/>
      <c r="Q658" s="65"/>
      <c r="S658" s="215">
        <v>1</v>
      </c>
      <c r="T658" s="4"/>
      <c r="U658" s="5"/>
      <c r="V658" s="5"/>
      <c r="W658" s="5"/>
      <c r="X658" s="5"/>
      <c r="Y658" s="5"/>
    </row>
    <row r="659" spans="2:25" s="3" customFormat="1" ht="60" customHeight="1">
      <c r="B659" s="14" t="s">
        <v>480</v>
      </c>
      <c r="C659" s="14" t="s">
        <v>460</v>
      </c>
      <c r="D659" s="6" t="s">
        <v>336</v>
      </c>
      <c r="E659" s="23" t="s">
        <v>1570</v>
      </c>
      <c r="F659" s="66" t="s">
        <v>1036</v>
      </c>
      <c r="G659" s="66" t="s">
        <v>1079</v>
      </c>
      <c r="H659" s="101" t="s">
        <v>2530</v>
      </c>
      <c r="I659" s="101" t="s">
        <v>2531</v>
      </c>
      <c r="J659" s="65"/>
      <c r="K659" s="65"/>
      <c r="L659" s="65"/>
      <c r="M659" s="65"/>
      <c r="N659" s="65"/>
      <c r="O659" s="65"/>
      <c r="P659" s="65"/>
      <c r="Q659" s="65"/>
      <c r="S659" s="215">
        <v>1</v>
      </c>
      <c r="T659" s="4"/>
      <c r="U659" s="5"/>
      <c r="V659" s="5"/>
      <c r="W659" s="5"/>
      <c r="X659" s="5"/>
      <c r="Y659" s="5"/>
    </row>
    <row r="660" spans="2:25" s="3" customFormat="1" ht="60" customHeight="1">
      <c r="B660" s="14" t="s">
        <v>480</v>
      </c>
      <c r="C660" s="14" t="s">
        <v>774</v>
      </c>
      <c r="D660" s="6" t="s">
        <v>336</v>
      </c>
      <c r="E660" s="23" t="s">
        <v>1574</v>
      </c>
      <c r="F660" s="66" t="s">
        <v>1036</v>
      </c>
      <c r="G660" s="66" t="s">
        <v>1079</v>
      </c>
      <c r="H660" s="101" t="s">
        <v>2532</v>
      </c>
      <c r="I660" s="101" t="s">
        <v>2533</v>
      </c>
      <c r="J660" s="65"/>
      <c r="K660" s="65"/>
      <c r="L660" s="65"/>
      <c r="M660" s="65"/>
      <c r="N660" s="65"/>
      <c r="O660" s="65"/>
      <c r="P660" s="65"/>
      <c r="Q660" s="65"/>
      <c r="S660" s="215">
        <v>1</v>
      </c>
      <c r="T660" s="4"/>
      <c r="U660" s="5"/>
      <c r="V660" s="5"/>
      <c r="W660" s="5"/>
      <c r="X660" s="5"/>
      <c r="Y660" s="5"/>
    </row>
    <row r="661" spans="2:25" s="3" customFormat="1" ht="60" customHeight="1">
      <c r="B661" s="14" t="s">
        <v>480</v>
      </c>
      <c r="C661" s="14" t="s">
        <v>542</v>
      </c>
      <c r="D661" s="6" t="s">
        <v>733</v>
      </c>
      <c r="E661" s="23" t="s">
        <v>1578</v>
      </c>
      <c r="F661" s="66" t="s">
        <v>1036</v>
      </c>
      <c r="G661" s="66" t="s">
        <v>1079</v>
      </c>
      <c r="H661" s="101" t="s">
        <v>2534</v>
      </c>
      <c r="I661" s="101" t="s">
        <v>2535</v>
      </c>
      <c r="J661" s="65"/>
      <c r="K661" s="65"/>
      <c r="L661" s="65"/>
      <c r="M661" s="65"/>
      <c r="N661" s="65"/>
      <c r="O661" s="65"/>
      <c r="P661" s="65"/>
      <c r="Q661" s="65"/>
      <c r="S661" s="215">
        <v>1</v>
      </c>
      <c r="T661" s="4"/>
      <c r="U661" s="5"/>
      <c r="V661" s="5"/>
      <c r="W661" s="5"/>
      <c r="X661" s="5"/>
      <c r="Y661" s="5"/>
    </row>
    <row r="662" spans="2:25" s="3" customFormat="1" ht="60" customHeight="1">
      <c r="B662" s="14" t="s">
        <v>480</v>
      </c>
      <c r="C662" s="14" t="s">
        <v>843</v>
      </c>
      <c r="D662" s="6" t="s">
        <v>565</v>
      </c>
      <c r="E662" s="23" t="s">
        <v>1582</v>
      </c>
      <c r="F662" s="66" t="s">
        <v>1036</v>
      </c>
      <c r="G662" s="66" t="s">
        <v>1079</v>
      </c>
      <c r="H662" s="101" t="s">
        <v>2536</v>
      </c>
      <c r="I662" s="101" t="s">
        <v>2537</v>
      </c>
      <c r="J662" s="65"/>
      <c r="K662" s="65"/>
      <c r="L662" s="65"/>
      <c r="M662" s="65"/>
      <c r="N662" s="65"/>
      <c r="O662" s="65"/>
      <c r="P662" s="65"/>
      <c r="Q662" s="65"/>
      <c r="S662" s="215">
        <v>1</v>
      </c>
      <c r="T662" s="4"/>
      <c r="U662" s="5"/>
      <c r="V662" s="5"/>
      <c r="W662" s="5"/>
      <c r="X662" s="5"/>
      <c r="Y662" s="5"/>
    </row>
    <row r="663" spans="2:25" s="3" customFormat="1" ht="60" customHeight="1">
      <c r="B663" s="14" t="s">
        <v>480</v>
      </c>
      <c r="C663" s="14" t="s">
        <v>513</v>
      </c>
      <c r="D663" s="6" t="s">
        <v>750</v>
      </c>
      <c r="E663" s="23" t="s">
        <v>1586</v>
      </c>
      <c r="F663" s="66" t="s">
        <v>1036</v>
      </c>
      <c r="G663" s="66" t="s">
        <v>1079</v>
      </c>
      <c r="H663" s="101" t="s">
        <v>2538</v>
      </c>
      <c r="I663" s="101" t="s">
        <v>2539</v>
      </c>
      <c r="J663" s="65"/>
      <c r="K663" s="65"/>
      <c r="L663" s="65"/>
      <c r="M663" s="65"/>
      <c r="N663" s="65"/>
      <c r="O663" s="65"/>
      <c r="P663" s="65"/>
      <c r="Q663" s="65"/>
      <c r="S663" s="215">
        <v>1</v>
      </c>
      <c r="T663" s="4"/>
      <c r="U663" s="5"/>
      <c r="V663" s="5"/>
      <c r="W663" s="5"/>
      <c r="X663" s="5"/>
      <c r="Y663" s="5"/>
    </row>
    <row r="664" spans="2:25" s="3" customFormat="1" ht="60" customHeight="1">
      <c r="B664" s="14" t="s">
        <v>480</v>
      </c>
      <c r="C664" s="14" t="s">
        <v>1081</v>
      </c>
      <c r="D664" s="6" t="s">
        <v>757</v>
      </c>
      <c r="E664" s="23" t="s">
        <v>1589</v>
      </c>
      <c r="F664" s="66" t="s">
        <v>1036</v>
      </c>
      <c r="G664" s="66" t="s">
        <v>1079</v>
      </c>
      <c r="H664" s="101" t="s">
        <v>2540</v>
      </c>
      <c r="I664" s="101" t="s">
        <v>2541</v>
      </c>
      <c r="J664" s="65"/>
      <c r="K664" s="65"/>
      <c r="L664" s="65"/>
      <c r="M664" s="65"/>
      <c r="N664" s="65"/>
      <c r="O664" s="65"/>
      <c r="P664" s="65"/>
      <c r="Q664" s="65"/>
      <c r="S664" s="215">
        <v>1</v>
      </c>
      <c r="T664" s="4"/>
      <c r="U664" s="5"/>
      <c r="V664" s="5"/>
      <c r="W664" s="5"/>
      <c r="X664" s="5"/>
      <c r="Y664" s="5"/>
    </row>
    <row r="665" spans="2:25" s="3" customFormat="1" ht="60" customHeight="1">
      <c r="B665" s="14" t="s">
        <v>480</v>
      </c>
      <c r="C665" s="14" t="s">
        <v>773</v>
      </c>
      <c r="D665" s="6" t="s">
        <v>1593</v>
      </c>
      <c r="E665" s="23" t="s">
        <v>1594</v>
      </c>
      <c r="F665" s="66" t="s">
        <v>1036</v>
      </c>
      <c r="G665" s="66" t="s">
        <v>1079</v>
      </c>
      <c r="H665" s="101" t="s">
        <v>2542</v>
      </c>
      <c r="I665" s="101" t="s">
        <v>2543</v>
      </c>
      <c r="J665" s="65"/>
      <c r="K665" s="65"/>
      <c r="L665" s="65"/>
      <c r="M665" s="65"/>
      <c r="N665" s="65"/>
      <c r="O665" s="65"/>
      <c r="P665" s="65"/>
      <c r="Q665" s="65"/>
      <c r="S665" s="215">
        <v>1</v>
      </c>
      <c r="T665" s="4"/>
      <c r="U665" s="5"/>
      <c r="V665" s="5"/>
      <c r="W665" s="5"/>
      <c r="X665" s="5"/>
      <c r="Y665" s="5"/>
    </row>
    <row r="666" spans="2:25" s="3" customFormat="1" ht="60" customHeight="1">
      <c r="B666" s="14" t="s">
        <v>965</v>
      </c>
      <c r="C666" s="14" t="s">
        <v>460</v>
      </c>
      <c r="D666" s="6" t="s">
        <v>336</v>
      </c>
      <c r="E666" s="23" t="s">
        <v>1570</v>
      </c>
      <c r="F666" s="66" t="s">
        <v>1036</v>
      </c>
      <c r="G666" s="66" t="s">
        <v>1083</v>
      </c>
      <c r="H666" s="101" t="s">
        <v>2544</v>
      </c>
      <c r="I666" s="101" t="s">
        <v>2545</v>
      </c>
      <c r="J666" s="65"/>
      <c r="K666" s="65"/>
      <c r="L666" s="65"/>
      <c r="M666" s="65"/>
      <c r="N666" s="65"/>
      <c r="O666" s="65"/>
      <c r="P666" s="65"/>
      <c r="Q666" s="65"/>
      <c r="S666" s="215">
        <v>1</v>
      </c>
      <c r="T666" s="4"/>
      <c r="U666" s="5"/>
      <c r="V666" s="5"/>
      <c r="W666" s="5"/>
      <c r="X666" s="5"/>
      <c r="Y666" s="5"/>
    </row>
    <row r="667" spans="2:25" s="3" customFormat="1" ht="60" customHeight="1">
      <c r="B667" s="14" t="s">
        <v>965</v>
      </c>
      <c r="C667" s="14" t="s">
        <v>930</v>
      </c>
      <c r="D667" s="6" t="s">
        <v>336</v>
      </c>
      <c r="E667" s="23" t="s">
        <v>1574</v>
      </c>
      <c r="F667" s="66" t="s">
        <v>1036</v>
      </c>
      <c r="G667" s="66" t="s">
        <v>1083</v>
      </c>
      <c r="H667" s="101" t="s">
        <v>2546</v>
      </c>
      <c r="I667" s="101" t="s">
        <v>2547</v>
      </c>
      <c r="J667" s="65"/>
      <c r="K667" s="65"/>
      <c r="L667" s="65"/>
      <c r="M667" s="65"/>
      <c r="N667" s="65"/>
      <c r="O667" s="65"/>
      <c r="P667" s="65"/>
      <c r="Q667" s="65"/>
      <c r="S667" s="215">
        <v>1</v>
      </c>
      <c r="T667" s="4"/>
      <c r="U667" s="5"/>
      <c r="V667" s="5"/>
      <c r="W667" s="5"/>
      <c r="X667" s="5"/>
      <c r="Y667" s="5"/>
    </row>
    <row r="668" spans="2:25" s="3" customFormat="1" ht="60" customHeight="1">
      <c r="B668" s="14" t="s">
        <v>965</v>
      </c>
      <c r="C668" s="14" t="s">
        <v>988</v>
      </c>
      <c r="D668" s="6" t="s">
        <v>733</v>
      </c>
      <c r="E668" s="23" t="s">
        <v>1578</v>
      </c>
      <c r="F668" s="66" t="s">
        <v>1036</v>
      </c>
      <c r="G668" s="66" t="s">
        <v>1083</v>
      </c>
      <c r="H668" s="101" t="s">
        <v>2548</v>
      </c>
      <c r="I668" s="101" t="s">
        <v>2549</v>
      </c>
      <c r="J668" s="65"/>
      <c r="K668" s="65"/>
      <c r="L668" s="65"/>
      <c r="M668" s="65"/>
      <c r="N668" s="65"/>
      <c r="O668" s="65"/>
      <c r="P668" s="65"/>
      <c r="Q668" s="65"/>
      <c r="S668" s="215">
        <v>1</v>
      </c>
      <c r="T668" s="4"/>
      <c r="U668" s="5"/>
      <c r="V668" s="5"/>
      <c r="W668" s="5"/>
      <c r="X668" s="5"/>
      <c r="Y668" s="5"/>
    </row>
    <row r="669" spans="2:25" s="3" customFormat="1" ht="60" customHeight="1">
      <c r="B669" s="14" t="s">
        <v>965</v>
      </c>
      <c r="C669" s="14" t="s">
        <v>675</v>
      </c>
      <c r="D669" s="6" t="s">
        <v>565</v>
      </c>
      <c r="E669" s="23" t="s">
        <v>1582</v>
      </c>
      <c r="F669" s="66" t="s">
        <v>1036</v>
      </c>
      <c r="G669" s="66" t="s">
        <v>1083</v>
      </c>
      <c r="H669" s="101" t="s">
        <v>2550</v>
      </c>
      <c r="I669" s="101" t="s">
        <v>2551</v>
      </c>
      <c r="J669" s="65"/>
      <c r="K669" s="65"/>
      <c r="L669" s="65"/>
      <c r="M669" s="65"/>
      <c r="N669" s="65"/>
      <c r="O669" s="65"/>
      <c r="P669" s="65"/>
      <c r="Q669" s="65"/>
      <c r="S669" s="215">
        <v>1</v>
      </c>
      <c r="T669" s="4"/>
      <c r="U669" s="5"/>
      <c r="V669" s="5"/>
      <c r="W669" s="5"/>
      <c r="X669" s="5"/>
      <c r="Y669" s="5"/>
    </row>
    <row r="670" spans="2:25" s="3" customFormat="1" ht="60" customHeight="1">
      <c r="B670" s="14" t="s">
        <v>965</v>
      </c>
      <c r="C670" s="14" t="s">
        <v>702</v>
      </c>
      <c r="D670" s="6" t="s">
        <v>750</v>
      </c>
      <c r="E670" s="23" t="s">
        <v>1586</v>
      </c>
      <c r="F670" s="66" t="s">
        <v>1036</v>
      </c>
      <c r="G670" s="66" t="s">
        <v>1083</v>
      </c>
      <c r="H670" s="101" t="s">
        <v>2552</v>
      </c>
      <c r="I670" s="101" t="s">
        <v>2553</v>
      </c>
      <c r="J670" s="65"/>
      <c r="K670" s="65"/>
      <c r="L670" s="65"/>
      <c r="M670" s="65"/>
      <c r="N670" s="65"/>
      <c r="O670" s="65"/>
      <c r="P670" s="65"/>
      <c r="Q670" s="65"/>
      <c r="S670" s="215">
        <v>1</v>
      </c>
      <c r="T670" s="4"/>
      <c r="U670" s="5"/>
      <c r="V670" s="5"/>
      <c r="W670" s="5"/>
      <c r="X670" s="5"/>
      <c r="Y670" s="5"/>
    </row>
    <row r="671" spans="2:25" s="3" customFormat="1" ht="60" customHeight="1">
      <c r="B671" s="14" t="s">
        <v>965</v>
      </c>
      <c r="C671" s="14" t="s">
        <v>931</v>
      </c>
      <c r="D671" s="6" t="s">
        <v>757</v>
      </c>
      <c r="E671" s="23" t="s">
        <v>1589</v>
      </c>
      <c r="F671" s="66" t="s">
        <v>1036</v>
      </c>
      <c r="G671" s="66" t="s">
        <v>1083</v>
      </c>
      <c r="H671" s="101" t="s">
        <v>2554</v>
      </c>
      <c r="I671" s="101" t="s">
        <v>2555</v>
      </c>
      <c r="J671" s="65"/>
      <c r="K671" s="65"/>
      <c r="L671" s="65"/>
      <c r="M671" s="65"/>
      <c r="N671" s="65"/>
      <c r="O671" s="65"/>
      <c r="P671" s="65"/>
      <c r="Q671" s="65"/>
      <c r="S671" s="215">
        <v>1</v>
      </c>
      <c r="T671" s="4"/>
      <c r="U671" s="5"/>
      <c r="V671" s="5"/>
      <c r="W671" s="5"/>
      <c r="X671" s="5"/>
      <c r="Y671" s="5"/>
    </row>
    <row r="672" spans="2:25" s="3" customFormat="1" ht="60" customHeight="1">
      <c r="B672" s="14" t="s">
        <v>965</v>
      </c>
      <c r="C672" s="14" t="s">
        <v>773</v>
      </c>
      <c r="D672" s="6" t="s">
        <v>1593</v>
      </c>
      <c r="E672" s="23" t="s">
        <v>1594</v>
      </c>
      <c r="F672" s="66" t="s">
        <v>1036</v>
      </c>
      <c r="G672" s="66" t="s">
        <v>1083</v>
      </c>
      <c r="H672" s="101" t="s">
        <v>2556</v>
      </c>
      <c r="I672" s="101" t="s">
        <v>2557</v>
      </c>
      <c r="J672" s="65"/>
      <c r="K672" s="65"/>
      <c r="L672" s="65"/>
      <c r="M672" s="65"/>
      <c r="N672" s="65"/>
      <c r="O672" s="65"/>
      <c r="P672" s="65"/>
      <c r="Q672" s="65"/>
      <c r="S672" s="215">
        <v>1</v>
      </c>
      <c r="T672" s="4"/>
      <c r="U672" s="5"/>
      <c r="V672" s="5"/>
      <c r="W672" s="5"/>
      <c r="X672" s="5"/>
      <c r="Y672" s="5"/>
    </row>
    <row r="673" spans="2:25" s="3" customFormat="1" ht="60" customHeight="1">
      <c r="B673" s="14" t="s">
        <v>932</v>
      </c>
      <c r="C673" s="14" t="s">
        <v>641</v>
      </c>
      <c r="D673" s="6" t="s">
        <v>336</v>
      </c>
      <c r="E673" s="23" t="s">
        <v>1570</v>
      </c>
      <c r="F673" s="66" t="s">
        <v>1036</v>
      </c>
      <c r="G673" s="66" t="s">
        <v>1086</v>
      </c>
      <c r="H673" s="101" t="s">
        <v>2558</v>
      </c>
      <c r="I673" s="101" t="s">
        <v>2559</v>
      </c>
      <c r="J673" s="65"/>
      <c r="K673" s="65"/>
      <c r="L673" s="65"/>
      <c r="M673" s="65"/>
      <c r="N673" s="65"/>
      <c r="O673" s="65"/>
      <c r="P673" s="65"/>
      <c r="Q673" s="65"/>
      <c r="S673" s="215">
        <v>1</v>
      </c>
      <c r="T673" s="4"/>
      <c r="U673" s="5"/>
      <c r="V673" s="5"/>
      <c r="W673" s="5"/>
      <c r="X673" s="5"/>
      <c r="Y673" s="5"/>
    </row>
    <row r="674" spans="2:25" s="3" customFormat="1" ht="60" customHeight="1">
      <c r="B674" s="14" t="s">
        <v>932</v>
      </c>
      <c r="C674" s="14" t="s">
        <v>809</v>
      </c>
      <c r="D674" s="6" t="s">
        <v>336</v>
      </c>
      <c r="E674" s="23" t="s">
        <v>1574</v>
      </c>
      <c r="F674" s="66" t="s">
        <v>1036</v>
      </c>
      <c r="G674" s="66" t="s">
        <v>1086</v>
      </c>
      <c r="H674" s="101" t="s">
        <v>2560</v>
      </c>
      <c r="I674" s="101" t="s">
        <v>2561</v>
      </c>
      <c r="J674" s="65"/>
      <c r="K674" s="65"/>
      <c r="L674" s="65"/>
      <c r="M674" s="65"/>
      <c r="N674" s="65"/>
      <c r="O674" s="65"/>
      <c r="P674" s="65"/>
      <c r="Q674" s="65"/>
      <c r="S674" s="215">
        <v>1</v>
      </c>
      <c r="T674" s="4"/>
      <c r="U674" s="5"/>
      <c r="V674" s="5"/>
      <c r="W674" s="5"/>
      <c r="X674" s="5"/>
      <c r="Y674" s="5"/>
    </row>
    <row r="675" spans="2:25" s="3" customFormat="1" ht="60" customHeight="1">
      <c r="B675" s="14" t="s">
        <v>932</v>
      </c>
      <c r="C675" s="14" t="s">
        <v>810</v>
      </c>
      <c r="D675" s="6" t="s">
        <v>733</v>
      </c>
      <c r="E675" s="23" t="s">
        <v>1578</v>
      </c>
      <c r="F675" s="66" t="s">
        <v>1036</v>
      </c>
      <c r="G675" s="66" t="s">
        <v>1086</v>
      </c>
      <c r="H675" s="101" t="s">
        <v>2562</v>
      </c>
      <c r="I675" s="101" t="s">
        <v>2563</v>
      </c>
      <c r="J675" s="65"/>
      <c r="K675" s="65"/>
      <c r="L675" s="65"/>
      <c r="M675" s="65"/>
      <c r="N675" s="65"/>
      <c r="O675" s="65"/>
      <c r="P675" s="65"/>
      <c r="Q675" s="65"/>
      <c r="S675" s="215">
        <v>1</v>
      </c>
      <c r="T675" s="4"/>
      <c r="U675" s="5"/>
      <c r="V675" s="5"/>
      <c r="W675" s="5"/>
      <c r="X675" s="5"/>
      <c r="Y675" s="5"/>
    </row>
    <row r="676" spans="2:25" s="3" customFormat="1" ht="60" customHeight="1">
      <c r="B676" s="14" t="s">
        <v>932</v>
      </c>
      <c r="C676" s="14" t="s">
        <v>702</v>
      </c>
      <c r="D676" s="6" t="s">
        <v>565</v>
      </c>
      <c r="E676" s="23" t="s">
        <v>1582</v>
      </c>
      <c r="F676" s="66" t="s">
        <v>1036</v>
      </c>
      <c r="G676" s="66" t="s">
        <v>1086</v>
      </c>
      <c r="H676" s="101" t="s">
        <v>2564</v>
      </c>
      <c r="I676" s="101" t="s">
        <v>2565</v>
      </c>
      <c r="J676" s="65"/>
      <c r="K676" s="65"/>
      <c r="L676" s="65"/>
      <c r="M676" s="65"/>
      <c r="N676" s="65"/>
      <c r="O676" s="65"/>
      <c r="P676" s="65"/>
      <c r="Q676" s="65"/>
      <c r="S676" s="215">
        <v>1</v>
      </c>
      <c r="T676" s="4"/>
      <c r="U676" s="5"/>
      <c r="V676" s="5"/>
      <c r="W676" s="5"/>
      <c r="X676" s="5"/>
      <c r="Y676" s="5"/>
    </row>
    <row r="677" spans="2:25" s="3" customFormat="1" ht="60" customHeight="1">
      <c r="B677" s="14" t="s">
        <v>932</v>
      </c>
      <c r="C677" s="14" t="s">
        <v>931</v>
      </c>
      <c r="D677" s="6" t="s">
        <v>750</v>
      </c>
      <c r="E677" s="23" t="s">
        <v>1586</v>
      </c>
      <c r="F677" s="66" t="s">
        <v>1036</v>
      </c>
      <c r="G677" s="66" t="s">
        <v>1086</v>
      </c>
      <c r="H677" s="101" t="s">
        <v>2566</v>
      </c>
      <c r="I677" s="101" t="s">
        <v>2567</v>
      </c>
      <c r="J677" s="65"/>
      <c r="K677" s="65"/>
      <c r="L677" s="65"/>
      <c r="M677" s="65"/>
      <c r="N677" s="65"/>
      <c r="O677" s="65"/>
      <c r="P677" s="65"/>
      <c r="Q677" s="65"/>
      <c r="S677" s="215">
        <v>1</v>
      </c>
      <c r="T677" s="4"/>
      <c r="U677" s="5"/>
      <c r="V677" s="5"/>
      <c r="W677" s="5"/>
      <c r="X677" s="5"/>
      <c r="Y677" s="5"/>
    </row>
    <row r="678" spans="2:25" s="3" customFormat="1" ht="60" customHeight="1">
      <c r="B678" s="14" t="s">
        <v>932</v>
      </c>
      <c r="C678" s="14" t="s">
        <v>897</v>
      </c>
      <c r="D678" s="6" t="s">
        <v>757</v>
      </c>
      <c r="E678" s="23" t="s">
        <v>1589</v>
      </c>
      <c r="F678" s="66" t="s">
        <v>1036</v>
      </c>
      <c r="G678" s="66" t="s">
        <v>1086</v>
      </c>
      <c r="H678" s="101" t="s">
        <v>2568</v>
      </c>
      <c r="I678" s="101" t="s">
        <v>2569</v>
      </c>
      <c r="J678" s="65"/>
      <c r="K678" s="65"/>
      <c r="L678" s="65"/>
      <c r="M678" s="65"/>
      <c r="N678" s="65"/>
      <c r="O678" s="65"/>
      <c r="P678" s="65"/>
      <c r="Q678" s="65"/>
      <c r="S678" s="215">
        <v>1</v>
      </c>
      <c r="T678" s="4"/>
      <c r="U678" s="5"/>
      <c r="V678" s="5"/>
      <c r="W678" s="5"/>
      <c r="X678" s="5"/>
      <c r="Y678" s="5"/>
    </row>
    <row r="679" spans="2:25" s="3" customFormat="1" ht="60" customHeight="1">
      <c r="B679" s="14" t="s">
        <v>932</v>
      </c>
      <c r="C679" s="14" t="s">
        <v>773</v>
      </c>
      <c r="D679" s="6" t="s">
        <v>1593</v>
      </c>
      <c r="E679" s="23" t="s">
        <v>1594</v>
      </c>
      <c r="F679" s="66" t="s">
        <v>1036</v>
      </c>
      <c r="G679" s="66" t="s">
        <v>1086</v>
      </c>
      <c r="H679" s="101" t="s">
        <v>2570</v>
      </c>
      <c r="I679" s="101" t="s">
        <v>2571</v>
      </c>
      <c r="J679" s="65"/>
      <c r="K679" s="65"/>
      <c r="L679" s="65"/>
      <c r="M679" s="65"/>
      <c r="N679" s="65"/>
      <c r="O679" s="65"/>
      <c r="P679" s="65"/>
      <c r="Q679" s="65"/>
      <c r="S679" s="215">
        <v>1</v>
      </c>
      <c r="T679" s="4"/>
      <c r="U679" s="5"/>
      <c r="V679" s="5"/>
      <c r="W679" s="5"/>
      <c r="X679" s="5"/>
      <c r="Y679" s="5"/>
    </row>
    <row r="680" spans="2:25" s="3" customFormat="1" ht="60" customHeight="1">
      <c r="B680" s="14" t="s">
        <v>999</v>
      </c>
      <c r="C680" s="14" t="s">
        <v>460</v>
      </c>
      <c r="D680" s="6" t="s">
        <v>336</v>
      </c>
      <c r="E680" s="23" t="s">
        <v>1570</v>
      </c>
      <c r="F680" s="66" t="s">
        <v>1075</v>
      </c>
      <c r="G680" s="66" t="s">
        <v>1090</v>
      </c>
      <c r="H680" s="101" t="s">
        <v>2572</v>
      </c>
      <c r="I680" s="101" t="s">
        <v>2573</v>
      </c>
      <c r="J680" s="65"/>
      <c r="K680" s="65"/>
      <c r="L680" s="65"/>
      <c r="M680" s="65"/>
      <c r="N680" s="65"/>
      <c r="O680" s="65"/>
      <c r="P680" s="65"/>
      <c r="Q680" s="65"/>
      <c r="S680" s="215">
        <v>1</v>
      </c>
      <c r="T680" s="4"/>
      <c r="U680" s="5"/>
      <c r="V680" s="5"/>
      <c r="W680" s="5"/>
      <c r="X680" s="5"/>
      <c r="Y680" s="5"/>
    </row>
    <row r="681" spans="2:25" s="3" customFormat="1" ht="60" customHeight="1">
      <c r="B681" s="14" t="s">
        <v>999</v>
      </c>
      <c r="C681" s="14" t="s">
        <v>791</v>
      </c>
      <c r="D681" s="6" t="s">
        <v>336</v>
      </c>
      <c r="E681" s="23" t="s">
        <v>1574</v>
      </c>
      <c r="F681" s="66" t="s">
        <v>1075</v>
      </c>
      <c r="G681" s="66" t="s">
        <v>1090</v>
      </c>
      <c r="H681" s="101" t="s">
        <v>2574</v>
      </c>
      <c r="I681" s="101" t="s">
        <v>2575</v>
      </c>
      <c r="J681" s="65"/>
      <c r="K681" s="65"/>
      <c r="L681" s="65"/>
      <c r="M681" s="65"/>
      <c r="N681" s="65"/>
      <c r="O681" s="65"/>
      <c r="P681" s="65"/>
      <c r="Q681" s="65"/>
      <c r="S681" s="215">
        <v>1</v>
      </c>
      <c r="T681" s="4"/>
      <c r="U681" s="5"/>
      <c r="V681" s="5"/>
      <c r="W681" s="5"/>
      <c r="X681" s="5"/>
      <c r="Y681" s="5"/>
    </row>
    <row r="682" spans="2:25" s="3" customFormat="1" ht="60" customHeight="1">
      <c r="B682" s="14" t="s">
        <v>999</v>
      </c>
      <c r="C682" s="14" t="s">
        <v>722</v>
      </c>
      <c r="D682" s="6" t="s">
        <v>733</v>
      </c>
      <c r="E682" s="23" t="s">
        <v>1578</v>
      </c>
      <c r="F682" s="66" t="s">
        <v>1075</v>
      </c>
      <c r="G682" s="66" t="s">
        <v>1090</v>
      </c>
      <c r="H682" s="101" t="s">
        <v>2576</v>
      </c>
      <c r="I682" s="101" t="s">
        <v>2577</v>
      </c>
      <c r="J682" s="65"/>
      <c r="K682" s="65"/>
      <c r="L682" s="65"/>
      <c r="M682" s="65"/>
      <c r="N682" s="65"/>
      <c r="O682" s="65"/>
      <c r="P682" s="65"/>
      <c r="Q682" s="65"/>
      <c r="S682" s="215">
        <v>1</v>
      </c>
      <c r="T682" s="4"/>
      <c r="U682" s="5"/>
      <c r="V682" s="5"/>
      <c r="W682" s="5"/>
      <c r="X682" s="5"/>
      <c r="Y682" s="5"/>
    </row>
    <row r="683" spans="2:25" s="3" customFormat="1" ht="60" customHeight="1">
      <c r="B683" s="14" t="s">
        <v>999</v>
      </c>
      <c r="C683" s="14" t="s">
        <v>647</v>
      </c>
      <c r="D683" s="6" t="s">
        <v>565</v>
      </c>
      <c r="E683" s="23" t="s">
        <v>1582</v>
      </c>
      <c r="F683" s="66" t="s">
        <v>1075</v>
      </c>
      <c r="G683" s="66" t="s">
        <v>1090</v>
      </c>
      <c r="H683" s="101" t="s">
        <v>2578</v>
      </c>
      <c r="I683" s="101" t="s">
        <v>2579</v>
      </c>
      <c r="J683" s="65"/>
      <c r="K683" s="65"/>
      <c r="L683" s="65"/>
      <c r="M683" s="65"/>
      <c r="N683" s="65"/>
      <c r="O683" s="65"/>
      <c r="P683" s="65"/>
      <c r="Q683" s="65"/>
      <c r="S683" s="215">
        <v>1</v>
      </c>
      <c r="T683" s="4"/>
      <c r="U683" s="5"/>
      <c r="V683" s="5"/>
      <c r="W683" s="5"/>
      <c r="X683" s="5"/>
      <c r="Y683" s="5"/>
    </row>
    <row r="684" spans="2:25" s="3" customFormat="1" ht="60" customHeight="1">
      <c r="B684" s="14" t="s">
        <v>999</v>
      </c>
      <c r="C684" s="14" t="s">
        <v>890</v>
      </c>
      <c r="D684" s="6" t="s">
        <v>750</v>
      </c>
      <c r="E684" s="23" t="s">
        <v>1586</v>
      </c>
      <c r="F684" s="66" t="s">
        <v>1075</v>
      </c>
      <c r="G684" s="66" t="s">
        <v>1090</v>
      </c>
      <c r="H684" s="101" t="s">
        <v>2580</v>
      </c>
      <c r="I684" s="101" t="s">
        <v>2581</v>
      </c>
      <c r="J684" s="65"/>
      <c r="K684" s="65"/>
      <c r="L684" s="65"/>
      <c r="M684" s="65"/>
      <c r="N684" s="65"/>
      <c r="O684" s="65"/>
      <c r="P684" s="65"/>
      <c r="Q684" s="65"/>
      <c r="S684" s="215">
        <v>1</v>
      </c>
      <c r="T684" s="4"/>
      <c r="U684" s="5"/>
      <c r="V684" s="5"/>
      <c r="W684" s="5"/>
      <c r="X684" s="5"/>
      <c r="Y684" s="5"/>
    </row>
    <row r="685" spans="2:25" s="3" customFormat="1" ht="60" customHeight="1">
      <c r="B685" s="14" t="s">
        <v>999</v>
      </c>
      <c r="C685" s="14" t="s">
        <v>676</v>
      </c>
      <c r="D685" s="6" t="s">
        <v>757</v>
      </c>
      <c r="E685" s="23" t="s">
        <v>1589</v>
      </c>
      <c r="F685" s="66" t="s">
        <v>1075</v>
      </c>
      <c r="G685" s="66" t="s">
        <v>1090</v>
      </c>
      <c r="H685" s="101" t="s">
        <v>2582</v>
      </c>
      <c r="I685" s="101" t="s">
        <v>2583</v>
      </c>
      <c r="J685" s="65"/>
      <c r="K685" s="65"/>
      <c r="L685" s="65"/>
      <c r="M685" s="65"/>
      <c r="N685" s="65"/>
      <c r="O685" s="65"/>
      <c r="P685" s="65"/>
      <c r="Q685" s="65"/>
      <c r="S685" s="215">
        <v>1</v>
      </c>
      <c r="T685" s="4"/>
      <c r="U685" s="5"/>
      <c r="V685" s="5"/>
      <c r="W685" s="5"/>
      <c r="X685" s="5"/>
      <c r="Y685" s="5"/>
    </row>
    <row r="686" spans="2:25" s="3" customFormat="1" ht="60" customHeight="1">
      <c r="B686" s="14" t="s">
        <v>999</v>
      </c>
      <c r="C686" s="14" t="s">
        <v>773</v>
      </c>
      <c r="D686" s="6" t="s">
        <v>1593</v>
      </c>
      <c r="E686" s="23" t="s">
        <v>1594</v>
      </c>
      <c r="F686" s="66" t="s">
        <v>1075</v>
      </c>
      <c r="G686" s="66" t="s">
        <v>1090</v>
      </c>
      <c r="H686" s="101" t="s">
        <v>2584</v>
      </c>
      <c r="I686" s="101" t="s">
        <v>2585</v>
      </c>
      <c r="J686" s="65"/>
      <c r="K686" s="65"/>
      <c r="L686" s="65"/>
      <c r="M686" s="65"/>
      <c r="N686" s="65"/>
      <c r="O686" s="65"/>
      <c r="P686" s="65"/>
      <c r="Q686" s="65"/>
      <c r="S686" s="215">
        <v>1</v>
      </c>
      <c r="T686" s="4"/>
      <c r="U686" s="5"/>
      <c r="V686" s="5"/>
      <c r="W686" s="5"/>
      <c r="X686" s="5"/>
      <c r="Y686" s="5"/>
    </row>
    <row r="687" spans="2:25" s="3" customFormat="1" ht="60" customHeight="1">
      <c r="B687" s="14" t="s">
        <v>996</v>
      </c>
      <c r="C687" s="14" t="s">
        <v>460</v>
      </c>
      <c r="D687" s="6" t="s">
        <v>336</v>
      </c>
      <c r="E687" s="23" t="s">
        <v>1570</v>
      </c>
      <c r="F687" s="66" t="s">
        <v>1029</v>
      </c>
      <c r="G687" s="66" t="s">
        <v>1093</v>
      </c>
      <c r="H687" s="101" t="s">
        <v>2586</v>
      </c>
      <c r="I687" s="101" t="s">
        <v>2587</v>
      </c>
      <c r="J687" s="65"/>
      <c r="K687" s="65"/>
      <c r="L687" s="65"/>
      <c r="M687" s="65"/>
      <c r="N687" s="65"/>
      <c r="O687" s="65"/>
      <c r="P687" s="65"/>
      <c r="Q687" s="65"/>
      <c r="S687" s="215">
        <v>1</v>
      </c>
      <c r="T687" s="4"/>
      <c r="U687" s="5"/>
      <c r="V687" s="5"/>
      <c r="W687" s="5"/>
      <c r="X687" s="5"/>
      <c r="Y687" s="5"/>
    </row>
    <row r="688" spans="2:25" s="3" customFormat="1" ht="60" customHeight="1">
      <c r="B688" s="14" t="s">
        <v>996</v>
      </c>
      <c r="C688" s="14" t="s">
        <v>776</v>
      </c>
      <c r="D688" s="6" t="s">
        <v>336</v>
      </c>
      <c r="E688" s="23" t="s">
        <v>1574</v>
      </c>
      <c r="F688" s="66" t="s">
        <v>1029</v>
      </c>
      <c r="G688" s="66" t="s">
        <v>1093</v>
      </c>
      <c r="H688" s="101" t="s">
        <v>2588</v>
      </c>
      <c r="I688" s="101" t="s">
        <v>2589</v>
      </c>
      <c r="J688" s="65"/>
      <c r="K688" s="65"/>
      <c r="L688" s="65"/>
      <c r="M688" s="65"/>
      <c r="N688" s="65"/>
      <c r="O688" s="65"/>
      <c r="P688" s="65"/>
      <c r="Q688" s="65"/>
      <c r="S688" s="215">
        <v>1</v>
      </c>
      <c r="T688" s="4"/>
      <c r="U688" s="5"/>
      <c r="V688" s="5"/>
      <c r="W688" s="5"/>
      <c r="X688" s="5"/>
      <c r="Y688" s="5"/>
    </row>
    <row r="689" spans="2:25" s="3" customFormat="1" ht="60" customHeight="1">
      <c r="B689" s="14" t="s">
        <v>996</v>
      </c>
      <c r="C689" s="14" t="s">
        <v>759</v>
      </c>
      <c r="D689" s="6" t="s">
        <v>733</v>
      </c>
      <c r="E689" s="23" t="s">
        <v>1578</v>
      </c>
      <c r="F689" s="66" t="s">
        <v>1029</v>
      </c>
      <c r="G689" s="66" t="s">
        <v>1093</v>
      </c>
      <c r="H689" s="101" t="s">
        <v>2590</v>
      </c>
      <c r="I689" s="101" t="s">
        <v>2591</v>
      </c>
      <c r="J689" s="65"/>
      <c r="K689" s="65"/>
      <c r="L689" s="65"/>
      <c r="M689" s="65"/>
      <c r="N689" s="65"/>
      <c r="O689" s="65"/>
      <c r="P689" s="65"/>
      <c r="Q689" s="65"/>
      <c r="S689" s="215">
        <v>1</v>
      </c>
      <c r="T689" s="4"/>
      <c r="U689" s="5"/>
      <c r="V689" s="5"/>
      <c r="W689" s="5"/>
      <c r="X689" s="5"/>
      <c r="Y689" s="5"/>
    </row>
    <row r="690" spans="2:25" s="3" customFormat="1" ht="60" customHeight="1">
      <c r="B690" s="14" t="s">
        <v>996</v>
      </c>
      <c r="C690" s="14" t="s">
        <v>719</v>
      </c>
      <c r="D690" s="6" t="s">
        <v>565</v>
      </c>
      <c r="E690" s="23" t="s">
        <v>1582</v>
      </c>
      <c r="F690" s="66" t="s">
        <v>1029</v>
      </c>
      <c r="G690" s="66" t="s">
        <v>1093</v>
      </c>
      <c r="H690" s="101" t="s">
        <v>2592</v>
      </c>
      <c r="I690" s="101" t="s">
        <v>2593</v>
      </c>
      <c r="J690" s="65"/>
      <c r="K690" s="65"/>
      <c r="L690" s="65"/>
      <c r="M690" s="65"/>
      <c r="N690" s="65"/>
      <c r="O690" s="65"/>
      <c r="P690" s="65"/>
      <c r="Q690" s="65"/>
      <c r="S690" s="215">
        <v>1</v>
      </c>
      <c r="T690" s="4"/>
      <c r="U690" s="5"/>
      <c r="V690" s="5"/>
      <c r="W690" s="5"/>
      <c r="X690" s="5"/>
      <c r="Y690" s="5"/>
    </row>
    <row r="691" spans="2:25" s="3" customFormat="1" ht="60" customHeight="1">
      <c r="B691" s="14" t="s">
        <v>996</v>
      </c>
      <c r="C691" s="14" t="s">
        <v>1095</v>
      </c>
      <c r="D691" s="6" t="s">
        <v>750</v>
      </c>
      <c r="E691" s="23" t="s">
        <v>1586</v>
      </c>
      <c r="F691" s="66" t="s">
        <v>1029</v>
      </c>
      <c r="G691" s="66" t="s">
        <v>1093</v>
      </c>
      <c r="H691" s="101" t="s">
        <v>2594</v>
      </c>
      <c r="I691" s="101" t="s">
        <v>2595</v>
      </c>
      <c r="J691" s="65"/>
      <c r="K691" s="65"/>
      <c r="L691" s="65"/>
      <c r="M691" s="65"/>
      <c r="N691" s="65"/>
      <c r="O691" s="65"/>
      <c r="P691" s="65"/>
      <c r="Q691" s="65"/>
      <c r="S691" s="215">
        <v>1</v>
      </c>
      <c r="T691" s="4"/>
      <c r="U691" s="5"/>
      <c r="V691" s="5"/>
      <c r="W691" s="5"/>
      <c r="X691" s="5"/>
      <c r="Y691" s="5"/>
    </row>
    <row r="692" spans="2:25" s="3" customFormat="1" ht="60" customHeight="1">
      <c r="B692" s="14" t="s">
        <v>996</v>
      </c>
      <c r="C692" s="14" t="s">
        <v>764</v>
      </c>
      <c r="D692" s="6" t="s">
        <v>757</v>
      </c>
      <c r="E692" s="23" t="s">
        <v>1589</v>
      </c>
      <c r="F692" s="66" t="s">
        <v>1029</v>
      </c>
      <c r="G692" s="66" t="s">
        <v>1093</v>
      </c>
      <c r="H692" s="101" t="s">
        <v>2596</v>
      </c>
      <c r="I692" s="101" t="s">
        <v>2597</v>
      </c>
      <c r="J692" s="65"/>
      <c r="K692" s="65"/>
      <c r="L692" s="65"/>
      <c r="M692" s="65"/>
      <c r="N692" s="65"/>
      <c r="O692" s="65"/>
      <c r="P692" s="65"/>
      <c r="Q692" s="65"/>
      <c r="S692" s="215">
        <v>1</v>
      </c>
      <c r="T692" s="4"/>
      <c r="U692" s="5"/>
      <c r="V692" s="5"/>
      <c r="W692" s="5"/>
      <c r="X692" s="5"/>
      <c r="Y692" s="5"/>
    </row>
    <row r="693" spans="2:25" s="3" customFormat="1" ht="60" customHeight="1">
      <c r="B693" s="14" t="s">
        <v>996</v>
      </c>
      <c r="C693" s="14" t="s">
        <v>773</v>
      </c>
      <c r="D693" s="6" t="s">
        <v>1593</v>
      </c>
      <c r="E693" s="23" t="s">
        <v>1594</v>
      </c>
      <c r="F693" s="66" t="s">
        <v>1029</v>
      </c>
      <c r="G693" s="66" t="s">
        <v>1093</v>
      </c>
      <c r="H693" s="101" t="s">
        <v>2598</v>
      </c>
      <c r="I693" s="101" t="s">
        <v>2599</v>
      </c>
      <c r="J693" s="65"/>
      <c r="K693" s="65"/>
      <c r="L693" s="65"/>
      <c r="M693" s="65"/>
      <c r="N693" s="65"/>
      <c r="O693" s="65"/>
      <c r="P693" s="65"/>
      <c r="Q693" s="65"/>
      <c r="S693" s="215">
        <v>1</v>
      </c>
      <c r="T693" s="4"/>
      <c r="U693" s="5"/>
      <c r="V693" s="5"/>
      <c r="W693" s="5"/>
      <c r="X693" s="5"/>
      <c r="Y693" s="5"/>
    </row>
    <row r="694" spans="2:25" s="3" customFormat="1" ht="60" customHeight="1">
      <c r="B694" s="14" t="s">
        <v>1089</v>
      </c>
      <c r="C694" s="14" t="s">
        <v>513</v>
      </c>
      <c r="D694" s="6" t="s">
        <v>336</v>
      </c>
      <c r="E694" s="23" t="s">
        <v>1570</v>
      </c>
      <c r="F694" s="66" t="s">
        <v>1021</v>
      </c>
      <c r="G694" s="66" t="s">
        <v>1097</v>
      </c>
      <c r="H694" s="101" t="s">
        <v>2600</v>
      </c>
      <c r="I694" s="101" t="s">
        <v>2601</v>
      </c>
      <c r="J694" s="65"/>
      <c r="K694" s="65"/>
      <c r="L694" s="65"/>
      <c r="M694" s="65"/>
      <c r="N694" s="65"/>
      <c r="O694" s="65"/>
      <c r="P694" s="65"/>
      <c r="Q694" s="65"/>
      <c r="S694" s="215">
        <v>1</v>
      </c>
      <c r="T694" s="4"/>
      <c r="U694" s="5"/>
      <c r="V694" s="5"/>
      <c r="W694" s="5"/>
      <c r="X694" s="5"/>
      <c r="Y694" s="5"/>
    </row>
    <row r="695" spans="2:25" s="3" customFormat="1" ht="60" customHeight="1">
      <c r="B695" s="14" t="s">
        <v>1089</v>
      </c>
      <c r="C695" s="14" t="s">
        <v>460</v>
      </c>
      <c r="D695" s="6" t="s">
        <v>336</v>
      </c>
      <c r="E695" s="23" t="s">
        <v>1574</v>
      </c>
      <c r="F695" s="66" t="s">
        <v>1021</v>
      </c>
      <c r="G695" s="66" t="s">
        <v>1097</v>
      </c>
      <c r="H695" s="101" t="s">
        <v>2602</v>
      </c>
      <c r="I695" s="101" t="s">
        <v>2603</v>
      </c>
      <c r="J695" s="65"/>
      <c r="K695" s="65"/>
      <c r="L695" s="65"/>
      <c r="M695" s="65"/>
      <c r="N695" s="65"/>
      <c r="O695" s="65"/>
      <c r="P695" s="65"/>
      <c r="Q695" s="65"/>
      <c r="S695" s="215">
        <v>1</v>
      </c>
      <c r="T695" s="4"/>
      <c r="U695" s="5"/>
      <c r="V695" s="5"/>
      <c r="W695" s="5"/>
      <c r="X695" s="5"/>
      <c r="Y695" s="5"/>
    </row>
    <row r="696" spans="2:25" s="3" customFormat="1" ht="60" customHeight="1">
      <c r="B696" s="14" t="s">
        <v>1089</v>
      </c>
      <c r="C696" s="14" t="s">
        <v>477</v>
      </c>
      <c r="D696" s="6" t="s">
        <v>733</v>
      </c>
      <c r="E696" s="23" t="s">
        <v>1578</v>
      </c>
      <c r="F696" s="66" t="s">
        <v>1021</v>
      </c>
      <c r="G696" s="66" t="s">
        <v>1097</v>
      </c>
      <c r="H696" s="101" t="s">
        <v>2604</v>
      </c>
      <c r="I696" s="101" t="s">
        <v>2605</v>
      </c>
      <c r="J696" s="65"/>
      <c r="K696" s="65"/>
      <c r="L696" s="65"/>
      <c r="M696" s="65"/>
      <c r="N696" s="65"/>
      <c r="O696" s="65"/>
      <c r="P696" s="65"/>
      <c r="Q696" s="65"/>
      <c r="S696" s="215">
        <v>1</v>
      </c>
      <c r="T696" s="4"/>
      <c r="U696" s="5"/>
      <c r="V696" s="5"/>
      <c r="W696" s="5"/>
      <c r="X696" s="5"/>
      <c r="Y696" s="5"/>
    </row>
    <row r="697" spans="2:25" s="3" customFormat="1" ht="60" customHeight="1">
      <c r="B697" s="14" t="s">
        <v>1089</v>
      </c>
      <c r="C697" s="14" t="s">
        <v>719</v>
      </c>
      <c r="D697" s="6" t="s">
        <v>565</v>
      </c>
      <c r="E697" s="23" t="s">
        <v>1582</v>
      </c>
      <c r="F697" s="66" t="s">
        <v>1021</v>
      </c>
      <c r="G697" s="66" t="s">
        <v>1097</v>
      </c>
      <c r="H697" s="101" t="s">
        <v>2606</v>
      </c>
      <c r="I697" s="101" t="s">
        <v>2607</v>
      </c>
      <c r="J697" s="65"/>
      <c r="K697" s="65"/>
      <c r="L697" s="65"/>
      <c r="M697" s="65"/>
      <c r="N697" s="65"/>
      <c r="O697" s="65"/>
      <c r="P697" s="65"/>
      <c r="Q697" s="65"/>
      <c r="S697" s="215">
        <v>1</v>
      </c>
      <c r="T697" s="4"/>
      <c r="U697" s="5"/>
      <c r="V697" s="5"/>
      <c r="W697" s="5"/>
      <c r="X697" s="5"/>
      <c r="Y697" s="5"/>
    </row>
    <row r="698" spans="2:25" s="3" customFormat="1" ht="60" customHeight="1">
      <c r="B698" s="14" t="s">
        <v>1089</v>
      </c>
      <c r="C698" s="14" t="s">
        <v>1099</v>
      </c>
      <c r="D698" s="6" t="s">
        <v>750</v>
      </c>
      <c r="E698" s="23" t="s">
        <v>1586</v>
      </c>
      <c r="F698" s="66" t="s">
        <v>1021</v>
      </c>
      <c r="G698" s="66" t="s">
        <v>1097</v>
      </c>
      <c r="H698" s="101" t="s">
        <v>2608</v>
      </c>
      <c r="I698" s="101" t="s">
        <v>2609</v>
      </c>
      <c r="J698" s="65"/>
      <c r="K698" s="65"/>
      <c r="L698" s="65"/>
      <c r="M698" s="65"/>
      <c r="N698" s="65"/>
      <c r="O698" s="65"/>
      <c r="P698" s="65"/>
      <c r="Q698" s="65"/>
      <c r="S698" s="215">
        <v>1</v>
      </c>
      <c r="T698" s="4"/>
      <c r="U698" s="5"/>
      <c r="V698" s="5"/>
      <c r="W698" s="5"/>
      <c r="X698" s="5"/>
      <c r="Y698" s="5"/>
    </row>
    <row r="699" spans="2:25" s="3" customFormat="1" ht="60" customHeight="1">
      <c r="B699" s="14" t="s">
        <v>1089</v>
      </c>
      <c r="C699" s="14" t="s">
        <v>1100</v>
      </c>
      <c r="D699" s="6" t="s">
        <v>757</v>
      </c>
      <c r="E699" s="23" t="s">
        <v>1589</v>
      </c>
      <c r="F699" s="66" t="s">
        <v>1021</v>
      </c>
      <c r="G699" s="66" t="s">
        <v>1097</v>
      </c>
      <c r="H699" s="101" t="s">
        <v>2610</v>
      </c>
      <c r="I699" s="101" t="s">
        <v>2611</v>
      </c>
      <c r="J699" s="65"/>
      <c r="K699" s="65"/>
      <c r="L699" s="65"/>
      <c r="M699" s="65"/>
      <c r="N699" s="65"/>
      <c r="O699" s="65"/>
      <c r="P699" s="65"/>
      <c r="Q699" s="65"/>
      <c r="S699" s="215">
        <v>1</v>
      </c>
      <c r="T699" s="4"/>
      <c r="U699" s="5"/>
      <c r="V699" s="5"/>
      <c r="W699" s="5"/>
      <c r="X699" s="5"/>
      <c r="Y699" s="5"/>
    </row>
    <row r="700" spans="2:25" s="3" customFormat="1" ht="60" customHeight="1">
      <c r="B700" s="14" t="s">
        <v>1089</v>
      </c>
      <c r="C700" s="14" t="s">
        <v>547</v>
      </c>
      <c r="D700" s="6" t="s">
        <v>1593</v>
      </c>
      <c r="E700" s="23" t="s">
        <v>1594</v>
      </c>
      <c r="F700" s="66" t="s">
        <v>1021</v>
      </c>
      <c r="G700" s="66" t="s">
        <v>1097</v>
      </c>
      <c r="H700" s="101" t="s">
        <v>2612</v>
      </c>
      <c r="I700" s="101" t="s">
        <v>2613</v>
      </c>
      <c r="J700" s="65"/>
      <c r="K700" s="65"/>
      <c r="L700" s="65"/>
      <c r="M700" s="65"/>
      <c r="N700" s="65"/>
      <c r="O700" s="65"/>
      <c r="P700" s="65"/>
      <c r="Q700" s="65"/>
      <c r="S700" s="215">
        <v>1</v>
      </c>
      <c r="T700" s="4"/>
      <c r="U700" s="5"/>
      <c r="V700" s="5"/>
      <c r="W700" s="5"/>
      <c r="X700" s="5"/>
      <c r="Y700" s="5"/>
    </row>
    <row r="701" spans="2:25" s="3" customFormat="1" ht="60" customHeight="1">
      <c r="B701" s="14" t="s">
        <v>1049</v>
      </c>
      <c r="C701" s="14" t="s">
        <v>542</v>
      </c>
      <c r="D701" s="6" t="s">
        <v>336</v>
      </c>
      <c r="E701" s="23" t="s">
        <v>1570</v>
      </c>
      <c r="F701" s="66" t="s">
        <v>1029</v>
      </c>
      <c r="G701" s="66" t="s">
        <v>1103</v>
      </c>
      <c r="H701" s="101" t="s">
        <v>2614</v>
      </c>
      <c r="I701" s="101" t="s">
        <v>2615</v>
      </c>
      <c r="J701" s="65"/>
      <c r="K701" s="65"/>
      <c r="L701" s="65"/>
      <c r="M701" s="65"/>
      <c r="N701" s="65"/>
      <c r="O701" s="65"/>
      <c r="P701" s="65"/>
      <c r="Q701" s="65"/>
      <c r="S701" s="215">
        <v>1</v>
      </c>
      <c r="T701" s="4"/>
      <c r="U701" s="5"/>
      <c r="V701" s="5"/>
      <c r="W701" s="5"/>
      <c r="X701" s="5"/>
      <c r="Y701" s="5"/>
    </row>
    <row r="702" spans="2:25" s="3" customFormat="1" ht="60" customHeight="1">
      <c r="B702" s="14" t="s">
        <v>1049</v>
      </c>
      <c r="C702" s="14" t="s">
        <v>641</v>
      </c>
      <c r="D702" s="6" t="s">
        <v>336</v>
      </c>
      <c r="E702" s="23" t="s">
        <v>1574</v>
      </c>
      <c r="F702" s="66" t="s">
        <v>1029</v>
      </c>
      <c r="G702" s="66" t="s">
        <v>1103</v>
      </c>
      <c r="H702" s="101" t="s">
        <v>2616</v>
      </c>
      <c r="I702" s="101" t="s">
        <v>2617</v>
      </c>
      <c r="J702" s="65"/>
      <c r="K702" s="65"/>
      <c r="L702" s="65"/>
      <c r="M702" s="65"/>
      <c r="N702" s="65"/>
      <c r="O702" s="65"/>
      <c r="P702" s="65"/>
      <c r="Q702" s="65"/>
      <c r="S702" s="215">
        <v>1</v>
      </c>
      <c r="T702" s="4"/>
      <c r="U702" s="5"/>
      <c r="V702" s="5"/>
      <c r="W702" s="5"/>
      <c r="X702" s="5"/>
      <c r="Y702" s="5"/>
    </row>
    <row r="703" spans="2:25" s="3" customFormat="1" ht="60" customHeight="1">
      <c r="B703" s="14" t="s">
        <v>1049</v>
      </c>
      <c r="C703" s="14" t="s">
        <v>729</v>
      </c>
      <c r="D703" s="6" t="s">
        <v>733</v>
      </c>
      <c r="E703" s="23" t="s">
        <v>1578</v>
      </c>
      <c r="F703" s="66" t="s">
        <v>1029</v>
      </c>
      <c r="G703" s="66" t="s">
        <v>1103</v>
      </c>
      <c r="H703" s="101" t="s">
        <v>2618</v>
      </c>
      <c r="I703" s="101" t="s">
        <v>2619</v>
      </c>
      <c r="J703" s="65"/>
      <c r="K703" s="65"/>
      <c r="L703" s="65"/>
      <c r="M703" s="65"/>
      <c r="N703" s="65"/>
      <c r="O703" s="65"/>
      <c r="P703" s="65"/>
      <c r="Q703" s="65"/>
      <c r="S703" s="215">
        <v>1</v>
      </c>
      <c r="T703" s="4"/>
      <c r="U703" s="5"/>
      <c r="V703" s="5"/>
      <c r="W703" s="5"/>
      <c r="X703" s="5"/>
      <c r="Y703" s="5"/>
    </row>
    <row r="704" spans="2:25" s="3" customFormat="1" ht="60" customHeight="1">
      <c r="B704" s="14" t="s">
        <v>1049</v>
      </c>
      <c r="C704" s="14" t="s">
        <v>743</v>
      </c>
      <c r="D704" s="6" t="s">
        <v>565</v>
      </c>
      <c r="E704" s="23" t="s">
        <v>1582</v>
      </c>
      <c r="F704" s="66" t="s">
        <v>1029</v>
      </c>
      <c r="G704" s="66" t="s">
        <v>1103</v>
      </c>
      <c r="H704" s="101" t="s">
        <v>2620</v>
      </c>
      <c r="I704" s="101" t="s">
        <v>2621</v>
      </c>
      <c r="J704" s="65"/>
      <c r="K704" s="65"/>
      <c r="L704" s="65"/>
      <c r="M704" s="65"/>
      <c r="N704" s="65"/>
      <c r="O704" s="65"/>
      <c r="P704" s="65"/>
      <c r="Q704" s="65"/>
      <c r="S704" s="215">
        <v>1</v>
      </c>
      <c r="T704" s="4"/>
      <c r="U704" s="5"/>
      <c r="V704" s="5"/>
      <c r="W704" s="5"/>
      <c r="X704" s="5"/>
      <c r="Y704" s="5"/>
    </row>
    <row r="705" spans="2:25" s="3" customFormat="1" ht="60" customHeight="1">
      <c r="B705" s="14" t="s">
        <v>1049</v>
      </c>
      <c r="C705" s="14" t="s">
        <v>791</v>
      </c>
      <c r="D705" s="6" t="s">
        <v>750</v>
      </c>
      <c r="E705" s="23" t="s">
        <v>1586</v>
      </c>
      <c r="F705" s="66" t="s">
        <v>1029</v>
      </c>
      <c r="G705" s="66" t="s">
        <v>1103</v>
      </c>
      <c r="H705" s="101" t="s">
        <v>2622</v>
      </c>
      <c r="I705" s="101" t="s">
        <v>2623</v>
      </c>
      <c r="J705" s="65"/>
      <c r="K705" s="65"/>
      <c r="L705" s="65"/>
      <c r="M705" s="65"/>
      <c r="N705" s="65"/>
      <c r="O705" s="65"/>
      <c r="P705" s="65"/>
      <c r="Q705" s="65"/>
      <c r="S705" s="215">
        <v>1</v>
      </c>
      <c r="T705" s="4"/>
      <c r="U705" s="5"/>
      <c r="V705" s="5"/>
      <c r="W705" s="5"/>
      <c r="X705" s="5"/>
      <c r="Y705" s="5"/>
    </row>
    <row r="706" spans="2:25" s="3" customFormat="1" ht="60" customHeight="1">
      <c r="B706" s="14" t="s">
        <v>1049</v>
      </c>
      <c r="C706" s="14" t="s">
        <v>719</v>
      </c>
      <c r="D706" s="6" t="s">
        <v>757</v>
      </c>
      <c r="E706" s="23" t="s">
        <v>1589</v>
      </c>
      <c r="F706" s="66" t="s">
        <v>1029</v>
      </c>
      <c r="G706" s="66" t="s">
        <v>1103</v>
      </c>
      <c r="H706" s="101" t="s">
        <v>2624</v>
      </c>
      <c r="I706" s="101" t="s">
        <v>2625</v>
      </c>
      <c r="J706" s="65"/>
      <c r="K706" s="65"/>
      <c r="L706" s="65"/>
      <c r="M706" s="65"/>
      <c r="N706" s="65"/>
      <c r="O706" s="65"/>
      <c r="P706" s="65"/>
      <c r="Q706" s="65"/>
      <c r="S706" s="215">
        <v>1</v>
      </c>
      <c r="T706" s="4"/>
      <c r="U706" s="5"/>
      <c r="V706" s="5"/>
      <c r="W706" s="5"/>
      <c r="X706" s="5"/>
      <c r="Y706" s="5"/>
    </row>
    <row r="707" spans="2:25" s="3" customFormat="1" ht="60" customHeight="1">
      <c r="B707" s="14" t="s">
        <v>1049</v>
      </c>
      <c r="C707" s="14" t="s">
        <v>796</v>
      </c>
      <c r="D707" s="6" t="s">
        <v>1593</v>
      </c>
      <c r="E707" s="23" t="s">
        <v>1594</v>
      </c>
      <c r="F707" s="66" t="s">
        <v>1029</v>
      </c>
      <c r="G707" s="66" t="s">
        <v>1103</v>
      </c>
      <c r="H707" s="101" t="s">
        <v>2626</v>
      </c>
      <c r="I707" s="101" t="s">
        <v>2627</v>
      </c>
      <c r="J707" s="65"/>
      <c r="K707" s="65"/>
      <c r="L707" s="65"/>
      <c r="M707" s="65"/>
      <c r="N707" s="65"/>
      <c r="O707" s="65"/>
      <c r="P707" s="65"/>
      <c r="Q707" s="65"/>
      <c r="S707" s="215">
        <v>1</v>
      </c>
      <c r="T707" s="4"/>
      <c r="U707" s="5"/>
      <c r="V707" s="5"/>
      <c r="W707" s="5"/>
      <c r="X707" s="5"/>
      <c r="Y707" s="5"/>
    </row>
    <row r="708" spans="2:25" s="3" customFormat="1" ht="60" customHeight="1">
      <c r="B708" s="14" t="s">
        <v>1057</v>
      </c>
      <c r="C708" s="14" t="s">
        <v>774</v>
      </c>
      <c r="D708" s="6" t="s">
        <v>336</v>
      </c>
      <c r="E708" s="23" t="s">
        <v>1570</v>
      </c>
      <c r="F708" s="66" t="s">
        <v>1036</v>
      </c>
      <c r="G708" s="66" t="s">
        <v>1106</v>
      </c>
      <c r="H708" s="101" t="s">
        <v>2628</v>
      </c>
      <c r="I708" s="101" t="s">
        <v>2629</v>
      </c>
      <c r="J708" s="65"/>
      <c r="K708" s="65"/>
      <c r="L708" s="65"/>
      <c r="M708" s="65"/>
      <c r="N708" s="65"/>
      <c r="O708" s="65"/>
      <c r="P708" s="65"/>
      <c r="Q708" s="65"/>
      <c r="S708" s="215">
        <v>1</v>
      </c>
      <c r="T708" s="4"/>
      <c r="U708" s="5"/>
      <c r="V708" s="5"/>
      <c r="W708" s="5"/>
      <c r="X708" s="5"/>
      <c r="Y708" s="5"/>
    </row>
    <row r="709" spans="2:25" s="3" customFormat="1" ht="60" customHeight="1">
      <c r="B709" s="14" t="s">
        <v>1057</v>
      </c>
      <c r="C709" s="14" t="s">
        <v>460</v>
      </c>
      <c r="D709" s="6" t="s">
        <v>336</v>
      </c>
      <c r="E709" s="23" t="s">
        <v>1574</v>
      </c>
      <c r="F709" s="66" t="s">
        <v>1036</v>
      </c>
      <c r="G709" s="66" t="s">
        <v>1106</v>
      </c>
      <c r="H709" s="101" t="s">
        <v>2630</v>
      </c>
      <c r="I709" s="101" t="s">
        <v>2631</v>
      </c>
      <c r="J709" s="65"/>
      <c r="K709" s="65"/>
      <c r="L709" s="65"/>
      <c r="M709" s="65"/>
      <c r="N709" s="65"/>
      <c r="O709" s="65"/>
      <c r="P709" s="65"/>
      <c r="Q709" s="65"/>
      <c r="S709" s="215">
        <v>1</v>
      </c>
      <c r="T709" s="4"/>
      <c r="U709" s="5"/>
      <c r="V709" s="5"/>
      <c r="W709" s="5"/>
      <c r="X709" s="5"/>
      <c r="Y709" s="5"/>
    </row>
    <row r="710" spans="2:25" s="3" customFormat="1" ht="60" customHeight="1">
      <c r="B710" s="14" t="s">
        <v>1057</v>
      </c>
      <c r="C710" s="14" t="s">
        <v>791</v>
      </c>
      <c r="D710" s="6" t="s">
        <v>733</v>
      </c>
      <c r="E710" s="23" t="s">
        <v>1578</v>
      </c>
      <c r="F710" s="66" t="s">
        <v>1036</v>
      </c>
      <c r="G710" s="66" t="s">
        <v>1106</v>
      </c>
      <c r="H710" s="101" t="s">
        <v>2632</v>
      </c>
      <c r="I710" s="101" t="s">
        <v>2633</v>
      </c>
      <c r="J710" s="65"/>
      <c r="K710" s="65"/>
      <c r="L710" s="65"/>
      <c r="M710" s="65"/>
      <c r="N710" s="65"/>
      <c r="O710" s="65"/>
      <c r="P710" s="65"/>
      <c r="Q710" s="65"/>
      <c r="S710" s="215">
        <v>1</v>
      </c>
      <c r="T710" s="4"/>
      <c r="U710" s="5"/>
      <c r="V710" s="5"/>
      <c r="W710" s="5"/>
      <c r="X710" s="5"/>
      <c r="Y710" s="5"/>
    </row>
    <row r="711" spans="2:25" s="3" customFormat="1" ht="60" customHeight="1">
      <c r="B711" s="14" t="s">
        <v>1057</v>
      </c>
      <c r="C711" s="14" t="s">
        <v>773</v>
      </c>
      <c r="D711" s="6" t="s">
        <v>565</v>
      </c>
      <c r="E711" s="23" t="s">
        <v>1582</v>
      </c>
      <c r="F711" s="66" t="s">
        <v>1036</v>
      </c>
      <c r="G711" s="66" t="s">
        <v>1106</v>
      </c>
      <c r="H711" s="101" t="s">
        <v>2634</v>
      </c>
      <c r="I711" s="101" t="s">
        <v>2635</v>
      </c>
      <c r="J711" s="65"/>
      <c r="K711" s="65"/>
      <c r="L711" s="65"/>
      <c r="M711" s="65"/>
      <c r="N711" s="65"/>
      <c r="O711" s="65"/>
      <c r="P711" s="65"/>
      <c r="Q711" s="65"/>
      <c r="S711" s="215">
        <v>1</v>
      </c>
      <c r="T711" s="4"/>
      <c r="U711" s="5"/>
      <c r="V711" s="5"/>
      <c r="W711" s="5"/>
      <c r="X711" s="5"/>
      <c r="Y711" s="5"/>
    </row>
    <row r="712" spans="2:25" s="3" customFormat="1" ht="60" customHeight="1">
      <c r="B712" s="14" t="s">
        <v>1057</v>
      </c>
      <c r="C712" s="14" t="s">
        <v>519</v>
      </c>
      <c r="D712" s="6" t="s">
        <v>750</v>
      </c>
      <c r="E712" s="23" t="s">
        <v>1586</v>
      </c>
      <c r="F712" s="66" t="s">
        <v>1036</v>
      </c>
      <c r="G712" s="66" t="s">
        <v>1106</v>
      </c>
      <c r="H712" s="101" t="s">
        <v>2636</v>
      </c>
      <c r="I712" s="101" t="s">
        <v>2637</v>
      </c>
      <c r="J712" s="65"/>
      <c r="K712" s="65"/>
      <c r="L712" s="65"/>
      <c r="M712" s="65"/>
      <c r="N712" s="65"/>
      <c r="O712" s="65"/>
      <c r="P712" s="65"/>
      <c r="Q712" s="65"/>
      <c r="S712" s="215">
        <v>1</v>
      </c>
      <c r="T712" s="4"/>
      <c r="U712" s="5"/>
      <c r="V712" s="5"/>
      <c r="W712" s="5"/>
      <c r="X712" s="5"/>
      <c r="Y712" s="5"/>
    </row>
    <row r="713" spans="2:25" s="3" customFormat="1" ht="60" customHeight="1">
      <c r="B713" s="14" t="s">
        <v>1057</v>
      </c>
      <c r="C713" s="14" t="s">
        <v>547</v>
      </c>
      <c r="D713" s="6" t="s">
        <v>757</v>
      </c>
      <c r="E713" s="23" t="s">
        <v>1589</v>
      </c>
      <c r="F713" s="66" t="s">
        <v>1036</v>
      </c>
      <c r="G713" s="66" t="s">
        <v>1106</v>
      </c>
      <c r="H713" s="101" t="s">
        <v>2638</v>
      </c>
      <c r="I713" s="101" t="s">
        <v>2639</v>
      </c>
      <c r="J713" s="65"/>
      <c r="K713" s="65"/>
      <c r="L713" s="65"/>
      <c r="M713" s="65"/>
      <c r="N713" s="65"/>
      <c r="O713" s="65"/>
      <c r="P713" s="65"/>
      <c r="Q713" s="65"/>
      <c r="S713" s="215">
        <v>1</v>
      </c>
      <c r="T713" s="4"/>
      <c r="U713" s="5"/>
      <c r="V713" s="5"/>
      <c r="W713" s="5"/>
      <c r="X713" s="5"/>
      <c r="Y713" s="5"/>
    </row>
    <row r="714" spans="2:25" s="3" customFormat="1" ht="60" customHeight="1">
      <c r="B714" s="14" t="s">
        <v>1057</v>
      </c>
      <c r="C714" s="14" t="s">
        <v>468</v>
      </c>
      <c r="D714" s="6" t="s">
        <v>1593</v>
      </c>
      <c r="E714" s="23" t="s">
        <v>1594</v>
      </c>
      <c r="F714" s="66" t="s">
        <v>1036</v>
      </c>
      <c r="G714" s="66" t="s">
        <v>1106</v>
      </c>
      <c r="H714" s="101" t="s">
        <v>2640</v>
      </c>
      <c r="I714" s="101" t="s">
        <v>2641</v>
      </c>
      <c r="J714" s="65"/>
      <c r="K714" s="65"/>
      <c r="L714" s="65"/>
      <c r="M714" s="65"/>
      <c r="N714" s="65"/>
      <c r="O714" s="65"/>
      <c r="P714" s="65"/>
      <c r="Q714" s="65"/>
      <c r="S714" s="215">
        <v>1</v>
      </c>
      <c r="T714" s="4"/>
      <c r="U714" s="5"/>
      <c r="V714" s="5"/>
      <c r="W714" s="5"/>
      <c r="X714" s="5"/>
      <c r="Y714" s="5"/>
    </row>
    <row r="715" spans="2:25" s="3" customFormat="1" ht="60" customHeight="1">
      <c r="B715" s="14" t="s">
        <v>1109</v>
      </c>
      <c r="C715" s="14" t="s">
        <v>460</v>
      </c>
      <c r="D715" s="6" t="s">
        <v>336</v>
      </c>
      <c r="E715" s="23" t="s">
        <v>1570</v>
      </c>
      <c r="F715" s="66" t="s">
        <v>1021</v>
      </c>
      <c r="G715" s="66" t="s">
        <v>1097</v>
      </c>
      <c r="H715" s="101" t="s">
        <v>2642</v>
      </c>
      <c r="I715" s="101" t="s">
        <v>2643</v>
      </c>
      <c r="J715" s="65"/>
      <c r="K715" s="65"/>
      <c r="L715" s="65"/>
      <c r="M715" s="65"/>
      <c r="N715" s="65"/>
      <c r="O715" s="65"/>
      <c r="P715" s="65"/>
      <c r="Q715" s="65"/>
      <c r="S715" s="215">
        <v>1</v>
      </c>
      <c r="T715" s="4"/>
      <c r="U715" s="5"/>
      <c r="V715" s="5"/>
      <c r="W715" s="5"/>
      <c r="X715" s="5"/>
      <c r="Y715" s="5"/>
    </row>
    <row r="716" spans="2:25" s="3" customFormat="1" ht="60" customHeight="1">
      <c r="B716" s="14" t="s">
        <v>1109</v>
      </c>
      <c r="C716" s="14" t="s">
        <v>647</v>
      </c>
      <c r="D716" s="6" t="s">
        <v>336</v>
      </c>
      <c r="E716" s="23" t="s">
        <v>1574</v>
      </c>
      <c r="F716" s="66" t="s">
        <v>1021</v>
      </c>
      <c r="G716" s="66" t="s">
        <v>1097</v>
      </c>
      <c r="H716" s="101" t="s">
        <v>2644</v>
      </c>
      <c r="I716" s="101" t="s">
        <v>2645</v>
      </c>
      <c r="J716" s="65"/>
      <c r="K716" s="65"/>
      <c r="L716" s="65"/>
      <c r="M716" s="65"/>
      <c r="N716" s="65"/>
      <c r="O716" s="65"/>
      <c r="P716" s="65"/>
      <c r="Q716" s="65"/>
      <c r="S716" s="215">
        <v>1</v>
      </c>
      <c r="T716" s="4"/>
      <c r="U716" s="5"/>
      <c r="V716" s="5"/>
      <c r="W716" s="5"/>
      <c r="X716" s="5"/>
      <c r="Y716" s="5"/>
    </row>
    <row r="717" spans="2:25" s="3" customFormat="1" ht="60" customHeight="1">
      <c r="B717" s="14" t="s">
        <v>1109</v>
      </c>
      <c r="C717" s="14" t="s">
        <v>542</v>
      </c>
      <c r="D717" s="6" t="s">
        <v>733</v>
      </c>
      <c r="E717" s="23" t="s">
        <v>1578</v>
      </c>
      <c r="F717" s="66" t="s">
        <v>1021</v>
      </c>
      <c r="G717" s="66" t="s">
        <v>1097</v>
      </c>
      <c r="H717" s="101" t="s">
        <v>2646</v>
      </c>
      <c r="I717" s="101" t="s">
        <v>2647</v>
      </c>
      <c r="J717" s="65"/>
      <c r="K717" s="65"/>
      <c r="L717" s="65"/>
      <c r="M717" s="65"/>
      <c r="N717" s="65"/>
      <c r="O717" s="65"/>
      <c r="P717" s="65"/>
      <c r="Q717" s="65"/>
      <c r="S717" s="215">
        <v>1</v>
      </c>
      <c r="T717" s="4"/>
      <c r="U717" s="5"/>
      <c r="V717" s="5"/>
      <c r="W717" s="5"/>
      <c r="X717" s="5"/>
      <c r="Y717" s="5"/>
    </row>
    <row r="718" spans="2:25" s="3" customFormat="1" ht="60" customHeight="1">
      <c r="B718" s="14" t="s">
        <v>1109</v>
      </c>
      <c r="C718" s="14" t="s">
        <v>702</v>
      </c>
      <c r="D718" s="6" t="s">
        <v>565</v>
      </c>
      <c r="E718" s="23" t="s">
        <v>1582</v>
      </c>
      <c r="F718" s="66" t="s">
        <v>1021</v>
      </c>
      <c r="G718" s="66" t="s">
        <v>1097</v>
      </c>
      <c r="H718" s="101" t="s">
        <v>2648</v>
      </c>
      <c r="I718" s="101" t="s">
        <v>2649</v>
      </c>
      <c r="J718" s="65"/>
      <c r="K718" s="65"/>
      <c r="L718" s="65"/>
      <c r="M718" s="65"/>
      <c r="N718" s="65"/>
      <c r="O718" s="65"/>
      <c r="P718" s="65"/>
      <c r="Q718" s="65"/>
      <c r="S718" s="215">
        <v>1</v>
      </c>
      <c r="T718" s="4"/>
      <c r="U718" s="5"/>
      <c r="V718" s="5"/>
      <c r="W718" s="5"/>
      <c r="X718" s="5"/>
      <c r="Y718" s="5"/>
    </row>
    <row r="719" spans="2:25" s="3" customFormat="1" ht="60" customHeight="1">
      <c r="B719" s="14" t="s">
        <v>1109</v>
      </c>
      <c r="C719" s="14" t="s">
        <v>791</v>
      </c>
      <c r="D719" s="6" t="s">
        <v>750</v>
      </c>
      <c r="E719" s="23" t="s">
        <v>1586</v>
      </c>
      <c r="F719" s="66" t="s">
        <v>1021</v>
      </c>
      <c r="G719" s="66" t="s">
        <v>1097</v>
      </c>
      <c r="H719" s="101" t="s">
        <v>2650</v>
      </c>
      <c r="I719" s="101" t="s">
        <v>2651</v>
      </c>
      <c r="J719" s="65"/>
      <c r="K719" s="65"/>
      <c r="L719" s="65"/>
      <c r="M719" s="65"/>
      <c r="N719" s="65"/>
      <c r="O719" s="65"/>
      <c r="P719" s="65"/>
      <c r="Q719" s="65"/>
      <c r="S719" s="215">
        <v>1</v>
      </c>
      <c r="T719" s="4"/>
      <c r="U719" s="5"/>
      <c r="V719" s="5"/>
      <c r="W719" s="5"/>
      <c r="X719" s="5"/>
      <c r="Y719" s="5"/>
    </row>
    <row r="720" spans="2:25" s="3" customFormat="1" ht="60" customHeight="1">
      <c r="B720" s="14" t="s">
        <v>1109</v>
      </c>
      <c r="C720" s="14" t="s">
        <v>720</v>
      </c>
      <c r="D720" s="6" t="s">
        <v>757</v>
      </c>
      <c r="E720" s="23" t="s">
        <v>1589</v>
      </c>
      <c r="F720" s="66" t="s">
        <v>1021</v>
      </c>
      <c r="G720" s="66" t="s">
        <v>1097</v>
      </c>
      <c r="H720" s="101" t="s">
        <v>2652</v>
      </c>
      <c r="I720" s="101" t="s">
        <v>2653</v>
      </c>
      <c r="J720" s="65"/>
      <c r="K720" s="65"/>
      <c r="L720" s="65"/>
      <c r="M720" s="65"/>
      <c r="N720" s="65"/>
      <c r="O720" s="65"/>
      <c r="P720" s="65"/>
      <c r="Q720" s="65"/>
      <c r="S720" s="215">
        <v>1</v>
      </c>
      <c r="T720" s="4"/>
      <c r="U720" s="5"/>
      <c r="V720" s="5"/>
      <c r="W720" s="5"/>
      <c r="X720" s="5"/>
      <c r="Y720" s="5"/>
    </row>
    <row r="721" spans="2:25" s="3" customFormat="1" ht="60" customHeight="1">
      <c r="B721" s="14" t="s">
        <v>1109</v>
      </c>
      <c r="C721" s="14" t="s">
        <v>744</v>
      </c>
      <c r="D721" s="6" t="s">
        <v>1593</v>
      </c>
      <c r="E721" s="23" t="s">
        <v>1594</v>
      </c>
      <c r="F721" s="66" t="s">
        <v>1021</v>
      </c>
      <c r="G721" s="66" t="s">
        <v>1097</v>
      </c>
      <c r="H721" s="101" t="s">
        <v>2654</v>
      </c>
      <c r="I721" s="101" t="s">
        <v>2655</v>
      </c>
      <c r="J721" s="65"/>
      <c r="K721" s="65"/>
      <c r="L721" s="65"/>
      <c r="M721" s="65"/>
      <c r="N721" s="65"/>
      <c r="O721" s="65"/>
      <c r="P721" s="65"/>
      <c r="Q721" s="65"/>
      <c r="S721" s="215">
        <v>1</v>
      </c>
      <c r="T721" s="4"/>
      <c r="U721" s="5"/>
      <c r="V721" s="5"/>
      <c r="W721" s="5"/>
      <c r="X721" s="5"/>
      <c r="Y721" s="5"/>
    </row>
    <row r="722" spans="2:25" s="3" customFormat="1" ht="60" customHeight="1">
      <c r="B722" s="14" t="s">
        <v>464</v>
      </c>
      <c r="C722" s="14" t="s">
        <v>507</v>
      </c>
      <c r="D722" s="6" t="s">
        <v>336</v>
      </c>
      <c r="E722" s="23" t="s">
        <v>1570</v>
      </c>
      <c r="F722" s="66" t="s">
        <v>1021</v>
      </c>
      <c r="G722" s="66" t="s">
        <v>1112</v>
      </c>
      <c r="H722" s="101" t="s">
        <v>2656</v>
      </c>
      <c r="I722" s="101" t="s">
        <v>2657</v>
      </c>
      <c r="J722" s="65"/>
      <c r="K722" s="65"/>
      <c r="L722" s="65"/>
      <c r="M722" s="65"/>
      <c r="N722" s="65"/>
      <c r="O722" s="65"/>
      <c r="P722" s="65"/>
      <c r="Q722" s="65"/>
      <c r="S722" s="215">
        <v>1</v>
      </c>
      <c r="T722" s="4"/>
      <c r="U722" s="5"/>
      <c r="V722" s="5"/>
      <c r="W722" s="5"/>
      <c r="X722" s="5"/>
      <c r="Y722" s="5"/>
    </row>
    <row r="723" spans="2:25" s="3" customFormat="1" ht="60" customHeight="1">
      <c r="B723" s="14" t="s">
        <v>464</v>
      </c>
      <c r="C723" s="14" t="s">
        <v>460</v>
      </c>
      <c r="D723" s="6" t="s">
        <v>336</v>
      </c>
      <c r="E723" s="23" t="s">
        <v>1574</v>
      </c>
      <c r="F723" s="66" t="s">
        <v>1021</v>
      </c>
      <c r="G723" s="66" t="s">
        <v>1112</v>
      </c>
      <c r="H723" s="101" t="s">
        <v>2658</v>
      </c>
      <c r="I723" s="101" t="s">
        <v>2659</v>
      </c>
      <c r="J723" s="65"/>
      <c r="K723" s="65"/>
      <c r="L723" s="65"/>
      <c r="M723" s="65"/>
      <c r="N723" s="65"/>
      <c r="O723" s="65"/>
      <c r="P723" s="65"/>
      <c r="Q723" s="65"/>
      <c r="S723" s="215">
        <v>1</v>
      </c>
      <c r="T723" s="4"/>
      <c r="U723" s="5"/>
      <c r="V723" s="5"/>
      <c r="W723" s="5"/>
      <c r="X723" s="5"/>
      <c r="Y723" s="5"/>
    </row>
    <row r="724" spans="2:25" s="3" customFormat="1" ht="60" customHeight="1">
      <c r="B724" s="14" t="s">
        <v>464</v>
      </c>
      <c r="C724" s="14" t="s">
        <v>759</v>
      </c>
      <c r="D724" s="6" t="s">
        <v>733</v>
      </c>
      <c r="E724" s="23" t="s">
        <v>1578</v>
      </c>
      <c r="F724" s="66" t="s">
        <v>1021</v>
      </c>
      <c r="G724" s="66" t="s">
        <v>1112</v>
      </c>
      <c r="H724" s="101" t="s">
        <v>2660</v>
      </c>
      <c r="I724" s="101" t="s">
        <v>2661</v>
      </c>
      <c r="J724" s="65"/>
      <c r="K724" s="65"/>
      <c r="L724" s="65"/>
      <c r="M724" s="65"/>
      <c r="N724" s="65"/>
      <c r="O724" s="65"/>
      <c r="P724" s="65"/>
      <c r="Q724" s="65"/>
      <c r="S724" s="215">
        <v>1</v>
      </c>
      <c r="T724" s="4"/>
      <c r="U724" s="5"/>
      <c r="V724" s="5"/>
      <c r="W724" s="5"/>
      <c r="X724" s="5"/>
      <c r="Y724" s="5"/>
    </row>
    <row r="725" spans="2:25" s="3" customFormat="1" ht="60" customHeight="1">
      <c r="B725" s="14" t="s">
        <v>464</v>
      </c>
      <c r="C725" s="14" t="s">
        <v>513</v>
      </c>
      <c r="D725" s="6" t="s">
        <v>565</v>
      </c>
      <c r="E725" s="23" t="s">
        <v>1582</v>
      </c>
      <c r="F725" s="66" t="s">
        <v>1021</v>
      </c>
      <c r="G725" s="66" t="s">
        <v>1112</v>
      </c>
      <c r="H725" s="101" t="s">
        <v>2662</v>
      </c>
      <c r="I725" s="101" t="s">
        <v>2663</v>
      </c>
      <c r="J725" s="65"/>
      <c r="K725" s="65"/>
      <c r="L725" s="65"/>
      <c r="M725" s="65"/>
      <c r="N725" s="65"/>
      <c r="O725" s="65"/>
      <c r="P725" s="65"/>
      <c r="Q725" s="65"/>
      <c r="S725" s="215">
        <v>1</v>
      </c>
      <c r="T725" s="4"/>
      <c r="U725" s="5"/>
      <c r="V725" s="5"/>
      <c r="W725" s="5"/>
      <c r="X725" s="5"/>
      <c r="Y725" s="5"/>
    </row>
    <row r="726" spans="2:25" s="3" customFormat="1" ht="60" customHeight="1">
      <c r="B726" s="14" t="s">
        <v>464</v>
      </c>
      <c r="C726" s="14" t="s">
        <v>477</v>
      </c>
      <c r="D726" s="6" t="s">
        <v>750</v>
      </c>
      <c r="E726" s="23" t="s">
        <v>1586</v>
      </c>
      <c r="F726" s="66" t="s">
        <v>1021</v>
      </c>
      <c r="G726" s="66" t="s">
        <v>1112</v>
      </c>
      <c r="H726" s="101" t="s">
        <v>2664</v>
      </c>
      <c r="I726" s="101" t="s">
        <v>2665</v>
      </c>
      <c r="J726" s="65"/>
      <c r="K726" s="65"/>
      <c r="L726" s="65"/>
      <c r="M726" s="65"/>
      <c r="N726" s="65"/>
      <c r="O726" s="65"/>
      <c r="P726" s="65"/>
      <c r="Q726" s="65"/>
      <c r="S726" s="215">
        <v>1</v>
      </c>
      <c r="T726" s="4"/>
      <c r="U726" s="5"/>
      <c r="V726" s="5"/>
      <c r="W726" s="5"/>
      <c r="X726" s="5"/>
      <c r="Y726" s="5"/>
    </row>
    <row r="727" spans="2:25" s="3" customFormat="1" ht="60" customHeight="1">
      <c r="B727" s="14" t="s">
        <v>464</v>
      </c>
      <c r="C727" s="14" t="s">
        <v>650</v>
      </c>
      <c r="D727" s="6" t="s">
        <v>757</v>
      </c>
      <c r="E727" s="23" t="s">
        <v>1589</v>
      </c>
      <c r="F727" s="66" t="s">
        <v>1021</v>
      </c>
      <c r="G727" s="66" t="s">
        <v>1112</v>
      </c>
      <c r="H727" s="101" t="s">
        <v>2666</v>
      </c>
      <c r="I727" s="101" t="s">
        <v>2667</v>
      </c>
      <c r="J727" s="65"/>
      <c r="K727" s="65"/>
      <c r="L727" s="65"/>
      <c r="M727" s="65"/>
      <c r="N727" s="65"/>
      <c r="O727" s="65"/>
      <c r="P727" s="65"/>
      <c r="Q727" s="65"/>
      <c r="S727" s="215">
        <v>1</v>
      </c>
      <c r="T727" s="4"/>
      <c r="U727" s="5"/>
      <c r="V727" s="5"/>
      <c r="W727" s="5"/>
      <c r="X727" s="5"/>
      <c r="Y727" s="5"/>
    </row>
    <row r="728" spans="2:25" s="3" customFormat="1" ht="60" customHeight="1">
      <c r="B728" s="14" t="s">
        <v>464</v>
      </c>
      <c r="C728" s="14" t="s">
        <v>547</v>
      </c>
      <c r="D728" s="6" t="s">
        <v>1593</v>
      </c>
      <c r="E728" s="23" t="s">
        <v>1594</v>
      </c>
      <c r="F728" s="66" t="s">
        <v>1021</v>
      </c>
      <c r="G728" s="66" t="s">
        <v>1112</v>
      </c>
      <c r="H728" s="101" t="s">
        <v>2668</v>
      </c>
      <c r="I728" s="101" t="s">
        <v>2669</v>
      </c>
      <c r="J728" s="65"/>
      <c r="K728" s="65"/>
      <c r="L728" s="65"/>
      <c r="M728" s="65"/>
      <c r="N728" s="65"/>
      <c r="O728" s="65"/>
      <c r="P728" s="65"/>
      <c r="Q728" s="65"/>
      <c r="S728" s="215">
        <v>1</v>
      </c>
      <c r="T728" s="4"/>
      <c r="U728" s="5"/>
      <c r="V728" s="5"/>
      <c r="W728" s="5"/>
      <c r="X728" s="5"/>
      <c r="Y728" s="5"/>
    </row>
    <row r="729" spans="2:25" s="3" customFormat="1" ht="60" customHeight="1">
      <c r="B729" s="14" t="s">
        <v>1115</v>
      </c>
      <c r="C729" s="14" t="s">
        <v>774</v>
      </c>
      <c r="D729" s="6" t="s">
        <v>336</v>
      </c>
      <c r="E729" s="23" t="s">
        <v>1570</v>
      </c>
      <c r="F729" s="66" t="s">
        <v>1036</v>
      </c>
      <c r="G729" s="66" t="s">
        <v>1116</v>
      </c>
      <c r="H729" s="101" t="s">
        <v>2670</v>
      </c>
      <c r="I729" s="101" t="s">
        <v>2671</v>
      </c>
      <c r="J729" s="65"/>
      <c r="K729" s="65"/>
      <c r="L729" s="65"/>
      <c r="M729" s="65"/>
      <c r="N729" s="65"/>
      <c r="O729" s="65"/>
      <c r="P729" s="65"/>
      <c r="Q729" s="65"/>
      <c r="S729" s="215">
        <v>1</v>
      </c>
      <c r="T729" s="4"/>
      <c r="U729" s="5"/>
      <c r="V729" s="5"/>
      <c r="W729" s="5"/>
      <c r="X729" s="5"/>
      <c r="Y729" s="5"/>
    </row>
    <row r="730" spans="2:25" s="3" customFormat="1" ht="60" customHeight="1">
      <c r="B730" s="14" t="s">
        <v>1115</v>
      </c>
      <c r="C730" s="14" t="s">
        <v>460</v>
      </c>
      <c r="D730" s="6" t="s">
        <v>336</v>
      </c>
      <c r="E730" s="23" t="s">
        <v>1574</v>
      </c>
      <c r="F730" s="66" t="s">
        <v>1036</v>
      </c>
      <c r="G730" s="66" t="s">
        <v>1116</v>
      </c>
      <c r="H730" s="101" t="s">
        <v>2672</v>
      </c>
      <c r="I730" s="101" t="s">
        <v>2673</v>
      </c>
      <c r="J730" s="65"/>
      <c r="K730" s="65"/>
      <c r="L730" s="65"/>
      <c r="M730" s="65"/>
      <c r="N730" s="65"/>
      <c r="O730" s="65"/>
      <c r="P730" s="65"/>
      <c r="Q730" s="65"/>
      <c r="S730" s="215">
        <v>1</v>
      </c>
      <c r="T730" s="4"/>
      <c r="U730" s="5"/>
      <c r="V730" s="5"/>
      <c r="W730" s="5"/>
      <c r="X730" s="5"/>
      <c r="Y730" s="5"/>
    </row>
    <row r="731" spans="2:25" s="3" customFormat="1" ht="60" customHeight="1">
      <c r="B731" s="14" t="s">
        <v>1115</v>
      </c>
      <c r="C731" s="14" t="s">
        <v>542</v>
      </c>
      <c r="D731" s="6" t="s">
        <v>733</v>
      </c>
      <c r="E731" s="23" t="s">
        <v>1578</v>
      </c>
      <c r="F731" s="66" t="s">
        <v>1036</v>
      </c>
      <c r="G731" s="66" t="s">
        <v>1116</v>
      </c>
      <c r="H731" s="101" t="s">
        <v>2674</v>
      </c>
      <c r="I731" s="101" t="s">
        <v>2675</v>
      </c>
      <c r="J731" s="65"/>
      <c r="K731" s="65"/>
      <c r="L731" s="65"/>
      <c r="M731" s="65"/>
      <c r="N731" s="65"/>
      <c r="O731" s="65"/>
      <c r="P731" s="65"/>
      <c r="Q731" s="65"/>
      <c r="S731" s="215">
        <v>1</v>
      </c>
      <c r="T731" s="4"/>
      <c r="U731" s="5"/>
      <c r="V731" s="5"/>
      <c r="W731" s="5"/>
      <c r="X731" s="5"/>
      <c r="Y731" s="5"/>
    </row>
    <row r="732" spans="2:25" s="3" customFormat="1" ht="60" customHeight="1">
      <c r="B732" s="14" t="s">
        <v>1115</v>
      </c>
      <c r="C732" s="14" t="s">
        <v>648</v>
      </c>
      <c r="D732" s="6" t="s">
        <v>565</v>
      </c>
      <c r="E732" s="23" t="s">
        <v>1582</v>
      </c>
      <c r="F732" s="66" t="s">
        <v>1036</v>
      </c>
      <c r="G732" s="66" t="s">
        <v>1116</v>
      </c>
      <c r="H732" s="101" t="s">
        <v>2676</v>
      </c>
      <c r="I732" s="101" t="s">
        <v>2677</v>
      </c>
      <c r="J732" s="65"/>
      <c r="K732" s="65"/>
      <c r="L732" s="65"/>
      <c r="M732" s="65"/>
      <c r="N732" s="65"/>
      <c r="O732" s="65"/>
      <c r="P732" s="65"/>
      <c r="Q732" s="65"/>
      <c r="S732" s="215">
        <v>1</v>
      </c>
      <c r="T732" s="4"/>
      <c r="U732" s="5"/>
      <c r="V732" s="5"/>
      <c r="W732" s="5"/>
      <c r="X732" s="5"/>
      <c r="Y732" s="5"/>
    </row>
    <row r="733" spans="2:25" s="3" customFormat="1" ht="60" customHeight="1">
      <c r="B733" s="14" t="s">
        <v>1115</v>
      </c>
      <c r="C733" s="14" t="s">
        <v>687</v>
      </c>
      <c r="D733" s="6" t="s">
        <v>750</v>
      </c>
      <c r="E733" s="23" t="s">
        <v>1586</v>
      </c>
      <c r="F733" s="66" t="s">
        <v>1036</v>
      </c>
      <c r="G733" s="66" t="s">
        <v>1116</v>
      </c>
      <c r="H733" s="101" t="s">
        <v>2678</v>
      </c>
      <c r="I733" s="101" t="s">
        <v>2679</v>
      </c>
      <c r="J733" s="65"/>
      <c r="K733" s="65"/>
      <c r="L733" s="65"/>
      <c r="M733" s="65"/>
      <c r="N733" s="65"/>
      <c r="O733" s="65"/>
      <c r="P733" s="65"/>
      <c r="Q733" s="65"/>
      <c r="S733" s="215">
        <v>1</v>
      </c>
      <c r="T733" s="4"/>
      <c r="U733" s="5"/>
      <c r="V733" s="5"/>
      <c r="W733" s="5"/>
      <c r="X733" s="5"/>
      <c r="Y733" s="5"/>
    </row>
    <row r="734" spans="2:25" s="3" customFormat="1" ht="60" customHeight="1">
      <c r="B734" s="14" t="s">
        <v>1115</v>
      </c>
      <c r="C734" s="14" t="s">
        <v>720</v>
      </c>
      <c r="D734" s="6" t="s">
        <v>757</v>
      </c>
      <c r="E734" s="23" t="s">
        <v>1589</v>
      </c>
      <c r="F734" s="66" t="s">
        <v>1036</v>
      </c>
      <c r="G734" s="66" t="s">
        <v>1116</v>
      </c>
      <c r="H734" s="101" t="s">
        <v>2680</v>
      </c>
      <c r="I734" s="101" t="s">
        <v>2681</v>
      </c>
      <c r="J734" s="65"/>
      <c r="K734" s="65"/>
      <c r="L734" s="65"/>
      <c r="M734" s="65"/>
      <c r="N734" s="65"/>
      <c r="O734" s="65"/>
      <c r="P734" s="65"/>
      <c r="Q734" s="65"/>
      <c r="S734" s="215">
        <v>1</v>
      </c>
      <c r="T734" s="4"/>
      <c r="U734" s="5"/>
      <c r="V734" s="5"/>
      <c r="W734" s="5"/>
      <c r="X734" s="5"/>
      <c r="Y734" s="5"/>
    </row>
    <row r="735" spans="2:25" s="3" customFormat="1" ht="60" customHeight="1">
      <c r="B735" s="14" t="s">
        <v>1115</v>
      </c>
      <c r="C735" s="14" t="s">
        <v>773</v>
      </c>
      <c r="D735" s="6" t="s">
        <v>1593</v>
      </c>
      <c r="E735" s="23" t="s">
        <v>1594</v>
      </c>
      <c r="F735" s="66" t="s">
        <v>1036</v>
      </c>
      <c r="G735" s="66" t="s">
        <v>1116</v>
      </c>
      <c r="H735" s="101" t="s">
        <v>2682</v>
      </c>
      <c r="I735" s="101" t="s">
        <v>2683</v>
      </c>
      <c r="J735" s="65"/>
      <c r="K735" s="65"/>
      <c r="L735" s="65"/>
      <c r="M735" s="65"/>
      <c r="N735" s="65"/>
      <c r="O735" s="65"/>
      <c r="P735" s="65"/>
      <c r="Q735" s="65"/>
      <c r="S735" s="215">
        <v>1</v>
      </c>
      <c r="T735" s="4"/>
      <c r="U735" s="5"/>
      <c r="V735" s="5"/>
      <c r="W735" s="5"/>
      <c r="X735" s="5"/>
      <c r="Y735" s="5"/>
    </row>
    <row r="736" spans="2:25" s="3" customFormat="1" ht="60" customHeight="1">
      <c r="B736" s="14" t="s">
        <v>1073</v>
      </c>
      <c r="C736" s="14" t="s">
        <v>684</v>
      </c>
      <c r="D736" s="6" t="s">
        <v>336</v>
      </c>
      <c r="E736" s="23" t="s">
        <v>1570</v>
      </c>
      <c r="F736" s="66" t="s">
        <v>198</v>
      </c>
      <c r="G736" s="66" t="s">
        <v>1119</v>
      </c>
      <c r="H736" s="101" t="s">
        <v>2684</v>
      </c>
      <c r="I736" s="101" t="s">
        <v>2685</v>
      </c>
      <c r="J736" s="65"/>
      <c r="K736" s="65"/>
      <c r="L736" s="65"/>
      <c r="M736" s="65"/>
      <c r="N736" s="65"/>
      <c r="O736" s="65"/>
      <c r="P736" s="65"/>
      <c r="Q736" s="65"/>
      <c r="S736" s="215">
        <v>1</v>
      </c>
      <c r="T736" s="4"/>
      <c r="U736" s="5"/>
      <c r="V736" s="5"/>
      <c r="W736" s="5"/>
      <c r="X736" s="5"/>
      <c r="Y736" s="5"/>
    </row>
    <row r="737" spans="2:25" s="3" customFormat="1" ht="60" customHeight="1">
      <c r="B737" s="14" t="s">
        <v>1073</v>
      </c>
      <c r="C737" s="14" t="s">
        <v>738</v>
      </c>
      <c r="D737" s="6" t="s">
        <v>336</v>
      </c>
      <c r="E737" s="23" t="s">
        <v>1574</v>
      </c>
      <c r="F737" s="66" t="s">
        <v>198</v>
      </c>
      <c r="G737" s="66" t="s">
        <v>1119</v>
      </c>
      <c r="H737" s="101" t="s">
        <v>2686</v>
      </c>
      <c r="I737" s="101" t="s">
        <v>2687</v>
      </c>
      <c r="J737" s="65"/>
      <c r="K737" s="65"/>
      <c r="L737" s="65"/>
      <c r="M737" s="65"/>
      <c r="N737" s="65"/>
      <c r="O737" s="65"/>
      <c r="P737" s="65"/>
      <c r="Q737" s="65"/>
      <c r="S737" s="215">
        <v>1</v>
      </c>
      <c r="T737" s="4"/>
      <c r="U737" s="5"/>
      <c r="V737" s="5"/>
      <c r="W737" s="5"/>
      <c r="X737" s="5"/>
      <c r="Y737" s="5"/>
    </row>
    <row r="738" spans="2:25" s="3" customFormat="1" ht="60" customHeight="1">
      <c r="B738" s="14" t="s">
        <v>1073</v>
      </c>
      <c r="C738" s="14" t="s">
        <v>809</v>
      </c>
      <c r="D738" s="6" t="s">
        <v>733</v>
      </c>
      <c r="E738" s="23" t="s">
        <v>1578</v>
      </c>
      <c r="F738" s="66" t="s">
        <v>198</v>
      </c>
      <c r="G738" s="66" t="s">
        <v>1119</v>
      </c>
      <c r="H738" s="101" t="s">
        <v>2688</v>
      </c>
      <c r="I738" s="101" t="s">
        <v>2689</v>
      </c>
      <c r="J738" s="65"/>
      <c r="K738" s="65"/>
      <c r="L738" s="65"/>
      <c r="M738" s="65"/>
      <c r="N738" s="65"/>
      <c r="O738" s="65"/>
      <c r="P738" s="65"/>
      <c r="Q738" s="65"/>
      <c r="S738" s="215">
        <v>1</v>
      </c>
      <c r="T738" s="4"/>
      <c r="U738" s="5"/>
      <c r="V738" s="5"/>
      <c r="W738" s="5"/>
      <c r="X738" s="5"/>
      <c r="Y738" s="5"/>
    </row>
    <row r="739" spans="2:25" s="3" customFormat="1" ht="60" customHeight="1">
      <c r="B739" s="14" t="s">
        <v>1073</v>
      </c>
      <c r="C739" s="14" t="s">
        <v>710</v>
      </c>
      <c r="D739" s="6" t="s">
        <v>565</v>
      </c>
      <c r="E739" s="23" t="s">
        <v>1582</v>
      </c>
      <c r="F739" s="66" t="s">
        <v>198</v>
      </c>
      <c r="G739" s="66" t="s">
        <v>1119</v>
      </c>
      <c r="H739" s="101" t="s">
        <v>2690</v>
      </c>
      <c r="I739" s="101" t="s">
        <v>2691</v>
      </c>
      <c r="J739" s="65"/>
      <c r="K739" s="65"/>
      <c r="L739" s="65"/>
      <c r="M739" s="65"/>
      <c r="N739" s="65"/>
      <c r="O739" s="65"/>
      <c r="P739" s="65"/>
      <c r="Q739" s="65"/>
      <c r="S739" s="215">
        <v>1</v>
      </c>
      <c r="T739" s="4"/>
      <c r="U739" s="5"/>
      <c r="V739" s="5"/>
      <c r="W739" s="5"/>
      <c r="X739" s="5"/>
      <c r="Y739" s="5"/>
    </row>
    <row r="740" spans="2:25" s="3" customFormat="1" ht="60" customHeight="1">
      <c r="B740" s="14" t="s">
        <v>1073</v>
      </c>
      <c r="C740" s="14" t="s">
        <v>647</v>
      </c>
      <c r="D740" s="6" t="s">
        <v>750</v>
      </c>
      <c r="E740" s="23" t="s">
        <v>1586</v>
      </c>
      <c r="F740" s="66" t="s">
        <v>198</v>
      </c>
      <c r="G740" s="66" t="s">
        <v>1119</v>
      </c>
      <c r="H740" s="101" t="s">
        <v>2692</v>
      </c>
      <c r="I740" s="101" t="s">
        <v>2693</v>
      </c>
      <c r="J740" s="65"/>
      <c r="K740" s="65"/>
      <c r="L740" s="65"/>
      <c r="M740" s="65"/>
      <c r="N740" s="65"/>
      <c r="O740" s="65"/>
      <c r="P740" s="65"/>
      <c r="Q740" s="65"/>
      <c r="S740" s="215">
        <v>1</v>
      </c>
      <c r="T740" s="4"/>
      <c r="U740" s="5"/>
      <c r="V740" s="5"/>
      <c r="W740" s="5"/>
      <c r="X740" s="5"/>
      <c r="Y740" s="5"/>
    </row>
    <row r="741" spans="2:25" s="3" customFormat="1" ht="60" customHeight="1">
      <c r="B741" s="14" t="s">
        <v>1073</v>
      </c>
      <c r="C741" s="14" t="s">
        <v>722</v>
      </c>
      <c r="D741" s="6" t="s">
        <v>757</v>
      </c>
      <c r="E741" s="23" t="s">
        <v>1589</v>
      </c>
      <c r="F741" s="66" t="s">
        <v>198</v>
      </c>
      <c r="G741" s="66" t="s">
        <v>1119</v>
      </c>
      <c r="H741" s="101" t="s">
        <v>2694</v>
      </c>
      <c r="I741" s="101" t="s">
        <v>2695</v>
      </c>
      <c r="J741" s="65"/>
      <c r="K741" s="65"/>
      <c r="L741" s="65"/>
      <c r="M741" s="65"/>
      <c r="N741" s="65"/>
      <c r="O741" s="65"/>
      <c r="P741" s="65"/>
      <c r="Q741" s="65"/>
      <c r="S741" s="215">
        <v>1</v>
      </c>
      <c r="T741" s="4"/>
      <c r="U741" s="5"/>
      <c r="V741" s="5"/>
      <c r="W741" s="5"/>
      <c r="X741" s="5"/>
      <c r="Y741" s="5"/>
    </row>
    <row r="742" spans="2:25" s="3" customFormat="1" ht="60" customHeight="1">
      <c r="B742" s="14" t="s">
        <v>1073</v>
      </c>
      <c r="C742" s="14" t="s">
        <v>744</v>
      </c>
      <c r="D742" s="6" t="s">
        <v>1593</v>
      </c>
      <c r="E742" s="23" t="s">
        <v>1594</v>
      </c>
      <c r="F742" s="66" t="s">
        <v>198</v>
      </c>
      <c r="G742" s="66" t="s">
        <v>1119</v>
      </c>
      <c r="H742" s="101" t="s">
        <v>2696</v>
      </c>
      <c r="I742" s="101" t="s">
        <v>2697</v>
      </c>
      <c r="J742" s="65"/>
      <c r="K742" s="65"/>
      <c r="L742" s="65"/>
      <c r="M742" s="65"/>
      <c r="N742" s="65"/>
      <c r="O742" s="65"/>
      <c r="P742" s="65"/>
      <c r="Q742" s="65"/>
      <c r="S742" s="215">
        <v>1</v>
      </c>
      <c r="T742" s="4"/>
      <c r="U742" s="5"/>
      <c r="V742" s="5"/>
      <c r="W742" s="5"/>
      <c r="X742" s="5"/>
      <c r="Y742" s="5"/>
    </row>
    <row r="743" spans="2:25" s="3" customFormat="1" ht="60" customHeight="1">
      <c r="B743" s="14" t="s">
        <v>1122</v>
      </c>
      <c r="C743" s="14" t="s">
        <v>687</v>
      </c>
      <c r="D743" s="6" t="s">
        <v>336</v>
      </c>
      <c r="E743" s="23" t="s">
        <v>1570</v>
      </c>
      <c r="F743" s="66" t="s">
        <v>1021</v>
      </c>
      <c r="G743" s="66" t="s">
        <v>1123</v>
      </c>
      <c r="H743" s="101" t="s">
        <v>2698</v>
      </c>
      <c r="I743" s="101" t="s">
        <v>2699</v>
      </c>
      <c r="J743" s="65"/>
      <c r="K743" s="65"/>
      <c r="L743" s="65"/>
      <c r="M743" s="65"/>
      <c r="N743" s="65"/>
      <c r="O743" s="65"/>
      <c r="P743" s="65"/>
      <c r="Q743" s="65"/>
      <c r="S743" s="215">
        <v>1</v>
      </c>
      <c r="T743" s="4"/>
      <c r="U743" s="5"/>
      <c r="V743" s="5"/>
      <c r="W743" s="5"/>
      <c r="X743" s="5"/>
      <c r="Y743" s="5"/>
    </row>
    <row r="744" spans="2:25" s="3" customFormat="1" ht="60" customHeight="1">
      <c r="B744" s="14" t="s">
        <v>1122</v>
      </c>
      <c r="C744" s="14" t="s">
        <v>460</v>
      </c>
      <c r="D744" s="6" t="s">
        <v>336</v>
      </c>
      <c r="E744" s="23" t="s">
        <v>1574</v>
      </c>
      <c r="F744" s="66" t="s">
        <v>1021</v>
      </c>
      <c r="G744" s="66" t="s">
        <v>1123</v>
      </c>
      <c r="H744" s="101" t="s">
        <v>2700</v>
      </c>
      <c r="I744" s="101" t="s">
        <v>2701</v>
      </c>
      <c r="J744" s="65"/>
      <c r="K744" s="65"/>
      <c r="L744" s="65"/>
      <c r="M744" s="65"/>
      <c r="N744" s="65"/>
      <c r="O744" s="65"/>
      <c r="P744" s="65"/>
      <c r="Q744" s="65"/>
      <c r="S744" s="215">
        <v>1</v>
      </c>
      <c r="T744" s="4"/>
      <c r="U744" s="5"/>
      <c r="V744" s="5"/>
      <c r="W744" s="5"/>
      <c r="X744" s="5"/>
      <c r="Y744" s="5"/>
    </row>
    <row r="745" spans="2:25" s="3" customFormat="1" ht="60" customHeight="1">
      <c r="B745" s="14" t="s">
        <v>1122</v>
      </c>
      <c r="C745" s="14" t="s">
        <v>507</v>
      </c>
      <c r="D745" s="6" t="s">
        <v>733</v>
      </c>
      <c r="E745" s="23" t="s">
        <v>1578</v>
      </c>
      <c r="F745" s="66" t="s">
        <v>1021</v>
      </c>
      <c r="G745" s="66" t="s">
        <v>1123</v>
      </c>
      <c r="H745" s="101" t="s">
        <v>2702</v>
      </c>
      <c r="I745" s="101" t="s">
        <v>2703</v>
      </c>
      <c r="J745" s="65"/>
      <c r="K745" s="65"/>
      <c r="L745" s="65"/>
      <c r="M745" s="65"/>
      <c r="N745" s="65"/>
      <c r="O745" s="65"/>
      <c r="P745" s="65"/>
      <c r="Q745" s="65"/>
      <c r="S745" s="215">
        <v>1</v>
      </c>
      <c r="T745" s="4"/>
      <c r="U745" s="5"/>
      <c r="V745" s="5"/>
      <c r="W745" s="5"/>
      <c r="X745" s="5"/>
      <c r="Y745" s="5"/>
    </row>
    <row r="746" spans="2:25" s="3" customFormat="1" ht="60" customHeight="1">
      <c r="B746" s="14" t="s">
        <v>1122</v>
      </c>
      <c r="C746" s="14" t="s">
        <v>774</v>
      </c>
      <c r="D746" s="6" t="s">
        <v>565</v>
      </c>
      <c r="E746" s="23" t="s">
        <v>1582</v>
      </c>
      <c r="F746" s="66" t="s">
        <v>1021</v>
      </c>
      <c r="G746" s="66" t="s">
        <v>1123</v>
      </c>
      <c r="H746" s="101" t="s">
        <v>2704</v>
      </c>
      <c r="I746" s="101" t="s">
        <v>2705</v>
      </c>
      <c r="J746" s="65"/>
      <c r="K746" s="65"/>
      <c r="L746" s="65"/>
      <c r="M746" s="65"/>
      <c r="N746" s="65"/>
      <c r="O746" s="65"/>
      <c r="P746" s="65"/>
      <c r="Q746" s="65"/>
      <c r="S746" s="215">
        <v>1</v>
      </c>
      <c r="T746" s="4"/>
      <c r="U746" s="5"/>
      <c r="V746" s="5"/>
      <c r="W746" s="5"/>
      <c r="X746" s="5"/>
      <c r="Y746" s="5"/>
    </row>
    <row r="747" spans="2:25" s="3" customFormat="1" ht="60" customHeight="1">
      <c r="B747" s="14" t="s">
        <v>1122</v>
      </c>
      <c r="C747" s="14" t="s">
        <v>1099</v>
      </c>
      <c r="D747" s="6" t="s">
        <v>750</v>
      </c>
      <c r="E747" s="23" t="s">
        <v>1586</v>
      </c>
      <c r="F747" s="66" t="s">
        <v>1021</v>
      </c>
      <c r="G747" s="66" t="s">
        <v>1123</v>
      </c>
      <c r="H747" s="101" t="s">
        <v>2706</v>
      </c>
      <c r="I747" s="101" t="s">
        <v>2707</v>
      </c>
      <c r="J747" s="65"/>
      <c r="K747" s="65"/>
      <c r="L747" s="65"/>
      <c r="M747" s="65"/>
      <c r="N747" s="65"/>
      <c r="O747" s="65"/>
      <c r="P747" s="65"/>
      <c r="Q747" s="65"/>
      <c r="S747" s="215">
        <v>1</v>
      </c>
      <c r="T747" s="4"/>
      <c r="U747" s="5"/>
      <c r="V747" s="5"/>
      <c r="W747" s="5"/>
      <c r="X747" s="5"/>
      <c r="Y747" s="5"/>
    </row>
    <row r="748" spans="2:25" s="3" customFormat="1" ht="60" customHeight="1">
      <c r="B748" s="14" t="s">
        <v>1122</v>
      </c>
      <c r="C748" s="14" t="s">
        <v>719</v>
      </c>
      <c r="D748" s="6" t="s">
        <v>757</v>
      </c>
      <c r="E748" s="23" t="s">
        <v>1589</v>
      </c>
      <c r="F748" s="66" t="s">
        <v>1021</v>
      </c>
      <c r="G748" s="66" t="s">
        <v>1123</v>
      </c>
      <c r="H748" s="101" t="s">
        <v>2708</v>
      </c>
      <c r="I748" s="101" t="s">
        <v>2709</v>
      </c>
      <c r="J748" s="65"/>
      <c r="K748" s="65"/>
      <c r="L748" s="65"/>
      <c r="M748" s="65"/>
      <c r="N748" s="65"/>
      <c r="O748" s="65"/>
      <c r="P748" s="65"/>
      <c r="Q748" s="65"/>
      <c r="S748" s="215">
        <v>1</v>
      </c>
      <c r="T748" s="4"/>
      <c r="U748" s="5"/>
      <c r="V748" s="5"/>
      <c r="W748" s="5"/>
      <c r="X748" s="5"/>
      <c r="Y748" s="5"/>
    </row>
    <row r="749" spans="2:25" s="3" customFormat="1" ht="60" customHeight="1">
      <c r="B749" s="14" t="s">
        <v>1122</v>
      </c>
      <c r="C749" s="14" t="s">
        <v>773</v>
      </c>
      <c r="D749" s="6" t="s">
        <v>1593</v>
      </c>
      <c r="E749" s="23" t="s">
        <v>1594</v>
      </c>
      <c r="F749" s="66" t="s">
        <v>1021</v>
      </c>
      <c r="G749" s="66" t="s">
        <v>1123</v>
      </c>
      <c r="H749" s="101" t="s">
        <v>2710</v>
      </c>
      <c r="I749" s="101" t="s">
        <v>2711</v>
      </c>
      <c r="J749" s="65"/>
      <c r="K749" s="65"/>
      <c r="L749" s="65"/>
      <c r="M749" s="65"/>
      <c r="N749" s="65"/>
      <c r="O749" s="65"/>
      <c r="P749" s="65"/>
      <c r="Q749" s="65"/>
      <c r="S749" s="215">
        <v>1</v>
      </c>
      <c r="T749" s="4"/>
      <c r="U749" s="5"/>
      <c r="V749" s="5"/>
      <c r="W749" s="5"/>
      <c r="X749" s="5"/>
      <c r="Y749" s="5"/>
    </row>
    <row r="750" spans="2:25" s="3" customFormat="1" ht="60" customHeight="1">
      <c r="B750" s="14" t="s">
        <v>774</v>
      </c>
      <c r="C750" s="14" t="s">
        <v>460</v>
      </c>
      <c r="D750" s="6" t="s">
        <v>336</v>
      </c>
      <c r="E750" s="23" t="s">
        <v>1570</v>
      </c>
      <c r="F750" s="66" t="s">
        <v>1126</v>
      </c>
      <c r="G750" s="66" t="s">
        <v>1127</v>
      </c>
      <c r="H750" s="101" t="s">
        <v>2712</v>
      </c>
      <c r="I750" s="101" t="s">
        <v>2713</v>
      </c>
      <c r="J750" s="65"/>
      <c r="K750" s="65"/>
      <c r="L750" s="65"/>
      <c r="M750" s="65"/>
      <c r="N750" s="65"/>
      <c r="O750" s="65"/>
      <c r="P750" s="65"/>
      <c r="Q750" s="65"/>
      <c r="S750" s="215">
        <v>1</v>
      </c>
      <c r="T750" s="4"/>
      <c r="U750" s="5"/>
      <c r="V750" s="5"/>
      <c r="W750" s="5"/>
      <c r="X750" s="5"/>
      <c r="Y750" s="5"/>
    </row>
    <row r="751" spans="2:25" s="3" customFormat="1" ht="60" customHeight="1">
      <c r="B751" s="14" t="s">
        <v>774</v>
      </c>
      <c r="C751" s="14" t="s">
        <v>865</v>
      </c>
      <c r="D751" s="6" t="s">
        <v>336</v>
      </c>
      <c r="E751" s="23" t="s">
        <v>1574</v>
      </c>
      <c r="F751" s="66" t="s">
        <v>1126</v>
      </c>
      <c r="G751" s="66" t="s">
        <v>1127</v>
      </c>
      <c r="H751" s="101" t="s">
        <v>2714</v>
      </c>
      <c r="I751" s="101" t="s">
        <v>2715</v>
      </c>
      <c r="J751" s="65"/>
      <c r="K751" s="65"/>
      <c r="L751" s="65"/>
      <c r="M751" s="65"/>
      <c r="N751" s="65"/>
      <c r="O751" s="65"/>
      <c r="P751" s="65"/>
      <c r="Q751" s="65"/>
      <c r="S751" s="215">
        <v>1</v>
      </c>
      <c r="T751" s="4"/>
      <c r="U751" s="5"/>
      <c r="V751" s="5"/>
      <c r="W751" s="5"/>
      <c r="X751" s="5"/>
      <c r="Y751" s="5"/>
    </row>
    <row r="752" spans="2:25" s="3" customFormat="1" ht="60" customHeight="1">
      <c r="B752" s="14" t="s">
        <v>774</v>
      </c>
      <c r="C752" s="14" t="s">
        <v>519</v>
      </c>
      <c r="D752" s="6" t="s">
        <v>733</v>
      </c>
      <c r="E752" s="23" t="s">
        <v>1578</v>
      </c>
      <c r="F752" s="66" t="s">
        <v>1126</v>
      </c>
      <c r="G752" s="66" t="s">
        <v>1127</v>
      </c>
      <c r="H752" s="101" t="s">
        <v>2716</v>
      </c>
      <c r="I752" s="101" t="s">
        <v>2717</v>
      </c>
      <c r="J752" s="65"/>
      <c r="K752" s="65"/>
      <c r="L752" s="65"/>
      <c r="M752" s="65"/>
      <c r="N752" s="65"/>
      <c r="O752" s="65"/>
      <c r="P752" s="65"/>
      <c r="Q752" s="65"/>
      <c r="S752" s="215">
        <v>1</v>
      </c>
      <c r="T752" s="4"/>
      <c r="U752" s="5"/>
      <c r="V752" s="5"/>
      <c r="W752" s="5"/>
      <c r="X752" s="5"/>
      <c r="Y752" s="5"/>
    </row>
    <row r="753" spans="2:25" s="3" customFormat="1" ht="60" customHeight="1">
      <c r="B753" s="14" t="s">
        <v>774</v>
      </c>
      <c r="C753" s="14" t="s">
        <v>773</v>
      </c>
      <c r="D753" s="6" t="s">
        <v>565</v>
      </c>
      <c r="E753" s="23" t="s">
        <v>1582</v>
      </c>
      <c r="F753" s="66" t="s">
        <v>1126</v>
      </c>
      <c r="G753" s="66" t="s">
        <v>1127</v>
      </c>
      <c r="H753" s="101" t="s">
        <v>2718</v>
      </c>
      <c r="I753" s="101" t="s">
        <v>2719</v>
      </c>
      <c r="J753" s="65"/>
      <c r="K753" s="65"/>
      <c r="L753" s="65"/>
      <c r="M753" s="65"/>
      <c r="N753" s="65"/>
      <c r="O753" s="65"/>
      <c r="P753" s="65"/>
      <c r="Q753" s="65"/>
      <c r="S753" s="215">
        <v>1</v>
      </c>
      <c r="T753" s="4"/>
      <c r="U753" s="5"/>
      <c r="V753" s="5"/>
      <c r="W753" s="5"/>
      <c r="X753" s="5"/>
      <c r="Y753" s="5"/>
    </row>
    <row r="754" spans="2:25" s="3" customFormat="1" ht="60" customHeight="1">
      <c r="B754" s="14" t="s">
        <v>774</v>
      </c>
      <c r="C754" s="14" t="s">
        <v>641</v>
      </c>
      <c r="D754" s="6" t="s">
        <v>750</v>
      </c>
      <c r="E754" s="23" t="s">
        <v>1586</v>
      </c>
      <c r="F754" s="66" t="s">
        <v>1126</v>
      </c>
      <c r="G754" s="66" t="s">
        <v>1127</v>
      </c>
      <c r="H754" s="101" t="s">
        <v>2720</v>
      </c>
      <c r="I754" s="101" t="s">
        <v>2721</v>
      </c>
      <c r="J754" s="65"/>
      <c r="K754" s="65"/>
      <c r="L754" s="65"/>
      <c r="M754" s="65"/>
      <c r="N754" s="65"/>
      <c r="O754" s="65"/>
      <c r="P754" s="65"/>
      <c r="Q754" s="65"/>
      <c r="S754" s="215">
        <v>1</v>
      </c>
      <c r="T754" s="4"/>
      <c r="U754" s="5"/>
      <c r="V754" s="5"/>
      <c r="W754" s="5"/>
      <c r="X754" s="5"/>
      <c r="Y754" s="5"/>
    </row>
    <row r="755" spans="2:25" s="3" customFormat="1" ht="60" customHeight="1">
      <c r="B755" s="14" t="s">
        <v>774</v>
      </c>
      <c r="C755" s="14" t="s">
        <v>553</v>
      </c>
      <c r="D755" s="6" t="s">
        <v>757</v>
      </c>
      <c r="E755" s="23" t="s">
        <v>1589</v>
      </c>
      <c r="F755" s="66" t="s">
        <v>1126</v>
      </c>
      <c r="G755" s="66" t="s">
        <v>1127</v>
      </c>
      <c r="H755" s="101" t="s">
        <v>2722</v>
      </c>
      <c r="I755" s="101" t="s">
        <v>2723</v>
      </c>
      <c r="J755" s="65"/>
      <c r="K755" s="65"/>
      <c r="L755" s="65"/>
      <c r="M755" s="65"/>
      <c r="N755" s="65"/>
      <c r="O755" s="65"/>
      <c r="P755" s="65"/>
      <c r="Q755" s="65"/>
      <c r="S755" s="215">
        <v>1</v>
      </c>
      <c r="T755" s="4"/>
      <c r="U755" s="5"/>
      <c r="V755" s="5"/>
      <c r="W755" s="5"/>
      <c r="X755" s="5"/>
      <c r="Y755" s="5"/>
    </row>
    <row r="756" spans="2:25" s="3" customFormat="1" ht="60" customHeight="1">
      <c r="B756" s="14" t="s">
        <v>774</v>
      </c>
      <c r="C756" s="14" t="s">
        <v>547</v>
      </c>
      <c r="D756" s="6" t="s">
        <v>1593</v>
      </c>
      <c r="E756" s="23" t="s">
        <v>1594</v>
      </c>
      <c r="F756" s="66" t="s">
        <v>1126</v>
      </c>
      <c r="G756" s="66" t="s">
        <v>1127</v>
      </c>
      <c r="H756" s="101" t="s">
        <v>2724</v>
      </c>
      <c r="I756" s="101" t="s">
        <v>2725</v>
      </c>
      <c r="J756" s="65"/>
      <c r="K756" s="65"/>
      <c r="L756" s="65"/>
      <c r="M756" s="65"/>
      <c r="N756" s="65"/>
      <c r="O756" s="65"/>
      <c r="P756" s="65"/>
      <c r="Q756" s="65"/>
      <c r="S756" s="215">
        <v>1</v>
      </c>
      <c r="T756" s="4"/>
      <c r="U756" s="5"/>
      <c r="V756" s="5"/>
      <c r="W756" s="5"/>
      <c r="X756" s="5"/>
      <c r="Y756" s="5"/>
    </row>
    <row r="757" spans="2:25" s="3" customFormat="1" ht="60" customHeight="1">
      <c r="B757" s="14" t="s">
        <v>530</v>
      </c>
      <c r="C757" s="14" t="s">
        <v>474</v>
      </c>
      <c r="D757" s="6" t="s">
        <v>336</v>
      </c>
      <c r="E757" s="23" t="s">
        <v>1570</v>
      </c>
      <c r="F757" s="66" t="s">
        <v>1029</v>
      </c>
      <c r="G757" s="66" t="s">
        <v>1130</v>
      </c>
      <c r="H757" s="101" t="s">
        <v>2726</v>
      </c>
      <c r="I757" s="101" t="s">
        <v>2727</v>
      </c>
      <c r="J757" s="65"/>
      <c r="K757" s="65"/>
      <c r="L757" s="65"/>
      <c r="M757" s="65"/>
      <c r="N757" s="65"/>
      <c r="O757" s="65"/>
      <c r="P757" s="65"/>
      <c r="Q757" s="65"/>
      <c r="S757" s="215">
        <v>1</v>
      </c>
      <c r="T757" s="4"/>
      <c r="U757" s="5"/>
      <c r="V757" s="5"/>
      <c r="W757" s="5"/>
      <c r="X757" s="5"/>
      <c r="Y757" s="5"/>
    </row>
    <row r="758" spans="2:25" s="3" customFormat="1" ht="60" customHeight="1">
      <c r="B758" s="14" t="s">
        <v>530</v>
      </c>
      <c r="C758" s="14" t="s">
        <v>692</v>
      </c>
      <c r="D758" s="6" t="s">
        <v>336</v>
      </c>
      <c r="E758" s="23" t="s">
        <v>1574</v>
      </c>
      <c r="F758" s="66" t="s">
        <v>1029</v>
      </c>
      <c r="G758" s="66" t="s">
        <v>1130</v>
      </c>
      <c r="H758" s="101" t="s">
        <v>2728</v>
      </c>
      <c r="I758" s="101" t="s">
        <v>2729</v>
      </c>
      <c r="J758" s="65"/>
      <c r="K758" s="65"/>
      <c r="L758" s="65"/>
      <c r="M758" s="65"/>
      <c r="N758" s="65"/>
      <c r="O758" s="65"/>
      <c r="P758" s="65"/>
      <c r="Q758" s="65"/>
      <c r="S758" s="215">
        <v>1</v>
      </c>
      <c r="T758" s="4"/>
      <c r="U758" s="5"/>
      <c r="V758" s="5"/>
      <c r="W758" s="5"/>
      <c r="X758" s="5"/>
      <c r="Y758" s="5"/>
    </row>
    <row r="759" spans="2:25" s="3" customFormat="1" ht="60" customHeight="1">
      <c r="B759" s="14" t="s">
        <v>530</v>
      </c>
      <c r="C759" s="14" t="s">
        <v>650</v>
      </c>
      <c r="D759" s="6" t="s">
        <v>733</v>
      </c>
      <c r="E759" s="23" t="s">
        <v>1578</v>
      </c>
      <c r="F759" s="66" t="s">
        <v>1029</v>
      </c>
      <c r="G759" s="66" t="s">
        <v>1130</v>
      </c>
      <c r="H759" s="101" t="s">
        <v>2730</v>
      </c>
      <c r="I759" s="101" t="s">
        <v>2731</v>
      </c>
      <c r="J759" s="65"/>
      <c r="K759" s="65"/>
      <c r="L759" s="65"/>
      <c r="M759" s="65"/>
      <c r="N759" s="65"/>
      <c r="O759" s="65"/>
      <c r="P759" s="65"/>
      <c r="Q759" s="65"/>
      <c r="S759" s="215">
        <v>1</v>
      </c>
      <c r="T759" s="4"/>
      <c r="U759" s="5"/>
      <c r="V759" s="5"/>
      <c r="W759" s="5"/>
      <c r="X759" s="5"/>
      <c r="Y759" s="5"/>
    </row>
    <row r="760" spans="2:25" s="3" customFormat="1" ht="60" customHeight="1">
      <c r="B760" s="14" t="s">
        <v>530</v>
      </c>
      <c r="C760" s="14" t="s">
        <v>1007</v>
      </c>
      <c r="D760" s="6" t="s">
        <v>565</v>
      </c>
      <c r="E760" s="23" t="s">
        <v>1582</v>
      </c>
      <c r="F760" s="66" t="s">
        <v>1029</v>
      </c>
      <c r="G760" s="66" t="s">
        <v>1130</v>
      </c>
      <c r="H760" s="101" t="s">
        <v>2732</v>
      </c>
      <c r="I760" s="101" t="s">
        <v>2733</v>
      </c>
      <c r="J760" s="65"/>
      <c r="K760" s="65"/>
      <c r="L760" s="65"/>
      <c r="M760" s="65"/>
      <c r="N760" s="65"/>
      <c r="O760" s="65"/>
      <c r="P760" s="65"/>
      <c r="Q760" s="65"/>
      <c r="S760" s="215">
        <v>1</v>
      </c>
      <c r="T760" s="4"/>
      <c r="U760" s="5"/>
      <c r="V760" s="5"/>
      <c r="W760" s="5"/>
      <c r="X760" s="5"/>
      <c r="Y760" s="5"/>
    </row>
    <row r="761" spans="2:25" s="3" customFormat="1" ht="60" customHeight="1">
      <c r="B761" s="14" t="s">
        <v>530</v>
      </c>
      <c r="C761" s="14" t="s">
        <v>941</v>
      </c>
      <c r="D761" s="6" t="s">
        <v>750</v>
      </c>
      <c r="E761" s="23" t="s">
        <v>1586</v>
      </c>
      <c r="F761" s="66" t="s">
        <v>1029</v>
      </c>
      <c r="G761" s="66" t="s">
        <v>1130</v>
      </c>
      <c r="H761" s="101" t="s">
        <v>2734</v>
      </c>
      <c r="I761" s="101" t="s">
        <v>2735</v>
      </c>
      <c r="J761" s="65"/>
      <c r="K761" s="65"/>
      <c r="L761" s="65"/>
      <c r="M761" s="65"/>
      <c r="N761" s="65"/>
      <c r="O761" s="65"/>
      <c r="P761" s="65"/>
      <c r="Q761" s="65"/>
      <c r="S761" s="215">
        <v>1</v>
      </c>
      <c r="T761" s="4"/>
      <c r="U761" s="5"/>
      <c r="V761" s="5"/>
      <c r="W761" s="5"/>
      <c r="X761" s="5"/>
      <c r="Y761" s="5"/>
    </row>
    <row r="762" spans="2:25" s="3" customFormat="1" ht="60" customHeight="1">
      <c r="B762" s="14" t="s">
        <v>530</v>
      </c>
      <c r="C762" s="14" t="s">
        <v>483</v>
      </c>
      <c r="D762" s="6" t="s">
        <v>757</v>
      </c>
      <c r="E762" s="23" t="s">
        <v>1589</v>
      </c>
      <c r="F762" s="66" t="s">
        <v>1029</v>
      </c>
      <c r="G762" s="66" t="s">
        <v>1130</v>
      </c>
      <c r="H762" s="101" t="s">
        <v>2736</v>
      </c>
      <c r="I762" s="101" t="s">
        <v>2737</v>
      </c>
      <c r="J762" s="65"/>
      <c r="K762" s="65"/>
      <c r="L762" s="65"/>
      <c r="M762" s="65"/>
      <c r="N762" s="65"/>
      <c r="O762" s="65"/>
      <c r="P762" s="65"/>
      <c r="Q762" s="65"/>
      <c r="S762" s="215">
        <v>1</v>
      </c>
      <c r="T762" s="4"/>
      <c r="U762" s="5"/>
      <c r="V762" s="5"/>
      <c r="W762" s="5"/>
      <c r="X762" s="5"/>
      <c r="Y762" s="5"/>
    </row>
    <row r="763" spans="2:25" s="3" customFormat="1" ht="60" customHeight="1">
      <c r="B763" s="14" t="s">
        <v>530</v>
      </c>
      <c r="C763" s="14" t="s">
        <v>547</v>
      </c>
      <c r="D763" s="6" t="s">
        <v>1593</v>
      </c>
      <c r="E763" s="23" t="s">
        <v>1594</v>
      </c>
      <c r="F763" s="66" t="s">
        <v>1029</v>
      </c>
      <c r="G763" s="66" t="s">
        <v>1130</v>
      </c>
      <c r="H763" s="101" t="s">
        <v>2738</v>
      </c>
      <c r="I763" s="101" t="s">
        <v>2739</v>
      </c>
      <c r="J763" s="65"/>
      <c r="K763" s="65"/>
      <c r="L763" s="65"/>
      <c r="M763" s="65"/>
      <c r="N763" s="65"/>
      <c r="O763" s="65"/>
      <c r="P763" s="65"/>
      <c r="Q763" s="65"/>
      <c r="S763" s="215">
        <v>1</v>
      </c>
      <c r="T763" s="4"/>
      <c r="U763" s="5"/>
      <c r="V763" s="5"/>
      <c r="W763" s="5"/>
      <c r="X763" s="5"/>
      <c r="Y763" s="5"/>
    </row>
    <row r="764" spans="2:25" s="3" customFormat="1" ht="60" customHeight="1">
      <c r="B764" s="14" t="s">
        <v>536</v>
      </c>
      <c r="C764" s="14" t="s">
        <v>477</v>
      </c>
      <c r="D764" s="6" t="s">
        <v>336</v>
      </c>
      <c r="E764" s="23" t="s">
        <v>1570</v>
      </c>
      <c r="F764" s="66" t="s">
        <v>1133</v>
      </c>
      <c r="G764" s="66" t="s">
        <v>1134</v>
      </c>
      <c r="H764" s="101" t="s">
        <v>2740</v>
      </c>
      <c r="I764" s="101" t="s">
        <v>2741</v>
      </c>
      <c r="J764" s="65"/>
      <c r="K764" s="65"/>
      <c r="L764" s="65"/>
      <c r="M764" s="65"/>
      <c r="N764" s="65"/>
      <c r="O764" s="65"/>
      <c r="P764" s="65"/>
      <c r="Q764" s="65"/>
      <c r="S764" s="215">
        <v>1</v>
      </c>
      <c r="T764" s="4"/>
      <c r="U764" s="5"/>
      <c r="V764" s="5"/>
      <c r="W764" s="5"/>
      <c r="X764" s="5"/>
      <c r="Y764" s="5"/>
    </row>
    <row r="765" spans="2:25" s="3" customFormat="1" ht="60" customHeight="1">
      <c r="B765" s="14" t="s">
        <v>536</v>
      </c>
      <c r="C765" s="14" t="s">
        <v>650</v>
      </c>
      <c r="D765" s="6" t="s">
        <v>336</v>
      </c>
      <c r="E765" s="23" t="s">
        <v>1574</v>
      </c>
      <c r="F765" s="66" t="s">
        <v>1133</v>
      </c>
      <c r="G765" s="66" t="s">
        <v>1134</v>
      </c>
      <c r="H765" s="101" t="s">
        <v>2742</v>
      </c>
      <c r="I765" s="101" t="s">
        <v>2743</v>
      </c>
      <c r="J765" s="65"/>
      <c r="K765" s="65"/>
      <c r="L765" s="65"/>
      <c r="M765" s="65"/>
      <c r="N765" s="65"/>
      <c r="O765" s="65"/>
      <c r="P765" s="65"/>
      <c r="Q765" s="65"/>
      <c r="S765" s="215">
        <v>1</v>
      </c>
      <c r="T765" s="4"/>
      <c r="U765" s="5"/>
      <c r="V765" s="5"/>
      <c r="W765" s="5"/>
      <c r="X765" s="5"/>
      <c r="Y765" s="5"/>
    </row>
    <row r="766" spans="2:25" s="3" customFormat="1" ht="60" customHeight="1">
      <c r="B766" s="14" t="s">
        <v>536</v>
      </c>
      <c r="C766" s="14" t="s">
        <v>692</v>
      </c>
      <c r="D766" s="6" t="s">
        <v>733</v>
      </c>
      <c r="E766" s="23" t="s">
        <v>1578</v>
      </c>
      <c r="F766" s="66" t="s">
        <v>1133</v>
      </c>
      <c r="G766" s="66" t="s">
        <v>1134</v>
      </c>
      <c r="H766" s="101" t="s">
        <v>2744</v>
      </c>
      <c r="I766" s="101" t="s">
        <v>2745</v>
      </c>
      <c r="J766" s="65"/>
      <c r="K766" s="65"/>
      <c r="L766" s="65"/>
      <c r="M766" s="65"/>
      <c r="N766" s="65"/>
      <c r="O766" s="65"/>
      <c r="P766" s="65"/>
      <c r="Q766" s="65"/>
      <c r="S766" s="215">
        <v>1</v>
      </c>
      <c r="T766" s="4"/>
      <c r="U766" s="5"/>
      <c r="V766" s="5"/>
      <c r="W766" s="5"/>
      <c r="X766" s="5"/>
      <c r="Y766" s="5"/>
    </row>
    <row r="767" spans="2:25" s="3" customFormat="1" ht="60" customHeight="1">
      <c r="B767" s="14" t="s">
        <v>536</v>
      </c>
      <c r="C767" s="14" t="s">
        <v>525</v>
      </c>
      <c r="D767" s="6" t="s">
        <v>565</v>
      </c>
      <c r="E767" s="23" t="s">
        <v>1582</v>
      </c>
      <c r="F767" s="66" t="s">
        <v>1133</v>
      </c>
      <c r="G767" s="66" t="s">
        <v>1134</v>
      </c>
      <c r="H767" s="101" t="s">
        <v>2746</v>
      </c>
      <c r="I767" s="101" t="s">
        <v>2747</v>
      </c>
      <c r="J767" s="65"/>
      <c r="K767" s="65"/>
      <c r="L767" s="65"/>
      <c r="M767" s="65"/>
      <c r="N767" s="65"/>
      <c r="O767" s="65"/>
      <c r="P767" s="65"/>
      <c r="Q767" s="65"/>
      <c r="S767" s="215">
        <v>1</v>
      </c>
      <c r="T767" s="4"/>
      <c r="U767" s="5"/>
      <c r="V767" s="5"/>
      <c r="W767" s="5"/>
      <c r="X767" s="5"/>
      <c r="Y767" s="5"/>
    </row>
    <row r="768" spans="2:25" s="3" customFormat="1" ht="60" customHeight="1">
      <c r="B768" s="14" t="s">
        <v>536</v>
      </c>
      <c r="C768" s="14" t="s">
        <v>941</v>
      </c>
      <c r="D768" s="6" t="s">
        <v>750</v>
      </c>
      <c r="E768" s="23" t="s">
        <v>1586</v>
      </c>
      <c r="F768" s="66" t="s">
        <v>1133</v>
      </c>
      <c r="G768" s="66" t="s">
        <v>1134</v>
      </c>
      <c r="H768" s="101" t="s">
        <v>2748</v>
      </c>
      <c r="I768" s="101" t="s">
        <v>2749</v>
      </c>
      <c r="J768" s="65"/>
      <c r="K768" s="65"/>
      <c r="L768" s="65"/>
      <c r="M768" s="65"/>
      <c r="N768" s="65"/>
      <c r="O768" s="65"/>
      <c r="P768" s="65"/>
      <c r="Q768" s="65"/>
      <c r="S768" s="215">
        <v>1</v>
      </c>
      <c r="T768" s="4"/>
      <c r="U768" s="5"/>
      <c r="V768" s="5"/>
      <c r="W768" s="5"/>
      <c r="X768" s="5"/>
      <c r="Y768" s="5"/>
    </row>
    <row r="769" spans="2:25" s="3" customFormat="1" ht="60" customHeight="1">
      <c r="B769" s="14" t="s">
        <v>536</v>
      </c>
      <c r="C769" s="14" t="s">
        <v>653</v>
      </c>
      <c r="D769" s="6" t="s">
        <v>757</v>
      </c>
      <c r="E769" s="23" t="s">
        <v>1589</v>
      </c>
      <c r="F769" s="66" t="s">
        <v>1133</v>
      </c>
      <c r="G769" s="66" t="s">
        <v>1134</v>
      </c>
      <c r="H769" s="101" t="s">
        <v>2750</v>
      </c>
      <c r="I769" s="101" t="s">
        <v>2751</v>
      </c>
      <c r="J769" s="65"/>
      <c r="K769" s="65"/>
      <c r="L769" s="65"/>
      <c r="M769" s="65"/>
      <c r="N769" s="65"/>
      <c r="O769" s="65"/>
      <c r="P769" s="65"/>
      <c r="Q769" s="65"/>
      <c r="S769" s="215">
        <v>1</v>
      </c>
      <c r="T769" s="4"/>
      <c r="U769" s="5"/>
      <c r="V769" s="5"/>
      <c r="W769" s="5"/>
      <c r="X769" s="5"/>
      <c r="Y769" s="5"/>
    </row>
    <row r="770" spans="2:25" s="3" customFormat="1" ht="60" customHeight="1">
      <c r="B770" s="14" t="s">
        <v>536</v>
      </c>
      <c r="C770" s="14" t="s">
        <v>547</v>
      </c>
      <c r="D770" s="6" t="s">
        <v>1593</v>
      </c>
      <c r="E770" s="23" t="s">
        <v>1594</v>
      </c>
      <c r="F770" s="66" t="s">
        <v>1133</v>
      </c>
      <c r="G770" s="66" t="s">
        <v>1134</v>
      </c>
      <c r="H770" s="101" t="s">
        <v>2752</v>
      </c>
      <c r="I770" s="101" t="s">
        <v>2753</v>
      </c>
      <c r="J770" s="65"/>
      <c r="K770" s="65"/>
      <c r="L770" s="65"/>
      <c r="M770" s="65"/>
      <c r="N770" s="65"/>
      <c r="O770" s="65"/>
      <c r="P770" s="65"/>
      <c r="Q770" s="65"/>
      <c r="S770" s="215">
        <v>1</v>
      </c>
      <c r="T770" s="4"/>
      <c r="U770" s="5"/>
      <c r="V770" s="5"/>
      <c r="W770" s="5"/>
      <c r="X770" s="5"/>
      <c r="Y770" s="5"/>
    </row>
    <row r="771" spans="2:25" s="3" customFormat="1" ht="60" customHeight="1">
      <c r="B771" s="14" t="s">
        <v>885</v>
      </c>
      <c r="C771" s="14" t="s">
        <v>692</v>
      </c>
      <c r="D771" s="6" t="s">
        <v>336</v>
      </c>
      <c r="E771" s="23" t="s">
        <v>1570</v>
      </c>
      <c r="F771" s="66" t="s">
        <v>1029</v>
      </c>
      <c r="G771" s="66" t="s">
        <v>1137</v>
      </c>
      <c r="H771" s="101" t="s">
        <v>2754</v>
      </c>
      <c r="I771" s="101" t="s">
        <v>2755</v>
      </c>
      <c r="J771" s="65"/>
      <c r="K771" s="65"/>
      <c r="L771" s="65"/>
      <c r="M771" s="65"/>
      <c r="N771" s="65"/>
      <c r="O771" s="65"/>
      <c r="P771" s="65"/>
      <c r="Q771" s="65"/>
      <c r="S771" s="215">
        <v>1</v>
      </c>
      <c r="T771" s="4"/>
      <c r="U771" s="5"/>
      <c r="V771" s="5"/>
      <c r="W771" s="5"/>
      <c r="X771" s="5"/>
      <c r="Y771" s="5"/>
    </row>
    <row r="772" spans="2:25" s="3" customFormat="1" ht="60" customHeight="1">
      <c r="B772" s="14" t="s">
        <v>885</v>
      </c>
      <c r="C772" s="14" t="s">
        <v>719</v>
      </c>
      <c r="D772" s="6" t="s">
        <v>336</v>
      </c>
      <c r="E772" s="23" t="s">
        <v>1574</v>
      </c>
      <c r="F772" s="66" t="s">
        <v>1029</v>
      </c>
      <c r="G772" s="66" t="s">
        <v>1137</v>
      </c>
      <c r="H772" s="101" t="s">
        <v>2756</v>
      </c>
      <c r="I772" s="101" t="s">
        <v>2757</v>
      </c>
      <c r="J772" s="65"/>
      <c r="K772" s="65"/>
      <c r="L772" s="65"/>
      <c r="M772" s="65"/>
      <c r="N772" s="65"/>
      <c r="O772" s="65"/>
      <c r="P772" s="65"/>
      <c r="Q772" s="65"/>
      <c r="S772" s="215">
        <v>1</v>
      </c>
      <c r="T772" s="4"/>
      <c r="U772" s="5"/>
      <c r="V772" s="5"/>
      <c r="W772" s="5"/>
      <c r="X772" s="5"/>
      <c r="Y772" s="5"/>
    </row>
    <row r="773" spans="2:25" s="3" customFormat="1" ht="60" customHeight="1">
      <c r="B773" s="14" t="s">
        <v>885</v>
      </c>
      <c r="C773" s="14" t="s">
        <v>513</v>
      </c>
      <c r="D773" s="6" t="s">
        <v>733</v>
      </c>
      <c r="E773" s="23" t="s">
        <v>1578</v>
      </c>
      <c r="F773" s="66" t="s">
        <v>1029</v>
      </c>
      <c r="G773" s="66" t="s">
        <v>1137</v>
      </c>
      <c r="H773" s="101" t="s">
        <v>2758</v>
      </c>
      <c r="I773" s="101" t="s">
        <v>2759</v>
      </c>
      <c r="J773" s="65"/>
      <c r="K773" s="65"/>
      <c r="L773" s="65"/>
      <c r="M773" s="65"/>
      <c r="N773" s="65"/>
      <c r="O773" s="65"/>
      <c r="P773" s="65"/>
      <c r="Q773" s="65"/>
      <c r="S773" s="215">
        <v>1</v>
      </c>
      <c r="T773" s="4"/>
      <c r="U773" s="5"/>
      <c r="V773" s="5"/>
      <c r="W773" s="5"/>
      <c r="X773" s="5"/>
      <c r="Y773" s="5"/>
    </row>
    <row r="774" spans="2:25" s="3" customFormat="1" ht="60" customHeight="1">
      <c r="B774" s="14" t="s">
        <v>885</v>
      </c>
      <c r="C774" s="14" t="s">
        <v>648</v>
      </c>
      <c r="D774" s="6" t="s">
        <v>565</v>
      </c>
      <c r="E774" s="23" t="s">
        <v>1582</v>
      </c>
      <c r="F774" s="66" t="s">
        <v>1029</v>
      </c>
      <c r="G774" s="66" t="s">
        <v>1137</v>
      </c>
      <c r="H774" s="101" t="s">
        <v>2760</v>
      </c>
      <c r="I774" s="101" t="s">
        <v>2761</v>
      </c>
      <c r="J774" s="65"/>
      <c r="K774" s="65"/>
      <c r="L774" s="65"/>
      <c r="M774" s="65"/>
      <c r="N774" s="65"/>
      <c r="O774" s="65"/>
      <c r="P774" s="65"/>
      <c r="Q774" s="65"/>
      <c r="S774" s="215">
        <v>1</v>
      </c>
      <c r="T774" s="4"/>
      <c r="U774" s="5"/>
      <c r="V774" s="5"/>
      <c r="W774" s="5"/>
      <c r="X774" s="5"/>
      <c r="Y774" s="5"/>
    </row>
    <row r="775" spans="2:25" s="3" customFormat="1" ht="60" customHeight="1">
      <c r="B775" s="14" t="s">
        <v>885</v>
      </c>
      <c r="C775" s="14" t="s">
        <v>1139</v>
      </c>
      <c r="D775" s="6" t="s">
        <v>750</v>
      </c>
      <c r="E775" s="23" t="s">
        <v>1586</v>
      </c>
      <c r="F775" s="66" t="s">
        <v>1029</v>
      </c>
      <c r="G775" s="66" t="s">
        <v>1137</v>
      </c>
      <c r="H775" s="101" t="s">
        <v>2762</v>
      </c>
      <c r="I775" s="101" t="s">
        <v>2763</v>
      </c>
      <c r="J775" s="65"/>
      <c r="K775" s="65"/>
      <c r="L775" s="65"/>
      <c r="M775" s="65"/>
      <c r="N775" s="65"/>
      <c r="O775" s="65"/>
      <c r="P775" s="65"/>
      <c r="Q775" s="65"/>
      <c r="S775" s="215">
        <v>1</v>
      </c>
      <c r="T775" s="4"/>
      <c r="U775" s="5"/>
      <c r="V775" s="5"/>
      <c r="W775" s="5"/>
      <c r="X775" s="5"/>
      <c r="Y775" s="5"/>
    </row>
    <row r="776" spans="2:25" s="3" customFormat="1" ht="60" customHeight="1">
      <c r="B776" s="14" t="s">
        <v>885</v>
      </c>
      <c r="C776" s="14" t="s">
        <v>474</v>
      </c>
      <c r="D776" s="6" t="s">
        <v>757</v>
      </c>
      <c r="E776" s="23" t="s">
        <v>1589</v>
      </c>
      <c r="F776" s="66" t="s">
        <v>1029</v>
      </c>
      <c r="G776" s="66" t="s">
        <v>1137</v>
      </c>
      <c r="H776" s="101" t="s">
        <v>2764</v>
      </c>
      <c r="I776" s="101" t="s">
        <v>2765</v>
      </c>
      <c r="J776" s="65"/>
      <c r="K776" s="65"/>
      <c r="L776" s="65"/>
      <c r="M776" s="65"/>
      <c r="N776" s="65"/>
      <c r="O776" s="65"/>
      <c r="P776" s="65"/>
      <c r="Q776" s="65"/>
      <c r="S776" s="215">
        <v>1</v>
      </c>
      <c r="T776" s="4"/>
      <c r="U776" s="5"/>
      <c r="V776" s="5"/>
      <c r="W776" s="5"/>
      <c r="X776" s="5"/>
      <c r="Y776" s="5"/>
    </row>
    <row r="777" spans="2:25" s="3" customFormat="1" ht="60" customHeight="1">
      <c r="B777" s="14" t="s">
        <v>885</v>
      </c>
      <c r="C777" s="14" t="s">
        <v>547</v>
      </c>
      <c r="D777" s="6" t="s">
        <v>1593</v>
      </c>
      <c r="E777" s="23" t="s">
        <v>1594</v>
      </c>
      <c r="F777" s="66" t="s">
        <v>1029</v>
      </c>
      <c r="G777" s="66" t="s">
        <v>1137</v>
      </c>
      <c r="H777" s="101" t="s">
        <v>2766</v>
      </c>
      <c r="I777" s="101" t="s">
        <v>2767</v>
      </c>
      <c r="J777" s="65"/>
      <c r="K777" s="65"/>
      <c r="L777" s="65"/>
      <c r="M777" s="65"/>
      <c r="N777" s="65"/>
      <c r="O777" s="65"/>
      <c r="P777" s="65"/>
      <c r="Q777" s="65"/>
      <c r="S777" s="215">
        <v>1</v>
      </c>
      <c r="T777" s="4"/>
      <c r="U777" s="5"/>
      <c r="V777" s="5"/>
      <c r="W777" s="5"/>
      <c r="X777" s="5"/>
      <c r="Y777" s="5"/>
    </row>
    <row r="778" spans="2:25" s="3" customFormat="1" ht="60" customHeight="1">
      <c r="B778" s="14" t="s">
        <v>729</v>
      </c>
      <c r="C778" s="14" t="s">
        <v>773</v>
      </c>
      <c r="D778" s="6" t="s">
        <v>336</v>
      </c>
      <c r="E778" s="23" t="s">
        <v>1570</v>
      </c>
      <c r="F778" s="66" t="s">
        <v>1126</v>
      </c>
      <c r="G778" s="66" t="s">
        <v>1141</v>
      </c>
      <c r="H778" s="101" t="s">
        <v>2768</v>
      </c>
      <c r="I778" s="101" t="s">
        <v>2769</v>
      </c>
      <c r="J778" s="65"/>
      <c r="K778" s="65"/>
      <c r="L778" s="65"/>
      <c r="M778" s="65"/>
      <c r="N778" s="65"/>
      <c r="O778" s="65"/>
      <c r="P778" s="65"/>
      <c r="Q778" s="65"/>
      <c r="S778" s="215">
        <v>1</v>
      </c>
      <c r="T778" s="4"/>
      <c r="U778" s="5"/>
      <c r="V778" s="5"/>
      <c r="W778" s="5"/>
      <c r="X778" s="5"/>
      <c r="Y778" s="5"/>
    </row>
    <row r="779" spans="2:25" s="3" customFormat="1" ht="60" customHeight="1">
      <c r="B779" s="14" t="s">
        <v>729</v>
      </c>
      <c r="C779" s="14" t="s">
        <v>648</v>
      </c>
      <c r="D779" s="6" t="s">
        <v>336</v>
      </c>
      <c r="E779" s="23" t="s">
        <v>1574</v>
      </c>
      <c r="F779" s="66" t="s">
        <v>1126</v>
      </c>
      <c r="G779" s="66" t="s">
        <v>1141</v>
      </c>
      <c r="H779" s="101" t="s">
        <v>2770</v>
      </c>
      <c r="I779" s="101" t="s">
        <v>2771</v>
      </c>
      <c r="J779" s="65"/>
      <c r="K779" s="65"/>
      <c r="L779" s="65"/>
      <c r="M779" s="65"/>
      <c r="N779" s="65"/>
      <c r="O779" s="65"/>
      <c r="P779" s="65"/>
      <c r="Q779" s="65"/>
      <c r="S779" s="215">
        <v>1</v>
      </c>
      <c r="T779" s="4"/>
      <c r="U779" s="5"/>
      <c r="V779" s="5"/>
      <c r="W779" s="5"/>
      <c r="X779" s="5"/>
      <c r="Y779" s="5"/>
    </row>
    <row r="780" spans="2:25" s="3" customFormat="1" ht="60" customHeight="1">
      <c r="B780" s="14" t="s">
        <v>729</v>
      </c>
      <c r="C780" s="14" t="s">
        <v>460</v>
      </c>
      <c r="D780" s="6" t="s">
        <v>733</v>
      </c>
      <c r="E780" s="23" t="s">
        <v>1578</v>
      </c>
      <c r="F780" s="66" t="s">
        <v>1126</v>
      </c>
      <c r="G780" s="66" t="s">
        <v>1141</v>
      </c>
      <c r="H780" s="101" t="s">
        <v>2772</v>
      </c>
      <c r="I780" s="101" t="s">
        <v>2773</v>
      </c>
      <c r="J780" s="65"/>
      <c r="K780" s="65"/>
      <c r="L780" s="65"/>
      <c r="M780" s="65"/>
      <c r="N780" s="65"/>
      <c r="O780" s="65"/>
      <c r="P780" s="65"/>
      <c r="Q780" s="65"/>
      <c r="S780" s="215">
        <v>1</v>
      </c>
      <c r="T780" s="4"/>
      <c r="U780" s="5"/>
      <c r="V780" s="5"/>
      <c r="W780" s="5"/>
      <c r="X780" s="5"/>
      <c r="Y780" s="5"/>
    </row>
    <row r="781" spans="2:25" s="3" customFormat="1" ht="60" customHeight="1">
      <c r="B781" s="14" t="s">
        <v>729</v>
      </c>
      <c r="C781" s="14" t="s">
        <v>547</v>
      </c>
      <c r="D781" s="6" t="s">
        <v>565</v>
      </c>
      <c r="E781" s="23" t="s">
        <v>1582</v>
      </c>
      <c r="F781" s="66" t="s">
        <v>1126</v>
      </c>
      <c r="G781" s="66" t="s">
        <v>1141</v>
      </c>
      <c r="H781" s="101" t="s">
        <v>2774</v>
      </c>
      <c r="I781" s="101" t="s">
        <v>2775</v>
      </c>
      <c r="J781" s="65"/>
      <c r="K781" s="65"/>
      <c r="L781" s="65"/>
      <c r="M781" s="65"/>
      <c r="N781" s="65"/>
      <c r="O781" s="65"/>
      <c r="P781" s="65"/>
      <c r="Q781" s="65"/>
      <c r="S781" s="215">
        <v>1</v>
      </c>
      <c r="T781" s="4"/>
      <c r="U781" s="5"/>
      <c r="V781" s="5"/>
      <c r="W781" s="5"/>
      <c r="X781" s="5"/>
      <c r="Y781" s="5"/>
    </row>
    <row r="782" spans="2:25" s="3" customFormat="1" ht="60" customHeight="1">
      <c r="B782" s="14" t="s">
        <v>729</v>
      </c>
      <c r="C782" s="14" t="s">
        <v>513</v>
      </c>
      <c r="D782" s="6" t="s">
        <v>750</v>
      </c>
      <c r="E782" s="23" t="s">
        <v>1586</v>
      </c>
      <c r="F782" s="66" t="s">
        <v>1126</v>
      </c>
      <c r="G782" s="66" t="s">
        <v>1141</v>
      </c>
      <c r="H782" s="101" t="s">
        <v>2776</v>
      </c>
      <c r="I782" s="101" t="s">
        <v>2777</v>
      </c>
      <c r="J782" s="65"/>
      <c r="K782" s="65"/>
      <c r="L782" s="65"/>
      <c r="M782" s="65"/>
      <c r="N782" s="65"/>
      <c r="O782" s="65"/>
      <c r="P782" s="65"/>
      <c r="Q782" s="65"/>
      <c r="S782" s="215">
        <v>1</v>
      </c>
      <c r="T782" s="4"/>
      <c r="U782" s="5"/>
      <c r="V782" s="5"/>
      <c r="W782" s="5"/>
      <c r="X782" s="5"/>
      <c r="Y782" s="5"/>
    </row>
    <row r="783" spans="2:25" s="3" customFormat="1" ht="60" customHeight="1">
      <c r="B783" s="14" t="s">
        <v>729</v>
      </c>
      <c r="C783" s="14" t="s">
        <v>843</v>
      </c>
      <c r="D783" s="6" t="s">
        <v>757</v>
      </c>
      <c r="E783" s="23" t="s">
        <v>1589</v>
      </c>
      <c r="F783" s="66" t="s">
        <v>1126</v>
      </c>
      <c r="G783" s="66" t="s">
        <v>1141</v>
      </c>
      <c r="H783" s="101" t="s">
        <v>2778</v>
      </c>
      <c r="I783" s="101" t="s">
        <v>2779</v>
      </c>
      <c r="J783" s="65"/>
      <c r="K783" s="65"/>
      <c r="L783" s="65"/>
      <c r="M783" s="65"/>
      <c r="N783" s="65"/>
      <c r="O783" s="65"/>
      <c r="P783" s="65"/>
      <c r="Q783" s="65"/>
      <c r="S783" s="215">
        <v>1</v>
      </c>
      <c r="T783" s="4"/>
      <c r="U783" s="5"/>
      <c r="V783" s="5"/>
      <c r="W783" s="5"/>
      <c r="X783" s="5"/>
      <c r="Y783" s="5"/>
    </row>
    <row r="784" spans="2:25" s="3" customFormat="1" ht="60" customHeight="1">
      <c r="B784" s="14" t="s">
        <v>729</v>
      </c>
      <c r="C784" s="14" t="s">
        <v>693</v>
      </c>
      <c r="D784" s="6" t="s">
        <v>1593</v>
      </c>
      <c r="E784" s="23" t="s">
        <v>1594</v>
      </c>
      <c r="F784" s="66" t="s">
        <v>1126</v>
      </c>
      <c r="G784" s="66" t="s">
        <v>1141</v>
      </c>
      <c r="H784" s="101" t="s">
        <v>2780</v>
      </c>
      <c r="I784" s="101" t="s">
        <v>2781</v>
      </c>
      <c r="J784" s="65"/>
      <c r="K784" s="65"/>
      <c r="L784" s="65"/>
      <c r="M784" s="65"/>
      <c r="N784" s="65"/>
      <c r="O784" s="65"/>
      <c r="P784" s="65"/>
      <c r="Q784" s="65"/>
      <c r="S784" s="215">
        <v>1</v>
      </c>
      <c r="T784" s="4"/>
      <c r="U784" s="5"/>
      <c r="V784" s="5"/>
      <c r="W784" s="5"/>
      <c r="X784" s="5"/>
      <c r="Y784" s="5"/>
    </row>
    <row r="785" spans="2:25" s="3" customFormat="1" ht="60" customHeight="1">
      <c r="B785" s="14" t="s">
        <v>763</v>
      </c>
      <c r="C785" s="14" t="s">
        <v>764</v>
      </c>
      <c r="D785" s="6" t="s">
        <v>336</v>
      </c>
      <c r="E785" s="23" t="s">
        <v>1570</v>
      </c>
      <c r="F785" s="66" t="s">
        <v>1144</v>
      </c>
      <c r="G785" s="66" t="s">
        <v>1145</v>
      </c>
      <c r="H785" s="101" t="s">
        <v>2782</v>
      </c>
      <c r="I785" s="101" t="s">
        <v>2783</v>
      </c>
      <c r="J785" s="65"/>
      <c r="K785" s="65"/>
      <c r="L785" s="65"/>
      <c r="M785" s="65"/>
      <c r="N785" s="65"/>
      <c r="O785" s="65"/>
      <c r="P785" s="65"/>
      <c r="Q785" s="65"/>
      <c r="S785" s="215">
        <v>1</v>
      </c>
      <c r="T785" s="4"/>
      <c r="U785" s="5"/>
      <c r="V785" s="5"/>
      <c r="W785" s="5"/>
      <c r="X785" s="5"/>
      <c r="Y785" s="5"/>
    </row>
    <row r="786" spans="2:25" s="3" customFormat="1" ht="60" customHeight="1">
      <c r="B786" s="14" t="s">
        <v>763</v>
      </c>
      <c r="C786" s="14" t="s">
        <v>647</v>
      </c>
      <c r="D786" s="6" t="s">
        <v>336</v>
      </c>
      <c r="E786" s="23" t="s">
        <v>1574</v>
      </c>
      <c r="F786" s="66" t="s">
        <v>1144</v>
      </c>
      <c r="G786" s="66" t="s">
        <v>1145</v>
      </c>
      <c r="H786" s="101" t="s">
        <v>2784</v>
      </c>
      <c r="I786" s="101" t="s">
        <v>2785</v>
      </c>
      <c r="J786" s="65"/>
      <c r="K786" s="65"/>
      <c r="L786" s="65"/>
      <c r="M786" s="65"/>
      <c r="N786" s="65"/>
      <c r="O786" s="65"/>
      <c r="P786" s="65"/>
      <c r="Q786" s="65"/>
      <c r="S786" s="215">
        <v>1</v>
      </c>
      <c r="T786" s="4"/>
      <c r="U786" s="5"/>
      <c r="V786" s="5"/>
      <c r="W786" s="5"/>
      <c r="X786" s="5"/>
      <c r="Y786" s="5"/>
    </row>
    <row r="787" spans="2:25" s="3" customFormat="1" ht="60" customHeight="1">
      <c r="B787" s="14" t="s">
        <v>763</v>
      </c>
      <c r="C787" s="14" t="s">
        <v>759</v>
      </c>
      <c r="D787" s="6" t="s">
        <v>733</v>
      </c>
      <c r="E787" s="23" t="s">
        <v>1578</v>
      </c>
      <c r="F787" s="66" t="s">
        <v>1144</v>
      </c>
      <c r="G787" s="66" t="s">
        <v>1145</v>
      </c>
      <c r="H787" s="101" t="s">
        <v>2786</v>
      </c>
      <c r="I787" s="101" t="s">
        <v>2787</v>
      </c>
      <c r="J787" s="65"/>
      <c r="K787" s="65"/>
      <c r="L787" s="65"/>
      <c r="M787" s="65"/>
      <c r="N787" s="65"/>
      <c r="O787" s="65"/>
      <c r="P787" s="65"/>
      <c r="Q787" s="65"/>
      <c r="S787" s="215">
        <v>1</v>
      </c>
      <c r="T787" s="4"/>
      <c r="U787" s="5"/>
      <c r="V787" s="5"/>
      <c r="W787" s="5"/>
      <c r="X787" s="5"/>
      <c r="Y787" s="5"/>
    </row>
    <row r="788" spans="2:25" s="3" customFormat="1" ht="60" customHeight="1">
      <c r="B788" s="14" t="s">
        <v>763</v>
      </c>
      <c r="C788" s="14" t="s">
        <v>663</v>
      </c>
      <c r="D788" s="6" t="s">
        <v>565</v>
      </c>
      <c r="E788" s="23" t="s">
        <v>1582</v>
      </c>
      <c r="F788" s="66" t="s">
        <v>1144</v>
      </c>
      <c r="G788" s="66" t="s">
        <v>1145</v>
      </c>
      <c r="H788" s="101" t="s">
        <v>2788</v>
      </c>
      <c r="I788" s="101" t="s">
        <v>2789</v>
      </c>
      <c r="J788" s="65"/>
      <c r="K788" s="65"/>
      <c r="L788" s="65"/>
      <c r="M788" s="65"/>
      <c r="N788" s="65"/>
      <c r="O788" s="65"/>
      <c r="P788" s="65"/>
      <c r="Q788" s="65"/>
      <c r="S788" s="215">
        <v>1</v>
      </c>
      <c r="T788" s="4"/>
      <c r="U788" s="5"/>
      <c r="V788" s="5"/>
      <c r="W788" s="5"/>
      <c r="X788" s="5"/>
      <c r="Y788" s="5"/>
    </row>
    <row r="789" spans="2:25" s="3" customFormat="1" ht="60" customHeight="1">
      <c r="B789" s="14" t="s">
        <v>763</v>
      </c>
      <c r="C789" s="14" t="s">
        <v>849</v>
      </c>
      <c r="D789" s="6" t="s">
        <v>750</v>
      </c>
      <c r="E789" s="23" t="s">
        <v>1586</v>
      </c>
      <c r="F789" s="66" t="s">
        <v>1144</v>
      </c>
      <c r="G789" s="66" t="s">
        <v>1145</v>
      </c>
      <c r="H789" s="101" t="s">
        <v>2790</v>
      </c>
      <c r="I789" s="101" t="s">
        <v>2791</v>
      </c>
      <c r="J789" s="65"/>
      <c r="K789" s="65"/>
      <c r="L789" s="65"/>
      <c r="M789" s="65"/>
      <c r="N789" s="65"/>
      <c r="O789" s="65"/>
      <c r="P789" s="65"/>
      <c r="Q789" s="65"/>
      <c r="S789" s="215">
        <v>1</v>
      </c>
      <c r="T789" s="4"/>
      <c r="U789" s="5"/>
      <c r="V789" s="5"/>
      <c r="W789" s="5"/>
      <c r="X789" s="5"/>
      <c r="Y789" s="5"/>
    </row>
    <row r="790" spans="2:25" s="3" customFormat="1" ht="60" customHeight="1">
      <c r="B790" s="14" t="s">
        <v>763</v>
      </c>
      <c r="C790" s="14" t="s">
        <v>650</v>
      </c>
      <c r="D790" s="6" t="s">
        <v>757</v>
      </c>
      <c r="E790" s="23" t="s">
        <v>1589</v>
      </c>
      <c r="F790" s="66" t="s">
        <v>1144</v>
      </c>
      <c r="G790" s="66" t="s">
        <v>1145</v>
      </c>
      <c r="H790" s="101" t="s">
        <v>2792</v>
      </c>
      <c r="I790" s="101" t="s">
        <v>2793</v>
      </c>
      <c r="J790" s="65"/>
      <c r="K790" s="65"/>
      <c r="L790" s="65"/>
      <c r="M790" s="65"/>
      <c r="N790" s="65"/>
      <c r="O790" s="65"/>
      <c r="P790" s="65"/>
      <c r="Q790" s="65"/>
      <c r="S790" s="215">
        <v>1</v>
      </c>
      <c r="T790" s="4"/>
      <c r="U790" s="5"/>
      <c r="V790" s="5"/>
      <c r="W790" s="5"/>
      <c r="X790" s="5"/>
      <c r="Y790" s="5"/>
    </row>
    <row r="791" spans="2:25" s="3" customFormat="1" ht="60" customHeight="1">
      <c r="B791" s="14" t="s">
        <v>763</v>
      </c>
      <c r="C791" s="14" t="s">
        <v>883</v>
      </c>
      <c r="D791" s="6" t="s">
        <v>1593</v>
      </c>
      <c r="E791" s="23" t="s">
        <v>1594</v>
      </c>
      <c r="F791" s="66" t="s">
        <v>1144</v>
      </c>
      <c r="G791" s="66" t="s">
        <v>1145</v>
      </c>
      <c r="H791" s="101" t="s">
        <v>2794</v>
      </c>
      <c r="I791" s="101" t="s">
        <v>2795</v>
      </c>
      <c r="J791" s="65"/>
      <c r="K791" s="65"/>
      <c r="L791" s="65"/>
      <c r="M791" s="65"/>
      <c r="N791" s="65"/>
      <c r="O791" s="65"/>
      <c r="P791" s="65"/>
      <c r="Q791" s="65"/>
      <c r="S791" s="215">
        <v>1</v>
      </c>
      <c r="T791" s="4"/>
      <c r="U791" s="5"/>
      <c r="V791" s="5"/>
      <c r="W791" s="5"/>
      <c r="X791" s="5"/>
      <c r="Y791" s="5"/>
    </row>
    <row r="792" spans="2:25" s="3" customFormat="1" ht="60" customHeight="1">
      <c r="B792" s="14" t="s">
        <v>882</v>
      </c>
      <c r="C792" s="14" t="s">
        <v>647</v>
      </c>
      <c r="D792" s="6" t="s">
        <v>336</v>
      </c>
      <c r="E792" s="23" t="s">
        <v>1570</v>
      </c>
      <c r="F792" s="66" t="s">
        <v>1148</v>
      </c>
      <c r="G792" s="66" t="s">
        <v>1149</v>
      </c>
      <c r="H792" s="101" t="s">
        <v>2796</v>
      </c>
      <c r="I792" s="101" t="s">
        <v>2797</v>
      </c>
      <c r="J792" s="65"/>
      <c r="K792" s="65"/>
      <c r="L792" s="65"/>
      <c r="M792" s="65"/>
      <c r="N792" s="65"/>
      <c r="O792" s="65"/>
      <c r="P792" s="65"/>
      <c r="Q792" s="65"/>
      <c r="S792" s="215">
        <v>1</v>
      </c>
      <c r="T792" s="4"/>
      <c r="U792" s="5"/>
      <c r="V792" s="5"/>
      <c r="W792" s="5"/>
      <c r="X792" s="5"/>
      <c r="Y792" s="5"/>
    </row>
    <row r="793" spans="2:25" s="3" customFormat="1" ht="60" customHeight="1">
      <c r="B793" s="14" t="s">
        <v>882</v>
      </c>
      <c r="C793" s="14" t="s">
        <v>756</v>
      </c>
      <c r="D793" s="6" t="s">
        <v>336</v>
      </c>
      <c r="E793" s="23" t="s">
        <v>1574</v>
      </c>
      <c r="F793" s="66" t="s">
        <v>1148</v>
      </c>
      <c r="G793" s="66" t="s">
        <v>1149</v>
      </c>
      <c r="H793" s="101" t="s">
        <v>2798</v>
      </c>
      <c r="I793" s="101" t="s">
        <v>2799</v>
      </c>
      <c r="J793" s="65"/>
      <c r="K793" s="65"/>
      <c r="L793" s="65"/>
      <c r="M793" s="65"/>
      <c r="N793" s="65"/>
      <c r="O793" s="65"/>
      <c r="P793" s="65"/>
      <c r="Q793" s="65"/>
      <c r="S793" s="215">
        <v>1</v>
      </c>
      <c r="T793" s="4"/>
      <c r="U793" s="5"/>
      <c r="V793" s="5"/>
      <c r="W793" s="5"/>
      <c r="X793" s="5"/>
      <c r="Y793" s="5"/>
    </row>
    <row r="794" spans="2:25" s="3" customFormat="1" ht="60" customHeight="1">
      <c r="B794" s="14" t="s">
        <v>882</v>
      </c>
      <c r="C794" s="14" t="s">
        <v>1151</v>
      </c>
      <c r="D794" s="6" t="s">
        <v>733</v>
      </c>
      <c r="E794" s="23" t="s">
        <v>1578</v>
      </c>
      <c r="F794" s="66" t="s">
        <v>1148</v>
      </c>
      <c r="G794" s="66" t="s">
        <v>1149</v>
      </c>
      <c r="H794" s="101" t="s">
        <v>2800</v>
      </c>
      <c r="I794" s="101" t="s">
        <v>2801</v>
      </c>
      <c r="J794" s="65"/>
      <c r="K794" s="65"/>
      <c r="L794" s="65"/>
      <c r="M794" s="65"/>
      <c r="N794" s="65"/>
      <c r="O794" s="65"/>
      <c r="P794" s="65"/>
      <c r="Q794" s="65"/>
      <c r="S794" s="215">
        <v>1</v>
      </c>
      <c r="T794" s="4"/>
      <c r="U794" s="5"/>
      <c r="V794" s="5"/>
      <c r="W794" s="5"/>
      <c r="X794" s="5"/>
      <c r="Y794" s="5"/>
    </row>
    <row r="795" spans="2:25" s="3" customFormat="1" ht="60" customHeight="1">
      <c r="B795" s="14" t="s">
        <v>882</v>
      </c>
      <c r="C795" s="14" t="s">
        <v>460</v>
      </c>
      <c r="D795" s="6" t="s">
        <v>565</v>
      </c>
      <c r="E795" s="23" t="s">
        <v>1582</v>
      </c>
      <c r="F795" s="66" t="s">
        <v>1148</v>
      </c>
      <c r="G795" s="66" t="s">
        <v>1149</v>
      </c>
      <c r="H795" s="101" t="s">
        <v>2802</v>
      </c>
      <c r="I795" s="101" t="s">
        <v>2803</v>
      </c>
      <c r="J795" s="65"/>
      <c r="K795" s="65"/>
      <c r="L795" s="65"/>
      <c r="M795" s="65"/>
      <c r="N795" s="65"/>
      <c r="O795" s="65"/>
      <c r="P795" s="65"/>
      <c r="Q795" s="65"/>
      <c r="S795" s="215">
        <v>1</v>
      </c>
      <c r="T795" s="4"/>
      <c r="U795" s="5"/>
      <c r="V795" s="5"/>
      <c r="W795" s="5"/>
      <c r="X795" s="5"/>
      <c r="Y795" s="5"/>
    </row>
    <row r="796" spans="2:25" s="3" customFormat="1" ht="60" customHeight="1">
      <c r="B796" s="14" t="s">
        <v>882</v>
      </c>
      <c r="C796" s="14" t="s">
        <v>998</v>
      </c>
      <c r="D796" s="6" t="s">
        <v>750</v>
      </c>
      <c r="E796" s="23" t="s">
        <v>1586</v>
      </c>
      <c r="F796" s="66" t="s">
        <v>1148</v>
      </c>
      <c r="G796" s="66" t="s">
        <v>1149</v>
      </c>
      <c r="H796" s="101" t="s">
        <v>2804</v>
      </c>
      <c r="I796" s="101" t="s">
        <v>2805</v>
      </c>
      <c r="J796" s="65"/>
      <c r="K796" s="65"/>
      <c r="L796" s="65"/>
      <c r="M796" s="65"/>
      <c r="N796" s="65"/>
      <c r="O796" s="65"/>
      <c r="P796" s="65"/>
      <c r="Q796" s="65"/>
      <c r="S796" s="215">
        <v>1</v>
      </c>
      <c r="T796" s="4"/>
      <c r="U796" s="5"/>
      <c r="V796" s="5"/>
      <c r="W796" s="5"/>
      <c r="X796" s="5"/>
      <c r="Y796" s="5"/>
    </row>
    <row r="797" spans="2:25" s="3" customFormat="1" ht="60" customHeight="1">
      <c r="B797" s="14" t="s">
        <v>882</v>
      </c>
      <c r="C797" s="14" t="s">
        <v>883</v>
      </c>
      <c r="D797" s="6" t="s">
        <v>757</v>
      </c>
      <c r="E797" s="23" t="s">
        <v>1589</v>
      </c>
      <c r="F797" s="66" t="s">
        <v>1148</v>
      </c>
      <c r="G797" s="66" t="s">
        <v>1149</v>
      </c>
      <c r="H797" s="101" t="s">
        <v>2806</v>
      </c>
      <c r="I797" s="101" t="s">
        <v>2807</v>
      </c>
      <c r="J797" s="65"/>
      <c r="K797" s="65"/>
      <c r="L797" s="65"/>
      <c r="M797" s="65"/>
      <c r="N797" s="65"/>
      <c r="O797" s="65"/>
      <c r="P797" s="65"/>
      <c r="Q797" s="65"/>
      <c r="S797" s="215">
        <v>1</v>
      </c>
      <c r="T797" s="4"/>
      <c r="U797" s="5"/>
      <c r="V797" s="5"/>
      <c r="W797" s="5"/>
      <c r="X797" s="5"/>
      <c r="Y797" s="5"/>
    </row>
    <row r="798" spans="2:25" s="3" customFormat="1" ht="60" customHeight="1">
      <c r="B798" s="14" t="s">
        <v>882</v>
      </c>
      <c r="C798" s="14" t="s">
        <v>547</v>
      </c>
      <c r="D798" s="6" t="s">
        <v>1593</v>
      </c>
      <c r="E798" s="23" t="s">
        <v>1594</v>
      </c>
      <c r="F798" s="66" t="s">
        <v>1148</v>
      </c>
      <c r="G798" s="66" t="s">
        <v>1149</v>
      </c>
      <c r="H798" s="101" t="s">
        <v>2808</v>
      </c>
      <c r="I798" s="101" t="s">
        <v>2809</v>
      </c>
      <c r="J798" s="65"/>
      <c r="K798" s="65"/>
      <c r="L798" s="65"/>
      <c r="M798" s="65"/>
      <c r="N798" s="65"/>
      <c r="O798" s="65"/>
      <c r="P798" s="65"/>
      <c r="Q798" s="65"/>
      <c r="S798" s="215">
        <v>1</v>
      </c>
      <c r="T798" s="4"/>
      <c r="U798" s="5"/>
      <c r="V798" s="5"/>
      <c r="W798" s="5"/>
      <c r="X798" s="5"/>
      <c r="Y798" s="5"/>
    </row>
    <row r="799" spans="2:25" s="3" customFormat="1" ht="60" customHeight="1">
      <c r="B799" s="14" t="s">
        <v>674</v>
      </c>
      <c r="C799" s="14" t="s">
        <v>671</v>
      </c>
      <c r="D799" s="6" t="s">
        <v>336</v>
      </c>
      <c r="E799" s="23" t="s">
        <v>1570</v>
      </c>
      <c r="F799" s="66" t="s">
        <v>1036</v>
      </c>
      <c r="G799" s="66" t="s">
        <v>1153</v>
      </c>
      <c r="H799" s="101" t="s">
        <v>2810</v>
      </c>
      <c r="I799" s="101" t="s">
        <v>2811</v>
      </c>
      <c r="J799" s="65"/>
      <c r="K799" s="65"/>
      <c r="L799" s="65"/>
      <c r="M799" s="65"/>
      <c r="N799" s="65"/>
      <c r="O799" s="65"/>
      <c r="P799" s="65"/>
      <c r="Q799" s="65"/>
      <c r="S799" s="215">
        <v>1</v>
      </c>
      <c r="T799" s="4"/>
      <c r="U799" s="5"/>
      <c r="V799" s="5"/>
      <c r="W799" s="5"/>
      <c r="X799" s="5"/>
      <c r="Y799" s="5"/>
    </row>
    <row r="800" spans="2:25" s="3" customFormat="1" ht="60" customHeight="1">
      <c r="B800" s="14" t="s">
        <v>674</v>
      </c>
      <c r="C800" s="14" t="s">
        <v>730</v>
      </c>
      <c r="D800" s="6" t="s">
        <v>336</v>
      </c>
      <c r="E800" s="23" t="s">
        <v>1574</v>
      </c>
      <c r="F800" s="66" t="s">
        <v>1036</v>
      </c>
      <c r="G800" s="66" t="s">
        <v>1153</v>
      </c>
      <c r="H800" s="101" t="s">
        <v>2812</v>
      </c>
      <c r="I800" s="101" t="s">
        <v>2813</v>
      </c>
      <c r="J800" s="65"/>
      <c r="K800" s="65"/>
      <c r="L800" s="65"/>
      <c r="M800" s="65"/>
      <c r="N800" s="65"/>
      <c r="O800" s="65"/>
      <c r="P800" s="65"/>
      <c r="Q800" s="65"/>
      <c r="S800" s="215">
        <v>1</v>
      </c>
      <c r="T800" s="4"/>
      <c r="U800" s="5"/>
      <c r="V800" s="5"/>
      <c r="W800" s="5"/>
      <c r="X800" s="5"/>
      <c r="Y800" s="5"/>
    </row>
    <row r="801" spans="2:25" s="3" customFormat="1" ht="60" customHeight="1">
      <c r="B801" s="14" t="s">
        <v>674</v>
      </c>
      <c r="C801" s="14" t="s">
        <v>1155</v>
      </c>
      <c r="D801" s="6" t="s">
        <v>733</v>
      </c>
      <c r="E801" s="23" t="s">
        <v>1578</v>
      </c>
      <c r="F801" s="66" t="s">
        <v>1036</v>
      </c>
      <c r="G801" s="66" t="s">
        <v>1153</v>
      </c>
      <c r="H801" s="101" t="s">
        <v>2814</v>
      </c>
      <c r="I801" s="101" t="s">
        <v>2815</v>
      </c>
      <c r="J801" s="65"/>
      <c r="K801" s="65"/>
      <c r="L801" s="65"/>
      <c r="M801" s="65"/>
      <c r="N801" s="65"/>
      <c r="O801" s="65"/>
      <c r="P801" s="65"/>
      <c r="Q801" s="65"/>
      <c r="S801" s="215">
        <v>1</v>
      </c>
      <c r="T801" s="4"/>
      <c r="U801" s="5"/>
      <c r="V801" s="5"/>
      <c r="W801" s="5"/>
      <c r="X801" s="5"/>
      <c r="Y801" s="5"/>
    </row>
    <row r="802" spans="2:25" s="3" customFormat="1" ht="60" customHeight="1">
      <c r="B802" s="14" t="s">
        <v>674</v>
      </c>
      <c r="C802" s="14" t="s">
        <v>784</v>
      </c>
      <c r="D802" s="6" t="s">
        <v>565</v>
      </c>
      <c r="E802" s="23" t="s">
        <v>1582</v>
      </c>
      <c r="F802" s="66" t="s">
        <v>1036</v>
      </c>
      <c r="G802" s="66" t="s">
        <v>1153</v>
      </c>
      <c r="H802" s="101" t="s">
        <v>2816</v>
      </c>
      <c r="I802" s="101" t="s">
        <v>2817</v>
      </c>
      <c r="J802" s="65"/>
      <c r="K802" s="65"/>
      <c r="L802" s="65"/>
      <c r="M802" s="65"/>
      <c r="N802" s="65"/>
      <c r="O802" s="65"/>
      <c r="P802" s="65"/>
      <c r="Q802" s="65"/>
      <c r="S802" s="215">
        <v>1</v>
      </c>
      <c r="T802" s="4"/>
      <c r="U802" s="5"/>
      <c r="V802" s="5"/>
      <c r="W802" s="5"/>
      <c r="X802" s="5"/>
      <c r="Y802" s="5"/>
    </row>
    <row r="803" spans="2:25" s="3" customFormat="1" ht="60" customHeight="1">
      <c r="B803" s="14" t="s">
        <v>674</v>
      </c>
      <c r="C803" s="14" t="s">
        <v>662</v>
      </c>
      <c r="D803" s="6" t="s">
        <v>750</v>
      </c>
      <c r="E803" s="23" t="s">
        <v>1586</v>
      </c>
      <c r="F803" s="66" t="s">
        <v>1036</v>
      </c>
      <c r="G803" s="66" t="s">
        <v>1153</v>
      </c>
      <c r="H803" s="101" t="s">
        <v>2818</v>
      </c>
      <c r="I803" s="101" t="s">
        <v>2819</v>
      </c>
      <c r="J803" s="65"/>
      <c r="K803" s="65"/>
      <c r="L803" s="65"/>
      <c r="M803" s="65"/>
      <c r="N803" s="65"/>
      <c r="O803" s="65"/>
      <c r="P803" s="65"/>
      <c r="Q803" s="65"/>
      <c r="S803" s="215">
        <v>1</v>
      </c>
      <c r="T803" s="4"/>
      <c r="U803" s="5"/>
      <c r="V803" s="5"/>
      <c r="W803" s="5"/>
      <c r="X803" s="5"/>
      <c r="Y803" s="5"/>
    </row>
    <row r="804" spans="2:25" s="3" customFormat="1" ht="60" customHeight="1">
      <c r="B804" s="14" t="s">
        <v>674</v>
      </c>
      <c r="C804" s="14" t="s">
        <v>513</v>
      </c>
      <c r="D804" s="6" t="s">
        <v>757</v>
      </c>
      <c r="E804" s="23" t="s">
        <v>1589</v>
      </c>
      <c r="F804" s="66" t="s">
        <v>1036</v>
      </c>
      <c r="G804" s="66" t="s">
        <v>1153</v>
      </c>
      <c r="H804" s="101" t="s">
        <v>2820</v>
      </c>
      <c r="I804" s="101" t="s">
        <v>2821</v>
      </c>
      <c r="J804" s="65"/>
      <c r="K804" s="65"/>
      <c r="L804" s="65"/>
      <c r="M804" s="65"/>
      <c r="N804" s="65"/>
      <c r="O804" s="65"/>
      <c r="P804" s="65"/>
      <c r="Q804" s="65"/>
      <c r="S804" s="215">
        <v>1</v>
      </c>
      <c r="T804" s="4"/>
      <c r="U804" s="5"/>
      <c r="V804" s="5"/>
      <c r="W804" s="5"/>
      <c r="X804" s="5"/>
      <c r="Y804" s="5"/>
    </row>
    <row r="805" spans="2:25" s="3" customFormat="1" ht="60" customHeight="1">
      <c r="B805" s="14" t="s">
        <v>674</v>
      </c>
      <c r="C805" s="14" t="s">
        <v>773</v>
      </c>
      <c r="D805" s="6" t="s">
        <v>1593</v>
      </c>
      <c r="E805" s="23" t="s">
        <v>1594</v>
      </c>
      <c r="F805" s="66" t="s">
        <v>1036</v>
      </c>
      <c r="G805" s="66" t="s">
        <v>1153</v>
      </c>
      <c r="H805" s="101" t="s">
        <v>2822</v>
      </c>
      <c r="I805" s="101" t="s">
        <v>2823</v>
      </c>
      <c r="J805" s="65"/>
      <c r="K805" s="65"/>
      <c r="L805" s="65"/>
      <c r="M805" s="65"/>
      <c r="N805" s="65"/>
      <c r="O805" s="65"/>
      <c r="P805" s="65"/>
      <c r="Q805" s="65"/>
      <c r="S805" s="215">
        <v>1</v>
      </c>
      <c r="T805" s="4"/>
      <c r="U805" s="5"/>
      <c r="V805" s="5"/>
      <c r="W805" s="5"/>
      <c r="X805" s="5"/>
      <c r="Y805" s="5"/>
    </row>
    <row r="806" spans="2:25" s="3" customFormat="1" ht="60" customHeight="1">
      <c r="B806" s="14" t="s">
        <v>662</v>
      </c>
      <c r="C806" s="14" t="s">
        <v>647</v>
      </c>
      <c r="D806" s="6" t="s">
        <v>336</v>
      </c>
      <c r="E806" s="23" t="s">
        <v>1570</v>
      </c>
      <c r="F806" s="66" t="s">
        <v>1029</v>
      </c>
      <c r="G806" s="66" t="s">
        <v>1157</v>
      </c>
      <c r="H806" s="101" t="s">
        <v>2824</v>
      </c>
      <c r="I806" s="101" t="s">
        <v>2825</v>
      </c>
      <c r="J806" s="65"/>
      <c r="K806" s="65"/>
      <c r="L806" s="65"/>
      <c r="M806" s="65"/>
      <c r="N806" s="65"/>
      <c r="O806" s="65"/>
      <c r="P806" s="65"/>
      <c r="Q806" s="65"/>
      <c r="S806" s="215">
        <v>1</v>
      </c>
      <c r="T806" s="4"/>
      <c r="U806" s="5"/>
      <c r="V806" s="5"/>
      <c r="W806" s="5"/>
      <c r="X806" s="5"/>
      <c r="Y806" s="5"/>
    </row>
    <row r="807" spans="2:25" s="3" customFormat="1" ht="60" customHeight="1">
      <c r="B807" s="14" t="s">
        <v>662</v>
      </c>
      <c r="C807" s="14" t="s">
        <v>648</v>
      </c>
      <c r="D807" s="6" t="s">
        <v>336</v>
      </c>
      <c r="E807" s="23" t="s">
        <v>1574</v>
      </c>
      <c r="F807" s="66" t="s">
        <v>1029</v>
      </c>
      <c r="G807" s="66" t="s">
        <v>1157</v>
      </c>
      <c r="H807" s="101" t="s">
        <v>2826</v>
      </c>
      <c r="I807" s="101" t="s">
        <v>2827</v>
      </c>
      <c r="J807" s="65"/>
      <c r="K807" s="65"/>
      <c r="L807" s="65"/>
      <c r="M807" s="65"/>
      <c r="N807" s="65"/>
      <c r="O807" s="65"/>
      <c r="P807" s="65"/>
      <c r="Q807" s="65"/>
      <c r="S807" s="215">
        <v>1</v>
      </c>
      <c r="T807" s="4"/>
      <c r="U807" s="5"/>
      <c r="V807" s="5"/>
      <c r="W807" s="5"/>
      <c r="X807" s="5"/>
      <c r="Y807" s="5"/>
    </row>
    <row r="808" spans="2:25" s="3" customFormat="1" ht="60" customHeight="1">
      <c r="B808" s="14" t="s">
        <v>662</v>
      </c>
      <c r="C808" s="14" t="s">
        <v>474</v>
      </c>
      <c r="D808" s="6" t="s">
        <v>733</v>
      </c>
      <c r="E808" s="23" t="s">
        <v>1578</v>
      </c>
      <c r="F808" s="66" t="s">
        <v>1029</v>
      </c>
      <c r="G808" s="66" t="s">
        <v>1157</v>
      </c>
      <c r="H808" s="101" t="s">
        <v>2828</v>
      </c>
      <c r="I808" s="101" t="s">
        <v>2829</v>
      </c>
      <c r="J808" s="65"/>
      <c r="K808" s="65"/>
      <c r="L808" s="65"/>
      <c r="M808" s="65"/>
      <c r="N808" s="65"/>
      <c r="O808" s="65"/>
      <c r="P808" s="65"/>
      <c r="Q808" s="65"/>
      <c r="S808" s="215">
        <v>1</v>
      </c>
      <c r="T808" s="4"/>
      <c r="U808" s="5"/>
      <c r="V808" s="5"/>
      <c r="W808" s="5"/>
      <c r="X808" s="5"/>
      <c r="Y808" s="5"/>
    </row>
    <row r="809" spans="2:25" s="3" customFormat="1" ht="60" customHeight="1">
      <c r="B809" s="14" t="s">
        <v>662</v>
      </c>
      <c r="C809" s="14" t="s">
        <v>650</v>
      </c>
      <c r="D809" s="6" t="s">
        <v>565</v>
      </c>
      <c r="E809" s="23" t="s">
        <v>1582</v>
      </c>
      <c r="F809" s="66" t="s">
        <v>1029</v>
      </c>
      <c r="G809" s="66" t="s">
        <v>1157</v>
      </c>
      <c r="H809" s="101" t="s">
        <v>2830</v>
      </c>
      <c r="I809" s="101" t="s">
        <v>2831</v>
      </c>
      <c r="J809" s="65"/>
      <c r="K809" s="65"/>
      <c r="L809" s="65"/>
      <c r="M809" s="65"/>
      <c r="N809" s="65"/>
      <c r="O809" s="65"/>
      <c r="P809" s="65"/>
      <c r="Q809" s="65"/>
      <c r="S809" s="215">
        <v>1</v>
      </c>
      <c r="T809" s="4"/>
      <c r="U809" s="5"/>
      <c r="V809" s="5"/>
      <c r="W809" s="5"/>
      <c r="X809" s="5"/>
      <c r="Y809" s="5"/>
    </row>
    <row r="810" spans="2:25" s="3" customFormat="1" ht="60" customHeight="1">
      <c r="B810" s="14" t="s">
        <v>662</v>
      </c>
      <c r="C810" s="14" t="s">
        <v>919</v>
      </c>
      <c r="D810" s="6" t="s">
        <v>750</v>
      </c>
      <c r="E810" s="23" t="s">
        <v>1586</v>
      </c>
      <c r="F810" s="66" t="s">
        <v>1029</v>
      </c>
      <c r="G810" s="66" t="s">
        <v>1157</v>
      </c>
      <c r="H810" s="101" t="s">
        <v>2832</v>
      </c>
      <c r="I810" s="101" t="s">
        <v>2833</v>
      </c>
      <c r="J810" s="65"/>
      <c r="K810" s="65"/>
      <c r="L810" s="65"/>
      <c r="M810" s="65"/>
      <c r="N810" s="65"/>
      <c r="O810" s="65"/>
      <c r="P810" s="65"/>
      <c r="Q810" s="65"/>
      <c r="S810" s="215">
        <v>1</v>
      </c>
      <c r="T810" s="4"/>
      <c r="U810" s="5"/>
      <c r="V810" s="5"/>
      <c r="W810" s="5"/>
      <c r="X810" s="5"/>
      <c r="Y810" s="5"/>
    </row>
    <row r="811" spans="2:25" s="3" customFormat="1" ht="60" customHeight="1">
      <c r="B811" s="14" t="s">
        <v>662</v>
      </c>
      <c r="C811" s="14" t="s">
        <v>483</v>
      </c>
      <c r="D811" s="6" t="s">
        <v>757</v>
      </c>
      <c r="E811" s="23" t="s">
        <v>1589</v>
      </c>
      <c r="F811" s="66" t="s">
        <v>1029</v>
      </c>
      <c r="G811" s="66" t="s">
        <v>1157</v>
      </c>
      <c r="H811" s="101" t="s">
        <v>2834</v>
      </c>
      <c r="I811" s="101" t="s">
        <v>2835</v>
      </c>
      <c r="J811" s="65"/>
      <c r="K811" s="65"/>
      <c r="L811" s="65"/>
      <c r="M811" s="65"/>
      <c r="N811" s="65"/>
      <c r="O811" s="65"/>
      <c r="P811" s="65"/>
      <c r="Q811" s="65"/>
      <c r="S811" s="215">
        <v>1</v>
      </c>
      <c r="T811" s="4"/>
      <c r="U811" s="5"/>
      <c r="V811" s="5"/>
      <c r="W811" s="5"/>
      <c r="X811" s="5"/>
      <c r="Y811" s="5"/>
    </row>
    <row r="812" spans="2:25" s="3" customFormat="1" ht="60" customHeight="1">
      <c r="B812" s="14" t="s">
        <v>662</v>
      </c>
      <c r="C812" s="14" t="s">
        <v>547</v>
      </c>
      <c r="D812" s="6" t="s">
        <v>1593</v>
      </c>
      <c r="E812" s="23" t="s">
        <v>1594</v>
      </c>
      <c r="F812" s="66" t="s">
        <v>1029</v>
      </c>
      <c r="G812" s="66" t="s">
        <v>1157</v>
      </c>
      <c r="H812" s="101" t="s">
        <v>2836</v>
      </c>
      <c r="I812" s="101" t="s">
        <v>2837</v>
      </c>
      <c r="J812" s="65"/>
      <c r="K812" s="65"/>
      <c r="L812" s="65"/>
      <c r="M812" s="65"/>
      <c r="N812" s="65"/>
      <c r="O812" s="65"/>
      <c r="P812" s="65"/>
      <c r="Q812" s="65"/>
      <c r="S812" s="215">
        <v>1</v>
      </c>
      <c r="T812" s="4"/>
      <c r="U812" s="5"/>
      <c r="V812" s="5"/>
      <c r="W812" s="5"/>
      <c r="X812" s="5"/>
      <c r="Y812" s="5"/>
    </row>
    <row r="813" spans="2:25" s="3" customFormat="1" ht="60" customHeight="1">
      <c r="B813" s="14" t="s">
        <v>683</v>
      </c>
      <c r="C813" s="14" t="s">
        <v>759</v>
      </c>
      <c r="D813" s="6" t="s">
        <v>336</v>
      </c>
      <c r="E813" s="23" t="s">
        <v>1570</v>
      </c>
      <c r="F813" s="66" t="s">
        <v>894</v>
      </c>
      <c r="G813" s="66" t="s">
        <v>1160</v>
      </c>
      <c r="H813" s="101" t="s">
        <v>2838</v>
      </c>
      <c r="I813" s="101" t="s">
        <v>2839</v>
      </c>
      <c r="J813" s="65"/>
      <c r="K813" s="65"/>
      <c r="L813" s="65"/>
      <c r="M813" s="65"/>
      <c r="N813" s="65"/>
      <c r="O813" s="65"/>
      <c r="P813" s="65"/>
      <c r="Q813" s="65"/>
      <c r="S813" s="215">
        <v>1</v>
      </c>
      <c r="T813" s="4"/>
      <c r="U813" s="5"/>
      <c r="V813" s="5"/>
      <c r="W813" s="5"/>
      <c r="X813" s="5"/>
      <c r="Y813" s="5"/>
    </row>
    <row r="814" spans="2:25" s="3" customFormat="1" ht="60" customHeight="1">
      <c r="B814" s="14" t="s">
        <v>683</v>
      </c>
      <c r="C814" s="14" t="s">
        <v>663</v>
      </c>
      <c r="D814" s="6" t="s">
        <v>336</v>
      </c>
      <c r="E814" s="23" t="s">
        <v>1574</v>
      </c>
      <c r="F814" s="66" t="s">
        <v>894</v>
      </c>
      <c r="G814" s="66" t="s">
        <v>1160</v>
      </c>
      <c r="H814" s="101" t="s">
        <v>2840</v>
      </c>
      <c r="I814" s="101" t="s">
        <v>2841</v>
      </c>
      <c r="J814" s="65"/>
      <c r="K814" s="65"/>
      <c r="L814" s="65"/>
      <c r="M814" s="65"/>
      <c r="N814" s="65"/>
      <c r="O814" s="65"/>
      <c r="P814" s="65"/>
      <c r="Q814" s="65"/>
      <c r="S814" s="215">
        <v>1</v>
      </c>
      <c r="T814" s="4"/>
      <c r="U814" s="5"/>
      <c r="V814" s="5"/>
      <c r="W814" s="5"/>
      <c r="X814" s="5"/>
      <c r="Y814" s="5"/>
    </row>
    <row r="815" spans="2:25" s="3" customFormat="1" ht="60" customHeight="1">
      <c r="B815" s="14" t="s">
        <v>683</v>
      </c>
      <c r="C815" s="14" t="s">
        <v>650</v>
      </c>
      <c r="D815" s="6" t="s">
        <v>733</v>
      </c>
      <c r="E815" s="23" t="s">
        <v>1578</v>
      </c>
      <c r="F815" s="66" t="s">
        <v>894</v>
      </c>
      <c r="G815" s="66" t="s">
        <v>1160</v>
      </c>
      <c r="H815" s="101" t="s">
        <v>2842</v>
      </c>
      <c r="I815" s="101" t="s">
        <v>2843</v>
      </c>
      <c r="J815" s="65"/>
      <c r="K815" s="65"/>
      <c r="L815" s="65"/>
      <c r="M815" s="65"/>
      <c r="N815" s="65"/>
      <c r="O815" s="65"/>
      <c r="P815" s="65"/>
      <c r="Q815" s="65"/>
      <c r="S815" s="215">
        <v>1</v>
      </c>
      <c r="T815" s="4"/>
      <c r="U815" s="5"/>
      <c r="V815" s="5"/>
      <c r="W815" s="5"/>
      <c r="X815" s="5"/>
      <c r="Y815" s="5"/>
    </row>
    <row r="816" spans="2:25" s="3" customFormat="1" ht="60" customHeight="1">
      <c r="B816" s="14" t="s">
        <v>683</v>
      </c>
      <c r="C816" s="14" t="s">
        <v>460</v>
      </c>
      <c r="D816" s="6" t="s">
        <v>565</v>
      </c>
      <c r="E816" s="23" t="s">
        <v>1582</v>
      </c>
      <c r="F816" s="66" t="s">
        <v>894</v>
      </c>
      <c r="G816" s="66" t="s">
        <v>1160</v>
      </c>
      <c r="H816" s="101" t="s">
        <v>2844</v>
      </c>
      <c r="I816" s="101" t="s">
        <v>2845</v>
      </c>
      <c r="J816" s="65"/>
      <c r="K816" s="65"/>
      <c r="L816" s="65"/>
      <c r="M816" s="65"/>
      <c r="N816" s="65"/>
      <c r="O816" s="65"/>
      <c r="P816" s="65"/>
      <c r="Q816" s="65"/>
      <c r="S816" s="215">
        <v>1</v>
      </c>
      <c r="T816" s="4"/>
      <c r="U816" s="5"/>
      <c r="V816" s="5"/>
      <c r="W816" s="5"/>
      <c r="X816" s="5"/>
      <c r="Y816" s="5"/>
    </row>
    <row r="817" spans="2:25" s="3" customFormat="1" ht="60" customHeight="1">
      <c r="B817" s="14" t="s">
        <v>683</v>
      </c>
      <c r="C817" s="14" t="s">
        <v>459</v>
      </c>
      <c r="D817" s="6" t="s">
        <v>750</v>
      </c>
      <c r="E817" s="23" t="s">
        <v>1586</v>
      </c>
      <c r="F817" s="66" t="s">
        <v>894</v>
      </c>
      <c r="G817" s="66" t="s">
        <v>1160</v>
      </c>
      <c r="H817" s="101" t="s">
        <v>2846</v>
      </c>
      <c r="I817" s="101" t="s">
        <v>2847</v>
      </c>
      <c r="J817" s="65"/>
      <c r="K817" s="65"/>
      <c r="L817" s="65"/>
      <c r="M817" s="65"/>
      <c r="N817" s="65"/>
      <c r="O817" s="65"/>
      <c r="P817" s="65"/>
      <c r="Q817" s="65"/>
      <c r="S817" s="215">
        <v>1</v>
      </c>
      <c r="T817" s="4"/>
      <c r="U817" s="5"/>
      <c r="V817" s="5"/>
      <c r="W817" s="5"/>
      <c r="X817" s="5"/>
      <c r="Y817" s="5"/>
    </row>
    <row r="818" spans="2:25" s="3" customFormat="1" ht="60" customHeight="1">
      <c r="B818" s="14" t="s">
        <v>683</v>
      </c>
      <c r="C818" s="14" t="s">
        <v>477</v>
      </c>
      <c r="D818" s="6" t="s">
        <v>757</v>
      </c>
      <c r="E818" s="23" t="s">
        <v>1589</v>
      </c>
      <c r="F818" s="66" t="s">
        <v>894</v>
      </c>
      <c r="G818" s="66" t="s">
        <v>1160</v>
      </c>
      <c r="H818" s="101" t="s">
        <v>2848</v>
      </c>
      <c r="I818" s="101" t="s">
        <v>2849</v>
      </c>
      <c r="J818" s="65"/>
      <c r="K818" s="65"/>
      <c r="L818" s="65"/>
      <c r="M818" s="65"/>
      <c r="N818" s="65"/>
      <c r="O818" s="65"/>
      <c r="P818" s="65"/>
      <c r="Q818" s="65"/>
      <c r="S818" s="215">
        <v>1</v>
      </c>
      <c r="T818" s="4"/>
      <c r="U818" s="5"/>
      <c r="V818" s="5"/>
      <c r="W818" s="5"/>
      <c r="X818" s="5"/>
      <c r="Y818" s="5"/>
    </row>
    <row r="819" spans="2:25" s="3" customFormat="1" ht="60" customHeight="1">
      <c r="B819" s="14" t="s">
        <v>683</v>
      </c>
      <c r="C819" s="14" t="s">
        <v>547</v>
      </c>
      <c r="D819" s="6" t="s">
        <v>1593</v>
      </c>
      <c r="E819" s="23" t="s">
        <v>1594</v>
      </c>
      <c r="F819" s="66" t="s">
        <v>894</v>
      </c>
      <c r="G819" s="66" t="s">
        <v>1160</v>
      </c>
      <c r="H819" s="101" t="s">
        <v>2850</v>
      </c>
      <c r="I819" s="101" t="s">
        <v>2851</v>
      </c>
      <c r="J819" s="65"/>
      <c r="K819" s="65"/>
      <c r="L819" s="65"/>
      <c r="M819" s="65"/>
      <c r="N819" s="65"/>
      <c r="O819" s="65"/>
      <c r="P819" s="65"/>
      <c r="Q819" s="65"/>
      <c r="S819" s="215">
        <v>1</v>
      </c>
      <c r="T819" s="4"/>
      <c r="U819" s="5"/>
      <c r="V819" s="5"/>
      <c r="W819" s="5"/>
      <c r="X819" s="5"/>
      <c r="Y819" s="5"/>
    </row>
    <row r="820" spans="2:25" s="3" customFormat="1" ht="60" customHeight="1">
      <c r="B820" s="14" t="s">
        <v>687</v>
      </c>
      <c r="C820" s="14" t="s">
        <v>653</v>
      </c>
      <c r="D820" s="6" t="s">
        <v>336</v>
      </c>
      <c r="E820" s="23" t="s">
        <v>1570</v>
      </c>
      <c r="F820" s="66" t="s">
        <v>707</v>
      </c>
      <c r="G820" s="66" t="s">
        <v>1163</v>
      </c>
      <c r="H820" s="101" t="s">
        <v>2852</v>
      </c>
      <c r="I820" s="101" t="s">
        <v>2853</v>
      </c>
      <c r="J820" s="65"/>
      <c r="K820" s="65"/>
      <c r="L820" s="65"/>
      <c r="M820" s="65"/>
      <c r="N820" s="65"/>
      <c r="O820" s="65"/>
      <c r="P820" s="65"/>
      <c r="Q820" s="65"/>
      <c r="S820" s="215">
        <v>1</v>
      </c>
      <c r="T820" s="4"/>
      <c r="U820" s="5"/>
      <c r="V820" s="5"/>
      <c r="W820" s="5"/>
      <c r="X820" s="5"/>
      <c r="Y820" s="5"/>
    </row>
    <row r="821" spans="2:25" s="3" customFormat="1" ht="60" customHeight="1">
      <c r="B821" s="14" t="s">
        <v>687</v>
      </c>
      <c r="C821" s="14" t="s">
        <v>874</v>
      </c>
      <c r="D821" s="6" t="s">
        <v>336</v>
      </c>
      <c r="E821" s="23" t="s">
        <v>1574</v>
      </c>
      <c r="F821" s="66" t="s">
        <v>707</v>
      </c>
      <c r="G821" s="66" t="s">
        <v>1163</v>
      </c>
      <c r="H821" s="101" t="s">
        <v>2854</v>
      </c>
      <c r="I821" s="101" t="s">
        <v>2855</v>
      </c>
      <c r="J821" s="65"/>
      <c r="K821" s="65"/>
      <c r="L821" s="65"/>
      <c r="M821" s="65"/>
      <c r="N821" s="65"/>
      <c r="O821" s="65"/>
      <c r="P821" s="65"/>
      <c r="Q821" s="65"/>
      <c r="S821" s="215">
        <v>1</v>
      </c>
      <c r="T821" s="4"/>
      <c r="U821" s="5"/>
      <c r="V821" s="5"/>
      <c r="W821" s="5"/>
      <c r="X821" s="5"/>
      <c r="Y821" s="5"/>
    </row>
    <row r="822" spans="2:25" s="3" customFormat="1" ht="60" customHeight="1">
      <c r="B822" s="14" t="s">
        <v>687</v>
      </c>
      <c r="C822" s="14" t="s">
        <v>474</v>
      </c>
      <c r="D822" s="6" t="s">
        <v>733</v>
      </c>
      <c r="E822" s="23" t="s">
        <v>1578</v>
      </c>
      <c r="F822" s="66" t="s">
        <v>707</v>
      </c>
      <c r="G822" s="66" t="s">
        <v>1163</v>
      </c>
      <c r="H822" s="101" t="s">
        <v>2856</v>
      </c>
      <c r="I822" s="101" t="s">
        <v>2857</v>
      </c>
      <c r="J822" s="65"/>
      <c r="K822" s="65"/>
      <c r="L822" s="65"/>
      <c r="M822" s="65"/>
      <c r="N822" s="65"/>
      <c r="O822" s="65"/>
      <c r="P822" s="65"/>
      <c r="Q822" s="65"/>
      <c r="S822" s="215">
        <v>1</v>
      </c>
      <c r="T822" s="4"/>
      <c r="U822" s="5"/>
      <c r="V822" s="5"/>
      <c r="W822" s="5"/>
      <c r="X822" s="5"/>
      <c r="Y822" s="5"/>
    </row>
    <row r="823" spans="2:25" s="3" customFormat="1" ht="60" customHeight="1">
      <c r="B823" s="14" t="s">
        <v>687</v>
      </c>
      <c r="C823" s="14" t="s">
        <v>1165</v>
      </c>
      <c r="D823" s="6" t="s">
        <v>565</v>
      </c>
      <c r="E823" s="23" t="s">
        <v>1582</v>
      </c>
      <c r="F823" s="66" t="s">
        <v>707</v>
      </c>
      <c r="G823" s="66" t="s">
        <v>1163</v>
      </c>
      <c r="H823" s="101" t="s">
        <v>2858</v>
      </c>
      <c r="I823" s="101" t="s">
        <v>2859</v>
      </c>
      <c r="J823" s="65"/>
      <c r="K823" s="65"/>
      <c r="L823" s="65"/>
      <c r="M823" s="65"/>
      <c r="N823" s="65"/>
      <c r="O823" s="65"/>
      <c r="P823" s="65"/>
      <c r="Q823" s="65"/>
      <c r="S823" s="215">
        <v>1</v>
      </c>
      <c r="T823" s="4"/>
      <c r="U823" s="5"/>
      <c r="V823" s="5"/>
      <c r="W823" s="5"/>
      <c r="X823" s="5"/>
      <c r="Y823" s="5"/>
    </row>
    <row r="824" spans="2:25" s="3" customFormat="1" ht="60" customHeight="1">
      <c r="B824" s="14" t="s">
        <v>687</v>
      </c>
      <c r="C824" s="14" t="s">
        <v>460</v>
      </c>
      <c r="D824" s="6" t="s">
        <v>750</v>
      </c>
      <c r="E824" s="23" t="s">
        <v>1586</v>
      </c>
      <c r="F824" s="66" t="s">
        <v>707</v>
      </c>
      <c r="G824" s="66" t="s">
        <v>1163</v>
      </c>
      <c r="H824" s="101" t="s">
        <v>2860</v>
      </c>
      <c r="I824" s="101" t="s">
        <v>2861</v>
      </c>
      <c r="J824" s="65"/>
      <c r="K824" s="65"/>
      <c r="L824" s="65"/>
      <c r="M824" s="65"/>
      <c r="N824" s="65"/>
      <c r="O824" s="65"/>
      <c r="P824" s="65"/>
      <c r="Q824" s="65"/>
      <c r="S824" s="215">
        <v>1</v>
      </c>
      <c r="T824" s="4"/>
      <c r="U824" s="5"/>
      <c r="V824" s="5"/>
      <c r="W824" s="5"/>
      <c r="X824" s="5"/>
      <c r="Y824" s="5"/>
    </row>
    <row r="825" spans="2:25" s="3" customFormat="1" ht="60" customHeight="1">
      <c r="B825" s="14" t="s">
        <v>687</v>
      </c>
      <c r="C825" s="14" t="s">
        <v>749</v>
      </c>
      <c r="D825" s="6" t="s">
        <v>757</v>
      </c>
      <c r="E825" s="23" t="s">
        <v>1589</v>
      </c>
      <c r="F825" s="66" t="s">
        <v>707</v>
      </c>
      <c r="G825" s="66" t="s">
        <v>1163</v>
      </c>
      <c r="H825" s="101" t="s">
        <v>2862</v>
      </c>
      <c r="I825" s="101" t="s">
        <v>2863</v>
      </c>
      <c r="J825" s="65"/>
      <c r="K825" s="65"/>
      <c r="L825" s="65"/>
      <c r="M825" s="65"/>
      <c r="N825" s="65"/>
      <c r="O825" s="65"/>
      <c r="P825" s="65"/>
      <c r="Q825" s="65"/>
      <c r="S825" s="215">
        <v>1</v>
      </c>
      <c r="T825" s="4"/>
      <c r="U825" s="5"/>
      <c r="V825" s="5"/>
      <c r="W825" s="5"/>
      <c r="X825" s="5"/>
      <c r="Y825" s="5"/>
    </row>
    <row r="826" spans="2:25" s="3" customFormat="1" ht="60" customHeight="1">
      <c r="B826" s="14" t="s">
        <v>687</v>
      </c>
      <c r="C826" s="14" t="s">
        <v>641</v>
      </c>
      <c r="D826" s="6" t="s">
        <v>1593</v>
      </c>
      <c r="E826" s="23" t="s">
        <v>1594</v>
      </c>
      <c r="F826" s="66" t="s">
        <v>707</v>
      </c>
      <c r="G826" s="66" t="s">
        <v>1163</v>
      </c>
      <c r="H826" s="101" t="s">
        <v>2864</v>
      </c>
      <c r="I826" s="101" t="s">
        <v>2865</v>
      </c>
      <c r="J826" s="65"/>
      <c r="K826" s="65"/>
      <c r="L826" s="65"/>
      <c r="M826" s="65"/>
      <c r="N826" s="65"/>
      <c r="O826" s="65"/>
      <c r="P826" s="65"/>
      <c r="Q826" s="65"/>
      <c r="S826" s="215">
        <v>1</v>
      </c>
      <c r="T826" s="4"/>
      <c r="U826" s="5"/>
      <c r="V826" s="5"/>
      <c r="W826" s="5"/>
      <c r="X826" s="5"/>
      <c r="Y826" s="5"/>
    </row>
    <row r="827" spans="2:25" s="3" customFormat="1" ht="60" customHeight="1">
      <c r="B827" s="14" t="s">
        <v>860</v>
      </c>
      <c r="C827" s="14" t="s">
        <v>862</v>
      </c>
      <c r="D827" s="6" t="s">
        <v>336</v>
      </c>
      <c r="E827" s="23" t="s">
        <v>1570</v>
      </c>
      <c r="F827" s="66" t="s">
        <v>707</v>
      </c>
      <c r="G827" s="66" t="s">
        <v>1167</v>
      </c>
      <c r="H827" s="101" t="s">
        <v>2866</v>
      </c>
      <c r="I827" s="101" t="s">
        <v>2867</v>
      </c>
      <c r="J827" s="65"/>
      <c r="K827" s="65"/>
      <c r="L827" s="65"/>
      <c r="M827" s="65"/>
      <c r="N827" s="65"/>
      <c r="O827" s="65"/>
      <c r="P827" s="65"/>
      <c r="Q827" s="65"/>
      <c r="S827" s="215">
        <v>1</v>
      </c>
      <c r="T827" s="4"/>
      <c r="U827" s="5"/>
      <c r="V827" s="5"/>
      <c r="W827" s="5"/>
      <c r="X827" s="5"/>
      <c r="Y827" s="5"/>
    </row>
    <row r="828" spans="2:25" s="3" customFormat="1" ht="60" customHeight="1">
      <c r="B828" s="14" t="s">
        <v>860</v>
      </c>
      <c r="C828" s="14" t="s">
        <v>648</v>
      </c>
      <c r="D828" s="6" t="s">
        <v>336</v>
      </c>
      <c r="E828" s="23" t="s">
        <v>1574</v>
      </c>
      <c r="F828" s="66" t="s">
        <v>707</v>
      </c>
      <c r="G828" s="66" t="s">
        <v>1167</v>
      </c>
      <c r="H828" s="101" t="s">
        <v>2868</v>
      </c>
      <c r="I828" s="101" t="s">
        <v>2869</v>
      </c>
      <c r="J828" s="65"/>
      <c r="K828" s="65"/>
      <c r="L828" s="65"/>
      <c r="M828" s="65"/>
      <c r="N828" s="65"/>
      <c r="O828" s="65"/>
      <c r="P828" s="65"/>
      <c r="Q828" s="65"/>
      <c r="S828" s="215">
        <v>1</v>
      </c>
      <c r="T828" s="4"/>
      <c r="U828" s="5"/>
      <c r="V828" s="5"/>
      <c r="W828" s="5"/>
      <c r="X828" s="5"/>
      <c r="Y828" s="5"/>
    </row>
    <row r="829" spans="2:25" s="3" customFormat="1" ht="60" customHeight="1">
      <c r="B829" s="14" t="s">
        <v>860</v>
      </c>
      <c r="C829" s="14" t="s">
        <v>773</v>
      </c>
      <c r="D829" s="6" t="s">
        <v>733</v>
      </c>
      <c r="E829" s="23" t="s">
        <v>1578</v>
      </c>
      <c r="F829" s="66" t="s">
        <v>707</v>
      </c>
      <c r="G829" s="66" t="s">
        <v>1167</v>
      </c>
      <c r="H829" s="101" t="s">
        <v>2870</v>
      </c>
      <c r="I829" s="101" t="s">
        <v>2871</v>
      </c>
      <c r="J829" s="65"/>
      <c r="K829" s="65"/>
      <c r="L829" s="65"/>
      <c r="M829" s="65"/>
      <c r="N829" s="65"/>
      <c r="O829" s="65"/>
      <c r="P829" s="65"/>
      <c r="Q829" s="65"/>
      <c r="S829" s="215">
        <v>1</v>
      </c>
      <c r="T829" s="4"/>
      <c r="U829" s="5"/>
      <c r="V829" s="5"/>
      <c r="W829" s="5"/>
      <c r="X829" s="5"/>
      <c r="Y829" s="5"/>
    </row>
    <row r="830" spans="2:25" s="3" customFormat="1" ht="60" customHeight="1">
      <c r="B830" s="14" t="s">
        <v>860</v>
      </c>
      <c r="C830" s="14" t="s">
        <v>1165</v>
      </c>
      <c r="D830" s="6" t="s">
        <v>565</v>
      </c>
      <c r="E830" s="23" t="s">
        <v>1582</v>
      </c>
      <c r="F830" s="66" t="s">
        <v>707</v>
      </c>
      <c r="G830" s="66" t="s">
        <v>1167</v>
      </c>
      <c r="H830" s="101" t="s">
        <v>2872</v>
      </c>
      <c r="I830" s="101" t="s">
        <v>2873</v>
      </c>
      <c r="J830" s="65"/>
      <c r="K830" s="65"/>
      <c r="L830" s="65"/>
      <c r="M830" s="65"/>
      <c r="N830" s="65"/>
      <c r="O830" s="65"/>
      <c r="P830" s="65"/>
      <c r="Q830" s="65"/>
      <c r="S830" s="215">
        <v>1</v>
      </c>
      <c r="T830" s="4"/>
      <c r="U830" s="5"/>
      <c r="V830" s="5"/>
      <c r="W830" s="5"/>
      <c r="X830" s="5"/>
      <c r="Y830" s="5"/>
    </row>
    <row r="831" spans="2:25" s="3" customFormat="1" ht="60" customHeight="1">
      <c r="B831" s="14" t="s">
        <v>860</v>
      </c>
      <c r="C831" s="14" t="s">
        <v>898</v>
      </c>
      <c r="D831" s="6" t="s">
        <v>750</v>
      </c>
      <c r="E831" s="23" t="s">
        <v>1586</v>
      </c>
      <c r="F831" s="66" t="s">
        <v>707</v>
      </c>
      <c r="G831" s="66" t="s">
        <v>1167</v>
      </c>
      <c r="H831" s="101" t="s">
        <v>2874</v>
      </c>
      <c r="I831" s="101" t="s">
        <v>2875</v>
      </c>
      <c r="J831" s="65"/>
      <c r="K831" s="65"/>
      <c r="L831" s="65"/>
      <c r="M831" s="65"/>
      <c r="N831" s="65"/>
      <c r="O831" s="65"/>
      <c r="P831" s="65"/>
      <c r="Q831" s="65"/>
      <c r="S831" s="215">
        <v>1</v>
      </c>
      <c r="T831" s="4"/>
      <c r="U831" s="5"/>
      <c r="V831" s="5"/>
      <c r="W831" s="5"/>
      <c r="X831" s="5"/>
      <c r="Y831" s="5"/>
    </row>
    <row r="832" spans="2:25" s="3" customFormat="1" ht="60" customHeight="1">
      <c r="B832" s="14" t="s">
        <v>860</v>
      </c>
      <c r="C832" s="14" t="s">
        <v>547</v>
      </c>
      <c r="D832" s="6" t="s">
        <v>757</v>
      </c>
      <c r="E832" s="23" t="s">
        <v>1589</v>
      </c>
      <c r="F832" s="66" t="s">
        <v>707</v>
      </c>
      <c r="G832" s="66" t="s">
        <v>1167</v>
      </c>
      <c r="H832" s="101" t="s">
        <v>2876</v>
      </c>
      <c r="I832" s="101" t="s">
        <v>2877</v>
      </c>
      <c r="J832" s="65"/>
      <c r="K832" s="65"/>
      <c r="L832" s="65"/>
      <c r="M832" s="65"/>
      <c r="N832" s="65"/>
      <c r="O832" s="65"/>
      <c r="P832" s="65"/>
      <c r="Q832" s="65"/>
      <c r="S832" s="215">
        <v>1</v>
      </c>
      <c r="T832" s="4"/>
      <c r="U832" s="5"/>
      <c r="V832" s="5"/>
      <c r="W832" s="5"/>
      <c r="X832" s="5"/>
      <c r="Y832" s="5"/>
    </row>
    <row r="833" spans="2:25" s="3" customFormat="1" ht="60" customHeight="1">
      <c r="B833" s="14" t="s">
        <v>860</v>
      </c>
      <c r="C833" s="14" t="s">
        <v>1007</v>
      </c>
      <c r="D833" s="6" t="s">
        <v>1593</v>
      </c>
      <c r="E833" s="23" t="s">
        <v>1594</v>
      </c>
      <c r="F833" s="66" t="s">
        <v>707</v>
      </c>
      <c r="G833" s="66" t="s">
        <v>1167</v>
      </c>
      <c r="H833" s="101" t="s">
        <v>2878</v>
      </c>
      <c r="I833" s="101" t="s">
        <v>2879</v>
      </c>
      <c r="J833" s="65"/>
      <c r="K833" s="65"/>
      <c r="L833" s="65"/>
      <c r="M833" s="65"/>
      <c r="N833" s="65"/>
      <c r="O833" s="65"/>
      <c r="P833" s="65"/>
      <c r="Q833" s="65"/>
      <c r="S833" s="215">
        <v>1</v>
      </c>
      <c r="T833" s="4"/>
      <c r="U833" s="5"/>
      <c r="V833" s="5"/>
      <c r="W833" s="5"/>
      <c r="X833" s="5"/>
      <c r="Y833" s="5"/>
    </row>
    <row r="834" spans="2:25" s="3" customFormat="1" ht="60" customHeight="1">
      <c r="B834" s="14" t="s">
        <v>1050</v>
      </c>
      <c r="C834" s="14" t="s">
        <v>647</v>
      </c>
      <c r="D834" s="6" t="s">
        <v>336</v>
      </c>
      <c r="E834" s="23" t="s">
        <v>1570</v>
      </c>
      <c r="F834" s="66" t="s">
        <v>679</v>
      </c>
      <c r="G834" s="66" t="s">
        <v>1170</v>
      </c>
      <c r="H834" s="101" t="s">
        <v>2880</v>
      </c>
      <c r="I834" s="101" t="s">
        <v>2881</v>
      </c>
      <c r="J834" s="65"/>
      <c r="K834" s="65"/>
      <c r="L834" s="65"/>
      <c r="M834" s="65"/>
      <c r="N834" s="65"/>
      <c r="O834" s="65"/>
      <c r="P834" s="65"/>
      <c r="Q834" s="65"/>
      <c r="S834" s="215">
        <v>1</v>
      </c>
      <c r="T834" s="4"/>
      <c r="U834" s="5"/>
      <c r="V834" s="5"/>
      <c r="W834" s="5"/>
      <c r="X834" s="5"/>
      <c r="Y834" s="5"/>
    </row>
    <row r="835" spans="2:25" s="3" customFormat="1" ht="60" customHeight="1">
      <c r="B835" s="14" t="s">
        <v>1050</v>
      </c>
      <c r="C835" s="14" t="s">
        <v>865</v>
      </c>
      <c r="D835" s="6" t="s">
        <v>336</v>
      </c>
      <c r="E835" s="23" t="s">
        <v>1574</v>
      </c>
      <c r="F835" s="66" t="s">
        <v>679</v>
      </c>
      <c r="G835" s="66" t="s">
        <v>1170</v>
      </c>
      <c r="H835" s="101" t="s">
        <v>2882</v>
      </c>
      <c r="I835" s="101" t="s">
        <v>2883</v>
      </c>
      <c r="J835" s="65"/>
      <c r="K835" s="65"/>
      <c r="L835" s="65"/>
      <c r="M835" s="65"/>
      <c r="N835" s="65"/>
      <c r="O835" s="65"/>
      <c r="P835" s="65"/>
      <c r="Q835" s="65"/>
      <c r="S835" s="215">
        <v>1</v>
      </c>
      <c r="T835" s="4"/>
      <c r="U835" s="5"/>
      <c r="V835" s="5"/>
      <c r="W835" s="5"/>
      <c r="X835" s="5"/>
      <c r="Y835" s="5"/>
    </row>
    <row r="836" spans="2:25" s="3" customFormat="1" ht="60" customHeight="1">
      <c r="B836" s="14" t="s">
        <v>1050</v>
      </c>
      <c r="C836" s="14" t="s">
        <v>641</v>
      </c>
      <c r="D836" s="6" t="s">
        <v>733</v>
      </c>
      <c r="E836" s="23" t="s">
        <v>1578</v>
      </c>
      <c r="F836" s="66" t="s">
        <v>679</v>
      </c>
      <c r="G836" s="66" t="s">
        <v>1170</v>
      </c>
      <c r="H836" s="101" t="s">
        <v>2884</v>
      </c>
      <c r="I836" s="101" t="s">
        <v>2885</v>
      </c>
      <c r="J836" s="65"/>
      <c r="K836" s="65"/>
      <c r="L836" s="65"/>
      <c r="M836" s="65"/>
      <c r="N836" s="65"/>
      <c r="O836" s="65"/>
      <c r="P836" s="65"/>
      <c r="Q836" s="65"/>
      <c r="S836" s="215">
        <v>1</v>
      </c>
      <c r="T836" s="4"/>
      <c r="U836" s="5"/>
      <c r="V836" s="5"/>
      <c r="W836" s="5"/>
      <c r="X836" s="5"/>
      <c r="Y836" s="5"/>
    </row>
    <row r="837" spans="2:25" s="3" customFormat="1" ht="60" customHeight="1">
      <c r="B837" s="14" t="s">
        <v>1050</v>
      </c>
      <c r="C837" s="14" t="s">
        <v>898</v>
      </c>
      <c r="D837" s="6" t="s">
        <v>565</v>
      </c>
      <c r="E837" s="23" t="s">
        <v>1582</v>
      </c>
      <c r="F837" s="66" t="s">
        <v>679</v>
      </c>
      <c r="G837" s="66" t="s">
        <v>1170</v>
      </c>
      <c r="H837" s="101" t="s">
        <v>2886</v>
      </c>
      <c r="I837" s="101" t="s">
        <v>2887</v>
      </c>
      <c r="J837" s="65"/>
      <c r="K837" s="65"/>
      <c r="L837" s="65"/>
      <c r="M837" s="65"/>
      <c r="N837" s="65"/>
      <c r="O837" s="65"/>
      <c r="P837" s="65"/>
      <c r="Q837" s="65"/>
      <c r="S837" s="215">
        <v>1</v>
      </c>
      <c r="T837" s="4"/>
      <c r="U837" s="5"/>
      <c r="V837" s="5"/>
      <c r="W837" s="5"/>
      <c r="X837" s="5"/>
      <c r="Y837" s="5"/>
    </row>
    <row r="838" spans="2:25" s="3" customFormat="1" ht="60" customHeight="1">
      <c r="B838" s="14" t="s">
        <v>1050</v>
      </c>
      <c r="C838" s="14" t="s">
        <v>460</v>
      </c>
      <c r="D838" s="6" t="s">
        <v>750</v>
      </c>
      <c r="E838" s="23" t="s">
        <v>1586</v>
      </c>
      <c r="F838" s="66" t="s">
        <v>679</v>
      </c>
      <c r="G838" s="66" t="s">
        <v>1170</v>
      </c>
      <c r="H838" s="101" t="s">
        <v>2888</v>
      </c>
      <c r="I838" s="101" t="s">
        <v>2889</v>
      </c>
      <c r="J838" s="65"/>
      <c r="K838" s="65"/>
      <c r="L838" s="65"/>
      <c r="M838" s="65"/>
      <c r="N838" s="65"/>
      <c r="O838" s="65"/>
      <c r="P838" s="65"/>
      <c r="Q838" s="65"/>
      <c r="S838" s="215">
        <v>1</v>
      </c>
      <c r="T838" s="4"/>
      <c r="U838" s="5"/>
      <c r="V838" s="5"/>
      <c r="W838" s="5"/>
      <c r="X838" s="5"/>
      <c r="Y838" s="5"/>
    </row>
    <row r="839" spans="2:25" s="3" customFormat="1" ht="60" customHeight="1">
      <c r="B839" s="14" t="s">
        <v>1050</v>
      </c>
      <c r="C839" s="14" t="s">
        <v>513</v>
      </c>
      <c r="D839" s="6" t="s">
        <v>757</v>
      </c>
      <c r="E839" s="23" t="s">
        <v>1589</v>
      </c>
      <c r="F839" s="66" t="s">
        <v>679</v>
      </c>
      <c r="G839" s="66" t="s">
        <v>1170</v>
      </c>
      <c r="H839" s="101" t="s">
        <v>2890</v>
      </c>
      <c r="I839" s="101" t="s">
        <v>2891</v>
      </c>
      <c r="J839" s="65"/>
      <c r="K839" s="65"/>
      <c r="L839" s="65"/>
      <c r="M839" s="65"/>
      <c r="N839" s="65"/>
      <c r="O839" s="65"/>
      <c r="P839" s="65"/>
      <c r="Q839" s="65"/>
      <c r="S839" s="215">
        <v>1</v>
      </c>
      <c r="T839" s="4"/>
      <c r="U839" s="5"/>
      <c r="V839" s="5"/>
      <c r="W839" s="5"/>
      <c r="X839" s="5"/>
      <c r="Y839" s="5"/>
    </row>
    <row r="840" spans="2:25" s="3" customFormat="1" ht="60" customHeight="1">
      <c r="B840" s="14" t="s">
        <v>1050</v>
      </c>
      <c r="C840" s="14" t="s">
        <v>1073</v>
      </c>
      <c r="D840" s="6" t="s">
        <v>1593</v>
      </c>
      <c r="E840" s="23" t="s">
        <v>1594</v>
      </c>
      <c r="F840" s="66" t="s">
        <v>679</v>
      </c>
      <c r="G840" s="66" t="s">
        <v>1170</v>
      </c>
      <c r="H840" s="101" t="s">
        <v>2892</v>
      </c>
      <c r="I840" s="101" t="s">
        <v>2893</v>
      </c>
      <c r="J840" s="65"/>
      <c r="K840" s="65"/>
      <c r="L840" s="65"/>
      <c r="M840" s="65"/>
      <c r="N840" s="65"/>
      <c r="O840" s="65"/>
      <c r="P840" s="65"/>
      <c r="Q840" s="65"/>
      <c r="S840" s="215">
        <v>1</v>
      </c>
      <c r="T840" s="4"/>
      <c r="U840" s="5"/>
      <c r="V840" s="5"/>
      <c r="W840" s="5"/>
      <c r="X840" s="5"/>
      <c r="Y840" s="5"/>
    </row>
    <row r="841" spans="2:25" s="3" customFormat="1" ht="60" customHeight="1">
      <c r="B841" s="14" t="s">
        <v>466</v>
      </c>
      <c r="C841" s="14" t="s">
        <v>686</v>
      </c>
      <c r="D841" s="6" t="s">
        <v>336</v>
      </c>
      <c r="E841" s="23" t="s">
        <v>1570</v>
      </c>
      <c r="F841" s="66" t="s">
        <v>1173</v>
      </c>
      <c r="G841" s="66" t="s">
        <v>1174</v>
      </c>
      <c r="H841" s="101" t="s">
        <v>2894</v>
      </c>
      <c r="I841" s="101" t="s">
        <v>2895</v>
      </c>
      <c r="J841" s="65"/>
      <c r="K841" s="65"/>
      <c r="L841" s="65"/>
      <c r="M841" s="65"/>
      <c r="N841" s="65"/>
      <c r="O841" s="65"/>
      <c r="P841" s="65"/>
      <c r="Q841" s="65"/>
      <c r="S841" s="215">
        <v>1</v>
      </c>
      <c r="T841" s="4"/>
      <c r="U841" s="5"/>
      <c r="V841" s="5"/>
      <c r="W841" s="5"/>
      <c r="X841" s="5"/>
      <c r="Y841" s="5"/>
    </row>
    <row r="842" spans="2:25" s="3" customFormat="1" ht="60" customHeight="1">
      <c r="B842" s="14" t="s">
        <v>466</v>
      </c>
      <c r="C842" s="14" t="s">
        <v>457</v>
      </c>
      <c r="D842" s="6" t="s">
        <v>336</v>
      </c>
      <c r="E842" s="23" t="s">
        <v>1574</v>
      </c>
      <c r="F842" s="66" t="s">
        <v>1173</v>
      </c>
      <c r="G842" s="66" t="s">
        <v>1174</v>
      </c>
      <c r="H842" s="101" t="s">
        <v>2896</v>
      </c>
      <c r="I842" s="101" t="s">
        <v>2897</v>
      </c>
      <c r="J842" s="65"/>
      <c r="K842" s="65"/>
      <c r="L842" s="65"/>
      <c r="M842" s="65"/>
      <c r="N842" s="65"/>
      <c r="O842" s="65"/>
      <c r="P842" s="65"/>
      <c r="Q842" s="65"/>
      <c r="S842" s="215">
        <v>1</v>
      </c>
      <c r="T842" s="4"/>
      <c r="U842" s="5"/>
      <c r="V842" s="5"/>
      <c r="W842" s="5"/>
      <c r="X842" s="5"/>
      <c r="Y842" s="5"/>
    </row>
    <row r="843" spans="2:25" s="3" customFormat="1" ht="60" customHeight="1">
      <c r="B843" s="14" t="s">
        <v>466</v>
      </c>
      <c r="C843" s="14" t="s">
        <v>513</v>
      </c>
      <c r="D843" s="6" t="s">
        <v>733</v>
      </c>
      <c r="E843" s="23" t="s">
        <v>1578</v>
      </c>
      <c r="F843" s="66" t="s">
        <v>1173</v>
      </c>
      <c r="G843" s="66" t="s">
        <v>1174</v>
      </c>
      <c r="H843" s="101" t="s">
        <v>2898</v>
      </c>
      <c r="I843" s="101" t="s">
        <v>2899</v>
      </c>
      <c r="J843" s="65"/>
      <c r="K843" s="65"/>
      <c r="L843" s="65"/>
      <c r="M843" s="65"/>
      <c r="N843" s="65"/>
      <c r="O843" s="65"/>
      <c r="P843" s="65"/>
      <c r="Q843" s="65"/>
      <c r="S843" s="215">
        <v>1</v>
      </c>
      <c r="T843" s="4"/>
      <c r="U843" s="5"/>
      <c r="V843" s="5"/>
      <c r="W843" s="5"/>
      <c r="X843" s="5"/>
      <c r="Y843" s="5"/>
    </row>
    <row r="844" spans="2:25" s="3" customFormat="1" ht="60" customHeight="1">
      <c r="B844" s="14" t="s">
        <v>466</v>
      </c>
      <c r="C844" s="14" t="s">
        <v>459</v>
      </c>
      <c r="D844" s="6" t="s">
        <v>565</v>
      </c>
      <c r="E844" s="23" t="s">
        <v>1582</v>
      </c>
      <c r="F844" s="66" t="s">
        <v>1173</v>
      </c>
      <c r="G844" s="66" t="s">
        <v>1174</v>
      </c>
      <c r="H844" s="101" t="s">
        <v>2900</v>
      </c>
      <c r="I844" s="101" t="s">
        <v>2901</v>
      </c>
      <c r="J844" s="65"/>
      <c r="K844" s="65"/>
      <c r="L844" s="65"/>
      <c r="M844" s="65"/>
      <c r="N844" s="65"/>
      <c r="O844" s="65"/>
      <c r="P844" s="65"/>
      <c r="Q844" s="65"/>
      <c r="S844" s="215">
        <v>1</v>
      </c>
      <c r="T844" s="4"/>
      <c r="U844" s="5"/>
      <c r="V844" s="5"/>
      <c r="W844" s="5"/>
      <c r="X844" s="5"/>
      <c r="Y844" s="5"/>
    </row>
    <row r="845" spans="2:25" s="3" customFormat="1" ht="60" customHeight="1">
      <c r="B845" s="14" t="s">
        <v>466</v>
      </c>
      <c r="C845" s="14" t="s">
        <v>464</v>
      </c>
      <c r="D845" s="6" t="s">
        <v>750</v>
      </c>
      <c r="E845" s="23" t="s">
        <v>1586</v>
      </c>
      <c r="F845" s="66" t="s">
        <v>1173</v>
      </c>
      <c r="G845" s="66" t="s">
        <v>1174</v>
      </c>
      <c r="H845" s="101" t="s">
        <v>2902</v>
      </c>
      <c r="I845" s="101" t="s">
        <v>2903</v>
      </c>
      <c r="J845" s="65"/>
      <c r="K845" s="65"/>
      <c r="L845" s="65"/>
      <c r="M845" s="65"/>
      <c r="N845" s="65"/>
      <c r="O845" s="65"/>
      <c r="P845" s="65"/>
      <c r="Q845" s="65"/>
      <c r="S845" s="215">
        <v>1</v>
      </c>
      <c r="T845" s="4"/>
      <c r="U845" s="5"/>
      <c r="V845" s="5"/>
      <c r="W845" s="5"/>
      <c r="X845" s="5"/>
      <c r="Y845" s="5"/>
    </row>
    <row r="846" spans="2:25" s="3" customFormat="1" ht="60" customHeight="1">
      <c r="B846" s="14" t="s">
        <v>466</v>
      </c>
      <c r="C846" s="14" t="s">
        <v>1176</v>
      </c>
      <c r="D846" s="6" t="s">
        <v>757</v>
      </c>
      <c r="E846" s="23" t="s">
        <v>1589</v>
      </c>
      <c r="F846" s="66" t="s">
        <v>1173</v>
      </c>
      <c r="G846" s="66" t="s">
        <v>1174</v>
      </c>
      <c r="H846" s="101" t="s">
        <v>2904</v>
      </c>
      <c r="I846" s="101" t="s">
        <v>2905</v>
      </c>
      <c r="J846" s="65"/>
      <c r="K846" s="65"/>
      <c r="L846" s="65"/>
      <c r="M846" s="65"/>
      <c r="N846" s="65"/>
      <c r="O846" s="65"/>
      <c r="P846" s="65"/>
      <c r="Q846" s="65"/>
      <c r="S846" s="215">
        <v>1</v>
      </c>
      <c r="T846" s="4"/>
      <c r="U846" s="5"/>
      <c r="V846" s="5"/>
      <c r="W846" s="5"/>
      <c r="X846" s="5"/>
      <c r="Y846" s="5"/>
    </row>
    <row r="847" spans="2:25" s="3" customFormat="1" ht="60" customHeight="1">
      <c r="B847" s="14" t="s">
        <v>466</v>
      </c>
      <c r="C847" s="14" t="s">
        <v>483</v>
      </c>
      <c r="D847" s="6" t="s">
        <v>1593</v>
      </c>
      <c r="E847" s="23" t="s">
        <v>1594</v>
      </c>
      <c r="F847" s="66" t="s">
        <v>1173</v>
      </c>
      <c r="G847" s="66" t="s">
        <v>1174</v>
      </c>
      <c r="H847" s="101" t="s">
        <v>2906</v>
      </c>
      <c r="I847" s="101" t="s">
        <v>2907</v>
      </c>
      <c r="J847" s="65"/>
      <c r="K847" s="65"/>
      <c r="L847" s="65"/>
      <c r="M847" s="65"/>
      <c r="N847" s="65"/>
      <c r="O847" s="65"/>
      <c r="P847" s="65"/>
      <c r="Q847" s="65"/>
      <c r="S847" s="215">
        <v>1</v>
      </c>
      <c r="T847" s="4"/>
      <c r="U847" s="5"/>
      <c r="V847" s="5"/>
      <c r="W847" s="5"/>
      <c r="X847" s="5"/>
      <c r="Y847" s="5"/>
    </row>
    <row r="848" spans="2:25" s="3" customFormat="1" ht="60" customHeight="1">
      <c r="B848" s="14" t="s">
        <v>519</v>
      </c>
      <c r="C848" s="14" t="s">
        <v>483</v>
      </c>
      <c r="D848" s="6" t="s">
        <v>336</v>
      </c>
      <c r="E848" s="23" t="s">
        <v>1570</v>
      </c>
      <c r="F848" s="66" t="s">
        <v>1126</v>
      </c>
      <c r="G848" s="66" t="s">
        <v>1178</v>
      </c>
      <c r="H848" s="101" t="s">
        <v>2908</v>
      </c>
      <c r="I848" s="101" t="s">
        <v>2909</v>
      </c>
      <c r="J848" s="65"/>
      <c r="K848" s="65"/>
      <c r="L848" s="65"/>
      <c r="M848" s="65"/>
      <c r="N848" s="65"/>
      <c r="O848" s="65"/>
      <c r="P848" s="65"/>
      <c r="Q848" s="65"/>
      <c r="S848" s="215">
        <v>1</v>
      </c>
      <c r="T848" s="4"/>
      <c r="U848" s="5"/>
      <c r="V848" s="5"/>
      <c r="W848" s="5"/>
      <c r="X848" s="5"/>
      <c r="Y848" s="5"/>
    </row>
    <row r="849" spans="2:25" s="3" customFormat="1" ht="60" customHeight="1">
      <c r="B849" s="14" t="s">
        <v>519</v>
      </c>
      <c r="C849" s="14" t="s">
        <v>474</v>
      </c>
      <c r="D849" s="6" t="s">
        <v>336</v>
      </c>
      <c r="E849" s="23" t="s">
        <v>1574</v>
      </c>
      <c r="F849" s="66" t="s">
        <v>1126</v>
      </c>
      <c r="G849" s="66" t="s">
        <v>1178</v>
      </c>
      <c r="H849" s="101" t="s">
        <v>2910</v>
      </c>
      <c r="I849" s="101" t="s">
        <v>2911</v>
      </c>
      <c r="J849" s="65"/>
      <c r="K849" s="65"/>
      <c r="L849" s="65"/>
      <c r="M849" s="65"/>
      <c r="N849" s="65"/>
      <c r="O849" s="65"/>
      <c r="P849" s="65"/>
      <c r="Q849" s="65"/>
      <c r="S849" s="215">
        <v>1</v>
      </c>
      <c r="T849" s="4"/>
      <c r="U849" s="5"/>
      <c r="V849" s="5"/>
      <c r="W849" s="5"/>
      <c r="X849" s="5"/>
      <c r="Y849" s="5"/>
    </row>
    <row r="850" spans="2:25" s="3" customFormat="1" ht="60" customHeight="1">
      <c r="B850" s="14" t="s">
        <v>519</v>
      </c>
      <c r="C850" s="14" t="s">
        <v>648</v>
      </c>
      <c r="D850" s="6" t="s">
        <v>733</v>
      </c>
      <c r="E850" s="23" t="s">
        <v>1578</v>
      </c>
      <c r="F850" s="66" t="s">
        <v>1126</v>
      </c>
      <c r="G850" s="66" t="s">
        <v>1178</v>
      </c>
      <c r="H850" s="101" t="s">
        <v>2912</v>
      </c>
      <c r="I850" s="101" t="s">
        <v>2913</v>
      </c>
      <c r="J850" s="65"/>
      <c r="K850" s="65"/>
      <c r="L850" s="65"/>
      <c r="M850" s="65"/>
      <c r="N850" s="65"/>
      <c r="O850" s="65"/>
      <c r="P850" s="65"/>
      <c r="Q850" s="65"/>
      <c r="S850" s="215">
        <v>1</v>
      </c>
      <c r="T850" s="4"/>
      <c r="U850" s="5"/>
      <c r="V850" s="5"/>
      <c r="W850" s="5"/>
      <c r="X850" s="5"/>
      <c r="Y850" s="5"/>
    </row>
    <row r="851" spans="2:25" s="3" customFormat="1" ht="60" customHeight="1">
      <c r="B851" s="14" t="s">
        <v>519</v>
      </c>
      <c r="C851" s="14" t="s">
        <v>547</v>
      </c>
      <c r="D851" s="6" t="s">
        <v>565</v>
      </c>
      <c r="E851" s="23" t="s">
        <v>1582</v>
      </c>
      <c r="F851" s="66" t="s">
        <v>1126</v>
      </c>
      <c r="G851" s="66" t="s">
        <v>1178</v>
      </c>
      <c r="H851" s="101" t="s">
        <v>2914</v>
      </c>
      <c r="I851" s="101" t="s">
        <v>2915</v>
      </c>
      <c r="J851" s="65"/>
      <c r="K851" s="65"/>
      <c r="L851" s="65"/>
      <c r="M851" s="65"/>
      <c r="N851" s="65"/>
      <c r="O851" s="65"/>
      <c r="P851" s="65"/>
      <c r="Q851" s="65"/>
      <c r="S851" s="215">
        <v>1</v>
      </c>
      <c r="T851" s="4"/>
      <c r="U851" s="5"/>
      <c r="V851" s="5"/>
      <c r="W851" s="5"/>
      <c r="X851" s="5"/>
      <c r="Y851" s="5"/>
    </row>
    <row r="852" spans="2:25" s="3" customFormat="1" ht="60" customHeight="1">
      <c r="B852" s="14" t="s">
        <v>519</v>
      </c>
      <c r="C852" s="14" t="s">
        <v>477</v>
      </c>
      <c r="D852" s="6" t="s">
        <v>750</v>
      </c>
      <c r="E852" s="23" t="s">
        <v>1586</v>
      </c>
      <c r="F852" s="66" t="s">
        <v>1126</v>
      </c>
      <c r="G852" s="66" t="s">
        <v>1178</v>
      </c>
      <c r="H852" s="101" t="s">
        <v>2916</v>
      </c>
      <c r="I852" s="101" t="s">
        <v>2917</v>
      </c>
      <c r="J852" s="65"/>
      <c r="K852" s="65"/>
      <c r="L852" s="65"/>
      <c r="M852" s="65"/>
      <c r="N852" s="65"/>
      <c r="O852" s="65"/>
      <c r="P852" s="65"/>
      <c r="Q852" s="65"/>
      <c r="S852" s="215">
        <v>1</v>
      </c>
      <c r="T852" s="4"/>
      <c r="U852" s="5"/>
      <c r="V852" s="5"/>
      <c r="W852" s="5"/>
      <c r="X852" s="5"/>
      <c r="Y852" s="5"/>
    </row>
    <row r="853" spans="2:25" s="3" customFormat="1" ht="60" customHeight="1">
      <c r="B853" s="14" t="s">
        <v>519</v>
      </c>
      <c r="C853" s="14" t="s">
        <v>749</v>
      </c>
      <c r="D853" s="6" t="s">
        <v>757</v>
      </c>
      <c r="E853" s="23" t="s">
        <v>1589</v>
      </c>
      <c r="F853" s="66" t="s">
        <v>1126</v>
      </c>
      <c r="G853" s="66" t="s">
        <v>1178</v>
      </c>
      <c r="H853" s="101" t="s">
        <v>2918</v>
      </c>
      <c r="I853" s="101" t="s">
        <v>2919</v>
      </c>
      <c r="J853" s="65"/>
      <c r="K853" s="65"/>
      <c r="L853" s="65"/>
      <c r="M853" s="65"/>
      <c r="N853" s="65"/>
      <c r="O853" s="65"/>
      <c r="P853" s="65"/>
      <c r="Q853" s="65"/>
      <c r="S853" s="215">
        <v>1</v>
      </c>
      <c r="T853" s="4"/>
      <c r="U853" s="5"/>
      <c r="V853" s="5"/>
      <c r="W853" s="5"/>
      <c r="X853" s="5"/>
      <c r="Y853" s="5"/>
    </row>
    <row r="854" spans="2:25" s="3" customFormat="1" ht="60" customHeight="1">
      <c r="B854" s="14" t="s">
        <v>519</v>
      </c>
      <c r="C854" s="14" t="s">
        <v>553</v>
      </c>
      <c r="D854" s="6" t="s">
        <v>1593</v>
      </c>
      <c r="E854" s="23" t="s">
        <v>1594</v>
      </c>
      <c r="F854" s="66" t="s">
        <v>1126</v>
      </c>
      <c r="G854" s="66" t="s">
        <v>1178</v>
      </c>
      <c r="H854" s="101" t="s">
        <v>2920</v>
      </c>
      <c r="I854" s="101" t="s">
        <v>2921</v>
      </c>
      <c r="J854" s="65"/>
      <c r="K854" s="65"/>
      <c r="L854" s="65"/>
      <c r="M854" s="65"/>
      <c r="N854" s="65"/>
      <c r="O854" s="65"/>
      <c r="P854" s="65"/>
      <c r="Q854" s="65"/>
      <c r="S854" s="215">
        <v>1</v>
      </c>
      <c r="T854" s="4"/>
      <c r="U854" s="5"/>
      <c r="V854" s="5"/>
      <c r="W854" s="5"/>
      <c r="X854" s="5"/>
      <c r="Y854" s="5"/>
    </row>
    <row r="855" spans="2:25" s="3" customFormat="1" ht="60" customHeight="1">
      <c r="B855" s="14" t="s">
        <v>692</v>
      </c>
      <c r="C855" s="14" t="s">
        <v>530</v>
      </c>
      <c r="D855" s="6" t="s">
        <v>336</v>
      </c>
      <c r="E855" s="23" t="s">
        <v>1570</v>
      </c>
      <c r="F855" s="66" t="s">
        <v>1181</v>
      </c>
      <c r="G855" s="66" t="s">
        <v>1182</v>
      </c>
      <c r="H855" s="101" t="s">
        <v>2922</v>
      </c>
      <c r="I855" s="101" t="s">
        <v>2923</v>
      </c>
      <c r="J855" s="65"/>
      <c r="K855" s="65"/>
      <c r="L855" s="65"/>
      <c r="M855" s="65"/>
      <c r="N855" s="65"/>
      <c r="O855" s="65"/>
      <c r="P855" s="65"/>
      <c r="Q855" s="65"/>
      <c r="S855" s="215">
        <v>1</v>
      </c>
      <c r="T855" s="4"/>
      <c r="U855" s="5"/>
      <c r="V855" s="5"/>
      <c r="W855" s="5"/>
      <c r="X855" s="5"/>
      <c r="Y855" s="5"/>
    </row>
    <row r="856" spans="2:25" s="3" customFormat="1" ht="60" customHeight="1">
      <c r="B856" s="14" t="s">
        <v>692</v>
      </c>
      <c r="C856" s="14" t="s">
        <v>474</v>
      </c>
      <c r="D856" s="6" t="s">
        <v>336</v>
      </c>
      <c r="E856" s="23" t="s">
        <v>1574</v>
      </c>
      <c r="F856" s="66" t="s">
        <v>1181</v>
      </c>
      <c r="G856" s="66" t="s">
        <v>1182</v>
      </c>
      <c r="H856" s="101" t="s">
        <v>2924</v>
      </c>
      <c r="I856" s="101" t="s">
        <v>2925</v>
      </c>
      <c r="J856" s="65"/>
      <c r="K856" s="65"/>
      <c r="L856" s="65"/>
      <c r="M856" s="65"/>
      <c r="N856" s="65"/>
      <c r="O856" s="65"/>
      <c r="P856" s="65"/>
      <c r="Q856" s="65"/>
      <c r="S856" s="215">
        <v>1</v>
      </c>
      <c r="T856" s="4"/>
      <c r="U856" s="5"/>
      <c r="V856" s="5"/>
      <c r="W856" s="5"/>
      <c r="X856" s="5"/>
      <c r="Y856" s="5"/>
    </row>
    <row r="857" spans="2:25" s="3" customFormat="1" ht="60" customHeight="1">
      <c r="B857" s="14" t="s">
        <v>692</v>
      </c>
      <c r="C857" s="14" t="s">
        <v>719</v>
      </c>
      <c r="D857" s="6" t="s">
        <v>733</v>
      </c>
      <c r="E857" s="23" t="s">
        <v>1578</v>
      </c>
      <c r="F857" s="66" t="s">
        <v>1181</v>
      </c>
      <c r="G857" s="66" t="s">
        <v>1182</v>
      </c>
      <c r="H857" s="101" t="s">
        <v>2926</v>
      </c>
      <c r="I857" s="101" t="s">
        <v>2927</v>
      </c>
      <c r="J857" s="65"/>
      <c r="K857" s="65"/>
      <c r="L857" s="65"/>
      <c r="M857" s="65"/>
      <c r="N857" s="65"/>
      <c r="O857" s="65"/>
      <c r="P857" s="65"/>
      <c r="Q857" s="65"/>
      <c r="S857" s="215">
        <v>1</v>
      </c>
      <c r="T857" s="4"/>
      <c r="U857" s="5"/>
      <c r="V857" s="5"/>
      <c r="W857" s="5"/>
      <c r="X857" s="5"/>
      <c r="Y857" s="5"/>
    </row>
    <row r="858" spans="2:25" s="3" customFormat="1" ht="60" customHeight="1">
      <c r="B858" s="14" t="s">
        <v>692</v>
      </c>
      <c r="C858" s="14" t="s">
        <v>477</v>
      </c>
      <c r="D858" s="6" t="s">
        <v>565</v>
      </c>
      <c r="E858" s="23" t="s">
        <v>1582</v>
      </c>
      <c r="F858" s="66" t="s">
        <v>1181</v>
      </c>
      <c r="G858" s="66" t="s">
        <v>1182</v>
      </c>
      <c r="H858" s="101" t="s">
        <v>2928</v>
      </c>
      <c r="I858" s="101" t="s">
        <v>2929</v>
      </c>
      <c r="J858" s="65"/>
      <c r="K858" s="65"/>
      <c r="L858" s="65"/>
      <c r="M858" s="65"/>
      <c r="N858" s="65"/>
      <c r="O858" s="65"/>
      <c r="P858" s="65"/>
      <c r="Q858" s="65"/>
      <c r="S858" s="215">
        <v>1</v>
      </c>
      <c r="T858" s="4"/>
      <c r="U858" s="5"/>
      <c r="V858" s="5"/>
      <c r="W858" s="5"/>
      <c r="X858" s="5"/>
      <c r="Y858" s="5"/>
    </row>
    <row r="859" spans="2:25" s="3" customFormat="1" ht="60" customHeight="1">
      <c r="B859" s="14" t="s">
        <v>692</v>
      </c>
      <c r="C859" s="14" t="s">
        <v>650</v>
      </c>
      <c r="D859" s="6" t="s">
        <v>750</v>
      </c>
      <c r="E859" s="23" t="s">
        <v>1586</v>
      </c>
      <c r="F859" s="66" t="s">
        <v>1181</v>
      </c>
      <c r="G859" s="66" t="s">
        <v>1182</v>
      </c>
      <c r="H859" s="101" t="s">
        <v>2930</v>
      </c>
      <c r="I859" s="101" t="s">
        <v>2931</v>
      </c>
      <c r="J859" s="65"/>
      <c r="K859" s="65"/>
      <c r="L859" s="65"/>
      <c r="M859" s="65"/>
      <c r="N859" s="65"/>
      <c r="O859" s="65"/>
      <c r="P859" s="65"/>
      <c r="Q859" s="65"/>
      <c r="S859" s="215">
        <v>1</v>
      </c>
      <c r="T859" s="4"/>
      <c r="U859" s="5"/>
      <c r="V859" s="5"/>
      <c r="W859" s="5"/>
      <c r="X859" s="5"/>
      <c r="Y859" s="5"/>
    </row>
    <row r="860" spans="2:25" s="3" customFormat="1" ht="60" customHeight="1">
      <c r="B860" s="14" t="s">
        <v>692</v>
      </c>
      <c r="C860" s="14" t="s">
        <v>547</v>
      </c>
      <c r="D860" s="6" t="s">
        <v>757</v>
      </c>
      <c r="E860" s="23" t="s">
        <v>1589</v>
      </c>
      <c r="F860" s="66" t="s">
        <v>1181</v>
      </c>
      <c r="G860" s="66" t="s">
        <v>1182</v>
      </c>
      <c r="H860" s="101" t="s">
        <v>2932</v>
      </c>
      <c r="I860" s="101" t="s">
        <v>2933</v>
      </c>
      <c r="J860" s="65"/>
      <c r="K860" s="65"/>
      <c r="L860" s="65"/>
      <c r="M860" s="65"/>
      <c r="N860" s="65"/>
      <c r="O860" s="65"/>
      <c r="P860" s="65"/>
      <c r="Q860" s="65"/>
      <c r="S860" s="215">
        <v>1</v>
      </c>
      <c r="T860" s="4"/>
      <c r="U860" s="5"/>
      <c r="V860" s="5"/>
      <c r="W860" s="5"/>
      <c r="X860" s="5"/>
      <c r="Y860" s="5"/>
    </row>
    <row r="861" spans="2:25" s="3" customFormat="1" ht="60" customHeight="1">
      <c r="B861" s="14" t="s">
        <v>692</v>
      </c>
      <c r="C861" s="14" t="s">
        <v>648</v>
      </c>
      <c r="D861" s="6" t="s">
        <v>1593</v>
      </c>
      <c r="E861" s="23" t="s">
        <v>1594</v>
      </c>
      <c r="F861" s="66" t="s">
        <v>1181</v>
      </c>
      <c r="G861" s="66" t="s">
        <v>1182</v>
      </c>
      <c r="H861" s="101" t="s">
        <v>2934</v>
      </c>
      <c r="I861" s="101" t="s">
        <v>2935</v>
      </c>
      <c r="J861" s="65"/>
      <c r="K861" s="65"/>
      <c r="L861" s="65"/>
      <c r="M861" s="65"/>
      <c r="N861" s="65"/>
      <c r="O861" s="65"/>
      <c r="P861" s="65"/>
      <c r="Q861" s="65"/>
      <c r="S861" s="215">
        <v>1</v>
      </c>
      <c r="T861" s="4"/>
      <c r="U861" s="5"/>
      <c r="V861" s="5"/>
      <c r="W861" s="5"/>
      <c r="X861" s="5"/>
      <c r="Y861" s="5"/>
    </row>
    <row r="862" spans="2:25" s="3" customFormat="1" ht="60" customHeight="1">
      <c r="B862" s="14" t="s">
        <v>826</v>
      </c>
      <c r="C862" s="14" t="s">
        <v>774</v>
      </c>
      <c r="D862" s="6" t="s">
        <v>336</v>
      </c>
      <c r="E862" s="23" t="s">
        <v>1570</v>
      </c>
      <c r="F862" s="66" t="s">
        <v>679</v>
      </c>
      <c r="G862" s="66" t="s">
        <v>1185</v>
      </c>
      <c r="H862" s="101" t="s">
        <v>2936</v>
      </c>
      <c r="I862" s="101" t="s">
        <v>2937</v>
      </c>
      <c r="J862" s="65"/>
      <c r="K862" s="65"/>
      <c r="L862" s="65"/>
      <c r="M862" s="65"/>
      <c r="N862" s="65"/>
      <c r="O862" s="65"/>
      <c r="P862" s="65"/>
      <c r="Q862" s="65"/>
      <c r="S862" s="215">
        <v>1</v>
      </c>
      <c r="T862" s="4"/>
      <c r="U862" s="5"/>
      <c r="V862" s="5"/>
      <c r="W862" s="5"/>
      <c r="X862" s="5"/>
      <c r="Y862" s="5"/>
    </row>
    <row r="863" spans="2:25" s="3" customFormat="1" ht="60" customHeight="1">
      <c r="B863" s="14" t="s">
        <v>826</v>
      </c>
      <c r="C863" s="14" t="s">
        <v>783</v>
      </c>
      <c r="D863" s="6" t="s">
        <v>336</v>
      </c>
      <c r="E863" s="23" t="s">
        <v>1574</v>
      </c>
      <c r="F863" s="66" t="s">
        <v>679</v>
      </c>
      <c r="G863" s="66" t="s">
        <v>1185</v>
      </c>
      <c r="H863" s="101" t="s">
        <v>2938</v>
      </c>
      <c r="I863" s="101" t="s">
        <v>2939</v>
      </c>
      <c r="J863" s="65"/>
      <c r="K863" s="65"/>
      <c r="L863" s="65"/>
      <c r="M863" s="65"/>
      <c r="N863" s="65"/>
      <c r="O863" s="65"/>
      <c r="P863" s="65"/>
      <c r="Q863" s="65"/>
      <c r="S863" s="215">
        <v>1</v>
      </c>
      <c r="T863" s="4"/>
      <c r="U863" s="5"/>
      <c r="V863" s="5"/>
      <c r="W863" s="5"/>
      <c r="X863" s="5"/>
      <c r="Y863" s="5"/>
    </row>
    <row r="864" spans="2:25" s="3" customFormat="1" ht="60" customHeight="1">
      <c r="B864" s="14" t="s">
        <v>826</v>
      </c>
      <c r="C864" s="14" t="s">
        <v>647</v>
      </c>
      <c r="D864" s="6" t="s">
        <v>733</v>
      </c>
      <c r="E864" s="23" t="s">
        <v>1578</v>
      </c>
      <c r="F864" s="66" t="s">
        <v>679</v>
      </c>
      <c r="G864" s="66" t="s">
        <v>1185</v>
      </c>
      <c r="H864" s="101" t="s">
        <v>2940</v>
      </c>
      <c r="I864" s="101" t="s">
        <v>2941</v>
      </c>
      <c r="J864" s="65"/>
      <c r="K864" s="65"/>
      <c r="L864" s="65"/>
      <c r="M864" s="65"/>
      <c r="N864" s="65"/>
      <c r="O864" s="65"/>
      <c r="P864" s="65"/>
      <c r="Q864" s="65"/>
      <c r="S864" s="215">
        <v>1</v>
      </c>
      <c r="T864" s="4"/>
      <c r="U864" s="5"/>
      <c r="V864" s="5"/>
      <c r="W864" s="5"/>
      <c r="X864" s="5"/>
      <c r="Y864" s="5"/>
    </row>
    <row r="865" spans="2:25" s="3" customFormat="1" ht="60" customHeight="1">
      <c r="B865" s="14" t="s">
        <v>826</v>
      </c>
      <c r="C865" s="14" t="s">
        <v>641</v>
      </c>
      <c r="D865" s="6" t="s">
        <v>565</v>
      </c>
      <c r="E865" s="23" t="s">
        <v>1582</v>
      </c>
      <c r="F865" s="66" t="s">
        <v>679</v>
      </c>
      <c r="G865" s="66" t="s">
        <v>1185</v>
      </c>
      <c r="H865" s="101" t="s">
        <v>2942</v>
      </c>
      <c r="I865" s="101" t="s">
        <v>2943</v>
      </c>
      <c r="J865" s="65"/>
      <c r="K865" s="65"/>
      <c r="L865" s="65"/>
      <c r="M865" s="65"/>
      <c r="N865" s="65"/>
      <c r="O865" s="65"/>
      <c r="P865" s="65"/>
      <c r="Q865" s="65"/>
      <c r="S865" s="215">
        <v>1</v>
      </c>
      <c r="T865" s="4"/>
      <c r="U865" s="5"/>
      <c r="V865" s="5"/>
      <c r="W865" s="5"/>
      <c r="X865" s="5"/>
      <c r="Y865" s="5"/>
    </row>
    <row r="866" spans="2:25" s="3" customFormat="1" ht="60" customHeight="1">
      <c r="B866" s="14" t="s">
        <v>826</v>
      </c>
      <c r="C866" s="14" t="s">
        <v>1165</v>
      </c>
      <c r="D866" s="6" t="s">
        <v>750</v>
      </c>
      <c r="E866" s="23" t="s">
        <v>1586</v>
      </c>
      <c r="F866" s="66" t="s">
        <v>679</v>
      </c>
      <c r="G866" s="66" t="s">
        <v>1185</v>
      </c>
      <c r="H866" s="101" t="s">
        <v>2944</v>
      </c>
      <c r="I866" s="101" t="s">
        <v>2945</v>
      </c>
      <c r="J866" s="65"/>
      <c r="K866" s="65"/>
      <c r="L866" s="65"/>
      <c r="M866" s="65"/>
      <c r="N866" s="65"/>
      <c r="O866" s="65"/>
      <c r="P866" s="65"/>
      <c r="Q866" s="65"/>
      <c r="S866" s="215">
        <v>1</v>
      </c>
      <c r="T866" s="4"/>
      <c r="U866" s="5"/>
      <c r="V866" s="5"/>
      <c r="W866" s="5"/>
      <c r="X866" s="5"/>
      <c r="Y866" s="5"/>
    </row>
    <row r="867" spans="2:25" s="3" customFormat="1" ht="60" customHeight="1">
      <c r="B867" s="14" t="s">
        <v>826</v>
      </c>
      <c r="C867" s="14" t="s">
        <v>1151</v>
      </c>
      <c r="D867" s="6" t="s">
        <v>757</v>
      </c>
      <c r="E867" s="23" t="s">
        <v>1589</v>
      </c>
      <c r="F867" s="66" t="s">
        <v>679</v>
      </c>
      <c r="G867" s="66" t="s">
        <v>1185</v>
      </c>
      <c r="H867" s="101" t="s">
        <v>2946</v>
      </c>
      <c r="I867" s="101" t="s">
        <v>2947</v>
      </c>
      <c r="J867" s="65"/>
      <c r="K867" s="65"/>
      <c r="L867" s="65"/>
      <c r="M867" s="65"/>
      <c r="N867" s="65"/>
      <c r="O867" s="65"/>
      <c r="P867" s="65"/>
      <c r="Q867" s="65"/>
      <c r="S867" s="215">
        <v>1</v>
      </c>
      <c r="T867" s="4"/>
      <c r="U867" s="5"/>
      <c r="V867" s="5"/>
      <c r="W867" s="5"/>
      <c r="X867" s="5"/>
      <c r="Y867" s="5"/>
    </row>
    <row r="868" spans="2:25" s="3" customFormat="1" ht="60" customHeight="1">
      <c r="B868" s="14" t="s">
        <v>826</v>
      </c>
      <c r="C868" s="14" t="s">
        <v>553</v>
      </c>
      <c r="D868" s="6" t="s">
        <v>1593</v>
      </c>
      <c r="E868" s="23" t="s">
        <v>1594</v>
      </c>
      <c r="F868" s="66" t="s">
        <v>679</v>
      </c>
      <c r="G868" s="66" t="s">
        <v>1185</v>
      </c>
      <c r="H868" s="101" t="s">
        <v>2948</v>
      </c>
      <c r="I868" s="101" t="s">
        <v>2949</v>
      </c>
      <c r="J868" s="65"/>
      <c r="K868" s="65"/>
      <c r="L868" s="65"/>
      <c r="M868" s="65"/>
      <c r="N868" s="65"/>
      <c r="O868" s="65"/>
      <c r="P868" s="65"/>
      <c r="Q868" s="65"/>
      <c r="S868" s="215">
        <v>1</v>
      </c>
      <c r="T868" s="4"/>
      <c r="U868" s="5"/>
      <c r="V868" s="5"/>
      <c r="W868" s="5"/>
      <c r="X868" s="5"/>
      <c r="Y868" s="5"/>
    </row>
    <row r="869" spans="2:25" s="3" customFormat="1" ht="60" customHeight="1">
      <c r="B869" s="14" t="s">
        <v>834</v>
      </c>
      <c r="C869" s="14" t="s">
        <v>662</v>
      </c>
      <c r="D869" s="6" t="s">
        <v>336</v>
      </c>
      <c r="E869" s="23" t="s">
        <v>1570</v>
      </c>
      <c r="F869" s="66" t="s">
        <v>769</v>
      </c>
      <c r="G869" s="66" t="s">
        <v>1188</v>
      </c>
      <c r="H869" s="101" t="s">
        <v>2950</v>
      </c>
      <c r="I869" s="101" t="s">
        <v>2951</v>
      </c>
      <c r="J869" s="65"/>
      <c r="K869" s="65"/>
      <c r="L869" s="65"/>
      <c r="M869" s="65"/>
      <c r="N869" s="65"/>
      <c r="O869" s="65"/>
      <c r="P869" s="65"/>
      <c r="Q869" s="65"/>
      <c r="S869" s="215">
        <v>1</v>
      </c>
      <c r="T869" s="4"/>
      <c r="U869" s="5"/>
      <c r="V869" s="5"/>
      <c r="W869" s="5"/>
      <c r="X869" s="5"/>
      <c r="Y869" s="5"/>
    </row>
    <row r="870" spans="2:25" s="3" customFormat="1" ht="60" customHeight="1">
      <c r="B870" s="14" t="s">
        <v>834</v>
      </c>
      <c r="C870" s="14" t="s">
        <v>647</v>
      </c>
      <c r="D870" s="6" t="s">
        <v>336</v>
      </c>
      <c r="E870" s="23" t="s">
        <v>1574</v>
      </c>
      <c r="F870" s="66" t="s">
        <v>769</v>
      </c>
      <c r="G870" s="66" t="s">
        <v>1188</v>
      </c>
      <c r="H870" s="101" t="s">
        <v>2952</v>
      </c>
      <c r="I870" s="101" t="s">
        <v>2953</v>
      </c>
      <c r="J870" s="65"/>
      <c r="K870" s="65"/>
      <c r="L870" s="65"/>
      <c r="M870" s="65"/>
      <c r="N870" s="65"/>
      <c r="O870" s="65"/>
      <c r="P870" s="65"/>
      <c r="Q870" s="65"/>
      <c r="S870" s="215">
        <v>1</v>
      </c>
      <c r="T870" s="4"/>
      <c r="U870" s="5"/>
      <c r="V870" s="5"/>
      <c r="W870" s="5"/>
      <c r="X870" s="5"/>
      <c r="Y870" s="5"/>
    </row>
    <row r="871" spans="2:25" s="3" customFormat="1" ht="60" customHeight="1">
      <c r="B871" s="14" t="s">
        <v>834</v>
      </c>
      <c r="C871" s="14" t="s">
        <v>648</v>
      </c>
      <c r="D871" s="6" t="s">
        <v>733</v>
      </c>
      <c r="E871" s="23" t="s">
        <v>1578</v>
      </c>
      <c r="F871" s="66" t="s">
        <v>769</v>
      </c>
      <c r="G871" s="66" t="s">
        <v>1188</v>
      </c>
      <c r="H871" s="101" t="s">
        <v>2954</v>
      </c>
      <c r="I871" s="101" t="s">
        <v>2955</v>
      </c>
      <c r="J871" s="65"/>
      <c r="K871" s="65"/>
      <c r="L871" s="65"/>
      <c r="M871" s="65"/>
      <c r="N871" s="65"/>
      <c r="O871" s="65"/>
      <c r="P871" s="65"/>
      <c r="Q871" s="65"/>
      <c r="S871" s="215">
        <v>1</v>
      </c>
      <c r="T871" s="4"/>
      <c r="U871" s="5"/>
      <c r="V871" s="5"/>
      <c r="W871" s="5"/>
      <c r="X871" s="5"/>
      <c r="Y871" s="5"/>
    </row>
    <row r="872" spans="2:25" s="3" customFormat="1" ht="60" customHeight="1">
      <c r="B872" s="14" t="s">
        <v>834</v>
      </c>
      <c r="C872" s="14" t="s">
        <v>460</v>
      </c>
      <c r="D872" s="6" t="s">
        <v>565</v>
      </c>
      <c r="E872" s="23" t="s">
        <v>1582</v>
      </c>
      <c r="F872" s="66" t="s">
        <v>769</v>
      </c>
      <c r="G872" s="66" t="s">
        <v>1188</v>
      </c>
      <c r="H872" s="101" t="s">
        <v>2956</v>
      </c>
      <c r="I872" s="101" t="s">
        <v>2957</v>
      </c>
      <c r="J872" s="65"/>
      <c r="K872" s="65"/>
      <c r="L872" s="65"/>
      <c r="M872" s="65"/>
      <c r="N872" s="65"/>
      <c r="O872" s="65"/>
      <c r="P872" s="65"/>
      <c r="Q872" s="65"/>
      <c r="S872" s="215">
        <v>1</v>
      </c>
      <c r="T872" s="4"/>
      <c r="U872" s="5"/>
      <c r="V872" s="5"/>
      <c r="W872" s="5"/>
      <c r="X872" s="5"/>
      <c r="Y872" s="5"/>
    </row>
    <row r="873" spans="2:25" s="3" customFormat="1" ht="60" customHeight="1">
      <c r="B873" s="14" t="s">
        <v>834</v>
      </c>
      <c r="C873" s="14" t="s">
        <v>641</v>
      </c>
      <c r="D873" s="6" t="s">
        <v>750</v>
      </c>
      <c r="E873" s="23" t="s">
        <v>1586</v>
      </c>
      <c r="F873" s="66" t="s">
        <v>769</v>
      </c>
      <c r="G873" s="66" t="s">
        <v>1188</v>
      </c>
      <c r="H873" s="101" t="s">
        <v>2958</v>
      </c>
      <c r="I873" s="101" t="s">
        <v>2959</v>
      </c>
      <c r="J873" s="65"/>
      <c r="K873" s="65"/>
      <c r="L873" s="65"/>
      <c r="M873" s="65"/>
      <c r="N873" s="65"/>
      <c r="O873" s="65"/>
      <c r="P873" s="65"/>
      <c r="Q873" s="65"/>
      <c r="S873" s="215">
        <v>1</v>
      </c>
      <c r="T873" s="4"/>
      <c r="U873" s="5"/>
      <c r="V873" s="5"/>
      <c r="W873" s="5"/>
      <c r="X873" s="5"/>
      <c r="Y873" s="5"/>
    </row>
    <row r="874" spans="2:25" s="3" customFormat="1" ht="60" customHeight="1">
      <c r="B874" s="14" t="s">
        <v>834</v>
      </c>
      <c r="C874" s="14" t="s">
        <v>553</v>
      </c>
      <c r="D874" s="6" t="s">
        <v>757</v>
      </c>
      <c r="E874" s="23" t="s">
        <v>1589</v>
      </c>
      <c r="F874" s="66" t="s">
        <v>769</v>
      </c>
      <c r="G874" s="66" t="s">
        <v>1188</v>
      </c>
      <c r="H874" s="101" t="s">
        <v>2960</v>
      </c>
      <c r="I874" s="101" t="s">
        <v>2961</v>
      </c>
      <c r="J874" s="65"/>
      <c r="K874" s="65"/>
      <c r="L874" s="65"/>
      <c r="M874" s="65"/>
      <c r="N874" s="65"/>
      <c r="O874" s="65"/>
      <c r="P874" s="65"/>
      <c r="Q874" s="65"/>
      <c r="S874" s="215">
        <v>1</v>
      </c>
      <c r="T874" s="4"/>
      <c r="U874" s="5"/>
      <c r="V874" s="5"/>
      <c r="W874" s="5"/>
      <c r="X874" s="5"/>
      <c r="Y874" s="5"/>
    </row>
    <row r="875" spans="2:25" s="3" customFormat="1" ht="60" customHeight="1">
      <c r="B875" s="14" t="s">
        <v>834</v>
      </c>
      <c r="C875" s="14" t="s">
        <v>744</v>
      </c>
      <c r="D875" s="6" t="s">
        <v>1593</v>
      </c>
      <c r="E875" s="23" t="s">
        <v>1594</v>
      </c>
      <c r="F875" s="66" t="s">
        <v>769</v>
      </c>
      <c r="G875" s="66" t="s">
        <v>1188</v>
      </c>
      <c r="H875" s="101" t="s">
        <v>2962</v>
      </c>
      <c r="I875" s="101" t="s">
        <v>2963</v>
      </c>
      <c r="J875" s="65"/>
      <c r="K875" s="65"/>
      <c r="L875" s="65"/>
      <c r="M875" s="65"/>
      <c r="N875" s="65"/>
      <c r="O875" s="65"/>
      <c r="P875" s="65"/>
      <c r="Q875" s="65"/>
      <c r="S875" s="215">
        <v>1</v>
      </c>
      <c r="T875" s="4"/>
      <c r="U875" s="5"/>
      <c r="V875" s="5"/>
      <c r="W875" s="5"/>
      <c r="X875" s="5"/>
      <c r="Y875" s="5"/>
    </row>
    <row r="876" spans="2:25" s="3" customFormat="1" ht="60" customHeight="1">
      <c r="B876" s="14" t="s">
        <v>959</v>
      </c>
      <c r="C876" s="14" t="s">
        <v>693</v>
      </c>
      <c r="D876" s="6" t="s">
        <v>336</v>
      </c>
      <c r="E876" s="23" t="s">
        <v>1570</v>
      </c>
      <c r="F876" s="66" t="s">
        <v>1126</v>
      </c>
      <c r="G876" s="66" t="s">
        <v>1191</v>
      </c>
      <c r="H876" s="101" t="s">
        <v>2964</v>
      </c>
      <c r="I876" s="101" t="s">
        <v>2965</v>
      </c>
      <c r="J876" s="65"/>
      <c r="K876" s="65"/>
      <c r="L876" s="65"/>
      <c r="M876" s="65"/>
      <c r="N876" s="65"/>
      <c r="O876" s="65"/>
      <c r="P876" s="65"/>
      <c r="Q876" s="65"/>
      <c r="S876" s="215">
        <v>1</v>
      </c>
      <c r="T876" s="4"/>
      <c r="U876" s="5"/>
      <c r="V876" s="5"/>
      <c r="W876" s="5"/>
      <c r="X876" s="5"/>
      <c r="Y876" s="5"/>
    </row>
    <row r="877" spans="2:25" s="3" customFormat="1" ht="60" customHeight="1">
      <c r="B877" s="14" t="s">
        <v>959</v>
      </c>
      <c r="C877" s="14" t="s">
        <v>653</v>
      </c>
      <c r="D877" s="6" t="s">
        <v>336</v>
      </c>
      <c r="E877" s="23" t="s">
        <v>1574</v>
      </c>
      <c r="F877" s="66" t="s">
        <v>1126</v>
      </c>
      <c r="G877" s="66" t="s">
        <v>1191</v>
      </c>
      <c r="H877" s="101" t="s">
        <v>2966</v>
      </c>
      <c r="I877" s="101" t="s">
        <v>2967</v>
      </c>
      <c r="J877" s="65"/>
      <c r="K877" s="65"/>
      <c r="L877" s="65"/>
      <c r="M877" s="65"/>
      <c r="N877" s="65"/>
      <c r="O877" s="65"/>
      <c r="P877" s="65"/>
      <c r="Q877" s="65"/>
      <c r="S877" s="215">
        <v>1</v>
      </c>
      <c r="T877" s="4"/>
      <c r="U877" s="5"/>
      <c r="V877" s="5"/>
      <c r="W877" s="5"/>
      <c r="X877" s="5"/>
      <c r="Y877" s="5"/>
    </row>
    <row r="878" spans="2:25" s="3" customFormat="1" ht="60" customHeight="1">
      <c r="B878" s="14" t="s">
        <v>959</v>
      </c>
      <c r="C878" s="14" t="s">
        <v>952</v>
      </c>
      <c r="D878" s="6" t="s">
        <v>733</v>
      </c>
      <c r="E878" s="23" t="s">
        <v>1578</v>
      </c>
      <c r="F878" s="66" t="s">
        <v>1126</v>
      </c>
      <c r="G878" s="66" t="s">
        <v>1191</v>
      </c>
      <c r="H878" s="101" t="s">
        <v>2968</v>
      </c>
      <c r="I878" s="101" t="s">
        <v>2969</v>
      </c>
      <c r="J878" s="65"/>
      <c r="K878" s="65"/>
      <c r="L878" s="65"/>
      <c r="M878" s="65"/>
      <c r="N878" s="65"/>
      <c r="O878" s="65"/>
      <c r="P878" s="65"/>
      <c r="Q878" s="65"/>
      <c r="S878" s="215">
        <v>1</v>
      </c>
      <c r="T878" s="4"/>
      <c r="U878" s="5"/>
      <c r="V878" s="5"/>
      <c r="W878" s="5"/>
      <c r="X878" s="5"/>
      <c r="Y878" s="5"/>
    </row>
    <row r="879" spans="2:25" s="3" customFormat="1" ht="60" customHeight="1">
      <c r="B879" s="14" t="s">
        <v>959</v>
      </c>
      <c r="C879" s="14" t="s">
        <v>1165</v>
      </c>
      <c r="D879" s="6" t="s">
        <v>565</v>
      </c>
      <c r="E879" s="23" t="s">
        <v>1582</v>
      </c>
      <c r="F879" s="66" t="s">
        <v>1126</v>
      </c>
      <c r="G879" s="66" t="s">
        <v>1191</v>
      </c>
      <c r="H879" s="101" t="s">
        <v>2970</v>
      </c>
      <c r="I879" s="101" t="s">
        <v>2971</v>
      </c>
      <c r="J879" s="65"/>
      <c r="K879" s="65"/>
      <c r="L879" s="65"/>
      <c r="M879" s="65"/>
      <c r="N879" s="65"/>
      <c r="O879" s="65"/>
      <c r="P879" s="65"/>
      <c r="Q879" s="65"/>
      <c r="S879" s="215">
        <v>1</v>
      </c>
      <c r="T879" s="4"/>
      <c r="U879" s="5"/>
      <c r="V879" s="5"/>
      <c r="W879" s="5"/>
      <c r="X879" s="5"/>
      <c r="Y879" s="5"/>
    </row>
    <row r="880" spans="2:25" s="3" customFormat="1" ht="60" customHeight="1">
      <c r="B880" s="14" t="s">
        <v>959</v>
      </c>
      <c r="C880" s="14" t="s">
        <v>649</v>
      </c>
      <c r="D880" s="6" t="s">
        <v>750</v>
      </c>
      <c r="E880" s="23" t="s">
        <v>1586</v>
      </c>
      <c r="F880" s="66" t="s">
        <v>1126</v>
      </c>
      <c r="G880" s="66" t="s">
        <v>1191</v>
      </c>
      <c r="H880" s="101" t="s">
        <v>2972</v>
      </c>
      <c r="I880" s="101" t="s">
        <v>2973</v>
      </c>
      <c r="J880" s="65"/>
      <c r="K880" s="65"/>
      <c r="L880" s="65"/>
      <c r="M880" s="65"/>
      <c r="N880" s="65"/>
      <c r="O880" s="65"/>
      <c r="P880" s="65"/>
      <c r="Q880" s="65"/>
      <c r="S880" s="215">
        <v>1</v>
      </c>
      <c r="T880" s="4"/>
      <c r="U880" s="5"/>
      <c r="V880" s="5"/>
      <c r="W880" s="5"/>
      <c r="X880" s="5"/>
      <c r="Y880" s="5"/>
    </row>
    <row r="881" spans="2:25" s="3" customFormat="1" ht="60" customHeight="1">
      <c r="B881" s="14" t="s">
        <v>959</v>
      </c>
      <c r="C881" s="14" t="s">
        <v>460</v>
      </c>
      <c r="D881" s="6" t="s">
        <v>757</v>
      </c>
      <c r="E881" s="23" t="s">
        <v>1589</v>
      </c>
      <c r="F881" s="66" t="s">
        <v>1126</v>
      </c>
      <c r="G881" s="66" t="s">
        <v>1191</v>
      </c>
      <c r="H881" s="101" t="s">
        <v>2974</v>
      </c>
      <c r="I881" s="101" t="s">
        <v>2975</v>
      </c>
      <c r="J881" s="65"/>
      <c r="K881" s="65"/>
      <c r="L881" s="65"/>
      <c r="M881" s="65"/>
      <c r="N881" s="65"/>
      <c r="O881" s="65"/>
      <c r="P881" s="65"/>
      <c r="Q881" s="65"/>
      <c r="S881" s="215">
        <v>1</v>
      </c>
      <c r="T881" s="4"/>
      <c r="U881" s="5"/>
      <c r="V881" s="5"/>
      <c r="W881" s="5"/>
      <c r="X881" s="5"/>
      <c r="Y881" s="5"/>
    </row>
    <row r="882" spans="2:25" s="3" customFormat="1" ht="60" customHeight="1">
      <c r="B882" s="14" t="s">
        <v>959</v>
      </c>
      <c r="C882" s="14" t="s">
        <v>763</v>
      </c>
      <c r="D882" s="6" t="s">
        <v>1593</v>
      </c>
      <c r="E882" s="23" t="s">
        <v>1594</v>
      </c>
      <c r="F882" s="66" t="s">
        <v>1126</v>
      </c>
      <c r="G882" s="66" t="s">
        <v>1191</v>
      </c>
      <c r="H882" s="101" t="s">
        <v>2976</v>
      </c>
      <c r="I882" s="101" t="s">
        <v>2977</v>
      </c>
      <c r="J882" s="65"/>
      <c r="K882" s="65"/>
      <c r="L882" s="65"/>
      <c r="M882" s="65"/>
      <c r="N882" s="65"/>
      <c r="O882" s="65"/>
      <c r="P882" s="65"/>
      <c r="Q882" s="65"/>
      <c r="S882" s="215">
        <v>1</v>
      </c>
      <c r="T882" s="4"/>
      <c r="U882" s="5"/>
      <c r="V882" s="5"/>
      <c r="W882" s="5"/>
      <c r="X882" s="5"/>
      <c r="Y882" s="5"/>
    </row>
    <row r="883" spans="2:25" s="3" customFormat="1" ht="60" customHeight="1">
      <c r="B883" s="14" t="s">
        <v>1194</v>
      </c>
      <c r="C883" s="14" t="s">
        <v>459</v>
      </c>
      <c r="D883" s="6" t="s">
        <v>336</v>
      </c>
      <c r="E883" s="23" t="s">
        <v>1570</v>
      </c>
      <c r="F883" s="66" t="s">
        <v>679</v>
      </c>
      <c r="G883" s="66" t="s">
        <v>1195</v>
      </c>
      <c r="H883" s="101" t="s">
        <v>2978</v>
      </c>
      <c r="I883" s="101" t="s">
        <v>2979</v>
      </c>
      <c r="J883" s="65"/>
      <c r="K883" s="65"/>
      <c r="L883" s="65"/>
      <c r="M883" s="65"/>
      <c r="N883" s="65"/>
      <c r="O883" s="65"/>
      <c r="P883" s="65"/>
      <c r="Q883" s="65"/>
      <c r="S883" s="215">
        <v>1</v>
      </c>
      <c r="T883" s="4"/>
      <c r="U883" s="5"/>
      <c r="V883" s="5"/>
      <c r="W883" s="5"/>
      <c r="X883" s="5"/>
      <c r="Y883" s="5"/>
    </row>
    <row r="884" spans="2:25" s="3" customFormat="1" ht="60" customHeight="1">
      <c r="B884" s="14" t="s">
        <v>1194</v>
      </c>
      <c r="C884" s="14" t="s">
        <v>460</v>
      </c>
      <c r="D884" s="6" t="s">
        <v>336</v>
      </c>
      <c r="E884" s="23" t="s">
        <v>1574</v>
      </c>
      <c r="F884" s="66" t="s">
        <v>679</v>
      </c>
      <c r="G884" s="66" t="s">
        <v>1195</v>
      </c>
      <c r="H884" s="101" t="s">
        <v>2980</v>
      </c>
      <c r="I884" s="101" t="s">
        <v>2981</v>
      </c>
      <c r="J884" s="65"/>
      <c r="K884" s="65"/>
      <c r="L884" s="65"/>
      <c r="M884" s="65"/>
      <c r="N884" s="65"/>
      <c r="O884" s="65"/>
      <c r="P884" s="65"/>
      <c r="Q884" s="65"/>
      <c r="S884" s="215">
        <v>1</v>
      </c>
      <c r="T884" s="4"/>
      <c r="U884" s="5"/>
      <c r="V884" s="5"/>
      <c r="W884" s="5"/>
      <c r="X884" s="5"/>
      <c r="Y884" s="5"/>
    </row>
    <row r="885" spans="2:25" s="3" customFormat="1" ht="60" customHeight="1">
      <c r="B885" s="14" t="s">
        <v>1194</v>
      </c>
      <c r="C885" s="14" t="s">
        <v>684</v>
      </c>
      <c r="D885" s="6" t="s">
        <v>733</v>
      </c>
      <c r="E885" s="23" t="s">
        <v>1578</v>
      </c>
      <c r="F885" s="66" t="s">
        <v>679</v>
      </c>
      <c r="G885" s="66" t="s">
        <v>1195</v>
      </c>
      <c r="H885" s="101" t="s">
        <v>2982</v>
      </c>
      <c r="I885" s="101" t="s">
        <v>2983</v>
      </c>
      <c r="J885" s="65"/>
      <c r="K885" s="65"/>
      <c r="L885" s="65"/>
      <c r="M885" s="65"/>
      <c r="N885" s="65"/>
      <c r="O885" s="65"/>
      <c r="P885" s="65"/>
      <c r="Q885" s="65"/>
      <c r="S885" s="215">
        <v>1</v>
      </c>
      <c r="T885" s="4"/>
      <c r="U885" s="5"/>
      <c r="V885" s="5"/>
      <c r="W885" s="5"/>
      <c r="X885" s="5"/>
      <c r="Y885" s="5"/>
    </row>
    <row r="886" spans="2:25" s="3" customFormat="1" ht="60" customHeight="1">
      <c r="B886" s="14" t="s">
        <v>1194</v>
      </c>
      <c r="C886" s="14" t="s">
        <v>641</v>
      </c>
      <c r="D886" s="6" t="s">
        <v>565</v>
      </c>
      <c r="E886" s="23" t="s">
        <v>1582</v>
      </c>
      <c r="F886" s="66" t="s">
        <v>679</v>
      </c>
      <c r="G886" s="66" t="s">
        <v>1195</v>
      </c>
      <c r="H886" s="101" t="s">
        <v>2984</v>
      </c>
      <c r="I886" s="101" t="s">
        <v>2985</v>
      </c>
      <c r="J886" s="65"/>
      <c r="K886" s="65"/>
      <c r="L886" s="65"/>
      <c r="M886" s="65"/>
      <c r="N886" s="65"/>
      <c r="O886" s="65"/>
      <c r="P886" s="65"/>
      <c r="Q886" s="65"/>
      <c r="S886" s="215">
        <v>1</v>
      </c>
      <c r="T886" s="4"/>
      <c r="U886" s="5"/>
      <c r="V886" s="5"/>
      <c r="W886" s="5"/>
      <c r="X886" s="5"/>
      <c r="Y886" s="5"/>
    </row>
    <row r="887" spans="2:25" s="3" customFormat="1" ht="60" customHeight="1">
      <c r="B887" s="14" t="s">
        <v>1194</v>
      </c>
      <c r="C887" s="14" t="s">
        <v>647</v>
      </c>
      <c r="D887" s="6" t="s">
        <v>750</v>
      </c>
      <c r="E887" s="23" t="s">
        <v>1586</v>
      </c>
      <c r="F887" s="66" t="s">
        <v>679</v>
      </c>
      <c r="G887" s="66" t="s">
        <v>1195</v>
      </c>
      <c r="H887" s="101" t="s">
        <v>2986</v>
      </c>
      <c r="I887" s="101" t="s">
        <v>2987</v>
      </c>
      <c r="J887" s="65"/>
      <c r="K887" s="65"/>
      <c r="L887" s="65"/>
      <c r="M887" s="65"/>
      <c r="N887" s="65"/>
      <c r="O887" s="65"/>
      <c r="P887" s="65"/>
      <c r="Q887" s="65"/>
      <c r="S887" s="215">
        <v>1</v>
      </c>
      <c r="T887" s="4"/>
      <c r="U887" s="5"/>
      <c r="V887" s="5"/>
      <c r="W887" s="5"/>
      <c r="X887" s="5"/>
      <c r="Y887" s="5"/>
    </row>
    <row r="888" spans="2:25" s="3" customFormat="1" ht="60" customHeight="1">
      <c r="B888" s="14" t="s">
        <v>1194</v>
      </c>
      <c r="C888" s="14" t="s">
        <v>663</v>
      </c>
      <c r="D888" s="6" t="s">
        <v>757</v>
      </c>
      <c r="E888" s="23" t="s">
        <v>1589</v>
      </c>
      <c r="F888" s="66" t="s">
        <v>679</v>
      </c>
      <c r="G888" s="66" t="s">
        <v>1195</v>
      </c>
      <c r="H888" s="101" t="s">
        <v>2988</v>
      </c>
      <c r="I888" s="101" t="s">
        <v>2989</v>
      </c>
      <c r="J888" s="65"/>
      <c r="K888" s="65"/>
      <c r="L888" s="65"/>
      <c r="M888" s="65"/>
      <c r="N888" s="65"/>
      <c r="O888" s="65"/>
      <c r="P888" s="65"/>
      <c r="Q888" s="65"/>
      <c r="S888" s="215">
        <v>1</v>
      </c>
      <c r="T888" s="4"/>
      <c r="U888" s="5"/>
      <c r="V888" s="5"/>
      <c r="W888" s="5"/>
      <c r="X888" s="5"/>
      <c r="Y888" s="5"/>
    </row>
    <row r="889" spans="2:25" s="3" customFormat="1" ht="60" customHeight="1">
      <c r="B889" s="14" t="s">
        <v>1194</v>
      </c>
      <c r="C889" s="14" t="s">
        <v>483</v>
      </c>
      <c r="D889" s="6" t="s">
        <v>1593</v>
      </c>
      <c r="E889" s="23" t="s">
        <v>1594</v>
      </c>
      <c r="F889" s="66" t="s">
        <v>679</v>
      </c>
      <c r="G889" s="66" t="s">
        <v>1195</v>
      </c>
      <c r="H889" s="101" t="s">
        <v>2990</v>
      </c>
      <c r="I889" s="101" t="s">
        <v>2991</v>
      </c>
      <c r="J889" s="65"/>
      <c r="K889" s="65"/>
      <c r="L889" s="65"/>
      <c r="M889" s="65"/>
      <c r="N889" s="65"/>
      <c r="O889" s="65"/>
      <c r="P889" s="65"/>
      <c r="Q889" s="65"/>
      <c r="S889" s="215">
        <v>1</v>
      </c>
      <c r="T889" s="4"/>
      <c r="U889" s="5"/>
      <c r="V889" s="5"/>
      <c r="W889" s="5"/>
      <c r="X889" s="5"/>
      <c r="Y889" s="5"/>
    </row>
    <row r="890" spans="2:25" s="3" customFormat="1" ht="60" customHeight="1">
      <c r="B890" s="14" t="s">
        <v>841</v>
      </c>
      <c r="C890" s="14" t="s">
        <v>662</v>
      </c>
      <c r="D890" s="6" t="s">
        <v>336</v>
      </c>
      <c r="E890" s="23" t="s">
        <v>1570</v>
      </c>
      <c r="F890" s="66" t="s">
        <v>707</v>
      </c>
      <c r="G890" s="66" t="s">
        <v>1198</v>
      </c>
      <c r="H890" s="101" t="s">
        <v>2992</v>
      </c>
      <c r="I890" s="101" t="s">
        <v>2993</v>
      </c>
      <c r="J890" s="65"/>
      <c r="K890" s="65"/>
      <c r="L890" s="65"/>
      <c r="M890" s="65"/>
      <c r="N890" s="65"/>
      <c r="O890" s="65"/>
      <c r="P890" s="65"/>
      <c r="Q890" s="65"/>
      <c r="S890" s="215">
        <v>1</v>
      </c>
      <c r="T890" s="4"/>
      <c r="U890" s="5"/>
      <c r="V890" s="5"/>
      <c r="W890" s="5"/>
      <c r="X890" s="5"/>
      <c r="Y890" s="5"/>
    </row>
    <row r="891" spans="2:25" s="3" customFormat="1" ht="60" customHeight="1">
      <c r="B891" s="14" t="s">
        <v>841</v>
      </c>
      <c r="C891" s="14" t="s">
        <v>648</v>
      </c>
      <c r="D891" s="6" t="s">
        <v>336</v>
      </c>
      <c r="E891" s="23" t="s">
        <v>1574</v>
      </c>
      <c r="F891" s="66" t="s">
        <v>707</v>
      </c>
      <c r="G891" s="66" t="s">
        <v>1198</v>
      </c>
      <c r="H891" s="101" t="s">
        <v>2994</v>
      </c>
      <c r="I891" s="101" t="s">
        <v>2995</v>
      </c>
      <c r="J891" s="65"/>
      <c r="K891" s="65"/>
      <c r="L891" s="65"/>
      <c r="M891" s="65"/>
      <c r="N891" s="65"/>
      <c r="O891" s="65"/>
      <c r="P891" s="65"/>
      <c r="Q891" s="65"/>
      <c r="S891" s="215">
        <v>1</v>
      </c>
      <c r="T891" s="4"/>
      <c r="U891" s="5"/>
      <c r="V891" s="5"/>
      <c r="W891" s="5"/>
      <c r="X891" s="5"/>
      <c r="Y891" s="5"/>
    </row>
    <row r="892" spans="2:25" s="3" customFormat="1" ht="60" customHeight="1">
      <c r="B892" s="14" t="s">
        <v>841</v>
      </c>
      <c r="C892" s="14" t="s">
        <v>647</v>
      </c>
      <c r="D892" s="6" t="s">
        <v>733</v>
      </c>
      <c r="E892" s="23" t="s">
        <v>1578</v>
      </c>
      <c r="F892" s="66" t="s">
        <v>707</v>
      </c>
      <c r="G892" s="66" t="s">
        <v>1198</v>
      </c>
      <c r="H892" s="101" t="s">
        <v>2996</v>
      </c>
      <c r="I892" s="101" t="s">
        <v>2997</v>
      </c>
      <c r="J892" s="65"/>
      <c r="K892" s="65"/>
      <c r="L892" s="65"/>
      <c r="M892" s="65"/>
      <c r="N892" s="65"/>
      <c r="O892" s="65"/>
      <c r="P892" s="65"/>
      <c r="Q892" s="65"/>
      <c r="S892" s="215">
        <v>1</v>
      </c>
      <c r="T892" s="4"/>
      <c r="U892" s="5"/>
      <c r="V892" s="5"/>
      <c r="W892" s="5"/>
      <c r="X892" s="5"/>
      <c r="Y892" s="5"/>
    </row>
    <row r="893" spans="2:25" s="3" customFormat="1" ht="60" customHeight="1">
      <c r="B893" s="14" t="s">
        <v>841</v>
      </c>
      <c r="C893" s="14" t="s">
        <v>865</v>
      </c>
      <c r="D893" s="6" t="s">
        <v>565</v>
      </c>
      <c r="E893" s="23" t="s">
        <v>1582</v>
      </c>
      <c r="F893" s="66" t="s">
        <v>707</v>
      </c>
      <c r="G893" s="66" t="s">
        <v>1198</v>
      </c>
      <c r="H893" s="101" t="s">
        <v>2998</v>
      </c>
      <c r="I893" s="101" t="s">
        <v>2999</v>
      </c>
      <c r="J893" s="65"/>
      <c r="K893" s="65"/>
      <c r="L893" s="65"/>
      <c r="M893" s="65"/>
      <c r="N893" s="65"/>
      <c r="O893" s="65"/>
      <c r="P893" s="65"/>
      <c r="Q893" s="65"/>
      <c r="S893" s="215">
        <v>1</v>
      </c>
      <c r="T893" s="4"/>
      <c r="U893" s="5"/>
      <c r="V893" s="5"/>
      <c r="W893" s="5"/>
      <c r="X893" s="5"/>
      <c r="Y893" s="5"/>
    </row>
    <row r="894" spans="2:25" s="3" customFormat="1" ht="60" customHeight="1">
      <c r="B894" s="14" t="s">
        <v>841</v>
      </c>
      <c r="C894" s="14" t="s">
        <v>1200</v>
      </c>
      <c r="D894" s="6" t="s">
        <v>750</v>
      </c>
      <c r="E894" s="23" t="s">
        <v>1586</v>
      </c>
      <c r="F894" s="66" t="s">
        <v>707</v>
      </c>
      <c r="G894" s="66" t="s">
        <v>1198</v>
      </c>
      <c r="H894" s="101" t="s">
        <v>3000</v>
      </c>
      <c r="I894" s="101" t="s">
        <v>3001</v>
      </c>
      <c r="J894" s="65"/>
      <c r="K894" s="65"/>
      <c r="L894" s="65"/>
      <c r="M894" s="65"/>
      <c r="N894" s="65"/>
      <c r="O894" s="65"/>
      <c r="P894" s="65"/>
      <c r="Q894" s="65"/>
      <c r="S894" s="215">
        <v>1</v>
      </c>
      <c r="T894" s="4"/>
      <c r="U894" s="5"/>
      <c r="V894" s="5"/>
      <c r="W894" s="5"/>
      <c r="X894" s="5"/>
      <c r="Y894" s="5"/>
    </row>
    <row r="895" spans="2:25" s="3" customFormat="1" ht="60" customHeight="1">
      <c r="B895" s="14" t="s">
        <v>841</v>
      </c>
      <c r="C895" s="14" t="s">
        <v>460</v>
      </c>
      <c r="D895" s="6" t="s">
        <v>757</v>
      </c>
      <c r="E895" s="23" t="s">
        <v>1589</v>
      </c>
      <c r="F895" s="66" t="s">
        <v>707</v>
      </c>
      <c r="G895" s="66" t="s">
        <v>1198</v>
      </c>
      <c r="H895" s="101" t="s">
        <v>3002</v>
      </c>
      <c r="I895" s="101" t="s">
        <v>3003</v>
      </c>
      <c r="J895" s="65"/>
      <c r="K895" s="65"/>
      <c r="L895" s="65"/>
      <c r="M895" s="65"/>
      <c r="N895" s="65"/>
      <c r="O895" s="65"/>
      <c r="P895" s="65"/>
      <c r="Q895" s="65"/>
      <c r="S895" s="215">
        <v>1</v>
      </c>
      <c r="T895" s="4"/>
      <c r="U895" s="5"/>
      <c r="V895" s="5"/>
      <c r="W895" s="5"/>
      <c r="X895" s="5"/>
      <c r="Y895" s="5"/>
    </row>
    <row r="896" spans="2:25" s="3" customFormat="1" ht="60" customHeight="1">
      <c r="B896" s="14" t="s">
        <v>841</v>
      </c>
      <c r="C896" s="14" t="s">
        <v>547</v>
      </c>
      <c r="D896" s="6" t="s">
        <v>1593</v>
      </c>
      <c r="E896" s="23" t="s">
        <v>1594</v>
      </c>
      <c r="F896" s="66" t="s">
        <v>707</v>
      </c>
      <c r="G896" s="66" t="s">
        <v>1198</v>
      </c>
      <c r="H896" s="101" t="s">
        <v>3004</v>
      </c>
      <c r="I896" s="101" t="s">
        <v>3005</v>
      </c>
      <c r="J896" s="65"/>
      <c r="K896" s="65"/>
      <c r="L896" s="65"/>
      <c r="M896" s="65"/>
      <c r="N896" s="65"/>
      <c r="O896" s="65"/>
      <c r="P896" s="65"/>
      <c r="Q896" s="65"/>
      <c r="S896" s="215">
        <v>1</v>
      </c>
      <c r="T896" s="4"/>
      <c r="U896" s="5"/>
      <c r="V896" s="5"/>
      <c r="W896" s="5"/>
      <c r="X896" s="5"/>
      <c r="Y896" s="5"/>
    </row>
    <row r="897" spans="2:25" s="3" customFormat="1" ht="60" customHeight="1">
      <c r="B897" s="14" t="s">
        <v>1065</v>
      </c>
      <c r="C897" s="14" t="s">
        <v>460</v>
      </c>
      <c r="D897" s="6" t="s">
        <v>336</v>
      </c>
      <c r="E897" s="23" t="s">
        <v>1570</v>
      </c>
      <c r="F897" s="66" t="s">
        <v>658</v>
      </c>
      <c r="G897" s="66" t="s">
        <v>1202</v>
      </c>
      <c r="H897" s="101" t="s">
        <v>3006</v>
      </c>
      <c r="I897" s="101" t="s">
        <v>3007</v>
      </c>
      <c r="J897" s="65"/>
      <c r="K897" s="65"/>
      <c r="L897" s="65"/>
      <c r="M897" s="65"/>
      <c r="N897" s="65"/>
      <c r="O897" s="65"/>
      <c r="P897" s="65"/>
      <c r="Q897" s="65"/>
      <c r="S897" s="215">
        <v>1</v>
      </c>
      <c r="T897" s="4"/>
      <c r="U897" s="5"/>
      <c r="V897" s="5"/>
      <c r="W897" s="5"/>
      <c r="X897" s="5"/>
      <c r="Y897" s="5"/>
    </row>
    <row r="898" spans="2:25" s="3" customFormat="1" ht="60" customHeight="1">
      <c r="B898" s="14" t="s">
        <v>1065</v>
      </c>
      <c r="C898" s="14" t="s">
        <v>1204</v>
      </c>
      <c r="D898" s="6" t="s">
        <v>336</v>
      </c>
      <c r="E898" s="23" t="s">
        <v>1574</v>
      </c>
      <c r="F898" s="66" t="s">
        <v>658</v>
      </c>
      <c r="G898" s="66" t="s">
        <v>1202</v>
      </c>
      <c r="H898" s="101" t="s">
        <v>3008</v>
      </c>
      <c r="I898" s="101" t="s">
        <v>3009</v>
      </c>
      <c r="J898" s="65"/>
      <c r="K898" s="65"/>
      <c r="L898" s="65"/>
      <c r="M898" s="65"/>
      <c r="N898" s="65"/>
      <c r="O898" s="65"/>
      <c r="P898" s="65"/>
      <c r="Q898" s="65"/>
      <c r="S898" s="215">
        <v>1</v>
      </c>
      <c r="T898" s="4"/>
      <c r="U898" s="5"/>
      <c r="V898" s="5"/>
      <c r="W898" s="5"/>
      <c r="X898" s="5"/>
      <c r="Y898" s="5"/>
    </row>
    <row r="899" spans="2:25" s="3" customFormat="1" ht="60" customHeight="1">
      <c r="B899" s="14" t="s">
        <v>1065</v>
      </c>
      <c r="C899" s="14" t="s">
        <v>763</v>
      </c>
      <c r="D899" s="6" t="s">
        <v>733</v>
      </c>
      <c r="E899" s="23" t="s">
        <v>1578</v>
      </c>
      <c r="F899" s="66" t="s">
        <v>658</v>
      </c>
      <c r="G899" s="66" t="s">
        <v>1202</v>
      </c>
      <c r="H899" s="101" t="s">
        <v>3010</v>
      </c>
      <c r="I899" s="101" t="s">
        <v>3011</v>
      </c>
      <c r="J899" s="65"/>
      <c r="K899" s="65"/>
      <c r="L899" s="65"/>
      <c r="M899" s="65"/>
      <c r="N899" s="65"/>
      <c r="O899" s="65"/>
      <c r="P899" s="65"/>
      <c r="Q899" s="65"/>
      <c r="S899" s="215">
        <v>1</v>
      </c>
      <c r="T899" s="4"/>
      <c r="U899" s="5"/>
      <c r="V899" s="5"/>
      <c r="W899" s="5"/>
      <c r="X899" s="5"/>
      <c r="Y899" s="5"/>
    </row>
    <row r="900" spans="2:25" s="3" customFormat="1" ht="60" customHeight="1">
      <c r="B900" s="14" t="s">
        <v>1065</v>
      </c>
      <c r="C900" s="14" t="s">
        <v>477</v>
      </c>
      <c r="D900" s="6" t="s">
        <v>565</v>
      </c>
      <c r="E900" s="23" t="s">
        <v>1582</v>
      </c>
      <c r="F900" s="66" t="s">
        <v>658</v>
      </c>
      <c r="G900" s="66" t="s">
        <v>1202</v>
      </c>
      <c r="H900" s="101" t="s">
        <v>3012</v>
      </c>
      <c r="I900" s="101" t="s">
        <v>3013</v>
      </c>
      <c r="J900" s="65"/>
      <c r="K900" s="65"/>
      <c r="L900" s="65"/>
      <c r="M900" s="65"/>
      <c r="N900" s="65"/>
      <c r="O900" s="65"/>
      <c r="P900" s="65"/>
      <c r="Q900" s="65"/>
      <c r="S900" s="215">
        <v>1</v>
      </c>
      <c r="T900" s="4"/>
      <c r="U900" s="5"/>
      <c r="V900" s="5"/>
      <c r="W900" s="5"/>
      <c r="X900" s="5"/>
      <c r="Y900" s="5"/>
    </row>
    <row r="901" spans="2:25" s="3" customFormat="1" ht="60" customHeight="1">
      <c r="B901" s="14" t="s">
        <v>1065</v>
      </c>
      <c r="C901" s="14" t="s">
        <v>687</v>
      </c>
      <c r="D901" s="6" t="s">
        <v>750</v>
      </c>
      <c r="E901" s="23" t="s">
        <v>1586</v>
      </c>
      <c r="F901" s="66" t="s">
        <v>658</v>
      </c>
      <c r="G901" s="66" t="s">
        <v>1202</v>
      </c>
      <c r="H901" s="101" t="s">
        <v>3014</v>
      </c>
      <c r="I901" s="101" t="s">
        <v>3015</v>
      </c>
      <c r="J901" s="65"/>
      <c r="K901" s="65"/>
      <c r="L901" s="65"/>
      <c r="M901" s="65"/>
      <c r="N901" s="65"/>
      <c r="O901" s="65"/>
      <c r="P901" s="65"/>
      <c r="Q901" s="65"/>
      <c r="S901" s="215">
        <v>1</v>
      </c>
      <c r="T901" s="4"/>
      <c r="U901" s="5"/>
      <c r="V901" s="5"/>
      <c r="W901" s="5"/>
      <c r="X901" s="5"/>
      <c r="Y901" s="5"/>
    </row>
    <row r="902" spans="2:25" s="3" customFormat="1" ht="60" customHeight="1">
      <c r="B902" s="14" t="s">
        <v>1065</v>
      </c>
      <c r="C902" s="14" t="s">
        <v>553</v>
      </c>
      <c r="D902" s="6" t="s">
        <v>757</v>
      </c>
      <c r="E902" s="23" t="s">
        <v>1589</v>
      </c>
      <c r="F902" s="66" t="s">
        <v>658</v>
      </c>
      <c r="G902" s="66" t="s">
        <v>1202</v>
      </c>
      <c r="H902" s="101" t="s">
        <v>3016</v>
      </c>
      <c r="I902" s="101" t="s">
        <v>3017</v>
      </c>
      <c r="J902" s="65"/>
      <c r="K902" s="65"/>
      <c r="L902" s="65"/>
      <c r="M902" s="65"/>
      <c r="N902" s="65"/>
      <c r="O902" s="65"/>
      <c r="P902" s="65"/>
      <c r="Q902" s="65"/>
      <c r="S902" s="215">
        <v>1</v>
      </c>
      <c r="T902" s="4"/>
      <c r="U902" s="5"/>
      <c r="V902" s="5"/>
      <c r="W902" s="5"/>
      <c r="X902" s="5"/>
      <c r="Y902" s="5"/>
    </row>
    <row r="903" spans="2:25" s="3" customFormat="1" ht="60" customHeight="1">
      <c r="B903" s="14" t="s">
        <v>1065</v>
      </c>
      <c r="C903" s="14" t="s">
        <v>676</v>
      </c>
      <c r="D903" s="6" t="s">
        <v>1593</v>
      </c>
      <c r="E903" s="23" t="s">
        <v>1594</v>
      </c>
      <c r="F903" s="66" t="s">
        <v>658</v>
      </c>
      <c r="G903" s="66" t="s">
        <v>1202</v>
      </c>
      <c r="H903" s="101" t="s">
        <v>3018</v>
      </c>
      <c r="I903" s="101" t="s">
        <v>3019</v>
      </c>
      <c r="J903" s="65"/>
      <c r="K903" s="65"/>
      <c r="L903" s="65"/>
      <c r="M903" s="65"/>
      <c r="N903" s="65"/>
      <c r="O903" s="65"/>
      <c r="P903" s="65"/>
      <c r="Q903" s="65"/>
      <c r="S903" s="215">
        <v>1</v>
      </c>
      <c r="T903" s="4"/>
      <c r="U903" s="5"/>
      <c r="V903" s="5"/>
      <c r="W903" s="5"/>
      <c r="X903" s="5"/>
      <c r="Y903" s="5"/>
    </row>
    <row r="904" spans="2:25" s="3" customFormat="1" ht="60" customHeight="1">
      <c r="B904" s="14" t="s">
        <v>847</v>
      </c>
      <c r="C904" s="14" t="s">
        <v>796</v>
      </c>
      <c r="D904" s="6" t="s">
        <v>336</v>
      </c>
      <c r="E904" s="23" t="s">
        <v>1570</v>
      </c>
      <c r="F904" s="66" t="s">
        <v>769</v>
      </c>
      <c r="G904" s="66" t="s">
        <v>1206</v>
      </c>
      <c r="H904" s="101" t="s">
        <v>3020</v>
      </c>
      <c r="I904" s="101" t="s">
        <v>3021</v>
      </c>
      <c r="J904" s="65"/>
      <c r="K904" s="65"/>
      <c r="L904" s="65"/>
      <c r="M904" s="65"/>
      <c r="N904" s="65"/>
      <c r="O904" s="65"/>
      <c r="P904" s="65"/>
      <c r="Q904" s="65"/>
      <c r="S904" s="215">
        <v>1</v>
      </c>
      <c r="T904" s="4"/>
      <c r="U904" s="5"/>
      <c r="V904" s="5"/>
      <c r="W904" s="5"/>
      <c r="X904" s="5"/>
      <c r="Y904" s="5"/>
    </row>
    <row r="905" spans="2:25" s="3" customFormat="1" ht="60" customHeight="1">
      <c r="B905" s="14" t="s">
        <v>847</v>
      </c>
      <c r="C905" s="14" t="s">
        <v>662</v>
      </c>
      <c r="D905" s="6" t="s">
        <v>336</v>
      </c>
      <c r="E905" s="23" t="s">
        <v>1574</v>
      </c>
      <c r="F905" s="66" t="s">
        <v>769</v>
      </c>
      <c r="G905" s="66" t="s">
        <v>1206</v>
      </c>
      <c r="H905" s="101" t="s">
        <v>3022</v>
      </c>
      <c r="I905" s="101" t="s">
        <v>3023</v>
      </c>
      <c r="J905" s="65"/>
      <c r="K905" s="65"/>
      <c r="L905" s="65"/>
      <c r="M905" s="65"/>
      <c r="N905" s="65"/>
      <c r="O905" s="65"/>
      <c r="P905" s="65"/>
      <c r="Q905" s="65"/>
      <c r="S905" s="215">
        <v>1</v>
      </c>
      <c r="T905" s="4"/>
      <c r="U905" s="5"/>
      <c r="V905" s="5"/>
      <c r="W905" s="5"/>
      <c r="X905" s="5"/>
      <c r="Y905" s="5"/>
    </row>
    <row r="906" spans="2:25" s="3" customFormat="1" ht="60" customHeight="1">
      <c r="B906" s="14" t="s">
        <v>847</v>
      </c>
      <c r="C906" s="14" t="s">
        <v>897</v>
      </c>
      <c r="D906" s="6" t="s">
        <v>733</v>
      </c>
      <c r="E906" s="23" t="s">
        <v>1578</v>
      </c>
      <c r="F906" s="66" t="s">
        <v>769</v>
      </c>
      <c r="G906" s="66" t="s">
        <v>1206</v>
      </c>
      <c r="H906" s="101" t="s">
        <v>3024</v>
      </c>
      <c r="I906" s="101" t="s">
        <v>3025</v>
      </c>
      <c r="J906" s="65"/>
      <c r="K906" s="65"/>
      <c r="L906" s="65"/>
      <c r="M906" s="65"/>
      <c r="N906" s="65"/>
      <c r="O906" s="65"/>
      <c r="P906" s="65"/>
      <c r="Q906" s="65"/>
      <c r="S906" s="215">
        <v>1</v>
      </c>
      <c r="T906" s="4"/>
      <c r="U906" s="5"/>
      <c r="V906" s="5"/>
      <c r="W906" s="5"/>
      <c r="X906" s="5"/>
      <c r="Y906" s="5"/>
    </row>
    <row r="907" spans="2:25" s="3" customFormat="1" ht="60" customHeight="1">
      <c r="B907" s="14" t="s">
        <v>847</v>
      </c>
      <c r="C907" s="14" t="s">
        <v>460</v>
      </c>
      <c r="D907" s="6" t="s">
        <v>565</v>
      </c>
      <c r="E907" s="23" t="s">
        <v>1582</v>
      </c>
      <c r="F907" s="66" t="s">
        <v>769</v>
      </c>
      <c r="G907" s="66" t="s">
        <v>1206</v>
      </c>
      <c r="H907" s="101" t="s">
        <v>3026</v>
      </c>
      <c r="I907" s="101" t="s">
        <v>3027</v>
      </c>
      <c r="J907" s="65"/>
      <c r="K907" s="65"/>
      <c r="L907" s="65"/>
      <c r="M907" s="65"/>
      <c r="N907" s="65"/>
      <c r="O907" s="65"/>
      <c r="P907" s="65"/>
      <c r="Q907" s="65"/>
      <c r="S907" s="215">
        <v>1</v>
      </c>
      <c r="T907" s="4"/>
      <c r="U907" s="5"/>
      <c r="V907" s="5"/>
      <c r="W907" s="5"/>
      <c r="X907" s="5"/>
      <c r="Y907" s="5"/>
    </row>
    <row r="908" spans="2:25" s="3" customFormat="1" ht="60" customHeight="1">
      <c r="B908" s="14" t="s">
        <v>847</v>
      </c>
      <c r="C908" s="14" t="s">
        <v>648</v>
      </c>
      <c r="D908" s="6" t="s">
        <v>750</v>
      </c>
      <c r="E908" s="23" t="s">
        <v>1586</v>
      </c>
      <c r="F908" s="66" t="s">
        <v>769</v>
      </c>
      <c r="G908" s="66" t="s">
        <v>1206</v>
      </c>
      <c r="H908" s="101" t="s">
        <v>3028</v>
      </c>
      <c r="I908" s="101" t="s">
        <v>3029</v>
      </c>
      <c r="J908" s="65"/>
      <c r="K908" s="65"/>
      <c r="L908" s="65"/>
      <c r="M908" s="65"/>
      <c r="N908" s="65"/>
      <c r="O908" s="65"/>
      <c r="P908" s="65"/>
      <c r="Q908" s="65"/>
      <c r="S908" s="215">
        <v>1</v>
      </c>
      <c r="T908" s="4"/>
      <c r="U908" s="5"/>
      <c r="V908" s="5"/>
      <c r="W908" s="5"/>
      <c r="X908" s="5"/>
      <c r="Y908" s="5"/>
    </row>
    <row r="909" spans="2:25" s="3" customFormat="1" ht="60" customHeight="1">
      <c r="B909" s="14" t="s">
        <v>847</v>
      </c>
      <c r="C909" s="14" t="s">
        <v>553</v>
      </c>
      <c r="D909" s="6" t="s">
        <v>757</v>
      </c>
      <c r="E909" s="23" t="s">
        <v>1589</v>
      </c>
      <c r="F909" s="66" t="s">
        <v>769</v>
      </c>
      <c r="G909" s="66" t="s">
        <v>1206</v>
      </c>
      <c r="H909" s="101" t="s">
        <v>3030</v>
      </c>
      <c r="I909" s="101" t="s">
        <v>3031</v>
      </c>
      <c r="J909" s="65"/>
      <c r="K909" s="65"/>
      <c r="L909" s="65"/>
      <c r="M909" s="65"/>
      <c r="N909" s="65"/>
      <c r="O909" s="65"/>
      <c r="P909" s="65"/>
      <c r="Q909" s="65"/>
      <c r="S909" s="215">
        <v>1</v>
      </c>
      <c r="T909" s="4"/>
      <c r="U909" s="5"/>
      <c r="V909" s="5"/>
      <c r="W909" s="5"/>
      <c r="X909" s="5"/>
      <c r="Y909" s="5"/>
    </row>
    <row r="910" spans="2:25" s="3" customFormat="1" ht="60" customHeight="1">
      <c r="B910" s="14" t="s">
        <v>847</v>
      </c>
      <c r="C910" s="14" t="s">
        <v>773</v>
      </c>
      <c r="D910" s="6" t="s">
        <v>1593</v>
      </c>
      <c r="E910" s="23" t="s">
        <v>1594</v>
      </c>
      <c r="F910" s="66" t="s">
        <v>769</v>
      </c>
      <c r="G910" s="66" t="s">
        <v>1206</v>
      </c>
      <c r="H910" s="101" t="s">
        <v>3032</v>
      </c>
      <c r="I910" s="101" t="s">
        <v>3033</v>
      </c>
      <c r="J910" s="65"/>
      <c r="K910" s="65"/>
      <c r="L910" s="65"/>
      <c r="M910" s="65"/>
      <c r="N910" s="65"/>
      <c r="O910" s="65"/>
      <c r="P910" s="65"/>
      <c r="Q910" s="65"/>
      <c r="S910" s="215">
        <v>1</v>
      </c>
      <c r="T910" s="4"/>
      <c r="U910" s="5"/>
      <c r="V910" s="5"/>
      <c r="W910" s="5"/>
      <c r="X910" s="5"/>
      <c r="Y910" s="5"/>
    </row>
    <row r="911" spans="2:25" s="3" customFormat="1" ht="60" customHeight="1">
      <c r="B911" s="14" t="s">
        <v>1069</v>
      </c>
      <c r="C911" s="14" t="s">
        <v>774</v>
      </c>
      <c r="D911" s="6" t="s">
        <v>336</v>
      </c>
      <c r="E911" s="23" t="s">
        <v>1570</v>
      </c>
      <c r="F911" s="66" t="s">
        <v>1209</v>
      </c>
      <c r="G911" s="66" t="s">
        <v>1210</v>
      </c>
      <c r="H911" s="101" t="s">
        <v>3034</v>
      </c>
      <c r="I911" s="101" t="s">
        <v>3035</v>
      </c>
      <c r="J911" s="65"/>
      <c r="K911" s="65"/>
      <c r="L911" s="65"/>
      <c r="M911" s="65"/>
      <c r="N911" s="65"/>
      <c r="O911" s="65"/>
      <c r="P911" s="65"/>
      <c r="Q911" s="65"/>
      <c r="S911" s="215">
        <v>1</v>
      </c>
      <c r="T911" s="4"/>
      <c r="U911" s="5"/>
      <c r="V911" s="5"/>
      <c r="W911" s="5"/>
      <c r="X911" s="5"/>
      <c r="Y911" s="5"/>
    </row>
    <row r="912" spans="2:25" s="3" customFormat="1" ht="60" customHeight="1">
      <c r="B912" s="14" t="s">
        <v>1069</v>
      </c>
      <c r="C912" s="14" t="s">
        <v>648</v>
      </c>
      <c r="D912" s="6" t="s">
        <v>336</v>
      </c>
      <c r="E912" s="23" t="s">
        <v>1574</v>
      </c>
      <c r="F912" s="66" t="s">
        <v>1209</v>
      </c>
      <c r="G912" s="66" t="s">
        <v>1210</v>
      </c>
      <c r="H912" s="101" t="s">
        <v>3036</v>
      </c>
      <c r="I912" s="101" t="s">
        <v>3037</v>
      </c>
      <c r="J912" s="65"/>
      <c r="K912" s="65"/>
      <c r="L912" s="65"/>
      <c r="M912" s="65"/>
      <c r="N912" s="65"/>
      <c r="O912" s="65"/>
      <c r="P912" s="65"/>
      <c r="Q912" s="65"/>
      <c r="S912" s="215">
        <v>1</v>
      </c>
      <c r="T912" s="4"/>
      <c r="U912" s="5"/>
      <c r="V912" s="5"/>
      <c r="W912" s="5"/>
      <c r="X912" s="5"/>
      <c r="Y912" s="5"/>
    </row>
    <row r="913" spans="2:25" s="3" customFormat="1" ht="60" customHeight="1">
      <c r="B913" s="14" t="s">
        <v>1069</v>
      </c>
      <c r="C913" s="14" t="s">
        <v>674</v>
      </c>
      <c r="D913" s="6" t="s">
        <v>733</v>
      </c>
      <c r="E913" s="23" t="s">
        <v>1578</v>
      </c>
      <c r="F913" s="66" t="s">
        <v>1209</v>
      </c>
      <c r="G913" s="66" t="s">
        <v>1210</v>
      </c>
      <c r="H913" s="101" t="s">
        <v>3038</v>
      </c>
      <c r="I913" s="101" t="s">
        <v>3039</v>
      </c>
      <c r="J913" s="65"/>
      <c r="K913" s="65"/>
      <c r="L913" s="65"/>
      <c r="M913" s="65"/>
      <c r="N913" s="65"/>
      <c r="O913" s="65"/>
      <c r="P913" s="65"/>
      <c r="Q913" s="65"/>
      <c r="S913" s="215">
        <v>1</v>
      </c>
      <c r="T913" s="4"/>
      <c r="U913" s="5"/>
      <c r="V913" s="5"/>
      <c r="W913" s="5"/>
      <c r="X913" s="5"/>
      <c r="Y913" s="5"/>
    </row>
    <row r="914" spans="2:25" s="3" customFormat="1" ht="60" customHeight="1">
      <c r="B914" s="14" t="s">
        <v>1069</v>
      </c>
      <c r="C914" s="14" t="s">
        <v>858</v>
      </c>
      <c r="D914" s="6" t="s">
        <v>565</v>
      </c>
      <c r="E914" s="23" t="s">
        <v>1582</v>
      </c>
      <c r="F914" s="66" t="s">
        <v>1209</v>
      </c>
      <c r="G914" s="66" t="s">
        <v>1210</v>
      </c>
      <c r="H914" s="101" t="s">
        <v>3040</v>
      </c>
      <c r="I914" s="101" t="s">
        <v>3041</v>
      </c>
      <c r="J914" s="65"/>
      <c r="K914" s="65"/>
      <c r="L914" s="65"/>
      <c r="M914" s="65"/>
      <c r="N914" s="65"/>
      <c r="O914" s="65"/>
      <c r="P914" s="65"/>
      <c r="Q914" s="65"/>
      <c r="S914" s="215">
        <v>1</v>
      </c>
      <c r="T914" s="4"/>
      <c r="U914" s="5"/>
      <c r="V914" s="5"/>
      <c r="W914" s="5"/>
      <c r="X914" s="5"/>
      <c r="Y914" s="5"/>
    </row>
    <row r="915" spans="2:25" s="3" customFormat="1" ht="60" customHeight="1">
      <c r="B915" s="14" t="s">
        <v>1069</v>
      </c>
      <c r="C915" s="14" t="s">
        <v>719</v>
      </c>
      <c r="D915" s="6" t="s">
        <v>750</v>
      </c>
      <c r="E915" s="23" t="s">
        <v>1586</v>
      </c>
      <c r="F915" s="66" t="s">
        <v>1209</v>
      </c>
      <c r="G915" s="66" t="s">
        <v>1210</v>
      </c>
      <c r="H915" s="101" t="s">
        <v>3042</v>
      </c>
      <c r="I915" s="101" t="s">
        <v>3043</v>
      </c>
      <c r="J915" s="65"/>
      <c r="K915" s="65"/>
      <c r="L915" s="65"/>
      <c r="M915" s="65"/>
      <c r="N915" s="65"/>
      <c r="O915" s="65"/>
      <c r="P915" s="65"/>
      <c r="Q915" s="65"/>
      <c r="S915" s="215">
        <v>1</v>
      </c>
      <c r="T915" s="4"/>
      <c r="U915" s="5"/>
      <c r="V915" s="5"/>
      <c r="W915" s="5"/>
      <c r="X915" s="5"/>
      <c r="Y915" s="5"/>
    </row>
    <row r="916" spans="2:25" s="3" customFormat="1" ht="60" customHeight="1">
      <c r="B916" s="14" t="s">
        <v>1069</v>
      </c>
      <c r="C916" s="14" t="s">
        <v>650</v>
      </c>
      <c r="D916" s="6" t="s">
        <v>757</v>
      </c>
      <c r="E916" s="23" t="s">
        <v>1589</v>
      </c>
      <c r="F916" s="66" t="s">
        <v>1209</v>
      </c>
      <c r="G916" s="66" t="s">
        <v>1210</v>
      </c>
      <c r="H916" s="101" t="s">
        <v>3044</v>
      </c>
      <c r="I916" s="101" t="s">
        <v>3045</v>
      </c>
      <c r="J916" s="65"/>
      <c r="K916" s="65"/>
      <c r="L916" s="65"/>
      <c r="M916" s="65"/>
      <c r="N916" s="65"/>
      <c r="O916" s="65"/>
      <c r="P916" s="65"/>
      <c r="Q916" s="65"/>
      <c r="S916" s="215">
        <v>1</v>
      </c>
      <c r="T916" s="4"/>
      <c r="U916" s="5"/>
      <c r="V916" s="5"/>
      <c r="W916" s="5"/>
      <c r="X916" s="5"/>
      <c r="Y916" s="5"/>
    </row>
    <row r="917" spans="2:25" s="3" customFormat="1" ht="60" customHeight="1">
      <c r="B917" s="14" t="s">
        <v>1069</v>
      </c>
      <c r="C917" s="14" t="s">
        <v>1165</v>
      </c>
      <c r="D917" s="6" t="s">
        <v>1593</v>
      </c>
      <c r="E917" s="23" t="s">
        <v>1594</v>
      </c>
      <c r="F917" s="66" t="s">
        <v>1209</v>
      </c>
      <c r="G917" s="66" t="s">
        <v>1210</v>
      </c>
      <c r="H917" s="101" t="s">
        <v>3046</v>
      </c>
      <c r="I917" s="101" t="s">
        <v>3047</v>
      </c>
      <c r="J917" s="65"/>
      <c r="K917" s="65"/>
      <c r="L917" s="65"/>
      <c r="M917" s="65"/>
      <c r="N917" s="65"/>
      <c r="O917" s="65"/>
      <c r="P917" s="65"/>
      <c r="Q917" s="65"/>
      <c r="S917" s="215">
        <v>1</v>
      </c>
      <c r="T917" s="4"/>
      <c r="U917" s="5"/>
      <c r="V917" s="5"/>
      <c r="W917" s="5"/>
      <c r="X917" s="5"/>
      <c r="Y917" s="5"/>
    </row>
    <row r="918" spans="2:25" s="3" customFormat="1" ht="60" customHeight="1">
      <c r="B918" s="14" t="s">
        <v>853</v>
      </c>
      <c r="C918" s="14" t="s">
        <v>459</v>
      </c>
      <c r="D918" s="6" t="s">
        <v>336</v>
      </c>
      <c r="E918" s="23" t="s">
        <v>1570</v>
      </c>
      <c r="F918" s="66" t="s">
        <v>769</v>
      </c>
      <c r="G918" s="66" t="s">
        <v>1213</v>
      </c>
      <c r="H918" s="101" t="s">
        <v>3048</v>
      </c>
      <c r="I918" s="101" t="s">
        <v>3049</v>
      </c>
      <c r="J918" s="65"/>
      <c r="K918" s="65"/>
      <c r="L918" s="65"/>
      <c r="M918" s="65"/>
      <c r="N918" s="65"/>
      <c r="O918" s="65"/>
      <c r="P918" s="65"/>
      <c r="Q918" s="65"/>
      <c r="S918" s="215">
        <v>1</v>
      </c>
      <c r="T918" s="4"/>
      <c r="U918" s="5"/>
      <c r="V918" s="5"/>
      <c r="W918" s="5"/>
      <c r="X918" s="5"/>
      <c r="Y918" s="5"/>
    </row>
    <row r="919" spans="2:25" s="3" customFormat="1" ht="60" customHeight="1">
      <c r="B919" s="14" t="s">
        <v>853</v>
      </c>
      <c r="C919" s="14" t="s">
        <v>720</v>
      </c>
      <c r="D919" s="6" t="s">
        <v>336</v>
      </c>
      <c r="E919" s="23" t="s">
        <v>1574</v>
      </c>
      <c r="F919" s="66" t="s">
        <v>769</v>
      </c>
      <c r="G919" s="66" t="s">
        <v>1213</v>
      </c>
      <c r="H919" s="101" t="s">
        <v>3050</v>
      </c>
      <c r="I919" s="101" t="s">
        <v>3051</v>
      </c>
      <c r="J919" s="65"/>
      <c r="K919" s="65"/>
      <c r="L919" s="65"/>
      <c r="M919" s="65"/>
      <c r="N919" s="65"/>
      <c r="O919" s="65"/>
      <c r="P919" s="65"/>
      <c r="Q919" s="65"/>
      <c r="S919" s="215">
        <v>1</v>
      </c>
      <c r="T919" s="4"/>
      <c r="U919" s="5"/>
      <c r="V919" s="5"/>
      <c r="W919" s="5"/>
      <c r="X919" s="5"/>
      <c r="Y919" s="5"/>
    </row>
    <row r="920" spans="2:25" s="3" customFormat="1" ht="60" customHeight="1">
      <c r="B920" s="14" t="s">
        <v>853</v>
      </c>
      <c r="C920" s="14" t="s">
        <v>649</v>
      </c>
      <c r="D920" s="6" t="s">
        <v>733</v>
      </c>
      <c r="E920" s="23" t="s">
        <v>1578</v>
      </c>
      <c r="F920" s="66" t="s">
        <v>769</v>
      </c>
      <c r="G920" s="66" t="s">
        <v>1213</v>
      </c>
      <c r="H920" s="101" t="s">
        <v>3052</v>
      </c>
      <c r="I920" s="101" t="s">
        <v>3053</v>
      </c>
      <c r="J920" s="65"/>
      <c r="K920" s="65"/>
      <c r="L920" s="65"/>
      <c r="M920" s="65"/>
      <c r="N920" s="65"/>
      <c r="O920" s="65"/>
      <c r="P920" s="65"/>
      <c r="Q920" s="65"/>
      <c r="S920" s="215">
        <v>1</v>
      </c>
      <c r="T920" s="4"/>
      <c r="U920" s="5"/>
      <c r="V920" s="5"/>
      <c r="W920" s="5"/>
      <c r="X920" s="5"/>
      <c r="Y920" s="5"/>
    </row>
    <row r="921" spans="2:25" s="3" customFormat="1" ht="60" customHeight="1">
      <c r="B921" s="14" t="s">
        <v>853</v>
      </c>
      <c r="C921" s="14" t="s">
        <v>460</v>
      </c>
      <c r="D921" s="6" t="s">
        <v>565</v>
      </c>
      <c r="E921" s="23" t="s">
        <v>1582</v>
      </c>
      <c r="F921" s="66" t="s">
        <v>769</v>
      </c>
      <c r="G921" s="66" t="s">
        <v>1213</v>
      </c>
      <c r="H921" s="101" t="s">
        <v>3054</v>
      </c>
      <c r="I921" s="101" t="s">
        <v>3055</v>
      </c>
      <c r="J921" s="65"/>
      <c r="K921" s="65"/>
      <c r="L921" s="65"/>
      <c r="M921" s="65"/>
      <c r="N921" s="65"/>
      <c r="O921" s="65"/>
      <c r="P921" s="65"/>
      <c r="Q921" s="65"/>
      <c r="S921" s="215">
        <v>1</v>
      </c>
      <c r="T921" s="4"/>
      <c r="U921" s="5"/>
      <c r="V921" s="5"/>
      <c r="W921" s="5"/>
      <c r="X921" s="5"/>
      <c r="Y921" s="5"/>
    </row>
    <row r="922" spans="2:25" s="3" customFormat="1" ht="60" customHeight="1">
      <c r="B922" s="14" t="s">
        <v>853</v>
      </c>
      <c r="C922" s="14" t="s">
        <v>663</v>
      </c>
      <c r="D922" s="6" t="s">
        <v>750</v>
      </c>
      <c r="E922" s="23" t="s">
        <v>1586</v>
      </c>
      <c r="F922" s="66" t="s">
        <v>769</v>
      </c>
      <c r="G922" s="66" t="s">
        <v>1213</v>
      </c>
      <c r="H922" s="101" t="s">
        <v>3056</v>
      </c>
      <c r="I922" s="101" t="s">
        <v>3057</v>
      </c>
      <c r="J922" s="65"/>
      <c r="K922" s="65"/>
      <c r="L922" s="65"/>
      <c r="M922" s="65"/>
      <c r="N922" s="65"/>
      <c r="O922" s="65"/>
      <c r="P922" s="65"/>
      <c r="Q922" s="65"/>
      <c r="S922" s="215">
        <v>1</v>
      </c>
      <c r="T922" s="4"/>
      <c r="U922" s="5"/>
      <c r="V922" s="5"/>
      <c r="W922" s="5"/>
      <c r="X922" s="5"/>
      <c r="Y922" s="5"/>
    </row>
    <row r="923" spans="2:25" s="3" customFormat="1" ht="60" customHeight="1">
      <c r="B923" s="14" t="s">
        <v>853</v>
      </c>
      <c r="C923" s="14" t="s">
        <v>650</v>
      </c>
      <c r="D923" s="6" t="s">
        <v>757</v>
      </c>
      <c r="E923" s="23" t="s">
        <v>1589</v>
      </c>
      <c r="F923" s="66" t="s">
        <v>769</v>
      </c>
      <c r="G923" s="66" t="s">
        <v>1213</v>
      </c>
      <c r="H923" s="101" t="s">
        <v>3058</v>
      </c>
      <c r="I923" s="101" t="s">
        <v>3059</v>
      </c>
      <c r="J923" s="65"/>
      <c r="K923" s="65"/>
      <c r="L923" s="65"/>
      <c r="M923" s="65"/>
      <c r="N923" s="65"/>
      <c r="O923" s="65"/>
      <c r="P923" s="65"/>
      <c r="Q923" s="65"/>
      <c r="S923" s="215">
        <v>1</v>
      </c>
      <c r="T923" s="4"/>
      <c r="U923" s="5"/>
      <c r="V923" s="5"/>
      <c r="W923" s="5"/>
      <c r="X923" s="5"/>
      <c r="Y923" s="5"/>
    </row>
    <row r="924" spans="2:25" s="3" customFormat="1" ht="60" customHeight="1">
      <c r="B924" s="14" t="s">
        <v>853</v>
      </c>
      <c r="C924" s="14" t="s">
        <v>676</v>
      </c>
      <c r="D924" s="6" t="s">
        <v>1593</v>
      </c>
      <c r="E924" s="23" t="s">
        <v>1594</v>
      </c>
      <c r="F924" s="66" t="s">
        <v>769</v>
      </c>
      <c r="G924" s="66" t="s">
        <v>1213</v>
      </c>
      <c r="H924" s="101" t="s">
        <v>3060</v>
      </c>
      <c r="I924" s="101" t="s">
        <v>3061</v>
      </c>
      <c r="J924" s="65"/>
      <c r="K924" s="65"/>
      <c r="L924" s="65"/>
      <c r="M924" s="65"/>
      <c r="N924" s="65"/>
      <c r="O924" s="65"/>
      <c r="P924" s="65"/>
      <c r="Q924" s="65"/>
      <c r="S924" s="215">
        <v>1</v>
      </c>
      <c r="T924" s="4"/>
      <c r="U924" s="5"/>
      <c r="V924" s="5"/>
      <c r="W924" s="5"/>
      <c r="X924" s="5"/>
      <c r="Y924" s="5"/>
    </row>
    <row r="925" spans="2:25" s="3" customFormat="1" ht="60" customHeight="1">
      <c r="B925" s="14" t="s">
        <v>684</v>
      </c>
      <c r="C925" s="14" t="s">
        <v>1073</v>
      </c>
      <c r="D925" s="6" t="s">
        <v>336</v>
      </c>
      <c r="E925" s="23" t="s">
        <v>1570</v>
      </c>
      <c r="F925" s="66" t="s">
        <v>1181</v>
      </c>
      <c r="G925" s="66" t="s">
        <v>1216</v>
      </c>
      <c r="H925" s="101" t="s">
        <v>3062</v>
      </c>
      <c r="I925" s="101" t="s">
        <v>3063</v>
      </c>
      <c r="J925" s="65"/>
      <c r="K925" s="65"/>
      <c r="L925" s="65"/>
      <c r="M925" s="65"/>
      <c r="N925" s="65"/>
      <c r="O925" s="65"/>
      <c r="P925" s="65"/>
      <c r="Q925" s="65"/>
      <c r="S925" s="215">
        <v>1</v>
      </c>
      <c r="T925" s="4"/>
      <c r="U925" s="5"/>
      <c r="V925" s="5"/>
      <c r="W925" s="5"/>
      <c r="X925" s="5"/>
      <c r="Y925" s="5"/>
    </row>
    <row r="926" spans="2:25" s="3" customFormat="1" ht="60" customHeight="1">
      <c r="B926" s="14" t="s">
        <v>684</v>
      </c>
      <c r="C926" s="14" t="s">
        <v>486</v>
      </c>
      <c r="D926" s="6" t="s">
        <v>336</v>
      </c>
      <c r="E926" s="23" t="s">
        <v>1574</v>
      </c>
      <c r="F926" s="66" t="s">
        <v>1181</v>
      </c>
      <c r="G926" s="66" t="s">
        <v>1216</v>
      </c>
      <c r="H926" s="101" t="s">
        <v>3064</v>
      </c>
      <c r="I926" s="101" t="s">
        <v>3065</v>
      </c>
      <c r="J926" s="65"/>
      <c r="K926" s="65"/>
      <c r="L926" s="65"/>
      <c r="M926" s="65"/>
      <c r="N926" s="65"/>
      <c r="O926" s="65"/>
      <c r="P926" s="65"/>
      <c r="Q926" s="65"/>
      <c r="S926" s="215">
        <v>1</v>
      </c>
      <c r="T926" s="4"/>
      <c r="U926" s="5"/>
      <c r="V926" s="5"/>
      <c r="W926" s="5"/>
      <c r="X926" s="5"/>
      <c r="Y926" s="5"/>
    </row>
    <row r="927" spans="2:25" s="3" customFormat="1" ht="60" customHeight="1">
      <c r="B927" s="14" t="s">
        <v>684</v>
      </c>
      <c r="C927" s="14" t="s">
        <v>460</v>
      </c>
      <c r="D927" s="6" t="s">
        <v>733</v>
      </c>
      <c r="E927" s="23" t="s">
        <v>1578</v>
      </c>
      <c r="F927" s="66" t="s">
        <v>1181</v>
      </c>
      <c r="G927" s="66" t="s">
        <v>1216</v>
      </c>
      <c r="H927" s="101" t="s">
        <v>3066</v>
      </c>
      <c r="I927" s="101" t="s">
        <v>3067</v>
      </c>
      <c r="J927" s="65"/>
      <c r="K927" s="65"/>
      <c r="L927" s="65"/>
      <c r="M927" s="65"/>
      <c r="N927" s="65"/>
      <c r="O927" s="65"/>
      <c r="P927" s="65"/>
      <c r="Q927" s="65"/>
      <c r="S927" s="215">
        <v>1</v>
      </c>
      <c r="T927" s="4"/>
      <c r="U927" s="5"/>
      <c r="V927" s="5"/>
      <c r="W927" s="5"/>
      <c r="X927" s="5"/>
      <c r="Y927" s="5"/>
    </row>
    <row r="928" spans="2:25" s="3" customFormat="1" ht="60" customHeight="1">
      <c r="B928" s="14" t="s">
        <v>684</v>
      </c>
      <c r="C928" s="14" t="s">
        <v>650</v>
      </c>
      <c r="D928" s="6" t="s">
        <v>565</v>
      </c>
      <c r="E928" s="23" t="s">
        <v>1582</v>
      </c>
      <c r="F928" s="66" t="s">
        <v>1181</v>
      </c>
      <c r="G928" s="66" t="s">
        <v>1216</v>
      </c>
      <c r="H928" s="101" t="s">
        <v>3068</v>
      </c>
      <c r="I928" s="101" t="s">
        <v>3069</v>
      </c>
      <c r="J928" s="65"/>
      <c r="K928" s="65"/>
      <c r="L928" s="65"/>
      <c r="M928" s="65"/>
      <c r="N928" s="65"/>
      <c r="O928" s="65"/>
      <c r="P928" s="65"/>
      <c r="Q928" s="65"/>
      <c r="S928" s="215">
        <v>1</v>
      </c>
      <c r="T928" s="4"/>
      <c r="U928" s="5"/>
      <c r="V928" s="5"/>
      <c r="W928" s="5"/>
      <c r="X928" s="5"/>
      <c r="Y928" s="5"/>
    </row>
    <row r="929" spans="2:25" s="3" customFormat="1" ht="60" customHeight="1">
      <c r="B929" s="14" t="s">
        <v>684</v>
      </c>
      <c r="C929" s="14" t="s">
        <v>1165</v>
      </c>
      <c r="D929" s="6" t="s">
        <v>750</v>
      </c>
      <c r="E929" s="23" t="s">
        <v>1586</v>
      </c>
      <c r="F929" s="66" t="s">
        <v>1181</v>
      </c>
      <c r="G929" s="66" t="s">
        <v>1216</v>
      </c>
      <c r="H929" s="101" t="s">
        <v>3070</v>
      </c>
      <c r="I929" s="101" t="s">
        <v>3071</v>
      </c>
      <c r="J929" s="65"/>
      <c r="K929" s="65"/>
      <c r="L929" s="65"/>
      <c r="M929" s="65"/>
      <c r="N929" s="65"/>
      <c r="O929" s="65"/>
      <c r="P929" s="65"/>
      <c r="Q929" s="65"/>
      <c r="S929" s="215">
        <v>1</v>
      </c>
      <c r="T929" s="4"/>
      <c r="U929" s="5"/>
      <c r="V929" s="5"/>
      <c r="W929" s="5"/>
      <c r="X929" s="5"/>
      <c r="Y929" s="5"/>
    </row>
    <row r="930" spans="2:25" s="3" customFormat="1" ht="60" customHeight="1">
      <c r="B930" s="14" t="s">
        <v>684</v>
      </c>
      <c r="C930" s="14" t="s">
        <v>676</v>
      </c>
      <c r="D930" s="6" t="s">
        <v>757</v>
      </c>
      <c r="E930" s="23" t="s">
        <v>1589</v>
      </c>
      <c r="F930" s="66" t="s">
        <v>1181</v>
      </c>
      <c r="G930" s="66" t="s">
        <v>1216</v>
      </c>
      <c r="H930" s="101" t="s">
        <v>3072</v>
      </c>
      <c r="I930" s="101" t="s">
        <v>3073</v>
      </c>
      <c r="J930" s="65"/>
      <c r="K930" s="65"/>
      <c r="L930" s="65"/>
      <c r="M930" s="65"/>
      <c r="N930" s="65"/>
      <c r="O930" s="65"/>
      <c r="P930" s="65"/>
      <c r="Q930" s="65"/>
      <c r="S930" s="215">
        <v>1</v>
      </c>
      <c r="T930" s="4"/>
      <c r="U930" s="5"/>
      <c r="V930" s="5"/>
      <c r="W930" s="5"/>
      <c r="X930" s="5"/>
      <c r="Y930" s="5"/>
    </row>
    <row r="931" spans="2:25" s="3" customFormat="1" ht="60" customHeight="1">
      <c r="B931" s="14" t="s">
        <v>684</v>
      </c>
      <c r="C931" s="14" t="s">
        <v>547</v>
      </c>
      <c r="D931" s="6" t="s">
        <v>1593</v>
      </c>
      <c r="E931" s="23" t="s">
        <v>1594</v>
      </c>
      <c r="F931" s="66" t="s">
        <v>1181</v>
      </c>
      <c r="G931" s="66" t="s">
        <v>1216</v>
      </c>
      <c r="H931" s="101" t="s">
        <v>3074</v>
      </c>
      <c r="I931" s="101" t="s">
        <v>3075</v>
      </c>
      <c r="J931" s="65"/>
      <c r="K931" s="65"/>
      <c r="L931" s="65"/>
      <c r="M931" s="65"/>
      <c r="N931" s="65"/>
      <c r="O931" s="65"/>
      <c r="P931" s="65"/>
      <c r="Q931" s="65"/>
      <c r="S931" s="215">
        <v>1</v>
      </c>
      <c r="T931" s="4"/>
      <c r="U931" s="5"/>
      <c r="V931" s="5"/>
      <c r="W931" s="5"/>
      <c r="X931" s="5"/>
      <c r="Y931" s="5"/>
    </row>
    <row r="932" spans="2:25" s="3" customFormat="1" ht="60" customHeight="1">
      <c r="B932" s="14" t="s">
        <v>507</v>
      </c>
      <c r="C932" s="14" t="s">
        <v>464</v>
      </c>
      <c r="D932" s="6" t="s">
        <v>336</v>
      </c>
      <c r="E932" s="23" t="s">
        <v>1570</v>
      </c>
      <c r="F932" s="66" t="s">
        <v>1219</v>
      </c>
      <c r="G932" s="66" t="s">
        <v>1220</v>
      </c>
      <c r="H932" s="101" t="s">
        <v>3076</v>
      </c>
      <c r="I932" s="101" t="s">
        <v>3077</v>
      </c>
      <c r="J932" s="65"/>
      <c r="K932" s="65"/>
      <c r="L932" s="65"/>
      <c r="M932" s="65"/>
      <c r="N932" s="65"/>
      <c r="O932" s="65"/>
      <c r="P932" s="65"/>
      <c r="Q932" s="65"/>
      <c r="S932" s="215">
        <v>1</v>
      </c>
      <c r="T932" s="4"/>
      <c r="U932" s="5"/>
      <c r="V932" s="5"/>
      <c r="W932" s="5"/>
      <c r="X932" s="5"/>
      <c r="Y932" s="5"/>
    </row>
    <row r="933" spans="2:25" s="3" customFormat="1" ht="60" customHeight="1">
      <c r="B933" s="14" t="s">
        <v>507</v>
      </c>
      <c r="C933" s="14" t="s">
        <v>759</v>
      </c>
      <c r="D933" s="6" t="s">
        <v>336</v>
      </c>
      <c r="E933" s="23" t="s">
        <v>1574</v>
      </c>
      <c r="F933" s="66" t="s">
        <v>1219</v>
      </c>
      <c r="G933" s="66" t="s">
        <v>1220</v>
      </c>
      <c r="H933" s="101" t="s">
        <v>3078</v>
      </c>
      <c r="I933" s="101" t="s">
        <v>3079</v>
      </c>
      <c r="J933" s="65"/>
      <c r="K933" s="65"/>
      <c r="L933" s="65"/>
      <c r="M933" s="65"/>
      <c r="N933" s="65"/>
      <c r="O933" s="65"/>
      <c r="P933" s="65"/>
      <c r="Q933" s="65"/>
      <c r="S933" s="215">
        <v>1</v>
      </c>
      <c r="T933" s="4"/>
      <c r="U933" s="5"/>
      <c r="V933" s="5"/>
      <c r="W933" s="5"/>
      <c r="X933" s="5"/>
      <c r="Y933" s="5"/>
    </row>
    <row r="934" spans="2:25" s="3" customFormat="1" ht="60" customHeight="1">
      <c r="B934" s="14" t="s">
        <v>507</v>
      </c>
      <c r="C934" s="14" t="s">
        <v>460</v>
      </c>
      <c r="D934" s="6" t="s">
        <v>733</v>
      </c>
      <c r="E934" s="23" t="s">
        <v>1578</v>
      </c>
      <c r="F934" s="66" t="s">
        <v>1219</v>
      </c>
      <c r="G934" s="66" t="s">
        <v>1220</v>
      </c>
      <c r="H934" s="101" t="s">
        <v>3080</v>
      </c>
      <c r="I934" s="101" t="s">
        <v>3081</v>
      </c>
      <c r="J934" s="65"/>
      <c r="K934" s="65"/>
      <c r="L934" s="65"/>
      <c r="M934" s="65"/>
      <c r="N934" s="65"/>
      <c r="O934" s="65"/>
      <c r="P934" s="65"/>
      <c r="Q934" s="65"/>
      <c r="S934" s="215">
        <v>1</v>
      </c>
      <c r="T934" s="4"/>
      <c r="U934" s="5"/>
      <c r="V934" s="5"/>
      <c r="W934" s="5"/>
      <c r="X934" s="5"/>
      <c r="Y934" s="5"/>
    </row>
    <row r="935" spans="2:25" s="3" customFormat="1" ht="60" customHeight="1">
      <c r="B935" s="14" t="s">
        <v>507</v>
      </c>
      <c r="C935" s="14" t="s">
        <v>477</v>
      </c>
      <c r="D935" s="6" t="s">
        <v>565</v>
      </c>
      <c r="E935" s="23" t="s">
        <v>1582</v>
      </c>
      <c r="F935" s="66" t="s">
        <v>1219</v>
      </c>
      <c r="G935" s="66" t="s">
        <v>1220</v>
      </c>
      <c r="H935" s="101" t="s">
        <v>3082</v>
      </c>
      <c r="I935" s="101" t="s">
        <v>3083</v>
      </c>
      <c r="J935" s="65"/>
      <c r="K935" s="65"/>
      <c r="L935" s="65"/>
      <c r="M935" s="65"/>
      <c r="N935" s="65"/>
      <c r="O935" s="65"/>
      <c r="P935" s="65"/>
      <c r="Q935" s="65"/>
      <c r="S935" s="215">
        <v>1</v>
      </c>
      <c r="T935" s="4"/>
      <c r="U935" s="5"/>
      <c r="V935" s="5"/>
      <c r="W935" s="5"/>
      <c r="X935" s="5"/>
      <c r="Y935" s="5"/>
    </row>
    <row r="936" spans="2:25" s="3" customFormat="1" ht="60" customHeight="1">
      <c r="B936" s="14" t="s">
        <v>507</v>
      </c>
      <c r="C936" s="14" t="s">
        <v>818</v>
      </c>
      <c r="D936" s="6" t="s">
        <v>750</v>
      </c>
      <c r="E936" s="23" t="s">
        <v>1586</v>
      </c>
      <c r="F936" s="66" t="s">
        <v>1219</v>
      </c>
      <c r="G936" s="66" t="s">
        <v>1220</v>
      </c>
      <c r="H936" s="101" t="s">
        <v>3084</v>
      </c>
      <c r="I936" s="101" t="s">
        <v>3085</v>
      </c>
      <c r="J936" s="65"/>
      <c r="K936" s="65"/>
      <c r="L936" s="65"/>
      <c r="M936" s="65"/>
      <c r="N936" s="65"/>
      <c r="O936" s="65"/>
      <c r="P936" s="65"/>
      <c r="Q936" s="65"/>
      <c r="S936" s="215">
        <v>1</v>
      </c>
      <c r="T936" s="4"/>
      <c r="U936" s="5"/>
      <c r="V936" s="5"/>
      <c r="W936" s="5"/>
      <c r="X936" s="5"/>
      <c r="Y936" s="5"/>
    </row>
    <row r="937" spans="2:25" s="3" customFormat="1" ht="60" customHeight="1">
      <c r="B937" s="14" t="s">
        <v>507</v>
      </c>
      <c r="C937" s="14" t="s">
        <v>683</v>
      </c>
      <c r="D937" s="6" t="s">
        <v>757</v>
      </c>
      <c r="E937" s="23" t="s">
        <v>1589</v>
      </c>
      <c r="F937" s="66" t="s">
        <v>1219</v>
      </c>
      <c r="G937" s="66" t="s">
        <v>1220</v>
      </c>
      <c r="H937" s="101" t="s">
        <v>3086</v>
      </c>
      <c r="I937" s="101" t="s">
        <v>3087</v>
      </c>
      <c r="J937" s="65"/>
      <c r="K937" s="65"/>
      <c r="L937" s="65"/>
      <c r="M937" s="65"/>
      <c r="N937" s="65"/>
      <c r="O937" s="65"/>
      <c r="P937" s="65"/>
      <c r="Q937" s="65"/>
      <c r="S937" s="215">
        <v>1</v>
      </c>
      <c r="T937" s="4"/>
      <c r="U937" s="5"/>
      <c r="V937" s="5"/>
      <c r="W937" s="5"/>
      <c r="X937" s="5"/>
      <c r="Y937" s="5"/>
    </row>
    <row r="938" spans="2:25" s="3" customFormat="1" ht="60" customHeight="1">
      <c r="B938" s="14" t="s">
        <v>507</v>
      </c>
      <c r="C938" s="14" t="s">
        <v>883</v>
      </c>
      <c r="D938" s="6" t="s">
        <v>1593</v>
      </c>
      <c r="E938" s="23" t="s">
        <v>1594</v>
      </c>
      <c r="F938" s="66" t="s">
        <v>1219</v>
      </c>
      <c r="G938" s="66" t="s">
        <v>1220</v>
      </c>
      <c r="H938" s="101" t="s">
        <v>3088</v>
      </c>
      <c r="I938" s="101" t="s">
        <v>3089</v>
      </c>
      <c r="J938" s="65"/>
      <c r="K938" s="65"/>
      <c r="L938" s="65"/>
      <c r="M938" s="65"/>
      <c r="N938" s="65"/>
      <c r="O938" s="65"/>
      <c r="P938" s="65"/>
      <c r="Q938" s="65"/>
      <c r="S938" s="215">
        <v>1</v>
      </c>
      <c r="T938" s="4"/>
      <c r="U938" s="5"/>
      <c r="V938" s="5"/>
      <c r="W938" s="5"/>
      <c r="X938" s="5"/>
      <c r="Y938" s="5"/>
    </row>
    <row r="939" spans="2:25" s="3" customFormat="1" ht="60" customHeight="1">
      <c r="B939" s="14" t="s">
        <v>756</v>
      </c>
      <c r="C939" s="14" t="s">
        <v>647</v>
      </c>
      <c r="D939" s="6" t="s">
        <v>336</v>
      </c>
      <c r="E939" s="23" t="s">
        <v>1570</v>
      </c>
      <c r="F939" s="66" t="s">
        <v>1219</v>
      </c>
      <c r="G939" s="66" t="s">
        <v>1224</v>
      </c>
      <c r="H939" s="101" t="s">
        <v>3090</v>
      </c>
      <c r="I939" s="101" t="s">
        <v>3091</v>
      </c>
      <c r="J939" s="65"/>
      <c r="K939" s="65"/>
      <c r="L939" s="65"/>
      <c r="M939" s="65"/>
      <c r="N939" s="65"/>
      <c r="O939" s="65"/>
      <c r="P939" s="65"/>
      <c r="Q939" s="65"/>
      <c r="S939" s="215">
        <v>1</v>
      </c>
      <c r="T939" s="4"/>
      <c r="U939" s="5"/>
      <c r="V939" s="5"/>
      <c r="W939" s="5"/>
      <c r="X939" s="5"/>
      <c r="Y939" s="5"/>
    </row>
    <row r="940" spans="2:25" s="3" customFormat="1" ht="60" customHeight="1">
      <c r="B940" s="14" t="s">
        <v>756</v>
      </c>
      <c r="C940" s="14" t="s">
        <v>883</v>
      </c>
      <c r="D940" s="6" t="s">
        <v>336</v>
      </c>
      <c r="E940" s="23" t="s">
        <v>1574</v>
      </c>
      <c r="F940" s="66" t="s">
        <v>1219</v>
      </c>
      <c r="G940" s="66" t="s">
        <v>1224</v>
      </c>
      <c r="H940" s="101" t="s">
        <v>3092</v>
      </c>
      <c r="I940" s="101" t="s">
        <v>3093</v>
      </c>
      <c r="J940" s="65"/>
      <c r="K940" s="65"/>
      <c r="L940" s="65"/>
      <c r="M940" s="65"/>
      <c r="N940" s="65"/>
      <c r="O940" s="65"/>
      <c r="P940" s="65"/>
      <c r="Q940" s="65"/>
      <c r="S940" s="215">
        <v>1</v>
      </c>
      <c r="T940" s="4"/>
      <c r="U940" s="5"/>
      <c r="V940" s="5"/>
      <c r="W940" s="5"/>
      <c r="X940" s="5"/>
      <c r="Y940" s="5"/>
    </row>
    <row r="941" spans="2:25" s="3" customFormat="1" ht="60" customHeight="1">
      <c r="B941" s="14" t="s">
        <v>756</v>
      </c>
      <c r="C941" s="14" t="s">
        <v>998</v>
      </c>
      <c r="D941" s="6" t="s">
        <v>733</v>
      </c>
      <c r="E941" s="23" t="s">
        <v>1578</v>
      </c>
      <c r="F941" s="66" t="s">
        <v>1219</v>
      </c>
      <c r="G941" s="66" t="s">
        <v>1224</v>
      </c>
      <c r="H941" s="101" t="s">
        <v>3094</v>
      </c>
      <c r="I941" s="101" t="s">
        <v>3095</v>
      </c>
      <c r="J941" s="65"/>
      <c r="K941" s="65"/>
      <c r="L941" s="65"/>
      <c r="M941" s="65"/>
      <c r="N941" s="65"/>
      <c r="O941" s="65"/>
      <c r="P941" s="65"/>
      <c r="Q941" s="65"/>
      <c r="S941" s="215">
        <v>1</v>
      </c>
      <c r="T941" s="4"/>
      <c r="U941" s="5"/>
      <c r="V941" s="5"/>
      <c r="W941" s="5"/>
      <c r="X941" s="5"/>
      <c r="Y941" s="5"/>
    </row>
    <row r="942" spans="2:25" s="3" customFormat="1" ht="60" customHeight="1">
      <c r="B942" s="14" t="s">
        <v>756</v>
      </c>
      <c r="C942" s="14" t="s">
        <v>460</v>
      </c>
      <c r="D942" s="6" t="s">
        <v>565</v>
      </c>
      <c r="E942" s="23" t="s">
        <v>1582</v>
      </c>
      <c r="F942" s="66" t="s">
        <v>1219</v>
      </c>
      <c r="G942" s="66" t="s">
        <v>1224</v>
      </c>
      <c r="H942" s="101" t="s">
        <v>3096</v>
      </c>
      <c r="I942" s="101" t="s">
        <v>3097</v>
      </c>
      <c r="J942" s="65"/>
      <c r="K942" s="65"/>
      <c r="L942" s="65"/>
      <c r="M942" s="65"/>
      <c r="N942" s="65"/>
      <c r="O942" s="65"/>
      <c r="P942" s="65"/>
      <c r="Q942" s="65"/>
      <c r="S942" s="215">
        <v>1</v>
      </c>
      <c r="T942" s="4"/>
      <c r="U942" s="5"/>
      <c r="V942" s="5"/>
      <c r="W942" s="5"/>
      <c r="X942" s="5"/>
      <c r="Y942" s="5"/>
    </row>
    <row r="943" spans="2:25" s="3" customFormat="1" ht="60" customHeight="1">
      <c r="B943" s="14" t="s">
        <v>756</v>
      </c>
      <c r="C943" s="14" t="s">
        <v>882</v>
      </c>
      <c r="D943" s="6" t="s">
        <v>750</v>
      </c>
      <c r="E943" s="23" t="s">
        <v>1586</v>
      </c>
      <c r="F943" s="66" t="s">
        <v>1219</v>
      </c>
      <c r="G943" s="66" t="s">
        <v>1224</v>
      </c>
      <c r="H943" s="101" t="s">
        <v>3098</v>
      </c>
      <c r="I943" s="101" t="s">
        <v>3099</v>
      </c>
      <c r="J943" s="65"/>
      <c r="K943" s="65"/>
      <c r="L943" s="65"/>
      <c r="M943" s="65"/>
      <c r="N943" s="65"/>
      <c r="O943" s="65"/>
      <c r="P943" s="65"/>
      <c r="Q943" s="65"/>
      <c r="S943" s="215">
        <v>1</v>
      </c>
      <c r="T943" s="4"/>
      <c r="U943" s="5"/>
      <c r="V943" s="5"/>
      <c r="W943" s="5"/>
      <c r="X943" s="5"/>
      <c r="Y943" s="5"/>
    </row>
    <row r="944" spans="2:25" s="3" customFormat="1" ht="60" customHeight="1">
      <c r="B944" s="14" t="s">
        <v>756</v>
      </c>
      <c r="C944" s="14" t="s">
        <v>483</v>
      </c>
      <c r="D944" s="6" t="s">
        <v>757</v>
      </c>
      <c r="E944" s="23" t="s">
        <v>1589</v>
      </c>
      <c r="F944" s="66" t="s">
        <v>1219</v>
      </c>
      <c r="G944" s="66" t="s">
        <v>1224</v>
      </c>
      <c r="H944" s="101" t="s">
        <v>3100</v>
      </c>
      <c r="I944" s="101" t="s">
        <v>3101</v>
      </c>
      <c r="J944" s="65"/>
      <c r="K944" s="65"/>
      <c r="L944" s="65"/>
      <c r="M944" s="65"/>
      <c r="N944" s="65"/>
      <c r="O944" s="65"/>
      <c r="P944" s="65"/>
      <c r="Q944" s="65"/>
      <c r="S944" s="215">
        <v>1</v>
      </c>
      <c r="T944" s="4"/>
      <c r="U944" s="5"/>
      <c r="V944" s="5"/>
      <c r="W944" s="5"/>
      <c r="X944" s="5"/>
      <c r="Y944" s="5"/>
    </row>
    <row r="945" spans="2:25" s="3" customFormat="1" ht="60" customHeight="1">
      <c r="B945" s="14" t="s">
        <v>756</v>
      </c>
      <c r="C945" s="14" t="s">
        <v>697</v>
      </c>
      <c r="D945" s="6" t="s">
        <v>1593</v>
      </c>
      <c r="E945" s="23" t="s">
        <v>1594</v>
      </c>
      <c r="F945" s="66" t="s">
        <v>1219</v>
      </c>
      <c r="G945" s="66" t="s">
        <v>1224</v>
      </c>
      <c r="H945" s="101" t="s">
        <v>3102</v>
      </c>
      <c r="I945" s="101" t="s">
        <v>3103</v>
      </c>
      <c r="J945" s="65"/>
      <c r="K945" s="65"/>
      <c r="L945" s="65"/>
      <c r="M945" s="65"/>
      <c r="N945" s="65"/>
      <c r="O945" s="65"/>
      <c r="P945" s="65"/>
      <c r="Q945" s="65"/>
      <c r="S945" s="215">
        <v>1</v>
      </c>
      <c r="T945" s="4"/>
      <c r="U945" s="5"/>
      <c r="V945" s="5"/>
      <c r="W945" s="5"/>
      <c r="X945" s="5"/>
      <c r="Y945" s="5"/>
    </row>
    <row r="946" spans="2:25" s="3" customFormat="1" ht="60" customHeight="1">
      <c r="B946" s="14" t="s">
        <v>746</v>
      </c>
      <c r="C946" s="14" t="s">
        <v>719</v>
      </c>
      <c r="D946" s="6" t="s">
        <v>336</v>
      </c>
      <c r="E946" s="23" t="s">
        <v>1570</v>
      </c>
      <c r="F946" s="66" t="s">
        <v>1227</v>
      </c>
      <c r="G946" s="66" t="s">
        <v>1228</v>
      </c>
      <c r="H946" s="101" t="s">
        <v>3104</v>
      </c>
      <c r="I946" s="101" t="s">
        <v>3105</v>
      </c>
      <c r="J946" s="65"/>
      <c r="K946" s="65"/>
      <c r="L946" s="65"/>
      <c r="M946" s="65"/>
      <c r="N946" s="65"/>
      <c r="O946" s="65"/>
      <c r="P946" s="65"/>
      <c r="Q946" s="65"/>
      <c r="S946" s="215">
        <v>1</v>
      </c>
      <c r="T946" s="4"/>
      <c r="U946" s="5"/>
      <c r="V946" s="5"/>
      <c r="W946" s="5"/>
      <c r="X946" s="5"/>
      <c r="Y946" s="5"/>
    </row>
    <row r="947" spans="2:25" s="3" customFormat="1" ht="60" customHeight="1">
      <c r="B947" s="14" t="s">
        <v>746</v>
      </c>
      <c r="C947" s="14" t="s">
        <v>474</v>
      </c>
      <c r="D947" s="6" t="s">
        <v>336</v>
      </c>
      <c r="E947" s="23" t="s">
        <v>1574</v>
      </c>
      <c r="F947" s="66" t="s">
        <v>1227</v>
      </c>
      <c r="G947" s="66" t="s">
        <v>1228</v>
      </c>
      <c r="H947" s="101" t="s">
        <v>3106</v>
      </c>
      <c r="I947" s="101" t="s">
        <v>3107</v>
      </c>
      <c r="J947" s="65"/>
      <c r="K947" s="65"/>
      <c r="L947" s="65"/>
      <c r="M947" s="65"/>
      <c r="N947" s="65"/>
      <c r="O947" s="65"/>
      <c r="P947" s="65"/>
      <c r="Q947" s="65"/>
      <c r="S947" s="215">
        <v>1</v>
      </c>
      <c r="T947" s="4"/>
      <c r="U947" s="5"/>
      <c r="V947" s="5"/>
      <c r="W947" s="5"/>
      <c r="X947" s="5"/>
      <c r="Y947" s="5"/>
    </row>
    <row r="948" spans="2:25" s="3" customFormat="1" ht="60" customHeight="1">
      <c r="B948" s="14" t="s">
        <v>746</v>
      </c>
      <c r="C948" s="14" t="s">
        <v>1165</v>
      </c>
      <c r="D948" s="6" t="s">
        <v>733</v>
      </c>
      <c r="E948" s="23" t="s">
        <v>1578</v>
      </c>
      <c r="F948" s="66" t="s">
        <v>1227</v>
      </c>
      <c r="G948" s="66" t="s">
        <v>1228</v>
      </c>
      <c r="H948" s="101" t="s">
        <v>3108</v>
      </c>
      <c r="I948" s="101" t="s">
        <v>3109</v>
      </c>
      <c r="J948" s="65"/>
      <c r="K948" s="65"/>
      <c r="L948" s="65"/>
      <c r="M948" s="65"/>
      <c r="N948" s="65"/>
      <c r="O948" s="65"/>
      <c r="P948" s="65"/>
      <c r="Q948" s="65"/>
      <c r="S948" s="215">
        <v>1</v>
      </c>
      <c r="T948" s="4"/>
      <c r="U948" s="5"/>
      <c r="V948" s="5"/>
      <c r="W948" s="5"/>
      <c r="X948" s="5"/>
      <c r="Y948" s="5"/>
    </row>
    <row r="949" spans="2:25" s="3" customFormat="1" ht="60" customHeight="1">
      <c r="B949" s="14" t="s">
        <v>746</v>
      </c>
      <c r="C949" s="14" t="s">
        <v>649</v>
      </c>
      <c r="D949" s="6" t="s">
        <v>565</v>
      </c>
      <c r="E949" s="23" t="s">
        <v>1582</v>
      </c>
      <c r="F949" s="66" t="s">
        <v>1227</v>
      </c>
      <c r="G949" s="66" t="s">
        <v>1228</v>
      </c>
      <c r="H949" s="101" t="s">
        <v>3110</v>
      </c>
      <c r="I949" s="101" t="s">
        <v>3111</v>
      </c>
      <c r="J949" s="65"/>
      <c r="K949" s="65"/>
      <c r="L949" s="65"/>
      <c r="M949" s="65"/>
      <c r="N949" s="65"/>
      <c r="O949" s="65"/>
      <c r="P949" s="65"/>
      <c r="Q949" s="65"/>
      <c r="S949" s="215">
        <v>1</v>
      </c>
      <c r="T949" s="4"/>
      <c r="U949" s="5"/>
      <c r="V949" s="5"/>
      <c r="W949" s="5"/>
      <c r="X949" s="5"/>
      <c r="Y949" s="5"/>
    </row>
    <row r="950" spans="2:25" s="3" customFormat="1" ht="60" customHeight="1">
      <c r="B950" s="14" t="s">
        <v>746</v>
      </c>
      <c r="C950" s="14" t="s">
        <v>457</v>
      </c>
      <c r="D950" s="6" t="s">
        <v>750</v>
      </c>
      <c r="E950" s="23" t="s">
        <v>1586</v>
      </c>
      <c r="F950" s="66" t="s">
        <v>1227</v>
      </c>
      <c r="G950" s="66" t="s">
        <v>1228</v>
      </c>
      <c r="H950" s="101" t="s">
        <v>3112</v>
      </c>
      <c r="I950" s="101" t="s">
        <v>3113</v>
      </c>
      <c r="J950" s="65"/>
      <c r="K950" s="65"/>
      <c r="L950" s="65"/>
      <c r="M950" s="65"/>
      <c r="N950" s="65"/>
      <c r="O950" s="65"/>
      <c r="P950" s="65"/>
      <c r="Q950" s="65"/>
      <c r="S950" s="215">
        <v>1</v>
      </c>
      <c r="T950" s="4"/>
      <c r="U950" s="5"/>
      <c r="V950" s="5"/>
      <c r="W950" s="5"/>
      <c r="X950" s="5"/>
      <c r="Y950" s="5"/>
    </row>
    <row r="951" spans="2:25" s="3" customFormat="1" ht="60" customHeight="1">
      <c r="B951" s="14" t="s">
        <v>746</v>
      </c>
      <c r="C951" s="14" t="s">
        <v>547</v>
      </c>
      <c r="D951" s="6" t="s">
        <v>757</v>
      </c>
      <c r="E951" s="23" t="s">
        <v>1589</v>
      </c>
      <c r="F951" s="66" t="s">
        <v>1227</v>
      </c>
      <c r="G951" s="66" t="s">
        <v>1228</v>
      </c>
      <c r="H951" s="101" t="s">
        <v>3114</v>
      </c>
      <c r="I951" s="101" t="s">
        <v>3115</v>
      </c>
      <c r="J951" s="65"/>
      <c r="K951" s="65"/>
      <c r="L951" s="65"/>
      <c r="M951" s="65"/>
      <c r="N951" s="65"/>
      <c r="O951" s="65"/>
      <c r="P951" s="65"/>
      <c r="Q951" s="65"/>
      <c r="S951" s="215">
        <v>1</v>
      </c>
      <c r="T951" s="4"/>
      <c r="U951" s="5"/>
      <c r="V951" s="5"/>
      <c r="W951" s="5"/>
      <c r="X951" s="5"/>
      <c r="Y951" s="5"/>
    </row>
    <row r="952" spans="2:25" s="3" customFormat="1" ht="60" customHeight="1">
      <c r="B952" s="14" t="s">
        <v>746</v>
      </c>
      <c r="C952" s="14" t="s">
        <v>647</v>
      </c>
      <c r="D952" s="6" t="s">
        <v>1593</v>
      </c>
      <c r="E952" s="23" t="s">
        <v>1594</v>
      </c>
      <c r="F952" s="66" t="s">
        <v>1227</v>
      </c>
      <c r="G952" s="66" t="s">
        <v>1228</v>
      </c>
      <c r="H952" s="101" t="s">
        <v>3116</v>
      </c>
      <c r="I952" s="101" t="s">
        <v>3117</v>
      </c>
      <c r="J952" s="65"/>
      <c r="K952" s="65"/>
      <c r="L952" s="65"/>
      <c r="M952" s="65"/>
      <c r="N952" s="65"/>
      <c r="O952" s="65"/>
      <c r="P952" s="65"/>
      <c r="Q952" s="65"/>
      <c r="S952" s="215">
        <v>1</v>
      </c>
      <c r="T952" s="4"/>
      <c r="U952" s="5"/>
      <c r="V952" s="5"/>
      <c r="W952" s="5"/>
      <c r="X952" s="5"/>
      <c r="Y952" s="5"/>
    </row>
    <row r="953" spans="2:25" s="3" customFormat="1" ht="60" customHeight="1">
      <c r="B953" s="14" t="s">
        <v>810</v>
      </c>
      <c r="C953" s="14" t="s">
        <v>809</v>
      </c>
      <c r="D953" s="6" t="s">
        <v>336</v>
      </c>
      <c r="E953" s="23" t="s">
        <v>1570</v>
      </c>
      <c r="F953" s="66" t="s">
        <v>1219</v>
      </c>
      <c r="G953" s="66" t="s">
        <v>1231</v>
      </c>
      <c r="H953" s="101" t="s">
        <v>3118</v>
      </c>
      <c r="I953" s="101" t="s">
        <v>3119</v>
      </c>
      <c r="J953" s="65"/>
      <c r="K953" s="65"/>
      <c r="L953" s="65"/>
      <c r="M953" s="65"/>
      <c r="N953" s="65"/>
      <c r="O953" s="65"/>
      <c r="P953" s="65"/>
      <c r="Q953" s="65"/>
      <c r="S953" s="215">
        <v>1</v>
      </c>
      <c r="T953" s="4"/>
      <c r="U953" s="5"/>
      <c r="V953" s="5"/>
      <c r="W953" s="5"/>
      <c r="X953" s="5"/>
      <c r="Y953" s="5"/>
    </row>
    <row r="954" spans="2:25" s="3" customFormat="1" ht="60" customHeight="1">
      <c r="B954" s="14" t="s">
        <v>810</v>
      </c>
      <c r="C954" s="14" t="s">
        <v>457</v>
      </c>
      <c r="D954" s="6" t="s">
        <v>336</v>
      </c>
      <c r="E954" s="23" t="s">
        <v>1574</v>
      </c>
      <c r="F954" s="66" t="s">
        <v>1219</v>
      </c>
      <c r="G954" s="66" t="s">
        <v>1231</v>
      </c>
      <c r="H954" s="101" t="s">
        <v>3120</v>
      </c>
      <c r="I954" s="101" t="s">
        <v>3121</v>
      </c>
      <c r="J954" s="65"/>
      <c r="K954" s="65"/>
      <c r="L954" s="65"/>
      <c r="M954" s="65"/>
      <c r="N954" s="65"/>
      <c r="O954" s="65"/>
      <c r="P954" s="65"/>
      <c r="Q954" s="65"/>
      <c r="S954" s="215">
        <v>1</v>
      </c>
      <c r="T954" s="4"/>
      <c r="U954" s="5"/>
      <c r="V954" s="5"/>
      <c r="W954" s="5"/>
      <c r="X954" s="5"/>
      <c r="Y954" s="5"/>
    </row>
    <row r="955" spans="2:25" s="3" customFormat="1" ht="60" customHeight="1">
      <c r="B955" s="14" t="s">
        <v>810</v>
      </c>
      <c r="C955" s="14" t="s">
        <v>459</v>
      </c>
      <c r="D955" s="6" t="s">
        <v>733</v>
      </c>
      <c r="E955" s="23" t="s">
        <v>1578</v>
      </c>
      <c r="F955" s="66" t="s">
        <v>1219</v>
      </c>
      <c r="G955" s="66" t="s">
        <v>1231</v>
      </c>
      <c r="H955" s="101" t="s">
        <v>3122</v>
      </c>
      <c r="I955" s="101" t="s">
        <v>3123</v>
      </c>
      <c r="J955" s="65"/>
      <c r="K955" s="65"/>
      <c r="L955" s="65"/>
      <c r="M955" s="65"/>
      <c r="N955" s="65"/>
      <c r="O955" s="65"/>
      <c r="P955" s="65"/>
      <c r="Q955" s="65"/>
      <c r="S955" s="215">
        <v>1</v>
      </c>
      <c r="T955" s="4"/>
      <c r="U955" s="5"/>
      <c r="V955" s="5"/>
      <c r="W955" s="5"/>
      <c r="X955" s="5"/>
      <c r="Y955" s="5"/>
    </row>
    <row r="956" spans="2:25" s="3" customFormat="1" ht="60" customHeight="1">
      <c r="B956" s="14" t="s">
        <v>810</v>
      </c>
      <c r="C956" s="14" t="s">
        <v>931</v>
      </c>
      <c r="D956" s="6" t="s">
        <v>565</v>
      </c>
      <c r="E956" s="23" t="s">
        <v>1582</v>
      </c>
      <c r="F956" s="66" t="s">
        <v>1219</v>
      </c>
      <c r="G956" s="66" t="s">
        <v>1231</v>
      </c>
      <c r="H956" s="101" t="s">
        <v>3124</v>
      </c>
      <c r="I956" s="101" t="s">
        <v>3125</v>
      </c>
      <c r="J956" s="65"/>
      <c r="K956" s="65"/>
      <c r="L956" s="65"/>
      <c r="M956" s="65"/>
      <c r="N956" s="65"/>
      <c r="O956" s="65"/>
      <c r="P956" s="65"/>
      <c r="Q956" s="65"/>
      <c r="S956" s="215">
        <v>1</v>
      </c>
      <c r="T956" s="4"/>
      <c r="U956" s="5"/>
      <c r="V956" s="5"/>
      <c r="W956" s="5"/>
      <c r="X956" s="5"/>
      <c r="Y956" s="5"/>
    </row>
    <row r="957" spans="2:25" s="3" customFormat="1" ht="60" customHeight="1">
      <c r="B957" s="14" t="s">
        <v>810</v>
      </c>
      <c r="C957" s="14" t="s">
        <v>932</v>
      </c>
      <c r="D957" s="6" t="s">
        <v>750</v>
      </c>
      <c r="E957" s="23" t="s">
        <v>1586</v>
      </c>
      <c r="F957" s="66" t="s">
        <v>1219</v>
      </c>
      <c r="G957" s="66" t="s">
        <v>1231</v>
      </c>
      <c r="H957" s="101" t="s">
        <v>3126</v>
      </c>
      <c r="I957" s="101" t="s">
        <v>3127</v>
      </c>
      <c r="J957" s="65"/>
      <c r="K957" s="65"/>
      <c r="L957" s="65"/>
      <c r="M957" s="65"/>
      <c r="N957" s="65"/>
      <c r="O957" s="65"/>
      <c r="P957" s="65"/>
      <c r="Q957" s="65"/>
      <c r="S957" s="215">
        <v>1</v>
      </c>
      <c r="T957" s="4"/>
      <c r="U957" s="5"/>
      <c r="V957" s="5"/>
      <c r="W957" s="5"/>
      <c r="X957" s="5"/>
      <c r="Y957" s="5"/>
    </row>
    <row r="958" spans="2:25" s="3" customFormat="1" ht="60" customHeight="1">
      <c r="B958" s="14" t="s">
        <v>810</v>
      </c>
      <c r="C958" s="14" t="s">
        <v>647</v>
      </c>
      <c r="D958" s="6" t="s">
        <v>757</v>
      </c>
      <c r="E958" s="23" t="s">
        <v>1589</v>
      </c>
      <c r="F958" s="66" t="s">
        <v>1219</v>
      </c>
      <c r="G958" s="66" t="s">
        <v>1231</v>
      </c>
      <c r="H958" s="101" t="s">
        <v>3128</v>
      </c>
      <c r="I958" s="101" t="s">
        <v>3129</v>
      </c>
      <c r="J958" s="65"/>
      <c r="K958" s="65"/>
      <c r="L958" s="65"/>
      <c r="M958" s="65"/>
      <c r="N958" s="65"/>
      <c r="O958" s="65"/>
      <c r="P958" s="65"/>
      <c r="Q958" s="65"/>
      <c r="S958" s="215">
        <v>1</v>
      </c>
      <c r="T958" s="4"/>
      <c r="U958" s="5"/>
      <c r="V958" s="5"/>
      <c r="W958" s="5"/>
      <c r="X958" s="5"/>
      <c r="Y958" s="5"/>
    </row>
    <row r="959" spans="2:25" s="3" customFormat="1" ht="60" customHeight="1">
      <c r="B959" s="14" t="s">
        <v>810</v>
      </c>
      <c r="C959" s="14" t="s">
        <v>1165</v>
      </c>
      <c r="D959" s="6" t="s">
        <v>1593</v>
      </c>
      <c r="E959" s="23" t="s">
        <v>1594</v>
      </c>
      <c r="F959" s="66" t="s">
        <v>1219</v>
      </c>
      <c r="G959" s="66" t="s">
        <v>1231</v>
      </c>
      <c r="H959" s="101" t="s">
        <v>3130</v>
      </c>
      <c r="I959" s="101" t="s">
        <v>3131</v>
      </c>
      <c r="J959" s="65"/>
      <c r="K959" s="65"/>
      <c r="L959" s="65"/>
      <c r="M959" s="65"/>
      <c r="N959" s="65"/>
      <c r="O959" s="65"/>
      <c r="P959" s="65"/>
      <c r="Q959" s="65"/>
      <c r="S959" s="215">
        <v>1</v>
      </c>
      <c r="T959" s="4"/>
      <c r="U959" s="5"/>
      <c r="V959" s="5"/>
      <c r="W959" s="5"/>
      <c r="X959" s="5"/>
      <c r="Y959" s="5"/>
    </row>
    <row r="960" spans="2:25" s="3" customFormat="1" ht="60" customHeight="1">
      <c r="B960" s="14" t="s">
        <v>459</v>
      </c>
      <c r="C960" s="14" t="s">
        <v>457</v>
      </c>
      <c r="D960" s="6" t="s">
        <v>336</v>
      </c>
      <c r="E960" s="23" t="s">
        <v>1570</v>
      </c>
      <c r="F960" s="66" t="s">
        <v>1234</v>
      </c>
      <c r="G960" s="66" t="s">
        <v>1235</v>
      </c>
      <c r="H960" s="101" t="s">
        <v>3132</v>
      </c>
      <c r="I960" s="101" t="s">
        <v>3133</v>
      </c>
      <c r="J960" s="65"/>
      <c r="K960" s="65"/>
      <c r="L960" s="65"/>
      <c r="M960" s="65"/>
      <c r="N960" s="65"/>
      <c r="O960" s="65"/>
      <c r="P960" s="65"/>
      <c r="Q960" s="65"/>
      <c r="S960" s="215">
        <v>1</v>
      </c>
      <c r="T960" s="4"/>
      <c r="U960" s="5"/>
      <c r="V960" s="5"/>
      <c r="W960" s="5"/>
      <c r="X960" s="5"/>
      <c r="Y960" s="5"/>
    </row>
    <row r="961" spans="2:25" s="3" customFormat="1" ht="60" customHeight="1">
      <c r="B961" s="14" t="s">
        <v>459</v>
      </c>
      <c r="C961" s="14" t="s">
        <v>649</v>
      </c>
      <c r="D961" s="6" t="s">
        <v>336</v>
      </c>
      <c r="E961" s="23" t="s">
        <v>1574</v>
      </c>
      <c r="F961" s="66" t="s">
        <v>1234</v>
      </c>
      <c r="G961" s="66" t="s">
        <v>1235</v>
      </c>
      <c r="H961" s="101" t="s">
        <v>3134</v>
      </c>
      <c r="I961" s="101" t="s">
        <v>3135</v>
      </c>
      <c r="J961" s="65"/>
      <c r="K961" s="65"/>
      <c r="L961" s="65"/>
      <c r="M961" s="65"/>
      <c r="N961" s="65"/>
      <c r="O961" s="65"/>
      <c r="P961" s="65"/>
      <c r="Q961" s="65"/>
      <c r="S961" s="215">
        <v>1</v>
      </c>
      <c r="T961" s="4"/>
      <c r="U961" s="5"/>
      <c r="V961" s="5"/>
      <c r="W961" s="5"/>
      <c r="X961" s="5"/>
      <c r="Y961" s="5"/>
    </row>
    <row r="962" spans="2:25" s="3" customFormat="1" ht="60" customHeight="1">
      <c r="B962" s="14" t="s">
        <v>459</v>
      </c>
      <c r="C962" s="14" t="s">
        <v>1194</v>
      </c>
      <c r="D962" s="6" t="s">
        <v>733</v>
      </c>
      <c r="E962" s="23" t="s">
        <v>1578</v>
      </c>
      <c r="F962" s="66" t="s">
        <v>1234</v>
      </c>
      <c r="G962" s="66" t="s">
        <v>1235</v>
      </c>
      <c r="H962" s="101" t="s">
        <v>3136</v>
      </c>
      <c r="I962" s="101" t="s">
        <v>3137</v>
      </c>
      <c r="J962" s="65"/>
      <c r="K962" s="65"/>
      <c r="L962" s="65"/>
      <c r="M962" s="65"/>
      <c r="N962" s="65"/>
      <c r="O962" s="65"/>
      <c r="P962" s="65"/>
      <c r="Q962" s="65"/>
      <c r="S962" s="215">
        <v>1</v>
      </c>
      <c r="T962" s="4"/>
      <c r="U962" s="5"/>
      <c r="V962" s="5"/>
      <c r="W962" s="5"/>
      <c r="X962" s="5"/>
      <c r="Y962" s="5"/>
    </row>
    <row r="963" spans="2:25" s="3" customFormat="1" ht="60" customHeight="1">
      <c r="B963" s="14" t="s">
        <v>459</v>
      </c>
      <c r="C963" s="14" t="s">
        <v>468</v>
      </c>
      <c r="D963" s="6" t="s">
        <v>565</v>
      </c>
      <c r="E963" s="23" t="s">
        <v>1582</v>
      </c>
      <c r="F963" s="66" t="s">
        <v>1234</v>
      </c>
      <c r="G963" s="66" t="s">
        <v>1235</v>
      </c>
      <c r="H963" s="101" t="s">
        <v>3138</v>
      </c>
      <c r="I963" s="101" t="s">
        <v>3139</v>
      </c>
      <c r="J963" s="65"/>
      <c r="K963" s="65"/>
      <c r="L963" s="65"/>
      <c r="M963" s="65"/>
      <c r="N963" s="65"/>
      <c r="O963" s="65"/>
      <c r="P963" s="65"/>
      <c r="Q963" s="65"/>
      <c r="S963" s="215">
        <v>1</v>
      </c>
      <c r="T963" s="4"/>
      <c r="U963" s="5"/>
      <c r="V963" s="5"/>
      <c r="W963" s="5"/>
      <c r="X963" s="5"/>
      <c r="Y963" s="5"/>
    </row>
    <row r="964" spans="2:25" s="3" customFormat="1" ht="60" customHeight="1">
      <c r="B964" s="14" t="s">
        <v>459</v>
      </c>
      <c r="C964" s="14" t="s">
        <v>683</v>
      </c>
      <c r="D964" s="6" t="s">
        <v>750</v>
      </c>
      <c r="E964" s="23" t="s">
        <v>1586</v>
      </c>
      <c r="F964" s="66" t="s">
        <v>1234</v>
      </c>
      <c r="G964" s="66" t="s">
        <v>1235</v>
      </c>
      <c r="H964" s="101" t="s">
        <v>3140</v>
      </c>
      <c r="I964" s="101" t="s">
        <v>3141</v>
      </c>
      <c r="J964" s="65"/>
      <c r="K964" s="65"/>
      <c r="L964" s="65"/>
      <c r="M964" s="65"/>
      <c r="N964" s="65"/>
      <c r="O964" s="65"/>
      <c r="P964" s="65"/>
      <c r="Q964" s="65"/>
      <c r="S964" s="215">
        <v>1</v>
      </c>
      <c r="T964" s="4"/>
      <c r="U964" s="5"/>
      <c r="V964" s="5"/>
      <c r="W964" s="5"/>
      <c r="X964" s="5"/>
      <c r="Y964" s="5"/>
    </row>
    <row r="965" spans="2:25" s="3" customFormat="1" ht="60" customHeight="1">
      <c r="B965" s="14" t="s">
        <v>459</v>
      </c>
      <c r="C965" s="14" t="s">
        <v>676</v>
      </c>
      <c r="D965" s="6" t="s">
        <v>757</v>
      </c>
      <c r="E965" s="23" t="s">
        <v>1589</v>
      </c>
      <c r="F965" s="66" t="s">
        <v>1234</v>
      </c>
      <c r="G965" s="66" t="s">
        <v>1235</v>
      </c>
      <c r="H965" s="101" t="s">
        <v>3142</v>
      </c>
      <c r="I965" s="101" t="s">
        <v>3143</v>
      </c>
      <c r="J965" s="65"/>
      <c r="K965" s="65"/>
      <c r="L965" s="65"/>
      <c r="M965" s="65"/>
      <c r="N965" s="65"/>
      <c r="O965" s="65"/>
      <c r="P965" s="65"/>
      <c r="Q965" s="65"/>
      <c r="S965" s="215">
        <v>1</v>
      </c>
      <c r="T965" s="4"/>
      <c r="U965" s="5"/>
      <c r="V965" s="5"/>
      <c r="W965" s="5"/>
      <c r="X965" s="5"/>
      <c r="Y965" s="5"/>
    </row>
    <row r="966" spans="2:25" s="3" customFormat="1" ht="60" customHeight="1">
      <c r="B966" s="14" t="s">
        <v>459</v>
      </c>
      <c r="C966" s="14" t="s">
        <v>483</v>
      </c>
      <c r="D966" s="6" t="s">
        <v>1593</v>
      </c>
      <c r="E966" s="23" t="s">
        <v>1594</v>
      </c>
      <c r="F966" s="66" t="s">
        <v>1234</v>
      </c>
      <c r="G966" s="66" t="s">
        <v>1235</v>
      </c>
      <c r="H966" s="101" t="s">
        <v>3144</v>
      </c>
      <c r="I966" s="101" t="s">
        <v>3145</v>
      </c>
      <c r="J966" s="65"/>
      <c r="K966" s="65"/>
      <c r="L966" s="65"/>
      <c r="M966" s="65"/>
      <c r="N966" s="65"/>
      <c r="O966" s="65"/>
      <c r="P966" s="65"/>
      <c r="Q966" s="65"/>
      <c r="S966" s="215">
        <v>1</v>
      </c>
      <c r="T966" s="4"/>
      <c r="U966" s="5"/>
      <c r="V966" s="5"/>
      <c r="W966" s="5"/>
      <c r="X966" s="5"/>
      <c r="Y966" s="5"/>
    </row>
    <row r="967" spans="2:25" s="3" customFormat="1" ht="60" customHeight="1">
      <c r="B967" s="14" t="s">
        <v>675</v>
      </c>
      <c r="C967" s="14" t="s">
        <v>471</v>
      </c>
      <c r="D967" s="6" t="s">
        <v>336</v>
      </c>
      <c r="E967" s="23" t="s">
        <v>1570</v>
      </c>
      <c r="F967" s="66" t="s">
        <v>1219</v>
      </c>
      <c r="G967" s="66" t="s">
        <v>1238</v>
      </c>
      <c r="H967" s="101" t="s">
        <v>3146</v>
      </c>
      <c r="I967" s="101" t="s">
        <v>3147</v>
      </c>
      <c r="J967" s="65"/>
      <c r="K967" s="65"/>
      <c r="L967" s="65"/>
      <c r="M967" s="65"/>
      <c r="N967" s="65"/>
      <c r="O967" s="65"/>
      <c r="P967" s="65"/>
      <c r="Q967" s="65"/>
      <c r="S967" s="215">
        <v>1</v>
      </c>
      <c r="T967" s="4"/>
      <c r="U967" s="5"/>
      <c r="V967" s="5"/>
      <c r="W967" s="5"/>
      <c r="X967" s="5"/>
      <c r="Y967" s="5"/>
    </row>
    <row r="968" spans="2:25" s="3" customFormat="1" ht="60" customHeight="1">
      <c r="B968" s="14" t="s">
        <v>675</v>
      </c>
      <c r="C968" s="14" t="s">
        <v>674</v>
      </c>
      <c r="D968" s="6" t="s">
        <v>336</v>
      </c>
      <c r="E968" s="23" t="s">
        <v>1574</v>
      </c>
      <c r="F968" s="66" t="s">
        <v>1219</v>
      </c>
      <c r="G968" s="66" t="s">
        <v>1238</v>
      </c>
      <c r="H968" s="101" t="s">
        <v>3148</v>
      </c>
      <c r="I968" s="101" t="s">
        <v>3149</v>
      </c>
      <c r="J968" s="65"/>
      <c r="K968" s="65"/>
      <c r="L968" s="65"/>
      <c r="M968" s="65"/>
      <c r="N968" s="65"/>
      <c r="O968" s="65"/>
      <c r="P968" s="65"/>
      <c r="Q968" s="65"/>
      <c r="S968" s="215">
        <v>1</v>
      </c>
      <c r="T968" s="4"/>
      <c r="U968" s="5"/>
      <c r="V968" s="5"/>
      <c r="W968" s="5"/>
      <c r="X968" s="5"/>
      <c r="Y968" s="5"/>
    </row>
    <row r="969" spans="2:25" s="3" customFormat="1" ht="60" customHeight="1">
      <c r="B969" s="14" t="s">
        <v>675</v>
      </c>
      <c r="C969" s="14" t="s">
        <v>513</v>
      </c>
      <c r="D969" s="6" t="s">
        <v>733</v>
      </c>
      <c r="E969" s="23" t="s">
        <v>1578</v>
      </c>
      <c r="F969" s="66" t="s">
        <v>1219</v>
      </c>
      <c r="G969" s="66" t="s">
        <v>1238</v>
      </c>
      <c r="H969" s="101" t="s">
        <v>3150</v>
      </c>
      <c r="I969" s="101" t="s">
        <v>3151</v>
      </c>
      <c r="J969" s="65"/>
      <c r="K969" s="65"/>
      <c r="L969" s="65"/>
      <c r="M969" s="65"/>
      <c r="N969" s="65"/>
      <c r="O969" s="65"/>
      <c r="P969" s="65"/>
      <c r="Q969" s="65"/>
      <c r="S969" s="215">
        <v>1</v>
      </c>
      <c r="T969" s="4"/>
      <c r="U969" s="5"/>
      <c r="V969" s="5"/>
      <c r="W969" s="5"/>
      <c r="X969" s="5"/>
      <c r="Y969" s="5"/>
    </row>
    <row r="970" spans="2:25" s="3" customFormat="1" ht="60" customHeight="1">
      <c r="B970" s="14" t="s">
        <v>675</v>
      </c>
      <c r="C970" s="14" t="s">
        <v>648</v>
      </c>
      <c r="D970" s="6" t="s">
        <v>565</v>
      </c>
      <c r="E970" s="23" t="s">
        <v>1582</v>
      </c>
      <c r="F970" s="66" t="s">
        <v>1219</v>
      </c>
      <c r="G970" s="66" t="s">
        <v>1238</v>
      </c>
      <c r="H970" s="101" t="s">
        <v>3152</v>
      </c>
      <c r="I970" s="101" t="s">
        <v>3153</v>
      </c>
      <c r="J970" s="65"/>
      <c r="K970" s="65"/>
      <c r="L970" s="65"/>
      <c r="M970" s="65"/>
      <c r="N970" s="65"/>
      <c r="O970" s="65"/>
      <c r="P970" s="65"/>
      <c r="Q970" s="65"/>
      <c r="S970" s="215">
        <v>1</v>
      </c>
      <c r="T970" s="4"/>
      <c r="U970" s="5"/>
      <c r="V970" s="5"/>
      <c r="W970" s="5"/>
      <c r="X970" s="5"/>
      <c r="Y970" s="5"/>
    </row>
    <row r="971" spans="2:25" s="3" customFormat="1" ht="60" customHeight="1">
      <c r="B971" s="14" t="s">
        <v>675</v>
      </c>
      <c r="C971" s="14" t="s">
        <v>671</v>
      </c>
      <c r="D971" s="6" t="s">
        <v>750</v>
      </c>
      <c r="E971" s="23" t="s">
        <v>1586</v>
      </c>
      <c r="F971" s="66" t="s">
        <v>1219</v>
      </c>
      <c r="G971" s="66" t="s">
        <v>1238</v>
      </c>
      <c r="H971" s="101" t="s">
        <v>3154</v>
      </c>
      <c r="I971" s="101" t="s">
        <v>3155</v>
      </c>
      <c r="J971" s="65"/>
      <c r="K971" s="65"/>
      <c r="L971" s="65"/>
      <c r="M971" s="65"/>
      <c r="N971" s="65"/>
      <c r="O971" s="65"/>
      <c r="P971" s="65"/>
      <c r="Q971" s="65"/>
      <c r="S971" s="215">
        <v>1</v>
      </c>
      <c r="T971" s="4"/>
      <c r="U971" s="5"/>
      <c r="V971" s="5"/>
      <c r="W971" s="5"/>
      <c r="X971" s="5"/>
      <c r="Y971" s="5"/>
    </row>
    <row r="972" spans="2:25" s="3" customFormat="1" ht="60" customHeight="1">
      <c r="B972" s="14" t="s">
        <v>675</v>
      </c>
      <c r="C972" s="14" t="s">
        <v>883</v>
      </c>
      <c r="D972" s="6" t="s">
        <v>757</v>
      </c>
      <c r="E972" s="23" t="s">
        <v>1589</v>
      </c>
      <c r="F972" s="66" t="s">
        <v>1219</v>
      </c>
      <c r="G972" s="66" t="s">
        <v>1238</v>
      </c>
      <c r="H972" s="101" t="s">
        <v>3156</v>
      </c>
      <c r="I972" s="101" t="s">
        <v>3157</v>
      </c>
      <c r="J972" s="65"/>
      <c r="K972" s="65"/>
      <c r="L972" s="65"/>
      <c r="M972" s="65"/>
      <c r="N972" s="65"/>
      <c r="O972" s="65"/>
      <c r="P972" s="65"/>
      <c r="Q972" s="65"/>
      <c r="S972" s="215">
        <v>1</v>
      </c>
      <c r="T972" s="4"/>
      <c r="U972" s="5"/>
      <c r="V972" s="5"/>
      <c r="W972" s="5"/>
      <c r="X972" s="5"/>
      <c r="Y972" s="5"/>
    </row>
    <row r="973" spans="2:25" s="3" customFormat="1" ht="60" customHeight="1">
      <c r="B973" s="14" t="s">
        <v>675</v>
      </c>
      <c r="C973" s="14" t="s">
        <v>998</v>
      </c>
      <c r="D973" s="6" t="s">
        <v>1593</v>
      </c>
      <c r="E973" s="23" t="s">
        <v>1594</v>
      </c>
      <c r="F973" s="66" t="s">
        <v>1219</v>
      </c>
      <c r="G973" s="66" t="s">
        <v>1238</v>
      </c>
      <c r="H973" s="101" t="s">
        <v>3158</v>
      </c>
      <c r="I973" s="101" t="s">
        <v>3159</v>
      </c>
      <c r="J973" s="65"/>
      <c r="K973" s="65"/>
      <c r="L973" s="65"/>
      <c r="M973" s="65"/>
      <c r="N973" s="65"/>
      <c r="O973" s="65"/>
      <c r="P973" s="65"/>
      <c r="Q973" s="65"/>
      <c r="S973" s="215">
        <v>1</v>
      </c>
      <c r="T973" s="4"/>
      <c r="U973" s="5"/>
      <c r="V973" s="5"/>
      <c r="W973" s="5"/>
      <c r="X973" s="5"/>
      <c r="Y973" s="5"/>
    </row>
    <row r="974" spans="2:25" s="3" customFormat="1" ht="60" customHeight="1">
      <c r="B974" s="14" t="s">
        <v>710</v>
      </c>
      <c r="C974" s="14" t="s">
        <v>809</v>
      </c>
      <c r="D974" s="6" t="s">
        <v>336</v>
      </c>
      <c r="E974" s="23" t="s">
        <v>1570</v>
      </c>
      <c r="F974" s="66" t="s">
        <v>268</v>
      </c>
      <c r="G974" s="66" t="s">
        <v>1240</v>
      </c>
      <c r="H974" s="101" t="s">
        <v>3160</v>
      </c>
      <c r="I974" s="101" t="s">
        <v>3161</v>
      </c>
      <c r="J974" s="65"/>
      <c r="K974" s="65"/>
      <c r="L974" s="65"/>
      <c r="M974" s="65"/>
      <c r="N974" s="65"/>
      <c r="O974" s="65"/>
      <c r="P974" s="65"/>
      <c r="Q974" s="65"/>
      <c r="S974" s="215">
        <v>1</v>
      </c>
      <c r="T974" s="4"/>
      <c r="U974" s="5"/>
      <c r="V974" s="5"/>
      <c r="W974" s="5"/>
      <c r="X974" s="5"/>
      <c r="Y974" s="5"/>
    </row>
    <row r="975" spans="2:25" s="3" customFormat="1" ht="60" customHeight="1">
      <c r="B975" s="14" t="s">
        <v>710</v>
      </c>
      <c r="C975" s="14" t="s">
        <v>457</v>
      </c>
      <c r="D975" s="6" t="s">
        <v>336</v>
      </c>
      <c r="E975" s="23" t="s">
        <v>1574</v>
      </c>
      <c r="F975" s="66" t="s">
        <v>268</v>
      </c>
      <c r="G975" s="66" t="s">
        <v>1240</v>
      </c>
      <c r="H975" s="101" t="s">
        <v>3162</v>
      </c>
      <c r="I975" s="101" t="s">
        <v>3163</v>
      </c>
      <c r="J975" s="65"/>
      <c r="K975" s="65"/>
      <c r="L975" s="65"/>
      <c r="M975" s="65"/>
      <c r="N975" s="65"/>
      <c r="O975" s="65"/>
      <c r="P975" s="65"/>
      <c r="Q975" s="65"/>
      <c r="S975" s="215">
        <v>1</v>
      </c>
      <c r="T975" s="4"/>
      <c r="U975" s="5"/>
      <c r="V975" s="5"/>
      <c r="W975" s="5"/>
      <c r="X975" s="5"/>
      <c r="Y975" s="5"/>
    </row>
    <row r="976" spans="2:25" s="3" customFormat="1" ht="60" customHeight="1">
      <c r="B976" s="14" t="s">
        <v>710</v>
      </c>
      <c r="C976" s="14" t="s">
        <v>474</v>
      </c>
      <c r="D976" s="6" t="s">
        <v>733</v>
      </c>
      <c r="E976" s="23" t="s">
        <v>1578</v>
      </c>
      <c r="F976" s="66" t="s">
        <v>268</v>
      </c>
      <c r="G976" s="66" t="s">
        <v>1240</v>
      </c>
      <c r="H976" s="101" t="s">
        <v>3164</v>
      </c>
      <c r="I976" s="101" t="s">
        <v>3165</v>
      </c>
      <c r="J976" s="65"/>
      <c r="K976" s="65"/>
      <c r="L976" s="65"/>
      <c r="M976" s="65"/>
      <c r="N976" s="65"/>
      <c r="O976" s="65"/>
      <c r="P976" s="65"/>
      <c r="Q976" s="65"/>
      <c r="S976" s="215">
        <v>1</v>
      </c>
      <c r="T976" s="4"/>
      <c r="U976" s="5"/>
      <c r="V976" s="5"/>
      <c r="W976" s="5"/>
      <c r="X976" s="5"/>
      <c r="Y976" s="5"/>
    </row>
    <row r="977" spans="2:25" s="3" customFormat="1" ht="60" customHeight="1">
      <c r="B977" s="14" t="s">
        <v>710</v>
      </c>
      <c r="C977" s="14" t="s">
        <v>827</v>
      </c>
      <c r="D977" s="6" t="s">
        <v>565</v>
      </c>
      <c r="E977" s="23" t="s">
        <v>1582</v>
      </c>
      <c r="F977" s="66" t="s">
        <v>268</v>
      </c>
      <c r="G977" s="66" t="s">
        <v>1240</v>
      </c>
      <c r="H977" s="101" t="s">
        <v>3166</v>
      </c>
      <c r="I977" s="101" t="s">
        <v>3167</v>
      </c>
      <c r="J977" s="65"/>
      <c r="K977" s="65"/>
      <c r="L977" s="65"/>
      <c r="M977" s="65"/>
      <c r="N977" s="65"/>
      <c r="O977" s="65"/>
      <c r="P977" s="65"/>
      <c r="Q977" s="65"/>
      <c r="S977" s="215">
        <v>1</v>
      </c>
      <c r="T977" s="4"/>
      <c r="U977" s="5"/>
      <c r="V977" s="5"/>
      <c r="W977" s="5"/>
      <c r="X977" s="5"/>
      <c r="Y977" s="5"/>
    </row>
    <row r="978" spans="2:25" s="3" customFormat="1" ht="60" customHeight="1">
      <c r="B978" s="14" t="s">
        <v>710</v>
      </c>
      <c r="C978" s="14" t="s">
        <v>931</v>
      </c>
      <c r="D978" s="6" t="s">
        <v>750</v>
      </c>
      <c r="E978" s="23" t="s">
        <v>1586</v>
      </c>
      <c r="F978" s="66" t="s">
        <v>268</v>
      </c>
      <c r="G978" s="66" t="s">
        <v>1240</v>
      </c>
      <c r="H978" s="101" t="s">
        <v>3168</v>
      </c>
      <c r="I978" s="101" t="s">
        <v>3169</v>
      </c>
      <c r="J978" s="65"/>
      <c r="K978" s="65"/>
      <c r="L978" s="65"/>
      <c r="M978" s="65"/>
      <c r="N978" s="65"/>
      <c r="O978" s="65"/>
      <c r="P978" s="65"/>
      <c r="Q978" s="65"/>
      <c r="S978" s="215">
        <v>1</v>
      </c>
      <c r="T978" s="4"/>
      <c r="U978" s="5"/>
      <c r="V978" s="5"/>
      <c r="W978" s="5"/>
      <c r="X978" s="5"/>
      <c r="Y978" s="5"/>
    </row>
    <row r="979" spans="2:25" s="3" customFormat="1" ht="60" customHeight="1">
      <c r="B979" s="14" t="s">
        <v>710</v>
      </c>
      <c r="C979" s="14" t="s">
        <v>1165</v>
      </c>
      <c r="D979" s="6" t="s">
        <v>757</v>
      </c>
      <c r="E979" s="23" t="s">
        <v>1589</v>
      </c>
      <c r="F979" s="66" t="s">
        <v>268</v>
      </c>
      <c r="G979" s="66" t="s">
        <v>1240</v>
      </c>
      <c r="H979" s="101" t="s">
        <v>3170</v>
      </c>
      <c r="I979" s="101" t="s">
        <v>3171</v>
      </c>
      <c r="J979" s="65"/>
      <c r="K979" s="65"/>
      <c r="L979" s="65"/>
      <c r="M979" s="65"/>
      <c r="N979" s="65"/>
      <c r="O979" s="65"/>
      <c r="P979" s="65"/>
      <c r="Q979" s="65"/>
      <c r="S979" s="215">
        <v>1</v>
      </c>
      <c r="T979" s="4"/>
      <c r="U979" s="5"/>
      <c r="V979" s="5"/>
      <c r="W979" s="5"/>
      <c r="X979" s="5"/>
      <c r="Y979" s="5"/>
    </row>
    <row r="980" spans="2:25" s="3" customFormat="1" ht="60" customHeight="1">
      <c r="B980" s="14" t="s">
        <v>710</v>
      </c>
      <c r="C980" s="14" t="s">
        <v>647</v>
      </c>
      <c r="D980" s="6" t="s">
        <v>1593</v>
      </c>
      <c r="E980" s="23" t="s">
        <v>1594</v>
      </c>
      <c r="F980" s="66" t="s">
        <v>268</v>
      </c>
      <c r="G980" s="66" t="s">
        <v>1240</v>
      </c>
      <c r="H980" s="101" t="s">
        <v>3172</v>
      </c>
      <c r="I980" s="101" t="s">
        <v>3173</v>
      </c>
      <c r="J980" s="65"/>
      <c r="K980" s="65"/>
      <c r="L980" s="65"/>
      <c r="M980" s="65"/>
      <c r="N980" s="65"/>
      <c r="O980" s="65"/>
      <c r="P980" s="65"/>
      <c r="Q980" s="65"/>
      <c r="S980" s="215">
        <v>1</v>
      </c>
      <c r="T980" s="4"/>
      <c r="U980" s="5"/>
      <c r="V980" s="5"/>
      <c r="W980" s="5"/>
      <c r="X980" s="5"/>
      <c r="Y980" s="5"/>
    </row>
    <row r="981" spans="2:25" s="3" customFormat="1" ht="60" customHeight="1">
      <c r="B981" s="14" t="s">
        <v>663</v>
      </c>
      <c r="C981" s="14" t="s">
        <v>836</v>
      </c>
      <c r="D981" s="6" t="s">
        <v>336</v>
      </c>
      <c r="E981" s="23" t="s">
        <v>1570</v>
      </c>
      <c r="F981" s="66" t="s">
        <v>1244</v>
      </c>
      <c r="G981" s="66" t="s">
        <v>1245</v>
      </c>
      <c r="H981" s="101" t="s">
        <v>3174</v>
      </c>
      <c r="I981" s="101" t="s">
        <v>3175</v>
      </c>
      <c r="J981" s="65"/>
      <c r="K981" s="65"/>
      <c r="L981" s="65"/>
      <c r="M981" s="65"/>
      <c r="N981" s="65"/>
      <c r="O981" s="65"/>
      <c r="P981" s="65"/>
      <c r="Q981" s="65"/>
      <c r="S981" s="215">
        <v>1</v>
      </c>
      <c r="T981" s="4"/>
      <c r="U981" s="5"/>
      <c r="V981" s="5"/>
      <c r="W981" s="5"/>
      <c r="X981" s="5"/>
      <c r="Y981" s="5"/>
    </row>
    <row r="982" spans="2:25" s="3" customFormat="1" ht="60" customHeight="1">
      <c r="B982" s="14" t="s">
        <v>663</v>
      </c>
      <c r="C982" s="14" t="s">
        <v>649</v>
      </c>
      <c r="D982" s="6" t="s">
        <v>336</v>
      </c>
      <c r="E982" s="23" t="s">
        <v>1574</v>
      </c>
      <c r="F982" s="66" t="s">
        <v>1244</v>
      </c>
      <c r="G982" s="66" t="s">
        <v>1245</v>
      </c>
      <c r="H982" s="101" t="s">
        <v>3176</v>
      </c>
      <c r="I982" s="101" t="s">
        <v>3177</v>
      </c>
      <c r="J982" s="65"/>
      <c r="K982" s="65"/>
      <c r="L982" s="65"/>
      <c r="M982" s="65"/>
      <c r="N982" s="65"/>
      <c r="O982" s="65"/>
      <c r="P982" s="65"/>
      <c r="Q982" s="65"/>
      <c r="S982" s="215">
        <v>1</v>
      </c>
      <c r="T982" s="4"/>
      <c r="U982" s="5"/>
      <c r="V982" s="5"/>
      <c r="W982" s="5"/>
      <c r="X982" s="5"/>
      <c r="Y982" s="5"/>
    </row>
    <row r="983" spans="2:25" s="3" customFormat="1" ht="60" customHeight="1">
      <c r="B983" s="14" t="s">
        <v>663</v>
      </c>
      <c r="C983" s="14" t="s">
        <v>759</v>
      </c>
      <c r="D983" s="6" t="s">
        <v>733</v>
      </c>
      <c r="E983" s="23" t="s">
        <v>1578</v>
      </c>
      <c r="F983" s="66" t="s">
        <v>1244</v>
      </c>
      <c r="G983" s="66" t="s">
        <v>1245</v>
      </c>
      <c r="H983" s="101" t="s">
        <v>3178</v>
      </c>
      <c r="I983" s="101" t="s">
        <v>3179</v>
      </c>
      <c r="J983" s="65"/>
      <c r="K983" s="65"/>
      <c r="L983" s="65"/>
      <c r="M983" s="65"/>
      <c r="N983" s="65"/>
      <c r="O983" s="65"/>
      <c r="P983" s="65"/>
      <c r="Q983" s="65"/>
      <c r="S983" s="215">
        <v>1</v>
      </c>
      <c r="T983" s="4"/>
      <c r="U983" s="5"/>
      <c r="V983" s="5"/>
      <c r="W983" s="5"/>
      <c r="X983" s="5"/>
      <c r="Y983" s="5"/>
    </row>
    <row r="984" spans="2:25" s="3" customFormat="1" ht="60" customHeight="1">
      <c r="B984" s="14" t="s">
        <v>663</v>
      </c>
      <c r="C984" s="14" t="s">
        <v>1165</v>
      </c>
      <c r="D984" s="6" t="s">
        <v>565</v>
      </c>
      <c r="E984" s="23" t="s">
        <v>1582</v>
      </c>
      <c r="F984" s="66" t="s">
        <v>1244</v>
      </c>
      <c r="G984" s="66" t="s">
        <v>1245</v>
      </c>
      <c r="H984" s="101" t="s">
        <v>3180</v>
      </c>
      <c r="I984" s="101" t="s">
        <v>3181</v>
      </c>
      <c r="J984" s="65"/>
      <c r="K984" s="65"/>
      <c r="L984" s="65"/>
      <c r="M984" s="65"/>
      <c r="N984" s="65"/>
      <c r="O984" s="65"/>
      <c r="P984" s="65"/>
      <c r="Q984" s="65"/>
      <c r="S984" s="215">
        <v>1</v>
      </c>
      <c r="T984" s="4"/>
      <c r="U984" s="5"/>
      <c r="V984" s="5"/>
      <c r="W984" s="5"/>
      <c r="X984" s="5"/>
      <c r="Y984" s="5"/>
    </row>
    <row r="985" spans="2:25" s="3" customFormat="1" ht="60" customHeight="1">
      <c r="B985" s="14" t="s">
        <v>663</v>
      </c>
      <c r="C985" s="14" t="s">
        <v>883</v>
      </c>
      <c r="D985" s="6" t="s">
        <v>750</v>
      </c>
      <c r="E985" s="23" t="s">
        <v>1586</v>
      </c>
      <c r="F985" s="66" t="s">
        <v>1244</v>
      </c>
      <c r="G985" s="66" t="s">
        <v>1245</v>
      </c>
      <c r="H985" s="101" t="s">
        <v>3182</v>
      </c>
      <c r="I985" s="101" t="s">
        <v>3183</v>
      </c>
      <c r="J985" s="65"/>
      <c r="K985" s="65"/>
      <c r="L985" s="65"/>
      <c r="M985" s="65"/>
      <c r="N985" s="65"/>
      <c r="O985" s="65"/>
      <c r="P985" s="65"/>
      <c r="Q985" s="65"/>
      <c r="S985" s="215">
        <v>1</v>
      </c>
      <c r="T985" s="4"/>
      <c r="U985" s="5"/>
      <c r="V985" s="5"/>
      <c r="W985" s="5"/>
      <c r="X985" s="5"/>
      <c r="Y985" s="5"/>
    </row>
    <row r="986" spans="2:25" s="3" customFormat="1" ht="60" customHeight="1">
      <c r="B986" s="14" t="s">
        <v>663</v>
      </c>
      <c r="C986" s="14" t="s">
        <v>764</v>
      </c>
      <c r="D986" s="6" t="s">
        <v>757</v>
      </c>
      <c r="E986" s="23" t="s">
        <v>1589</v>
      </c>
      <c r="F986" s="66" t="s">
        <v>1244</v>
      </c>
      <c r="G986" s="66" t="s">
        <v>1245</v>
      </c>
      <c r="H986" s="101" t="s">
        <v>3184</v>
      </c>
      <c r="I986" s="101" t="s">
        <v>3185</v>
      </c>
      <c r="J986" s="65"/>
      <c r="K986" s="65"/>
      <c r="L986" s="65"/>
      <c r="M986" s="65"/>
      <c r="N986" s="65"/>
      <c r="O986" s="65"/>
      <c r="P986" s="65"/>
      <c r="Q986" s="65"/>
      <c r="S986" s="215">
        <v>1</v>
      </c>
      <c r="T986" s="4"/>
      <c r="U986" s="5"/>
      <c r="V986" s="5"/>
      <c r="W986" s="5"/>
      <c r="X986" s="5"/>
      <c r="Y986" s="5"/>
    </row>
    <row r="987" spans="2:25" s="3" customFormat="1" ht="60" customHeight="1">
      <c r="B987" s="14" t="s">
        <v>663</v>
      </c>
      <c r="C987" s="14" t="s">
        <v>647</v>
      </c>
      <c r="D987" s="6" t="s">
        <v>1593</v>
      </c>
      <c r="E987" s="23" t="s">
        <v>1594</v>
      </c>
      <c r="F987" s="66" t="s">
        <v>1244</v>
      </c>
      <c r="G987" s="66" t="s">
        <v>1245</v>
      </c>
      <c r="H987" s="101" t="s">
        <v>3186</v>
      </c>
      <c r="I987" s="101" t="s">
        <v>3187</v>
      </c>
      <c r="J987" s="65"/>
      <c r="K987" s="65"/>
      <c r="L987" s="65"/>
      <c r="M987" s="65"/>
      <c r="N987" s="65"/>
      <c r="O987" s="65"/>
      <c r="P987" s="65"/>
      <c r="Q987" s="65"/>
      <c r="S987" s="215">
        <v>1</v>
      </c>
      <c r="T987" s="4"/>
      <c r="U987" s="5"/>
      <c r="V987" s="5"/>
      <c r="W987" s="5"/>
      <c r="X987" s="5"/>
      <c r="Y987" s="5"/>
    </row>
    <row r="988" spans="2:25" s="3" customFormat="1" ht="60" customHeight="1">
      <c r="B988" s="14" t="s">
        <v>702</v>
      </c>
      <c r="C988" s="14" t="s">
        <v>483</v>
      </c>
      <c r="D988" s="6" t="s">
        <v>336</v>
      </c>
      <c r="E988" s="23" t="s">
        <v>1570</v>
      </c>
      <c r="F988" s="66" t="s">
        <v>268</v>
      </c>
      <c r="G988" s="66" t="s">
        <v>1248</v>
      </c>
      <c r="H988" s="101" t="s">
        <v>3188</v>
      </c>
      <c r="I988" s="101" t="s">
        <v>3189</v>
      </c>
      <c r="J988" s="65"/>
      <c r="K988" s="65"/>
      <c r="L988" s="65"/>
      <c r="M988" s="65"/>
      <c r="N988" s="65"/>
      <c r="O988" s="65"/>
      <c r="P988" s="65"/>
      <c r="Q988" s="65"/>
      <c r="S988" s="215">
        <v>1</v>
      </c>
      <c r="T988" s="4"/>
      <c r="U988" s="5"/>
      <c r="V988" s="5"/>
      <c r="W988" s="5"/>
      <c r="X988" s="5"/>
      <c r="Y988" s="5"/>
    </row>
    <row r="989" spans="2:25" s="3" customFormat="1" ht="60" customHeight="1">
      <c r="B989" s="14" t="s">
        <v>702</v>
      </c>
      <c r="C989" s="14" t="s">
        <v>931</v>
      </c>
      <c r="D989" s="6" t="s">
        <v>336</v>
      </c>
      <c r="E989" s="23" t="s">
        <v>1574</v>
      </c>
      <c r="F989" s="66" t="s">
        <v>268</v>
      </c>
      <c r="G989" s="66" t="s">
        <v>1248</v>
      </c>
      <c r="H989" s="101" t="s">
        <v>3190</v>
      </c>
      <c r="I989" s="101" t="s">
        <v>3191</v>
      </c>
      <c r="J989" s="65"/>
      <c r="K989" s="65"/>
      <c r="L989" s="65"/>
      <c r="M989" s="65"/>
      <c r="N989" s="65"/>
      <c r="O989" s="65"/>
      <c r="P989" s="65"/>
      <c r="Q989" s="65"/>
      <c r="S989" s="215">
        <v>1</v>
      </c>
      <c r="T989" s="4"/>
      <c r="U989" s="5"/>
      <c r="V989" s="5"/>
      <c r="W989" s="5"/>
      <c r="X989" s="5"/>
      <c r="Y989" s="5"/>
    </row>
    <row r="990" spans="2:25" s="3" customFormat="1" ht="60" customHeight="1">
      <c r="B990" s="14" t="s">
        <v>702</v>
      </c>
      <c r="C990" s="14" t="s">
        <v>647</v>
      </c>
      <c r="D990" s="6" t="s">
        <v>733</v>
      </c>
      <c r="E990" s="23" t="s">
        <v>1578</v>
      </c>
      <c r="F990" s="66" t="s">
        <v>268</v>
      </c>
      <c r="G990" s="66" t="s">
        <v>1248</v>
      </c>
      <c r="H990" s="101" t="s">
        <v>3192</v>
      </c>
      <c r="I990" s="101" t="s">
        <v>3193</v>
      </c>
      <c r="J990" s="65"/>
      <c r="K990" s="65"/>
      <c r="L990" s="65"/>
      <c r="M990" s="65"/>
      <c r="N990" s="65"/>
      <c r="O990" s="65"/>
      <c r="P990" s="65"/>
      <c r="Q990" s="65"/>
      <c r="S990" s="215">
        <v>1</v>
      </c>
      <c r="T990" s="4"/>
      <c r="U990" s="5"/>
      <c r="V990" s="5"/>
      <c r="W990" s="5"/>
      <c r="X990" s="5"/>
      <c r="Y990" s="5"/>
    </row>
    <row r="991" spans="2:25" s="3" customFormat="1" ht="60" customHeight="1">
      <c r="B991" s="14" t="s">
        <v>702</v>
      </c>
      <c r="C991" s="14" t="s">
        <v>809</v>
      </c>
      <c r="D991" s="6" t="s">
        <v>565</v>
      </c>
      <c r="E991" s="23" t="s">
        <v>1582</v>
      </c>
      <c r="F991" s="66" t="s">
        <v>268</v>
      </c>
      <c r="G991" s="66" t="s">
        <v>1248</v>
      </c>
      <c r="H991" s="101" t="s">
        <v>3194</v>
      </c>
      <c r="I991" s="101" t="s">
        <v>3195</v>
      </c>
      <c r="J991" s="65"/>
      <c r="K991" s="65"/>
      <c r="L991" s="65"/>
      <c r="M991" s="65"/>
      <c r="N991" s="65"/>
      <c r="O991" s="65"/>
      <c r="P991" s="65"/>
      <c r="Q991" s="65"/>
      <c r="S991" s="215">
        <v>1</v>
      </c>
      <c r="T991" s="4"/>
      <c r="U991" s="5"/>
      <c r="V991" s="5"/>
      <c r="W991" s="5"/>
      <c r="X991" s="5"/>
      <c r="Y991" s="5"/>
    </row>
    <row r="992" spans="2:25" s="3" customFormat="1" ht="60" customHeight="1">
      <c r="B992" s="14" t="s">
        <v>702</v>
      </c>
      <c r="C992" s="14" t="s">
        <v>650</v>
      </c>
      <c r="D992" s="6" t="s">
        <v>750</v>
      </c>
      <c r="E992" s="23" t="s">
        <v>1586</v>
      </c>
      <c r="F992" s="66" t="s">
        <v>268</v>
      </c>
      <c r="G992" s="66" t="s">
        <v>1248</v>
      </c>
      <c r="H992" s="101" t="s">
        <v>3196</v>
      </c>
      <c r="I992" s="101" t="s">
        <v>3197</v>
      </c>
      <c r="J992" s="65"/>
      <c r="K992" s="65"/>
      <c r="L992" s="65"/>
      <c r="M992" s="65"/>
      <c r="N992" s="65"/>
      <c r="O992" s="65"/>
      <c r="P992" s="65"/>
      <c r="Q992" s="65"/>
      <c r="S992" s="215">
        <v>1</v>
      </c>
      <c r="T992" s="4"/>
      <c r="U992" s="5"/>
      <c r="V992" s="5"/>
      <c r="W992" s="5"/>
      <c r="X992" s="5"/>
      <c r="Y992" s="5"/>
    </row>
    <row r="993" spans="2:25" s="3" customFormat="1" ht="60" customHeight="1">
      <c r="B993" s="14" t="s">
        <v>702</v>
      </c>
      <c r="C993" s="14" t="s">
        <v>697</v>
      </c>
      <c r="D993" s="6" t="s">
        <v>757</v>
      </c>
      <c r="E993" s="23" t="s">
        <v>1589</v>
      </c>
      <c r="F993" s="66" t="s">
        <v>268</v>
      </c>
      <c r="G993" s="66" t="s">
        <v>1248</v>
      </c>
      <c r="H993" s="101" t="s">
        <v>3198</v>
      </c>
      <c r="I993" s="101" t="s">
        <v>3199</v>
      </c>
      <c r="J993" s="65"/>
      <c r="K993" s="65"/>
      <c r="L993" s="65"/>
      <c r="M993" s="65"/>
      <c r="N993" s="65"/>
      <c r="O993" s="65"/>
      <c r="P993" s="65"/>
      <c r="Q993" s="65"/>
      <c r="S993" s="215">
        <v>1</v>
      </c>
      <c r="T993" s="4"/>
      <c r="U993" s="5"/>
      <c r="V993" s="5"/>
      <c r="W993" s="5"/>
      <c r="X993" s="5"/>
      <c r="Y993" s="5"/>
    </row>
    <row r="994" spans="2:25" s="3" customFormat="1" ht="60" customHeight="1">
      <c r="B994" s="14" t="s">
        <v>702</v>
      </c>
      <c r="C994" s="14" t="s">
        <v>764</v>
      </c>
      <c r="D994" s="6" t="s">
        <v>1593</v>
      </c>
      <c r="E994" s="23" t="s">
        <v>1594</v>
      </c>
      <c r="F994" s="66" t="s">
        <v>268</v>
      </c>
      <c r="G994" s="66" t="s">
        <v>1248</v>
      </c>
      <c r="H994" s="101" t="s">
        <v>3200</v>
      </c>
      <c r="I994" s="101" t="s">
        <v>3201</v>
      </c>
      <c r="J994" s="65"/>
      <c r="K994" s="65"/>
      <c r="L994" s="65"/>
      <c r="M994" s="65"/>
      <c r="N994" s="65"/>
      <c r="O994" s="65"/>
      <c r="P994" s="65"/>
      <c r="Q994" s="65"/>
      <c r="S994" s="215">
        <v>1</v>
      </c>
      <c r="T994" s="4"/>
      <c r="U994" s="5"/>
      <c r="V994" s="5"/>
      <c r="W994" s="5"/>
      <c r="X994" s="5"/>
      <c r="Y994" s="5"/>
    </row>
    <row r="995" spans="2:25" s="3" customFormat="1" ht="60" customHeight="1">
      <c r="B995" s="14" t="s">
        <v>542</v>
      </c>
      <c r="C995" s="14" t="s">
        <v>641</v>
      </c>
      <c r="D995" s="6" t="s">
        <v>336</v>
      </c>
      <c r="E995" s="23" t="s">
        <v>1570</v>
      </c>
      <c r="F995" s="66" t="s">
        <v>1219</v>
      </c>
      <c r="G995" s="66" t="s">
        <v>1251</v>
      </c>
      <c r="H995" s="101" t="s">
        <v>3202</v>
      </c>
      <c r="I995" s="101" t="s">
        <v>3203</v>
      </c>
      <c r="J995" s="65"/>
      <c r="K995" s="65"/>
      <c r="L995" s="65"/>
      <c r="M995" s="65"/>
      <c r="N995" s="65"/>
      <c r="O995" s="65"/>
      <c r="P995" s="65"/>
      <c r="Q995" s="65"/>
      <c r="S995" s="215">
        <v>1</v>
      </c>
      <c r="T995" s="4"/>
      <c r="U995" s="5"/>
      <c r="V995" s="5"/>
      <c r="W995" s="5"/>
      <c r="X995" s="5"/>
      <c r="Y995" s="5"/>
    </row>
    <row r="996" spans="2:25" s="3" customFormat="1" ht="60" customHeight="1">
      <c r="B996" s="14" t="s">
        <v>542</v>
      </c>
      <c r="C996" s="14" t="s">
        <v>648</v>
      </c>
      <c r="D996" s="6" t="s">
        <v>336</v>
      </c>
      <c r="E996" s="23" t="s">
        <v>1574</v>
      </c>
      <c r="F996" s="66" t="s">
        <v>1219</v>
      </c>
      <c r="G996" s="66" t="s">
        <v>1251</v>
      </c>
      <c r="H996" s="101" t="s">
        <v>3204</v>
      </c>
      <c r="I996" s="101" t="s">
        <v>3205</v>
      </c>
      <c r="J996" s="65"/>
      <c r="K996" s="65"/>
      <c r="L996" s="65"/>
      <c r="M996" s="65"/>
      <c r="N996" s="65"/>
      <c r="O996" s="65"/>
      <c r="P996" s="65"/>
      <c r="Q996" s="65"/>
      <c r="S996" s="215">
        <v>1</v>
      </c>
      <c r="T996" s="4"/>
      <c r="U996" s="5"/>
      <c r="V996" s="5"/>
      <c r="W996" s="5"/>
      <c r="X996" s="5"/>
      <c r="Y996" s="5"/>
    </row>
    <row r="997" spans="2:25" s="3" customFormat="1" ht="60" customHeight="1">
      <c r="B997" s="14" t="s">
        <v>542</v>
      </c>
      <c r="C997" s="14" t="s">
        <v>749</v>
      </c>
      <c r="D997" s="6" t="s">
        <v>733</v>
      </c>
      <c r="E997" s="23" t="s">
        <v>1578</v>
      </c>
      <c r="F997" s="66" t="s">
        <v>1219</v>
      </c>
      <c r="G997" s="66" t="s">
        <v>1251</v>
      </c>
      <c r="H997" s="101" t="s">
        <v>3206</v>
      </c>
      <c r="I997" s="101" t="s">
        <v>3207</v>
      </c>
      <c r="J997" s="65"/>
      <c r="K997" s="65"/>
      <c r="L997" s="65"/>
      <c r="M997" s="65"/>
      <c r="N997" s="65"/>
      <c r="O997" s="65"/>
      <c r="P997" s="65"/>
      <c r="Q997" s="65"/>
      <c r="S997" s="215">
        <v>1</v>
      </c>
      <c r="T997" s="4"/>
      <c r="U997" s="5"/>
      <c r="V997" s="5"/>
      <c r="W997" s="5"/>
      <c r="X997" s="5"/>
      <c r="Y997" s="5"/>
    </row>
    <row r="998" spans="2:25" s="3" customFormat="1" ht="60" customHeight="1">
      <c r="B998" s="14" t="s">
        <v>542</v>
      </c>
      <c r="C998" s="14" t="s">
        <v>460</v>
      </c>
      <c r="D998" s="6" t="s">
        <v>565</v>
      </c>
      <c r="E998" s="23" t="s">
        <v>1582</v>
      </c>
      <c r="F998" s="66" t="s">
        <v>1219</v>
      </c>
      <c r="G998" s="66" t="s">
        <v>1251</v>
      </c>
      <c r="H998" s="101" t="s">
        <v>3208</v>
      </c>
      <c r="I998" s="101" t="s">
        <v>3209</v>
      </c>
      <c r="J998" s="65"/>
      <c r="K998" s="65"/>
      <c r="L998" s="65"/>
      <c r="M998" s="65"/>
      <c r="N998" s="65"/>
      <c r="O998" s="65"/>
      <c r="P998" s="65"/>
      <c r="Q998" s="65"/>
      <c r="S998" s="215">
        <v>1</v>
      </c>
      <c r="T998" s="4"/>
      <c r="U998" s="5"/>
      <c r="V998" s="5"/>
      <c r="W998" s="5"/>
      <c r="X998" s="5"/>
      <c r="Y998" s="5"/>
    </row>
    <row r="999" spans="2:25" s="3" customFormat="1" ht="60" customHeight="1">
      <c r="B999" s="14" t="s">
        <v>542</v>
      </c>
      <c r="C999" s="14" t="s">
        <v>774</v>
      </c>
      <c r="D999" s="6" t="s">
        <v>750</v>
      </c>
      <c r="E999" s="23" t="s">
        <v>1586</v>
      </c>
      <c r="F999" s="66" t="s">
        <v>1219</v>
      </c>
      <c r="G999" s="66" t="s">
        <v>1251</v>
      </c>
      <c r="H999" s="101" t="s">
        <v>3210</v>
      </c>
      <c r="I999" s="101" t="s">
        <v>3211</v>
      </c>
      <c r="J999" s="65"/>
      <c r="K999" s="65"/>
      <c r="L999" s="65"/>
      <c r="M999" s="65"/>
      <c r="N999" s="65"/>
      <c r="O999" s="65"/>
      <c r="P999" s="65"/>
      <c r="Q999" s="65"/>
      <c r="S999" s="215">
        <v>1</v>
      </c>
      <c r="T999" s="4"/>
      <c r="U999" s="5"/>
      <c r="V999" s="5"/>
      <c r="W999" s="5"/>
      <c r="X999" s="5"/>
      <c r="Y999" s="5"/>
    </row>
    <row r="1000" spans="2:25" s="3" customFormat="1" ht="60" customHeight="1">
      <c r="B1000" s="14" t="s">
        <v>542</v>
      </c>
      <c r="C1000" s="14" t="s">
        <v>647</v>
      </c>
      <c r="D1000" s="6" t="s">
        <v>757</v>
      </c>
      <c r="E1000" s="23" t="s">
        <v>1589</v>
      </c>
      <c r="F1000" s="66" t="s">
        <v>1219</v>
      </c>
      <c r="G1000" s="66" t="s">
        <v>1251</v>
      </c>
      <c r="H1000" s="101" t="s">
        <v>3212</v>
      </c>
      <c r="I1000" s="101" t="s">
        <v>3213</v>
      </c>
      <c r="J1000" s="65"/>
      <c r="K1000" s="65"/>
      <c r="L1000" s="65"/>
      <c r="M1000" s="65"/>
      <c r="N1000" s="65"/>
      <c r="O1000" s="65"/>
      <c r="P1000" s="65"/>
      <c r="Q1000" s="65"/>
      <c r="S1000" s="215">
        <v>1</v>
      </c>
      <c r="T1000" s="4"/>
      <c r="U1000" s="5"/>
      <c r="V1000" s="5"/>
      <c r="W1000" s="5"/>
      <c r="X1000" s="5"/>
      <c r="Y1000" s="5"/>
    </row>
    <row r="1001" spans="2:25" s="3" customFormat="1" ht="60" customHeight="1">
      <c r="B1001" s="14" t="s">
        <v>542</v>
      </c>
      <c r="C1001" s="14" t="s">
        <v>519</v>
      </c>
      <c r="D1001" s="6" t="s">
        <v>1593</v>
      </c>
      <c r="E1001" s="23" t="s">
        <v>1594</v>
      </c>
      <c r="F1001" s="66" t="s">
        <v>1219</v>
      </c>
      <c r="G1001" s="66" t="s">
        <v>1251</v>
      </c>
      <c r="H1001" s="101" t="s">
        <v>3214</v>
      </c>
      <c r="I1001" s="101" t="s">
        <v>3215</v>
      </c>
      <c r="J1001" s="65"/>
      <c r="K1001" s="65"/>
      <c r="L1001" s="65"/>
      <c r="M1001" s="65"/>
      <c r="N1001" s="65"/>
      <c r="O1001" s="65"/>
      <c r="P1001" s="65"/>
      <c r="Q1001" s="65"/>
      <c r="S1001" s="215">
        <v>1</v>
      </c>
      <c r="T1001" s="4"/>
      <c r="U1001" s="5"/>
      <c r="V1001" s="5"/>
      <c r="W1001" s="5"/>
      <c r="X1001" s="5"/>
      <c r="Y1001" s="5"/>
    </row>
    <row r="1002" spans="2:25" s="3" customFormat="1" ht="60" customHeight="1">
      <c r="B1002" s="14" t="s">
        <v>890</v>
      </c>
      <c r="C1002" s="14" t="s">
        <v>649</v>
      </c>
      <c r="D1002" s="6" t="s">
        <v>336</v>
      </c>
      <c r="E1002" s="23" t="s">
        <v>1570</v>
      </c>
      <c r="F1002" s="66" t="s">
        <v>1254</v>
      </c>
      <c r="G1002" s="66" t="s">
        <v>1255</v>
      </c>
      <c r="H1002" s="101" t="s">
        <v>3216</v>
      </c>
      <c r="I1002" s="101" t="s">
        <v>3217</v>
      </c>
      <c r="J1002" s="65"/>
      <c r="K1002" s="65"/>
      <c r="L1002" s="65"/>
      <c r="M1002" s="65"/>
      <c r="N1002" s="65"/>
      <c r="O1002" s="65"/>
      <c r="P1002" s="65"/>
      <c r="Q1002" s="65"/>
      <c r="S1002" s="215">
        <v>1</v>
      </c>
      <c r="T1002" s="4"/>
      <c r="U1002" s="5"/>
      <c r="V1002" s="5"/>
      <c r="W1002" s="5"/>
      <c r="X1002" s="5"/>
      <c r="Y1002" s="5"/>
    </row>
    <row r="1003" spans="2:25" s="3" customFormat="1" ht="60" customHeight="1">
      <c r="B1003" s="14" t="s">
        <v>890</v>
      </c>
      <c r="C1003" s="14" t="s">
        <v>653</v>
      </c>
      <c r="D1003" s="6" t="s">
        <v>336</v>
      </c>
      <c r="E1003" s="23" t="s">
        <v>1574</v>
      </c>
      <c r="F1003" s="66" t="s">
        <v>1254</v>
      </c>
      <c r="G1003" s="66" t="s">
        <v>1255</v>
      </c>
      <c r="H1003" s="101" t="s">
        <v>3218</v>
      </c>
      <c r="I1003" s="101" t="s">
        <v>3219</v>
      </c>
      <c r="J1003" s="65"/>
      <c r="K1003" s="65"/>
      <c r="L1003" s="65"/>
      <c r="M1003" s="65"/>
      <c r="N1003" s="65"/>
      <c r="O1003" s="65"/>
      <c r="P1003" s="65"/>
      <c r="Q1003" s="65"/>
      <c r="S1003" s="215">
        <v>1</v>
      </c>
      <c r="T1003" s="4"/>
      <c r="U1003" s="5"/>
      <c r="V1003" s="5"/>
      <c r="W1003" s="5"/>
      <c r="X1003" s="5"/>
      <c r="Y1003" s="5"/>
    </row>
    <row r="1004" spans="2:25" s="3" customFormat="1" ht="60" customHeight="1">
      <c r="B1004" s="14" t="s">
        <v>890</v>
      </c>
      <c r="C1004" s="14" t="s">
        <v>818</v>
      </c>
      <c r="D1004" s="6" t="s">
        <v>733</v>
      </c>
      <c r="E1004" s="23" t="s">
        <v>1578</v>
      </c>
      <c r="F1004" s="66" t="s">
        <v>1254</v>
      </c>
      <c r="G1004" s="66" t="s">
        <v>1255</v>
      </c>
      <c r="H1004" s="101" t="s">
        <v>3220</v>
      </c>
      <c r="I1004" s="101" t="s">
        <v>3221</v>
      </c>
      <c r="J1004" s="65"/>
      <c r="K1004" s="65"/>
      <c r="L1004" s="65"/>
      <c r="M1004" s="65"/>
      <c r="N1004" s="65"/>
      <c r="O1004" s="65"/>
      <c r="P1004" s="65"/>
      <c r="Q1004" s="65"/>
      <c r="S1004" s="215">
        <v>1</v>
      </c>
      <c r="T1004" s="4"/>
      <c r="U1004" s="5"/>
      <c r="V1004" s="5"/>
      <c r="W1004" s="5"/>
      <c r="X1004" s="5"/>
      <c r="Y1004" s="5"/>
    </row>
    <row r="1005" spans="2:25" s="3" customFormat="1" ht="60" customHeight="1">
      <c r="B1005" s="14" t="s">
        <v>890</v>
      </c>
      <c r="C1005" s="14" t="s">
        <v>460</v>
      </c>
      <c r="D1005" s="6" t="s">
        <v>565</v>
      </c>
      <c r="E1005" s="23" t="s">
        <v>1582</v>
      </c>
      <c r="F1005" s="66" t="s">
        <v>1254</v>
      </c>
      <c r="G1005" s="66" t="s">
        <v>1255</v>
      </c>
      <c r="H1005" s="101" t="s">
        <v>3222</v>
      </c>
      <c r="I1005" s="101" t="s">
        <v>3223</v>
      </c>
      <c r="J1005" s="65"/>
      <c r="K1005" s="65"/>
      <c r="L1005" s="65"/>
      <c r="M1005" s="65"/>
      <c r="N1005" s="65"/>
      <c r="O1005" s="65"/>
      <c r="P1005" s="65"/>
      <c r="Q1005" s="65"/>
      <c r="S1005" s="215">
        <v>1</v>
      </c>
      <c r="T1005" s="4"/>
      <c r="U1005" s="5"/>
      <c r="V1005" s="5"/>
      <c r="W1005" s="5"/>
      <c r="X1005" s="5"/>
      <c r="Y1005" s="5"/>
    </row>
    <row r="1006" spans="2:25" s="3" customFormat="1" ht="60" customHeight="1">
      <c r="B1006" s="14" t="s">
        <v>890</v>
      </c>
      <c r="C1006" s="14" t="s">
        <v>650</v>
      </c>
      <c r="D1006" s="6" t="s">
        <v>750</v>
      </c>
      <c r="E1006" s="23" t="s">
        <v>1586</v>
      </c>
      <c r="F1006" s="66" t="s">
        <v>1254</v>
      </c>
      <c r="G1006" s="66" t="s">
        <v>1255</v>
      </c>
      <c r="H1006" s="101" t="s">
        <v>3224</v>
      </c>
      <c r="I1006" s="101" t="s">
        <v>3225</v>
      </c>
      <c r="J1006" s="65"/>
      <c r="K1006" s="65"/>
      <c r="L1006" s="65"/>
      <c r="M1006" s="65"/>
      <c r="N1006" s="65"/>
      <c r="O1006" s="65"/>
      <c r="P1006" s="65"/>
      <c r="Q1006" s="65"/>
      <c r="S1006" s="215">
        <v>1</v>
      </c>
      <c r="T1006" s="4"/>
      <c r="U1006" s="5"/>
      <c r="V1006" s="5"/>
      <c r="W1006" s="5"/>
      <c r="X1006" s="5"/>
      <c r="Y1006" s="5"/>
    </row>
    <row r="1007" spans="2:25" s="3" customFormat="1" ht="60" customHeight="1">
      <c r="B1007" s="14" t="s">
        <v>890</v>
      </c>
      <c r="C1007" s="14" t="s">
        <v>998</v>
      </c>
      <c r="D1007" s="6" t="s">
        <v>757</v>
      </c>
      <c r="E1007" s="23" t="s">
        <v>1589</v>
      </c>
      <c r="F1007" s="66" t="s">
        <v>1254</v>
      </c>
      <c r="G1007" s="66" t="s">
        <v>1255</v>
      </c>
      <c r="H1007" s="101" t="s">
        <v>3226</v>
      </c>
      <c r="I1007" s="101" t="s">
        <v>3227</v>
      </c>
      <c r="J1007" s="65"/>
      <c r="K1007" s="65"/>
      <c r="L1007" s="65"/>
      <c r="M1007" s="65"/>
      <c r="N1007" s="65"/>
      <c r="O1007" s="65"/>
      <c r="P1007" s="65"/>
      <c r="Q1007" s="65"/>
      <c r="S1007" s="215">
        <v>1</v>
      </c>
      <c r="T1007" s="4"/>
      <c r="U1007" s="5"/>
      <c r="V1007" s="5"/>
      <c r="W1007" s="5"/>
      <c r="X1007" s="5"/>
      <c r="Y1007" s="5"/>
    </row>
    <row r="1008" spans="2:25" s="3" customFormat="1" ht="60" customHeight="1">
      <c r="B1008" s="14" t="s">
        <v>890</v>
      </c>
      <c r="C1008" s="14" t="s">
        <v>1165</v>
      </c>
      <c r="D1008" s="6" t="s">
        <v>1593</v>
      </c>
      <c r="E1008" s="23" t="s">
        <v>1594</v>
      </c>
      <c r="F1008" s="66" t="s">
        <v>1254</v>
      </c>
      <c r="G1008" s="66" t="s">
        <v>1255</v>
      </c>
      <c r="H1008" s="101" t="s">
        <v>3228</v>
      </c>
      <c r="I1008" s="101" t="s">
        <v>3229</v>
      </c>
      <c r="J1008" s="65"/>
      <c r="K1008" s="65"/>
      <c r="L1008" s="65"/>
      <c r="M1008" s="65"/>
      <c r="N1008" s="65"/>
      <c r="O1008" s="65"/>
      <c r="P1008" s="65"/>
      <c r="Q1008" s="65"/>
      <c r="S1008" s="215">
        <v>1</v>
      </c>
      <c r="T1008" s="4"/>
      <c r="U1008" s="5"/>
      <c r="V1008" s="5"/>
      <c r="W1008" s="5"/>
      <c r="X1008" s="5"/>
      <c r="Y1008" s="5"/>
    </row>
    <row r="1009" spans="2:25" s="3" customFormat="1" ht="60" customHeight="1">
      <c r="B1009" s="14" t="s">
        <v>525</v>
      </c>
      <c r="C1009" s="14" t="s">
        <v>471</v>
      </c>
      <c r="D1009" s="6" t="s">
        <v>336</v>
      </c>
      <c r="E1009" s="23" t="s">
        <v>1570</v>
      </c>
      <c r="F1009" s="66" t="s">
        <v>1254</v>
      </c>
      <c r="G1009" s="66" t="s">
        <v>1258</v>
      </c>
      <c r="H1009" s="101" t="s">
        <v>3230</v>
      </c>
      <c r="I1009" s="101" t="s">
        <v>3231</v>
      </c>
      <c r="J1009" s="65"/>
      <c r="K1009" s="65"/>
      <c r="L1009" s="65"/>
      <c r="M1009" s="65"/>
      <c r="N1009" s="65"/>
      <c r="O1009" s="65"/>
      <c r="P1009" s="65"/>
      <c r="Q1009" s="65"/>
      <c r="S1009" s="215">
        <v>1</v>
      </c>
      <c r="T1009" s="4"/>
      <c r="U1009" s="5"/>
      <c r="V1009" s="5"/>
      <c r="W1009" s="5"/>
      <c r="X1009" s="5"/>
      <c r="Y1009" s="5"/>
    </row>
    <row r="1010" spans="2:25" s="3" customFormat="1" ht="60" customHeight="1">
      <c r="B1010" s="14" t="s">
        <v>525</v>
      </c>
      <c r="C1010" s="14" t="s">
        <v>647</v>
      </c>
      <c r="D1010" s="6" t="s">
        <v>336</v>
      </c>
      <c r="E1010" s="23" t="s">
        <v>1574</v>
      </c>
      <c r="F1010" s="66" t="s">
        <v>1254</v>
      </c>
      <c r="G1010" s="66" t="s">
        <v>1258</v>
      </c>
      <c r="H1010" s="101" t="s">
        <v>3232</v>
      </c>
      <c r="I1010" s="101" t="s">
        <v>3233</v>
      </c>
      <c r="J1010" s="65"/>
      <c r="K1010" s="65"/>
      <c r="L1010" s="65"/>
      <c r="M1010" s="65"/>
      <c r="N1010" s="65"/>
      <c r="O1010" s="65"/>
      <c r="P1010" s="65"/>
      <c r="Q1010" s="65"/>
      <c r="S1010" s="215">
        <v>1</v>
      </c>
      <c r="T1010" s="4"/>
      <c r="U1010" s="5"/>
      <c r="V1010" s="5"/>
      <c r="W1010" s="5"/>
      <c r="X1010" s="5"/>
      <c r="Y1010" s="5"/>
    </row>
    <row r="1011" spans="2:25" s="3" customFormat="1" ht="60" customHeight="1">
      <c r="B1011" s="14" t="s">
        <v>525</v>
      </c>
      <c r="C1011" s="14" t="s">
        <v>648</v>
      </c>
      <c r="D1011" s="6" t="s">
        <v>733</v>
      </c>
      <c r="E1011" s="23" t="s">
        <v>1578</v>
      </c>
      <c r="F1011" s="66" t="s">
        <v>1254</v>
      </c>
      <c r="G1011" s="66" t="s">
        <v>1258</v>
      </c>
      <c r="H1011" s="101" t="s">
        <v>3234</v>
      </c>
      <c r="I1011" s="101" t="s">
        <v>3235</v>
      </c>
      <c r="J1011" s="65"/>
      <c r="K1011" s="65"/>
      <c r="L1011" s="65"/>
      <c r="M1011" s="65"/>
      <c r="N1011" s="65"/>
      <c r="O1011" s="65"/>
      <c r="P1011" s="65"/>
      <c r="Q1011" s="65"/>
      <c r="S1011" s="215">
        <v>1</v>
      </c>
      <c r="T1011" s="4"/>
      <c r="U1011" s="5"/>
      <c r="V1011" s="5"/>
      <c r="W1011" s="5"/>
      <c r="X1011" s="5"/>
      <c r="Y1011" s="5"/>
    </row>
    <row r="1012" spans="2:25" s="3" customFormat="1" ht="60" customHeight="1">
      <c r="B1012" s="14" t="s">
        <v>525</v>
      </c>
      <c r="C1012" s="14" t="s">
        <v>460</v>
      </c>
      <c r="D1012" s="6" t="s">
        <v>565</v>
      </c>
      <c r="E1012" s="23" t="s">
        <v>1582</v>
      </c>
      <c r="F1012" s="66" t="s">
        <v>1254</v>
      </c>
      <c r="G1012" s="66" t="s">
        <v>1258</v>
      </c>
      <c r="H1012" s="101" t="s">
        <v>3236</v>
      </c>
      <c r="I1012" s="101" t="s">
        <v>3237</v>
      </c>
      <c r="J1012" s="65"/>
      <c r="K1012" s="65"/>
      <c r="L1012" s="65"/>
      <c r="M1012" s="65"/>
      <c r="N1012" s="65"/>
      <c r="O1012" s="65"/>
      <c r="P1012" s="65"/>
      <c r="Q1012" s="65"/>
      <c r="S1012" s="215">
        <v>1</v>
      </c>
      <c r="T1012" s="4"/>
      <c r="U1012" s="5"/>
      <c r="V1012" s="5"/>
      <c r="W1012" s="5"/>
      <c r="X1012" s="5"/>
      <c r="Y1012" s="5"/>
    </row>
    <row r="1013" spans="2:25" s="3" customFormat="1" ht="60" customHeight="1">
      <c r="B1013" s="14" t="s">
        <v>525</v>
      </c>
      <c r="C1013" s="14" t="s">
        <v>653</v>
      </c>
      <c r="D1013" s="6" t="s">
        <v>750</v>
      </c>
      <c r="E1013" s="23" t="s">
        <v>1586</v>
      </c>
      <c r="F1013" s="66" t="s">
        <v>1254</v>
      </c>
      <c r="G1013" s="66" t="s">
        <v>1258</v>
      </c>
      <c r="H1013" s="101" t="s">
        <v>3238</v>
      </c>
      <c r="I1013" s="101" t="s">
        <v>3239</v>
      </c>
      <c r="J1013" s="65"/>
      <c r="K1013" s="65"/>
      <c r="L1013" s="65"/>
      <c r="M1013" s="65"/>
      <c r="N1013" s="65"/>
      <c r="O1013" s="65"/>
      <c r="P1013" s="65"/>
      <c r="Q1013" s="65"/>
      <c r="S1013" s="215">
        <v>1</v>
      </c>
      <c r="T1013" s="4"/>
      <c r="U1013" s="5"/>
      <c r="V1013" s="5"/>
      <c r="W1013" s="5"/>
      <c r="X1013" s="5"/>
      <c r="Y1013" s="5"/>
    </row>
    <row r="1014" spans="2:25" s="3" customFormat="1" ht="60" customHeight="1">
      <c r="B1014" s="14" t="s">
        <v>525</v>
      </c>
      <c r="C1014" s="14" t="s">
        <v>650</v>
      </c>
      <c r="D1014" s="6" t="s">
        <v>757</v>
      </c>
      <c r="E1014" s="23" t="s">
        <v>1589</v>
      </c>
      <c r="F1014" s="66" t="s">
        <v>1254</v>
      </c>
      <c r="G1014" s="66" t="s">
        <v>1258</v>
      </c>
      <c r="H1014" s="101" t="s">
        <v>3240</v>
      </c>
      <c r="I1014" s="101" t="s">
        <v>3241</v>
      </c>
      <c r="J1014" s="65"/>
      <c r="K1014" s="65"/>
      <c r="L1014" s="65"/>
      <c r="M1014" s="65"/>
      <c r="N1014" s="65"/>
      <c r="O1014" s="65"/>
      <c r="P1014" s="65"/>
      <c r="Q1014" s="65"/>
      <c r="S1014" s="215">
        <v>1</v>
      </c>
      <c r="T1014" s="4"/>
      <c r="U1014" s="5"/>
      <c r="V1014" s="5"/>
      <c r="W1014" s="5"/>
      <c r="X1014" s="5"/>
      <c r="Y1014" s="5"/>
    </row>
    <row r="1015" spans="2:25" s="3" customFormat="1" ht="60" customHeight="1">
      <c r="B1015" s="14" t="s">
        <v>525</v>
      </c>
      <c r="C1015" s="14" t="s">
        <v>483</v>
      </c>
      <c r="D1015" s="6" t="s">
        <v>1593</v>
      </c>
      <c r="E1015" s="23" t="s">
        <v>1594</v>
      </c>
      <c r="F1015" s="66" t="s">
        <v>1254</v>
      </c>
      <c r="G1015" s="66" t="s">
        <v>1258</v>
      </c>
      <c r="H1015" s="101" t="s">
        <v>3242</v>
      </c>
      <c r="I1015" s="101" t="s">
        <v>3243</v>
      </c>
      <c r="J1015" s="65"/>
      <c r="K1015" s="65"/>
      <c r="L1015" s="65"/>
      <c r="M1015" s="65"/>
      <c r="N1015" s="65"/>
      <c r="O1015" s="65"/>
      <c r="P1015" s="65"/>
      <c r="Q1015" s="65"/>
      <c r="S1015" s="215">
        <v>1</v>
      </c>
      <c r="T1015" s="4"/>
      <c r="U1015" s="5"/>
      <c r="V1015" s="5"/>
      <c r="W1015" s="5"/>
      <c r="X1015" s="5"/>
      <c r="Y1015" s="5"/>
    </row>
    <row r="1016" spans="2:25" s="3" customFormat="1" ht="60" customHeight="1">
      <c r="B1016" s="14" t="s">
        <v>773</v>
      </c>
      <c r="C1016" s="14" t="s">
        <v>1165</v>
      </c>
      <c r="D1016" s="6" t="s">
        <v>336</v>
      </c>
      <c r="E1016" s="23" t="s">
        <v>1570</v>
      </c>
      <c r="F1016" s="66" t="s">
        <v>1227</v>
      </c>
      <c r="G1016" s="66" t="s">
        <v>1261</v>
      </c>
      <c r="H1016" s="101" t="s">
        <v>3244</v>
      </c>
      <c r="I1016" s="101" t="s">
        <v>3245</v>
      </c>
      <c r="J1016" s="65"/>
      <c r="K1016" s="65"/>
      <c r="L1016" s="65"/>
      <c r="M1016" s="65"/>
      <c r="N1016" s="65"/>
      <c r="O1016" s="65"/>
      <c r="P1016" s="65"/>
      <c r="Q1016" s="65"/>
      <c r="S1016" s="215">
        <v>1</v>
      </c>
      <c r="T1016" s="4"/>
      <c r="U1016" s="5"/>
      <c r="V1016" s="5"/>
      <c r="W1016" s="5"/>
      <c r="X1016" s="5"/>
      <c r="Y1016" s="5"/>
    </row>
    <row r="1017" spans="2:25" s="3" customFormat="1" ht="60" customHeight="1">
      <c r="B1017" s="14" t="s">
        <v>773</v>
      </c>
      <c r="C1017" s="14" t="s">
        <v>474</v>
      </c>
      <c r="D1017" s="6" t="s">
        <v>336</v>
      </c>
      <c r="E1017" s="23" t="s">
        <v>1574</v>
      </c>
      <c r="F1017" s="66" t="s">
        <v>1227</v>
      </c>
      <c r="G1017" s="66" t="s">
        <v>1261</v>
      </c>
      <c r="H1017" s="101" t="s">
        <v>3246</v>
      </c>
      <c r="I1017" s="101" t="s">
        <v>3247</v>
      </c>
      <c r="J1017" s="65"/>
      <c r="K1017" s="65"/>
      <c r="L1017" s="65"/>
      <c r="M1017" s="65"/>
      <c r="N1017" s="65"/>
      <c r="O1017" s="65"/>
      <c r="P1017" s="65"/>
      <c r="Q1017" s="65"/>
      <c r="S1017" s="215">
        <v>1</v>
      </c>
      <c r="T1017" s="4"/>
      <c r="U1017" s="5"/>
      <c r="V1017" s="5"/>
      <c r="W1017" s="5"/>
      <c r="X1017" s="5"/>
      <c r="Y1017" s="5"/>
    </row>
    <row r="1018" spans="2:25" s="3" customFormat="1" ht="60" customHeight="1">
      <c r="B1018" s="14" t="s">
        <v>773</v>
      </c>
      <c r="C1018" s="14" t="s">
        <v>1057</v>
      </c>
      <c r="D1018" s="6" t="s">
        <v>733</v>
      </c>
      <c r="E1018" s="23" t="s">
        <v>1578</v>
      </c>
      <c r="F1018" s="66" t="s">
        <v>1227</v>
      </c>
      <c r="G1018" s="66" t="s">
        <v>1261</v>
      </c>
      <c r="H1018" s="101" t="s">
        <v>3248</v>
      </c>
      <c r="I1018" s="101" t="s">
        <v>3249</v>
      </c>
      <c r="J1018" s="65"/>
      <c r="K1018" s="65"/>
      <c r="L1018" s="65"/>
      <c r="M1018" s="65"/>
      <c r="N1018" s="65"/>
      <c r="O1018" s="65"/>
      <c r="P1018" s="65"/>
      <c r="Q1018" s="65"/>
      <c r="S1018" s="215">
        <v>1</v>
      </c>
      <c r="T1018" s="4"/>
      <c r="U1018" s="5"/>
      <c r="V1018" s="5"/>
      <c r="W1018" s="5"/>
      <c r="X1018" s="5"/>
      <c r="Y1018" s="5"/>
    </row>
    <row r="1019" spans="2:25" s="3" customFormat="1" ht="60" customHeight="1">
      <c r="B1019" s="14" t="s">
        <v>773</v>
      </c>
      <c r="C1019" s="14" t="s">
        <v>647</v>
      </c>
      <c r="D1019" s="6" t="s">
        <v>565</v>
      </c>
      <c r="E1019" s="23" t="s">
        <v>1582</v>
      </c>
      <c r="F1019" s="66" t="s">
        <v>1227</v>
      </c>
      <c r="G1019" s="66" t="s">
        <v>1261</v>
      </c>
      <c r="H1019" s="101" t="s">
        <v>3250</v>
      </c>
      <c r="I1019" s="101" t="s">
        <v>3251</v>
      </c>
      <c r="J1019" s="65"/>
      <c r="K1019" s="65"/>
      <c r="L1019" s="65"/>
      <c r="M1019" s="65"/>
      <c r="N1019" s="65"/>
      <c r="O1019" s="65"/>
      <c r="P1019" s="65"/>
      <c r="Q1019" s="65"/>
      <c r="S1019" s="215">
        <v>1</v>
      </c>
      <c r="T1019" s="4"/>
      <c r="U1019" s="5"/>
      <c r="V1019" s="5"/>
      <c r="W1019" s="5"/>
      <c r="X1019" s="5"/>
      <c r="Y1019" s="5"/>
    </row>
    <row r="1020" spans="2:25" s="3" customFormat="1" ht="60" customHeight="1">
      <c r="B1020" s="14" t="s">
        <v>773</v>
      </c>
      <c r="C1020" s="14" t="s">
        <v>471</v>
      </c>
      <c r="D1020" s="6" t="s">
        <v>750</v>
      </c>
      <c r="E1020" s="23" t="s">
        <v>1586</v>
      </c>
      <c r="F1020" s="66" t="s">
        <v>1227</v>
      </c>
      <c r="G1020" s="66" t="s">
        <v>1261</v>
      </c>
      <c r="H1020" s="101" t="s">
        <v>3252</v>
      </c>
      <c r="I1020" s="101" t="s">
        <v>3253</v>
      </c>
      <c r="J1020" s="65"/>
      <c r="K1020" s="65"/>
      <c r="L1020" s="65"/>
      <c r="M1020" s="65"/>
      <c r="N1020" s="65"/>
      <c r="O1020" s="65"/>
      <c r="P1020" s="65"/>
      <c r="Q1020" s="65"/>
      <c r="S1020" s="215">
        <v>1</v>
      </c>
      <c r="T1020" s="4"/>
      <c r="U1020" s="5"/>
      <c r="V1020" s="5"/>
      <c r="W1020" s="5"/>
      <c r="X1020" s="5"/>
      <c r="Y1020" s="5"/>
    </row>
    <row r="1021" spans="2:25" s="3" customFormat="1" ht="60" customHeight="1">
      <c r="B1021" s="14" t="s">
        <v>773</v>
      </c>
      <c r="C1021" s="14" t="s">
        <v>457</v>
      </c>
      <c r="D1021" s="6" t="s">
        <v>757</v>
      </c>
      <c r="E1021" s="23" t="s">
        <v>1589</v>
      </c>
      <c r="F1021" s="66" t="s">
        <v>1227</v>
      </c>
      <c r="G1021" s="66" t="s">
        <v>1261</v>
      </c>
      <c r="H1021" s="101" t="s">
        <v>3254</v>
      </c>
      <c r="I1021" s="101" t="s">
        <v>3255</v>
      </c>
      <c r="J1021" s="65"/>
      <c r="K1021" s="65"/>
      <c r="L1021" s="65"/>
      <c r="M1021" s="65"/>
      <c r="N1021" s="65"/>
      <c r="O1021" s="65"/>
      <c r="P1021" s="65"/>
      <c r="Q1021" s="65"/>
      <c r="S1021" s="215">
        <v>1</v>
      </c>
      <c r="T1021" s="4"/>
      <c r="U1021" s="5"/>
      <c r="V1021" s="5"/>
      <c r="W1021" s="5"/>
      <c r="X1021" s="5"/>
      <c r="Y1021" s="5"/>
    </row>
    <row r="1022" spans="2:25" s="3" customFormat="1" ht="60" customHeight="1">
      <c r="B1022" s="14" t="s">
        <v>773</v>
      </c>
      <c r="C1022" s="14" t="s">
        <v>794</v>
      </c>
      <c r="D1022" s="6" t="s">
        <v>1593</v>
      </c>
      <c r="E1022" s="23" t="s">
        <v>1594</v>
      </c>
      <c r="F1022" s="66" t="s">
        <v>1227</v>
      </c>
      <c r="G1022" s="66" t="s">
        <v>1261</v>
      </c>
      <c r="H1022" s="101" t="s">
        <v>3256</v>
      </c>
      <c r="I1022" s="101" t="s">
        <v>3257</v>
      </c>
      <c r="J1022" s="65"/>
      <c r="K1022" s="65"/>
      <c r="L1022" s="65"/>
      <c r="M1022" s="65"/>
      <c r="N1022" s="65"/>
      <c r="O1022" s="65"/>
      <c r="P1022" s="65"/>
      <c r="Q1022" s="65"/>
      <c r="S1022" s="215">
        <v>1</v>
      </c>
      <c r="T1022" s="4"/>
      <c r="U1022" s="5"/>
      <c r="V1022" s="5"/>
      <c r="W1022" s="5"/>
      <c r="X1022" s="5"/>
      <c r="Y1022" s="5"/>
    </row>
    <row r="1023" spans="2:25" s="3" customFormat="1" ht="60" customHeight="1">
      <c r="B1023" s="14" t="s">
        <v>547</v>
      </c>
      <c r="C1023" s="14" t="s">
        <v>483</v>
      </c>
      <c r="D1023" s="6" t="s">
        <v>336</v>
      </c>
      <c r="E1023" s="23" t="s">
        <v>1570</v>
      </c>
      <c r="F1023" s="66" t="s">
        <v>194</v>
      </c>
      <c r="G1023" s="66" t="s">
        <v>1264</v>
      </c>
      <c r="H1023" s="101" t="s">
        <v>3258</v>
      </c>
      <c r="I1023" s="101" t="s">
        <v>3259</v>
      </c>
      <c r="J1023" s="65"/>
      <c r="K1023" s="65"/>
      <c r="L1023" s="65"/>
      <c r="M1023" s="65"/>
      <c r="N1023" s="65"/>
      <c r="O1023" s="65"/>
      <c r="P1023" s="65"/>
      <c r="Q1023" s="65"/>
      <c r="S1023" s="215">
        <v>1</v>
      </c>
      <c r="T1023" s="4"/>
      <c r="U1023" s="5"/>
      <c r="V1023" s="5"/>
      <c r="W1023" s="5"/>
      <c r="X1023" s="5"/>
      <c r="Y1023" s="5"/>
    </row>
    <row r="1024" spans="2:25" s="3" customFormat="1" ht="60" customHeight="1">
      <c r="B1024" s="14" t="s">
        <v>547</v>
      </c>
      <c r="C1024" s="14" t="s">
        <v>519</v>
      </c>
      <c r="D1024" s="6" t="s">
        <v>336</v>
      </c>
      <c r="E1024" s="23" t="s">
        <v>1574</v>
      </c>
      <c r="F1024" s="66" t="s">
        <v>194</v>
      </c>
      <c r="G1024" s="66" t="s">
        <v>1264</v>
      </c>
      <c r="H1024" s="101" t="s">
        <v>3260</v>
      </c>
      <c r="I1024" s="101" t="s">
        <v>3261</v>
      </c>
      <c r="J1024" s="65"/>
      <c r="K1024" s="65"/>
      <c r="L1024" s="65"/>
      <c r="M1024" s="65"/>
      <c r="N1024" s="65"/>
      <c r="O1024" s="65"/>
      <c r="P1024" s="65"/>
      <c r="Q1024" s="65"/>
      <c r="S1024" s="215">
        <v>1</v>
      </c>
      <c r="T1024" s="4"/>
      <c r="U1024" s="5"/>
      <c r="V1024" s="5"/>
      <c r="W1024" s="5"/>
      <c r="X1024" s="5"/>
      <c r="Y1024" s="5"/>
    </row>
    <row r="1025" spans="2:25" s="3" customFormat="1" ht="60" customHeight="1">
      <c r="B1025" s="14" t="s">
        <v>547</v>
      </c>
      <c r="C1025" s="14" t="s">
        <v>474</v>
      </c>
      <c r="D1025" s="6" t="s">
        <v>733</v>
      </c>
      <c r="E1025" s="23" t="s">
        <v>1578</v>
      </c>
      <c r="F1025" s="66" t="s">
        <v>194</v>
      </c>
      <c r="G1025" s="66" t="s">
        <v>1264</v>
      </c>
      <c r="H1025" s="101" t="s">
        <v>3262</v>
      </c>
      <c r="I1025" s="101" t="s">
        <v>3263</v>
      </c>
      <c r="J1025" s="65"/>
      <c r="K1025" s="65"/>
      <c r="L1025" s="65"/>
      <c r="M1025" s="65"/>
      <c r="N1025" s="65"/>
      <c r="O1025" s="65"/>
      <c r="P1025" s="65"/>
      <c r="Q1025" s="65"/>
      <c r="S1025" s="215">
        <v>1</v>
      </c>
      <c r="T1025" s="4"/>
      <c r="U1025" s="5"/>
      <c r="V1025" s="5"/>
      <c r="W1025" s="5"/>
      <c r="X1025" s="5"/>
      <c r="Y1025" s="5"/>
    </row>
    <row r="1026" spans="2:25" s="3" customFormat="1" ht="60" customHeight="1">
      <c r="B1026" s="14" t="s">
        <v>547</v>
      </c>
      <c r="C1026" s="14" t="s">
        <v>827</v>
      </c>
      <c r="D1026" s="6" t="s">
        <v>565</v>
      </c>
      <c r="E1026" s="23" t="s">
        <v>1582</v>
      </c>
      <c r="F1026" s="66" t="s">
        <v>194</v>
      </c>
      <c r="G1026" s="66" t="s">
        <v>1264</v>
      </c>
      <c r="H1026" s="101" t="s">
        <v>3264</v>
      </c>
      <c r="I1026" s="101" t="s">
        <v>3265</v>
      </c>
      <c r="J1026" s="65"/>
      <c r="K1026" s="65"/>
      <c r="L1026" s="65"/>
      <c r="M1026" s="65"/>
      <c r="N1026" s="65"/>
      <c r="O1026" s="65"/>
      <c r="P1026" s="65"/>
      <c r="Q1026" s="65"/>
      <c r="S1026" s="215">
        <v>1</v>
      </c>
      <c r="T1026" s="4"/>
      <c r="U1026" s="5"/>
      <c r="V1026" s="5"/>
      <c r="W1026" s="5"/>
      <c r="X1026" s="5"/>
      <c r="Y1026" s="5"/>
    </row>
    <row r="1027" spans="2:25" s="3" customFormat="1" ht="60" customHeight="1">
      <c r="B1027" s="14" t="s">
        <v>547</v>
      </c>
      <c r="C1027" s="14" t="s">
        <v>780</v>
      </c>
      <c r="D1027" s="6" t="s">
        <v>750</v>
      </c>
      <c r="E1027" s="23" t="s">
        <v>1586</v>
      </c>
      <c r="F1027" s="66" t="s">
        <v>194</v>
      </c>
      <c r="G1027" s="66" t="s">
        <v>1264</v>
      </c>
      <c r="H1027" s="101" t="s">
        <v>3266</v>
      </c>
      <c r="I1027" s="101" t="s">
        <v>3267</v>
      </c>
      <c r="J1027" s="65"/>
      <c r="K1027" s="65"/>
      <c r="L1027" s="65"/>
      <c r="M1027" s="65"/>
      <c r="N1027" s="65"/>
      <c r="O1027" s="65"/>
      <c r="P1027" s="65"/>
      <c r="Q1027" s="65"/>
      <c r="S1027" s="215">
        <v>1</v>
      </c>
      <c r="T1027" s="4"/>
      <c r="U1027" s="5"/>
      <c r="V1027" s="5"/>
      <c r="W1027" s="5"/>
      <c r="X1027" s="5"/>
      <c r="Y1027" s="5"/>
    </row>
    <row r="1028" spans="2:25" s="3" customFormat="1" ht="60" customHeight="1">
      <c r="B1028" s="14" t="s">
        <v>547</v>
      </c>
      <c r="C1028" s="14" t="s">
        <v>457</v>
      </c>
      <c r="D1028" s="6" t="s">
        <v>757</v>
      </c>
      <c r="E1028" s="23" t="s">
        <v>1589</v>
      </c>
      <c r="F1028" s="66" t="s">
        <v>194</v>
      </c>
      <c r="G1028" s="66" t="s">
        <v>1264</v>
      </c>
      <c r="H1028" s="101" t="s">
        <v>3268</v>
      </c>
      <c r="I1028" s="101" t="s">
        <v>3269</v>
      </c>
      <c r="J1028" s="65"/>
      <c r="K1028" s="65"/>
      <c r="L1028" s="65"/>
      <c r="M1028" s="65"/>
      <c r="N1028" s="65"/>
      <c r="O1028" s="65"/>
      <c r="P1028" s="65"/>
      <c r="Q1028" s="65"/>
      <c r="S1028" s="215">
        <v>1</v>
      </c>
      <c r="T1028" s="4"/>
      <c r="U1028" s="5"/>
      <c r="V1028" s="5"/>
      <c r="W1028" s="5"/>
      <c r="X1028" s="5"/>
      <c r="Y1028" s="5"/>
    </row>
    <row r="1029" spans="2:25" s="3" customFormat="1" ht="60" customHeight="1">
      <c r="B1029" s="14" t="s">
        <v>547</v>
      </c>
      <c r="C1029" s="14" t="s">
        <v>648</v>
      </c>
      <c r="D1029" s="6" t="s">
        <v>1593</v>
      </c>
      <c r="E1029" s="23" t="s">
        <v>1594</v>
      </c>
      <c r="F1029" s="66" t="s">
        <v>194</v>
      </c>
      <c r="G1029" s="66" t="s">
        <v>1264</v>
      </c>
      <c r="H1029" s="101" t="s">
        <v>3270</v>
      </c>
      <c r="I1029" s="101" t="s">
        <v>3271</v>
      </c>
      <c r="J1029" s="65"/>
      <c r="K1029" s="65"/>
      <c r="L1029" s="65"/>
      <c r="M1029" s="65"/>
      <c r="N1029" s="65"/>
      <c r="O1029" s="65"/>
      <c r="P1029" s="65"/>
      <c r="Q1029" s="65"/>
      <c r="S1029" s="215">
        <v>1</v>
      </c>
      <c r="T1029" s="4"/>
      <c r="U1029" s="5"/>
      <c r="V1029" s="5"/>
      <c r="W1029" s="5"/>
      <c r="X1029" s="5"/>
      <c r="Y1029" s="5"/>
    </row>
    <row r="1030" spans="2:25" s="3" customFormat="1" ht="60" customHeight="1">
      <c r="B1030" s="14" t="s">
        <v>695</v>
      </c>
      <c r="C1030" s="14" t="s">
        <v>1070</v>
      </c>
      <c r="D1030" s="6" t="s">
        <v>336</v>
      </c>
      <c r="E1030" s="23" t="s">
        <v>1570</v>
      </c>
      <c r="F1030" s="66" t="s">
        <v>1133</v>
      </c>
      <c r="G1030" s="66" t="s">
        <v>1267</v>
      </c>
      <c r="H1030" s="101" t="s">
        <v>3272</v>
      </c>
      <c r="I1030" s="101" t="s">
        <v>3273</v>
      </c>
      <c r="J1030" s="65"/>
      <c r="K1030" s="65"/>
      <c r="L1030" s="65"/>
      <c r="M1030" s="65"/>
      <c r="N1030" s="65"/>
      <c r="O1030" s="65"/>
      <c r="P1030" s="65"/>
      <c r="Q1030" s="65"/>
      <c r="S1030" s="215">
        <v>1</v>
      </c>
      <c r="T1030" s="4"/>
      <c r="U1030" s="5"/>
      <c r="V1030" s="5"/>
      <c r="W1030" s="5"/>
      <c r="X1030" s="5"/>
      <c r="Y1030" s="5"/>
    </row>
    <row r="1031" spans="2:25" s="3" customFormat="1" ht="60" customHeight="1">
      <c r="B1031" s="14" t="s">
        <v>695</v>
      </c>
      <c r="C1031" s="14" t="s">
        <v>749</v>
      </c>
      <c r="D1031" s="6" t="s">
        <v>336</v>
      </c>
      <c r="E1031" s="23" t="s">
        <v>1574</v>
      </c>
      <c r="F1031" s="66" t="s">
        <v>1133</v>
      </c>
      <c r="G1031" s="66" t="s">
        <v>1267</v>
      </c>
      <c r="H1031" s="101" t="s">
        <v>3274</v>
      </c>
      <c r="I1031" s="101" t="s">
        <v>3275</v>
      </c>
      <c r="J1031" s="65"/>
      <c r="K1031" s="65"/>
      <c r="L1031" s="65"/>
      <c r="M1031" s="65"/>
      <c r="N1031" s="65"/>
      <c r="O1031" s="65"/>
      <c r="P1031" s="65"/>
      <c r="Q1031" s="65"/>
      <c r="S1031" s="215">
        <v>1</v>
      </c>
      <c r="T1031" s="4"/>
      <c r="U1031" s="5"/>
      <c r="V1031" s="5"/>
      <c r="W1031" s="5"/>
      <c r="X1031" s="5"/>
      <c r="Y1031" s="5"/>
    </row>
    <row r="1032" spans="2:25" s="3" customFormat="1" ht="60" customHeight="1">
      <c r="B1032" s="14" t="s">
        <v>695</v>
      </c>
      <c r="C1032" s="14" t="s">
        <v>647</v>
      </c>
      <c r="D1032" s="6" t="s">
        <v>733</v>
      </c>
      <c r="E1032" s="23" t="s">
        <v>1578</v>
      </c>
      <c r="F1032" s="66" t="s">
        <v>1133</v>
      </c>
      <c r="G1032" s="66" t="s">
        <v>1267</v>
      </c>
      <c r="H1032" s="101" t="s">
        <v>3276</v>
      </c>
      <c r="I1032" s="101" t="s">
        <v>3277</v>
      </c>
      <c r="J1032" s="65"/>
      <c r="K1032" s="65"/>
      <c r="L1032" s="65"/>
      <c r="M1032" s="65"/>
      <c r="N1032" s="65"/>
      <c r="O1032" s="65"/>
      <c r="P1032" s="65"/>
      <c r="Q1032" s="65"/>
      <c r="S1032" s="215">
        <v>1</v>
      </c>
      <c r="T1032" s="4"/>
      <c r="U1032" s="5"/>
      <c r="V1032" s="5"/>
      <c r="W1032" s="5"/>
      <c r="X1032" s="5"/>
      <c r="Y1032" s="5"/>
    </row>
    <row r="1033" spans="2:25" s="3" customFormat="1" ht="60" customHeight="1">
      <c r="B1033" s="14" t="s">
        <v>695</v>
      </c>
      <c r="C1033" s="14" t="s">
        <v>774</v>
      </c>
      <c r="D1033" s="6" t="s">
        <v>565</v>
      </c>
      <c r="E1033" s="23" t="s">
        <v>1582</v>
      </c>
      <c r="F1033" s="66" t="s">
        <v>1133</v>
      </c>
      <c r="G1033" s="66" t="s">
        <v>1267</v>
      </c>
      <c r="H1033" s="101" t="s">
        <v>3278</v>
      </c>
      <c r="I1033" s="101" t="s">
        <v>3279</v>
      </c>
      <c r="J1033" s="65"/>
      <c r="K1033" s="65"/>
      <c r="L1033" s="65"/>
      <c r="M1033" s="65"/>
      <c r="N1033" s="65"/>
      <c r="O1033" s="65"/>
      <c r="P1033" s="65"/>
      <c r="Q1033" s="65"/>
      <c r="S1033" s="215">
        <v>1</v>
      </c>
      <c r="T1033" s="4"/>
      <c r="U1033" s="5"/>
      <c r="V1033" s="5"/>
      <c r="W1033" s="5"/>
      <c r="X1033" s="5"/>
      <c r="Y1033" s="5"/>
    </row>
    <row r="1034" spans="2:25" s="3" customFormat="1" ht="60" customHeight="1">
      <c r="B1034" s="14" t="s">
        <v>695</v>
      </c>
      <c r="C1034" s="14" t="s">
        <v>460</v>
      </c>
      <c r="D1034" s="6" t="s">
        <v>750</v>
      </c>
      <c r="E1034" s="23" t="s">
        <v>1586</v>
      </c>
      <c r="F1034" s="66" t="s">
        <v>1133</v>
      </c>
      <c r="G1034" s="66" t="s">
        <v>1267</v>
      </c>
      <c r="H1034" s="101" t="s">
        <v>3280</v>
      </c>
      <c r="I1034" s="101" t="s">
        <v>3281</v>
      </c>
      <c r="J1034" s="65"/>
      <c r="K1034" s="65"/>
      <c r="L1034" s="65"/>
      <c r="M1034" s="65"/>
      <c r="N1034" s="65"/>
      <c r="O1034" s="65"/>
      <c r="P1034" s="65"/>
      <c r="Q1034" s="65"/>
      <c r="S1034" s="215">
        <v>1</v>
      </c>
      <c r="T1034" s="4"/>
      <c r="U1034" s="5"/>
      <c r="V1034" s="5"/>
      <c r="W1034" s="5"/>
      <c r="X1034" s="5"/>
      <c r="Y1034" s="5"/>
    </row>
    <row r="1035" spans="2:25" s="3" customFormat="1" ht="60" customHeight="1">
      <c r="B1035" s="14" t="s">
        <v>695</v>
      </c>
      <c r="C1035" s="14" t="s">
        <v>542</v>
      </c>
      <c r="D1035" s="6" t="s">
        <v>757</v>
      </c>
      <c r="E1035" s="23" t="s">
        <v>1589</v>
      </c>
      <c r="F1035" s="66" t="s">
        <v>1133</v>
      </c>
      <c r="G1035" s="66" t="s">
        <v>1267</v>
      </c>
      <c r="H1035" s="101" t="s">
        <v>3282</v>
      </c>
      <c r="I1035" s="101" t="s">
        <v>3283</v>
      </c>
      <c r="J1035" s="65"/>
      <c r="K1035" s="65"/>
      <c r="L1035" s="65"/>
      <c r="M1035" s="65"/>
      <c r="N1035" s="65"/>
      <c r="O1035" s="65"/>
      <c r="P1035" s="65"/>
      <c r="Q1035" s="65"/>
      <c r="S1035" s="215">
        <v>1</v>
      </c>
      <c r="T1035" s="4"/>
      <c r="U1035" s="5"/>
      <c r="V1035" s="5"/>
      <c r="W1035" s="5"/>
      <c r="X1035" s="5"/>
      <c r="Y1035" s="5"/>
    </row>
    <row r="1036" spans="2:25" s="3" customFormat="1" ht="60" customHeight="1">
      <c r="B1036" s="14" t="s">
        <v>695</v>
      </c>
      <c r="C1036" s="14" t="s">
        <v>674</v>
      </c>
      <c r="D1036" s="6" t="s">
        <v>1593</v>
      </c>
      <c r="E1036" s="23" t="s">
        <v>1594</v>
      </c>
      <c r="F1036" s="66" t="s">
        <v>1133</v>
      </c>
      <c r="G1036" s="66" t="s">
        <v>1267</v>
      </c>
      <c r="H1036" s="101" t="s">
        <v>3284</v>
      </c>
      <c r="I1036" s="101" t="s">
        <v>3285</v>
      </c>
      <c r="J1036" s="65"/>
      <c r="K1036" s="65"/>
      <c r="L1036" s="65"/>
      <c r="M1036" s="65"/>
      <c r="N1036" s="65"/>
      <c r="O1036" s="65"/>
      <c r="P1036" s="65"/>
      <c r="Q1036" s="65"/>
      <c r="S1036" s="215">
        <v>1</v>
      </c>
      <c r="T1036" s="4"/>
      <c r="U1036" s="5"/>
      <c r="V1036" s="5"/>
      <c r="W1036" s="5"/>
      <c r="X1036" s="5"/>
      <c r="Y1036" s="5"/>
    </row>
    <row r="1037" spans="2:25" s="3" customFormat="1" ht="60" customHeight="1">
      <c r="B1037" s="14" t="s">
        <v>483</v>
      </c>
      <c r="C1037" s="14" t="s">
        <v>547</v>
      </c>
      <c r="D1037" s="6" t="s">
        <v>336</v>
      </c>
      <c r="E1037" s="23" t="s">
        <v>1570</v>
      </c>
      <c r="F1037" s="66" t="s">
        <v>658</v>
      </c>
      <c r="G1037" s="66" t="s">
        <v>1270</v>
      </c>
      <c r="H1037" s="101" t="s">
        <v>3286</v>
      </c>
      <c r="I1037" s="101" t="s">
        <v>3287</v>
      </c>
      <c r="J1037" s="65"/>
      <c r="K1037" s="65"/>
      <c r="L1037" s="65"/>
      <c r="M1037" s="65"/>
      <c r="N1037" s="65"/>
      <c r="O1037" s="65"/>
      <c r="P1037" s="65"/>
      <c r="Q1037" s="65"/>
      <c r="S1037" s="215">
        <v>1</v>
      </c>
      <c r="T1037" s="4"/>
      <c r="U1037" s="5"/>
      <c r="V1037" s="5"/>
      <c r="W1037" s="5"/>
      <c r="X1037" s="5"/>
      <c r="Y1037" s="5"/>
    </row>
    <row r="1038" spans="2:25" s="3" customFormat="1" ht="60" customHeight="1">
      <c r="B1038" s="14" t="s">
        <v>483</v>
      </c>
      <c r="C1038" s="14" t="s">
        <v>693</v>
      </c>
      <c r="D1038" s="6" t="s">
        <v>336</v>
      </c>
      <c r="E1038" s="23" t="s">
        <v>1574</v>
      </c>
      <c r="F1038" s="66" t="s">
        <v>658</v>
      </c>
      <c r="G1038" s="66" t="s">
        <v>1270</v>
      </c>
      <c r="H1038" s="101" t="s">
        <v>3288</v>
      </c>
      <c r="I1038" s="101" t="s">
        <v>3289</v>
      </c>
      <c r="J1038" s="65"/>
      <c r="K1038" s="65"/>
      <c r="L1038" s="65"/>
      <c r="M1038" s="65"/>
      <c r="N1038" s="65"/>
      <c r="O1038" s="65"/>
      <c r="P1038" s="65"/>
      <c r="Q1038" s="65"/>
      <c r="S1038" s="215">
        <v>1</v>
      </c>
      <c r="T1038" s="4"/>
      <c r="U1038" s="5"/>
      <c r="V1038" s="5"/>
      <c r="W1038" s="5"/>
      <c r="X1038" s="5"/>
      <c r="Y1038" s="5"/>
    </row>
    <row r="1039" spans="2:25" s="3" customFormat="1" ht="60" customHeight="1">
      <c r="B1039" s="14" t="s">
        <v>483</v>
      </c>
      <c r="C1039" s="14" t="s">
        <v>676</v>
      </c>
      <c r="D1039" s="6" t="s">
        <v>733</v>
      </c>
      <c r="E1039" s="23" t="s">
        <v>1578</v>
      </c>
      <c r="F1039" s="66" t="s">
        <v>658</v>
      </c>
      <c r="G1039" s="66" t="s">
        <v>1270</v>
      </c>
      <c r="H1039" s="101" t="s">
        <v>3290</v>
      </c>
      <c r="I1039" s="101" t="s">
        <v>3291</v>
      </c>
      <c r="J1039" s="65"/>
      <c r="K1039" s="65"/>
      <c r="L1039" s="65"/>
      <c r="M1039" s="65"/>
      <c r="N1039" s="65"/>
      <c r="O1039" s="65"/>
      <c r="P1039" s="65"/>
      <c r="Q1039" s="65"/>
      <c r="S1039" s="215">
        <v>1</v>
      </c>
      <c r="T1039" s="4"/>
      <c r="U1039" s="5"/>
      <c r="V1039" s="5"/>
      <c r="W1039" s="5"/>
      <c r="X1039" s="5"/>
      <c r="Y1039" s="5"/>
    </row>
    <row r="1040" spans="2:25" s="3" customFormat="1" ht="60" customHeight="1">
      <c r="B1040" s="14" t="s">
        <v>483</v>
      </c>
      <c r="C1040" s="14" t="s">
        <v>702</v>
      </c>
      <c r="D1040" s="6" t="s">
        <v>565</v>
      </c>
      <c r="E1040" s="23" t="s">
        <v>1582</v>
      </c>
      <c r="F1040" s="66" t="s">
        <v>658</v>
      </c>
      <c r="G1040" s="66" t="s">
        <v>1270</v>
      </c>
      <c r="H1040" s="101" t="s">
        <v>3292</v>
      </c>
      <c r="I1040" s="101" t="s">
        <v>3293</v>
      </c>
      <c r="J1040" s="65"/>
      <c r="K1040" s="65"/>
      <c r="L1040" s="65"/>
      <c r="M1040" s="65"/>
      <c r="N1040" s="65"/>
      <c r="O1040" s="65"/>
      <c r="P1040" s="65"/>
      <c r="Q1040" s="65"/>
      <c r="S1040" s="215">
        <v>1</v>
      </c>
      <c r="T1040" s="4"/>
      <c r="U1040" s="5"/>
      <c r="V1040" s="5"/>
      <c r="W1040" s="5"/>
      <c r="X1040" s="5"/>
      <c r="Y1040" s="5"/>
    </row>
    <row r="1041" spans="2:25" s="3" customFormat="1" ht="60" customHeight="1">
      <c r="B1041" s="14" t="s">
        <v>483</v>
      </c>
      <c r="C1041" s="14" t="s">
        <v>519</v>
      </c>
      <c r="D1041" s="6" t="s">
        <v>750</v>
      </c>
      <c r="E1041" s="23" t="s">
        <v>1586</v>
      </c>
      <c r="F1041" s="66" t="s">
        <v>658</v>
      </c>
      <c r="G1041" s="66" t="s">
        <v>1270</v>
      </c>
      <c r="H1041" s="101" t="s">
        <v>3294</v>
      </c>
      <c r="I1041" s="101" t="s">
        <v>3295</v>
      </c>
      <c r="J1041" s="65"/>
      <c r="K1041" s="65"/>
      <c r="L1041" s="65"/>
      <c r="M1041" s="65"/>
      <c r="N1041" s="65"/>
      <c r="O1041" s="65"/>
      <c r="P1041" s="65"/>
      <c r="Q1041" s="65"/>
      <c r="S1041" s="215">
        <v>1</v>
      </c>
      <c r="T1041" s="4"/>
      <c r="U1041" s="5"/>
      <c r="V1041" s="5"/>
      <c r="W1041" s="5"/>
      <c r="X1041" s="5"/>
      <c r="Y1041" s="5"/>
    </row>
    <row r="1042" spans="2:25" s="3" customFormat="1" ht="60" customHeight="1">
      <c r="B1042" s="14" t="s">
        <v>483</v>
      </c>
      <c r="C1042" s="14" t="s">
        <v>780</v>
      </c>
      <c r="D1042" s="6" t="s">
        <v>757</v>
      </c>
      <c r="E1042" s="23" t="s">
        <v>1589</v>
      </c>
      <c r="F1042" s="66" t="s">
        <v>658</v>
      </c>
      <c r="G1042" s="66" t="s">
        <v>1270</v>
      </c>
      <c r="H1042" s="101" t="s">
        <v>3296</v>
      </c>
      <c r="I1042" s="101" t="s">
        <v>3297</v>
      </c>
      <c r="J1042" s="65"/>
      <c r="K1042" s="65"/>
      <c r="L1042" s="65"/>
      <c r="M1042" s="65"/>
      <c r="N1042" s="65"/>
      <c r="O1042" s="65"/>
      <c r="P1042" s="65"/>
      <c r="Q1042" s="65"/>
      <c r="S1042" s="215">
        <v>1</v>
      </c>
      <c r="T1042" s="4"/>
      <c r="U1042" s="5"/>
      <c r="V1042" s="5"/>
      <c r="W1042" s="5"/>
      <c r="X1042" s="5"/>
      <c r="Y1042" s="5"/>
    </row>
    <row r="1043" spans="2:25" s="3" customFormat="1" ht="60" customHeight="1">
      <c r="B1043" s="14" t="s">
        <v>483</v>
      </c>
      <c r="C1043" s="14" t="s">
        <v>722</v>
      </c>
      <c r="D1043" s="6" t="s">
        <v>1593</v>
      </c>
      <c r="E1043" s="23" t="s">
        <v>1594</v>
      </c>
      <c r="F1043" s="66" t="s">
        <v>658</v>
      </c>
      <c r="G1043" s="66" t="s">
        <v>1270</v>
      </c>
      <c r="H1043" s="101" t="s">
        <v>3298</v>
      </c>
      <c r="I1043" s="101" t="s">
        <v>3299</v>
      </c>
      <c r="J1043" s="65"/>
      <c r="K1043" s="65"/>
      <c r="L1043" s="65"/>
      <c r="M1043" s="65"/>
      <c r="N1043" s="65"/>
      <c r="O1043" s="65"/>
      <c r="P1043" s="65"/>
      <c r="Q1043" s="65"/>
      <c r="S1043" s="215">
        <v>1</v>
      </c>
      <c r="T1043" s="4"/>
      <c r="U1043" s="5"/>
      <c r="V1043" s="5"/>
      <c r="W1043" s="5"/>
      <c r="X1043" s="5"/>
      <c r="Y1043" s="5"/>
    </row>
    <row r="1044" spans="2:25" s="3" customFormat="1" ht="60" customHeight="1">
      <c r="B1044" s="14" t="s">
        <v>650</v>
      </c>
      <c r="C1044" s="14" t="s">
        <v>536</v>
      </c>
      <c r="D1044" s="6" t="s">
        <v>336</v>
      </c>
      <c r="E1044" s="23" t="s">
        <v>1570</v>
      </c>
      <c r="F1044" s="66" t="s">
        <v>707</v>
      </c>
      <c r="G1044" s="66" t="s">
        <v>1273</v>
      </c>
      <c r="H1044" s="101" t="s">
        <v>3300</v>
      </c>
      <c r="I1044" s="101" t="s">
        <v>3301</v>
      </c>
      <c r="J1044" s="65"/>
      <c r="K1044" s="65"/>
      <c r="L1044" s="65"/>
      <c r="M1044" s="65"/>
      <c r="N1044" s="65"/>
      <c r="O1044" s="65"/>
      <c r="P1044" s="65"/>
      <c r="Q1044" s="65"/>
      <c r="S1044" s="215">
        <v>1</v>
      </c>
      <c r="T1044" s="4"/>
      <c r="U1044" s="5"/>
      <c r="V1044" s="5"/>
      <c r="W1044" s="5"/>
      <c r="X1044" s="5"/>
      <c r="Y1044" s="5"/>
    </row>
    <row r="1045" spans="2:25" s="3" customFormat="1" ht="60" customHeight="1">
      <c r="B1045" s="14" t="s">
        <v>650</v>
      </c>
      <c r="C1045" s="14" t="s">
        <v>513</v>
      </c>
      <c r="D1045" s="6" t="s">
        <v>336</v>
      </c>
      <c r="E1045" s="23" t="s">
        <v>1574</v>
      </c>
      <c r="F1045" s="66" t="s">
        <v>707</v>
      </c>
      <c r="G1045" s="66" t="s">
        <v>1273</v>
      </c>
      <c r="H1045" s="101" t="s">
        <v>3302</v>
      </c>
      <c r="I1045" s="101" t="s">
        <v>3303</v>
      </c>
      <c r="J1045" s="65"/>
      <c r="K1045" s="65"/>
      <c r="L1045" s="65"/>
      <c r="M1045" s="65"/>
      <c r="N1045" s="65"/>
      <c r="O1045" s="65"/>
      <c r="P1045" s="65"/>
      <c r="Q1045" s="65"/>
      <c r="S1045" s="215">
        <v>1</v>
      </c>
      <c r="T1045" s="4"/>
      <c r="U1045" s="5"/>
      <c r="V1045" s="5"/>
      <c r="W1045" s="5"/>
      <c r="X1045" s="5"/>
      <c r="Y1045" s="5"/>
    </row>
    <row r="1046" spans="2:25" s="3" customFormat="1" ht="60" customHeight="1">
      <c r="B1046" s="14" t="s">
        <v>650</v>
      </c>
      <c r="C1046" s="14" t="s">
        <v>460</v>
      </c>
      <c r="D1046" s="6" t="s">
        <v>733</v>
      </c>
      <c r="E1046" s="23" t="s">
        <v>1578</v>
      </c>
      <c r="F1046" s="66" t="s">
        <v>707</v>
      </c>
      <c r="G1046" s="66" t="s">
        <v>1273</v>
      </c>
      <c r="H1046" s="101" t="s">
        <v>3304</v>
      </c>
      <c r="I1046" s="101" t="s">
        <v>3305</v>
      </c>
      <c r="J1046" s="65"/>
      <c r="K1046" s="65"/>
      <c r="L1046" s="65"/>
      <c r="M1046" s="65"/>
      <c r="N1046" s="65"/>
      <c r="O1046" s="65"/>
      <c r="P1046" s="65"/>
      <c r="Q1046" s="65"/>
      <c r="S1046" s="215">
        <v>1</v>
      </c>
      <c r="T1046" s="4"/>
      <c r="U1046" s="5"/>
      <c r="V1046" s="5"/>
      <c r="W1046" s="5"/>
      <c r="X1046" s="5"/>
      <c r="Y1046" s="5"/>
    </row>
    <row r="1047" spans="2:25" s="3" customFormat="1" ht="60" customHeight="1">
      <c r="B1047" s="14" t="s">
        <v>650</v>
      </c>
      <c r="C1047" s="14" t="s">
        <v>525</v>
      </c>
      <c r="D1047" s="6" t="s">
        <v>565</v>
      </c>
      <c r="E1047" s="23" t="s">
        <v>1582</v>
      </c>
      <c r="F1047" s="66" t="s">
        <v>707</v>
      </c>
      <c r="G1047" s="66" t="s">
        <v>1273</v>
      </c>
      <c r="H1047" s="101" t="s">
        <v>3306</v>
      </c>
      <c r="I1047" s="101" t="s">
        <v>3307</v>
      </c>
      <c r="J1047" s="65"/>
      <c r="K1047" s="65"/>
      <c r="L1047" s="65"/>
      <c r="M1047" s="65"/>
      <c r="N1047" s="65"/>
      <c r="O1047" s="65"/>
      <c r="P1047" s="65"/>
      <c r="Q1047" s="65"/>
      <c r="S1047" s="215">
        <v>1</v>
      </c>
      <c r="T1047" s="4"/>
      <c r="U1047" s="5"/>
      <c r="V1047" s="5"/>
      <c r="W1047" s="5"/>
      <c r="X1047" s="5"/>
      <c r="Y1047" s="5"/>
    </row>
    <row r="1048" spans="2:25" s="3" customFormat="1" ht="60" customHeight="1">
      <c r="B1048" s="14" t="s">
        <v>650</v>
      </c>
      <c r="C1048" s="14" t="s">
        <v>457</v>
      </c>
      <c r="D1048" s="6" t="s">
        <v>750</v>
      </c>
      <c r="E1048" s="23" t="s">
        <v>1586</v>
      </c>
      <c r="F1048" s="66" t="s">
        <v>707</v>
      </c>
      <c r="G1048" s="66" t="s">
        <v>1273</v>
      </c>
      <c r="H1048" s="101" t="s">
        <v>3308</v>
      </c>
      <c r="I1048" s="101" t="s">
        <v>3309</v>
      </c>
      <c r="J1048" s="65"/>
      <c r="K1048" s="65"/>
      <c r="L1048" s="65"/>
      <c r="M1048" s="65"/>
      <c r="N1048" s="65"/>
      <c r="O1048" s="65"/>
      <c r="P1048" s="65"/>
      <c r="Q1048" s="65"/>
      <c r="S1048" s="215">
        <v>1</v>
      </c>
      <c r="T1048" s="4"/>
      <c r="U1048" s="5"/>
      <c r="V1048" s="5"/>
      <c r="W1048" s="5"/>
      <c r="X1048" s="5"/>
      <c r="Y1048" s="5"/>
    </row>
    <row r="1049" spans="2:25" s="3" customFormat="1" ht="60" customHeight="1">
      <c r="B1049" s="14" t="s">
        <v>650</v>
      </c>
      <c r="C1049" s="14" t="s">
        <v>898</v>
      </c>
      <c r="D1049" s="6" t="s">
        <v>757</v>
      </c>
      <c r="E1049" s="23" t="s">
        <v>1589</v>
      </c>
      <c r="F1049" s="66" t="s">
        <v>707</v>
      </c>
      <c r="G1049" s="66" t="s">
        <v>1273</v>
      </c>
      <c r="H1049" s="101" t="s">
        <v>3310</v>
      </c>
      <c r="I1049" s="101" t="s">
        <v>3311</v>
      </c>
      <c r="J1049" s="65"/>
      <c r="K1049" s="65"/>
      <c r="L1049" s="65"/>
      <c r="M1049" s="65"/>
      <c r="N1049" s="65"/>
      <c r="O1049" s="65"/>
      <c r="P1049" s="65"/>
      <c r="Q1049" s="65"/>
      <c r="S1049" s="215">
        <v>1</v>
      </c>
      <c r="T1049" s="4"/>
      <c r="U1049" s="5"/>
      <c r="V1049" s="5"/>
      <c r="W1049" s="5"/>
      <c r="X1049" s="5"/>
      <c r="Y1049" s="5"/>
    </row>
    <row r="1050" spans="2:25" s="3" customFormat="1" ht="60" customHeight="1">
      <c r="B1050" s="14" t="s">
        <v>650</v>
      </c>
      <c r="C1050" s="14" t="s">
        <v>553</v>
      </c>
      <c r="D1050" s="6" t="s">
        <v>1593</v>
      </c>
      <c r="E1050" s="23" t="s">
        <v>1594</v>
      </c>
      <c r="F1050" s="66" t="s">
        <v>707</v>
      </c>
      <c r="G1050" s="66" t="s">
        <v>1273</v>
      </c>
      <c r="H1050" s="101" t="s">
        <v>3312</v>
      </c>
      <c r="I1050" s="101" t="s">
        <v>3313</v>
      </c>
      <c r="J1050" s="65"/>
      <c r="K1050" s="65"/>
      <c r="L1050" s="65"/>
      <c r="M1050" s="65"/>
      <c r="N1050" s="65"/>
      <c r="O1050" s="65"/>
      <c r="P1050" s="65"/>
      <c r="Q1050" s="65"/>
      <c r="S1050" s="215">
        <v>1</v>
      </c>
      <c r="T1050" s="4"/>
      <c r="U1050" s="5"/>
      <c r="V1050" s="5"/>
      <c r="W1050" s="5"/>
      <c r="X1050" s="5"/>
      <c r="Y1050" s="5"/>
    </row>
    <row r="1051" spans="2:25" s="3" customFormat="1" ht="60" customHeight="1">
      <c r="B1051" s="14" t="s">
        <v>553</v>
      </c>
      <c r="C1051" s="14" t="s">
        <v>486</v>
      </c>
      <c r="D1051" s="6" t="s">
        <v>336</v>
      </c>
      <c r="E1051" s="23" t="s">
        <v>1570</v>
      </c>
      <c r="F1051" s="66" t="s">
        <v>1029</v>
      </c>
      <c r="G1051" s="66" t="s">
        <v>1276</v>
      </c>
      <c r="H1051" s="101" t="s">
        <v>3314</v>
      </c>
      <c r="I1051" s="101" t="s">
        <v>3315</v>
      </c>
      <c r="J1051" s="65"/>
      <c r="K1051" s="65"/>
      <c r="L1051" s="65"/>
      <c r="M1051" s="65"/>
      <c r="N1051" s="65"/>
      <c r="O1051" s="65"/>
      <c r="P1051" s="65"/>
      <c r="Q1051" s="65"/>
      <c r="S1051" s="215">
        <v>1</v>
      </c>
      <c r="T1051" s="4"/>
      <c r="U1051" s="5"/>
      <c r="V1051" s="5"/>
      <c r="W1051" s="5"/>
      <c r="X1051" s="5"/>
      <c r="Y1051" s="5"/>
    </row>
    <row r="1052" spans="2:25" s="3" customFormat="1" ht="60" customHeight="1">
      <c r="B1052" s="14" t="s">
        <v>553</v>
      </c>
      <c r="C1052" s="14" t="s">
        <v>774</v>
      </c>
      <c r="D1052" s="6" t="s">
        <v>336</v>
      </c>
      <c r="E1052" s="23" t="s">
        <v>1574</v>
      </c>
      <c r="F1052" s="66" t="s">
        <v>1029</v>
      </c>
      <c r="G1052" s="66" t="s">
        <v>1276</v>
      </c>
      <c r="H1052" s="101" t="s">
        <v>3316</v>
      </c>
      <c r="I1052" s="101" t="s">
        <v>3317</v>
      </c>
      <c r="J1052" s="65"/>
      <c r="K1052" s="65"/>
      <c r="L1052" s="65"/>
      <c r="M1052" s="65"/>
      <c r="N1052" s="65"/>
      <c r="O1052" s="65"/>
      <c r="P1052" s="65"/>
      <c r="Q1052" s="65"/>
      <c r="S1052" s="215">
        <v>1</v>
      </c>
      <c r="T1052" s="4"/>
      <c r="U1052" s="5"/>
      <c r="V1052" s="5"/>
      <c r="W1052" s="5"/>
      <c r="X1052" s="5"/>
      <c r="Y1052" s="5"/>
    </row>
    <row r="1053" spans="2:25" s="3" customFormat="1" ht="60" customHeight="1">
      <c r="B1053" s="14" t="s">
        <v>553</v>
      </c>
      <c r="C1053" s="14" t="s">
        <v>648</v>
      </c>
      <c r="D1053" s="6" t="s">
        <v>733</v>
      </c>
      <c r="E1053" s="23" t="s">
        <v>1578</v>
      </c>
      <c r="F1053" s="66" t="s">
        <v>1029</v>
      </c>
      <c r="G1053" s="66" t="s">
        <v>1276</v>
      </c>
      <c r="H1053" s="101" t="s">
        <v>3318</v>
      </c>
      <c r="I1053" s="101" t="s">
        <v>3319</v>
      </c>
      <c r="J1053" s="65"/>
      <c r="K1053" s="65"/>
      <c r="L1053" s="65"/>
      <c r="M1053" s="65"/>
      <c r="N1053" s="65"/>
      <c r="O1053" s="65"/>
      <c r="P1053" s="65"/>
      <c r="Q1053" s="65"/>
      <c r="S1053" s="215">
        <v>1</v>
      </c>
      <c r="T1053" s="4"/>
      <c r="U1053" s="5"/>
      <c r="V1053" s="5"/>
      <c r="W1053" s="5"/>
      <c r="X1053" s="5"/>
      <c r="Y1053" s="5"/>
    </row>
    <row r="1054" spans="2:25" s="3" customFormat="1" ht="60" customHeight="1">
      <c r="B1054" s="14" t="s">
        <v>553</v>
      </c>
      <c r="C1054" s="14" t="s">
        <v>468</v>
      </c>
      <c r="D1054" s="6" t="s">
        <v>565</v>
      </c>
      <c r="E1054" s="23" t="s">
        <v>1582</v>
      </c>
      <c r="F1054" s="66" t="s">
        <v>1029</v>
      </c>
      <c r="G1054" s="66" t="s">
        <v>1276</v>
      </c>
      <c r="H1054" s="101" t="s">
        <v>3320</v>
      </c>
      <c r="I1054" s="101" t="s">
        <v>3321</v>
      </c>
      <c r="J1054" s="65"/>
      <c r="K1054" s="65"/>
      <c r="L1054" s="65"/>
      <c r="M1054" s="65"/>
      <c r="N1054" s="65"/>
      <c r="O1054" s="65"/>
      <c r="P1054" s="65"/>
      <c r="Q1054" s="65"/>
      <c r="S1054" s="215">
        <v>1</v>
      </c>
      <c r="T1054" s="4"/>
      <c r="U1054" s="5"/>
      <c r="V1054" s="5"/>
      <c r="W1054" s="5"/>
      <c r="X1054" s="5"/>
      <c r="Y1054" s="5"/>
    </row>
    <row r="1055" spans="2:25" s="3" customFormat="1" ht="60" customHeight="1">
      <c r="B1055" s="14" t="s">
        <v>553</v>
      </c>
      <c r="C1055" s="14" t="s">
        <v>650</v>
      </c>
      <c r="D1055" s="6" t="s">
        <v>750</v>
      </c>
      <c r="E1055" s="23" t="s">
        <v>1586</v>
      </c>
      <c r="F1055" s="66" t="s">
        <v>1029</v>
      </c>
      <c r="G1055" s="66" t="s">
        <v>1276</v>
      </c>
      <c r="H1055" s="101" t="s">
        <v>3322</v>
      </c>
      <c r="I1055" s="101" t="s">
        <v>3323</v>
      </c>
      <c r="J1055" s="65"/>
      <c r="K1055" s="65"/>
      <c r="L1055" s="65"/>
      <c r="M1055" s="65"/>
      <c r="N1055" s="65"/>
      <c r="O1055" s="65"/>
      <c r="P1055" s="65"/>
      <c r="Q1055" s="65"/>
      <c r="S1055" s="215">
        <v>1</v>
      </c>
      <c r="T1055" s="4"/>
      <c r="U1055" s="5"/>
      <c r="V1055" s="5"/>
      <c r="W1055" s="5"/>
      <c r="X1055" s="5"/>
      <c r="Y1055" s="5"/>
    </row>
    <row r="1056" spans="2:25" s="3" customFormat="1" ht="60" customHeight="1">
      <c r="B1056" s="14" t="s">
        <v>553</v>
      </c>
      <c r="C1056" s="14" t="s">
        <v>749</v>
      </c>
      <c r="D1056" s="6" t="s">
        <v>757</v>
      </c>
      <c r="E1056" s="23" t="s">
        <v>1589</v>
      </c>
      <c r="F1056" s="66" t="s">
        <v>1029</v>
      </c>
      <c r="G1056" s="66" t="s">
        <v>1276</v>
      </c>
      <c r="H1056" s="101" t="s">
        <v>3324</v>
      </c>
      <c r="I1056" s="101" t="s">
        <v>3325</v>
      </c>
      <c r="J1056" s="65"/>
      <c r="K1056" s="65"/>
      <c r="L1056" s="65"/>
      <c r="M1056" s="65"/>
      <c r="N1056" s="65"/>
      <c r="O1056" s="65"/>
      <c r="P1056" s="65"/>
      <c r="Q1056" s="65"/>
      <c r="S1056" s="215">
        <v>1</v>
      </c>
      <c r="T1056" s="4"/>
      <c r="U1056" s="5"/>
      <c r="V1056" s="5"/>
      <c r="W1056" s="5"/>
      <c r="X1056" s="5"/>
      <c r="Y1056" s="5"/>
    </row>
    <row r="1057" spans="2:25" s="3" customFormat="1" ht="60" customHeight="1">
      <c r="B1057" s="14" t="s">
        <v>553</v>
      </c>
      <c r="C1057" s="14" t="s">
        <v>483</v>
      </c>
      <c r="D1057" s="6" t="s">
        <v>1593</v>
      </c>
      <c r="E1057" s="23" t="s">
        <v>1594</v>
      </c>
      <c r="F1057" s="66" t="s">
        <v>1029</v>
      </c>
      <c r="G1057" s="66" t="s">
        <v>1276</v>
      </c>
      <c r="H1057" s="101" t="s">
        <v>3326</v>
      </c>
      <c r="I1057" s="101" t="s">
        <v>3327</v>
      </c>
      <c r="J1057" s="65"/>
      <c r="K1057" s="65"/>
      <c r="L1057" s="65"/>
      <c r="M1057" s="65"/>
      <c r="N1057" s="65"/>
      <c r="O1057" s="65"/>
      <c r="P1057" s="65"/>
      <c r="Q1057" s="65"/>
      <c r="S1057" s="215">
        <v>1</v>
      </c>
      <c r="T1057" s="4"/>
      <c r="U1057" s="5"/>
      <c r="V1057" s="5"/>
      <c r="W1057" s="5"/>
      <c r="X1057" s="5"/>
      <c r="Y1057" s="5"/>
    </row>
    <row r="1058" spans="2:25" s="3" customFormat="1" ht="60" customHeight="1">
      <c r="B1058" s="14" t="s">
        <v>513</v>
      </c>
      <c r="C1058" s="14" t="s">
        <v>898</v>
      </c>
      <c r="D1058" s="6" t="s">
        <v>336</v>
      </c>
      <c r="E1058" s="23" t="s">
        <v>1570</v>
      </c>
      <c r="F1058" s="66" t="s">
        <v>1279</v>
      </c>
      <c r="G1058" s="66" t="s">
        <v>1280</v>
      </c>
      <c r="H1058" s="101" t="s">
        <v>3328</v>
      </c>
      <c r="I1058" s="101" t="s">
        <v>3329</v>
      </c>
      <c r="J1058" s="65"/>
      <c r="K1058" s="65"/>
      <c r="L1058" s="65"/>
      <c r="M1058" s="65"/>
      <c r="N1058" s="65"/>
      <c r="O1058" s="65"/>
      <c r="P1058" s="65"/>
      <c r="Q1058" s="65"/>
      <c r="S1058" s="215">
        <v>1</v>
      </c>
      <c r="T1058" s="4"/>
      <c r="U1058" s="5"/>
      <c r="V1058" s="5"/>
      <c r="W1058" s="5"/>
      <c r="X1058" s="5"/>
      <c r="Y1058" s="5"/>
    </row>
    <row r="1059" spans="2:25" s="3" customFormat="1" ht="60" customHeight="1">
      <c r="B1059" s="14" t="s">
        <v>513</v>
      </c>
      <c r="C1059" s="14" t="s">
        <v>1058</v>
      </c>
      <c r="D1059" s="6" t="s">
        <v>336</v>
      </c>
      <c r="E1059" s="23" t="s">
        <v>1574</v>
      </c>
      <c r="F1059" s="66" t="s">
        <v>1279</v>
      </c>
      <c r="G1059" s="66" t="s">
        <v>1280</v>
      </c>
      <c r="H1059" s="101" t="s">
        <v>3330</v>
      </c>
      <c r="I1059" s="101" t="s">
        <v>3331</v>
      </c>
      <c r="J1059" s="65"/>
      <c r="K1059" s="65"/>
      <c r="L1059" s="65"/>
      <c r="M1059" s="65"/>
      <c r="N1059" s="65"/>
      <c r="O1059" s="65"/>
      <c r="P1059" s="65"/>
      <c r="Q1059" s="65"/>
      <c r="S1059" s="215">
        <v>1</v>
      </c>
      <c r="T1059" s="4"/>
      <c r="U1059" s="5"/>
      <c r="V1059" s="5"/>
      <c r="W1059" s="5"/>
      <c r="X1059" s="5"/>
      <c r="Y1059" s="5"/>
    </row>
    <row r="1060" spans="2:25" s="3" customFormat="1" ht="60" customHeight="1">
      <c r="B1060" s="14" t="s">
        <v>513</v>
      </c>
      <c r="C1060" s="14" t="s">
        <v>780</v>
      </c>
      <c r="D1060" s="6" t="s">
        <v>733</v>
      </c>
      <c r="E1060" s="23" t="s">
        <v>1578</v>
      </c>
      <c r="F1060" s="66" t="s">
        <v>1279</v>
      </c>
      <c r="G1060" s="66" t="s">
        <v>1280</v>
      </c>
      <c r="H1060" s="101" t="s">
        <v>3332</v>
      </c>
      <c r="I1060" s="101" t="s">
        <v>3333</v>
      </c>
      <c r="J1060" s="65"/>
      <c r="K1060" s="65"/>
      <c r="L1060" s="65"/>
      <c r="M1060" s="65"/>
      <c r="N1060" s="65"/>
      <c r="O1060" s="65"/>
      <c r="P1060" s="65"/>
      <c r="Q1060" s="65"/>
      <c r="S1060" s="215">
        <v>1</v>
      </c>
      <c r="T1060" s="4"/>
      <c r="U1060" s="5"/>
      <c r="V1060" s="5"/>
      <c r="W1060" s="5"/>
      <c r="X1060" s="5"/>
      <c r="Y1060" s="5"/>
    </row>
    <row r="1061" spans="2:25" s="3" customFormat="1" ht="60" customHeight="1">
      <c r="B1061" s="14" t="s">
        <v>513</v>
      </c>
      <c r="C1061" s="14" t="s">
        <v>650</v>
      </c>
      <c r="D1061" s="6" t="s">
        <v>565</v>
      </c>
      <c r="E1061" s="23" t="s">
        <v>1582</v>
      </c>
      <c r="F1061" s="66" t="s">
        <v>1279</v>
      </c>
      <c r="G1061" s="66" t="s">
        <v>1280</v>
      </c>
      <c r="H1061" s="101" t="s">
        <v>3334</v>
      </c>
      <c r="I1061" s="101" t="s">
        <v>3335</v>
      </c>
      <c r="J1061" s="65"/>
      <c r="K1061" s="65"/>
      <c r="L1061" s="65"/>
      <c r="M1061" s="65"/>
      <c r="N1061" s="65"/>
      <c r="O1061" s="65"/>
      <c r="P1061" s="65"/>
      <c r="Q1061" s="65"/>
      <c r="S1061" s="215">
        <v>1</v>
      </c>
      <c r="T1061" s="4"/>
      <c r="U1061" s="5"/>
      <c r="V1061" s="5"/>
      <c r="W1061" s="5"/>
      <c r="X1061" s="5"/>
      <c r="Y1061" s="5"/>
    </row>
    <row r="1062" spans="2:25" s="3" customFormat="1" ht="60" customHeight="1">
      <c r="B1062" s="14" t="s">
        <v>513</v>
      </c>
      <c r="C1062" s="14" t="s">
        <v>466</v>
      </c>
      <c r="D1062" s="6" t="s">
        <v>750</v>
      </c>
      <c r="E1062" s="23" t="s">
        <v>1586</v>
      </c>
      <c r="F1062" s="66" t="s">
        <v>1279</v>
      </c>
      <c r="G1062" s="66" t="s">
        <v>1280</v>
      </c>
      <c r="H1062" s="101" t="s">
        <v>3336</v>
      </c>
      <c r="I1062" s="101" t="s">
        <v>3337</v>
      </c>
      <c r="J1062" s="65"/>
      <c r="K1062" s="65"/>
      <c r="L1062" s="65"/>
      <c r="M1062" s="65"/>
      <c r="N1062" s="65"/>
      <c r="O1062" s="65"/>
      <c r="P1062" s="65"/>
      <c r="Q1062" s="65"/>
      <c r="S1062" s="215">
        <v>1</v>
      </c>
      <c r="T1062" s="4"/>
      <c r="U1062" s="5"/>
      <c r="V1062" s="5"/>
      <c r="W1062" s="5"/>
      <c r="X1062" s="5"/>
      <c r="Y1062" s="5"/>
    </row>
    <row r="1063" spans="2:25" s="3" customFormat="1" ht="60" customHeight="1">
      <c r="B1063" s="14" t="s">
        <v>513</v>
      </c>
      <c r="C1063" s="14" t="s">
        <v>783</v>
      </c>
      <c r="D1063" s="6" t="s">
        <v>757</v>
      </c>
      <c r="E1063" s="23" t="s">
        <v>1589</v>
      </c>
      <c r="F1063" s="66" t="s">
        <v>1279</v>
      </c>
      <c r="G1063" s="66" t="s">
        <v>1280</v>
      </c>
      <c r="H1063" s="101" t="s">
        <v>3338</v>
      </c>
      <c r="I1063" s="101" t="s">
        <v>3339</v>
      </c>
      <c r="J1063" s="65"/>
      <c r="K1063" s="65"/>
      <c r="L1063" s="65"/>
      <c r="M1063" s="65"/>
      <c r="N1063" s="65"/>
      <c r="O1063" s="65"/>
      <c r="P1063" s="65"/>
      <c r="Q1063" s="65"/>
      <c r="S1063" s="215">
        <v>1</v>
      </c>
      <c r="T1063" s="4"/>
      <c r="U1063" s="5"/>
      <c r="V1063" s="5"/>
      <c r="W1063" s="5"/>
      <c r="X1063" s="5"/>
      <c r="Y1063" s="5"/>
    </row>
    <row r="1064" spans="2:25" s="3" customFormat="1" ht="60" customHeight="1">
      <c r="B1064" s="14" t="s">
        <v>513</v>
      </c>
      <c r="C1064" s="14" t="s">
        <v>883</v>
      </c>
      <c r="D1064" s="6" t="s">
        <v>1593</v>
      </c>
      <c r="E1064" s="23" t="s">
        <v>1594</v>
      </c>
      <c r="F1064" s="66" t="s">
        <v>1279</v>
      </c>
      <c r="G1064" s="66" t="s">
        <v>1280</v>
      </c>
      <c r="H1064" s="101" t="s">
        <v>3340</v>
      </c>
      <c r="I1064" s="101" t="s">
        <v>3341</v>
      </c>
      <c r="J1064" s="65"/>
      <c r="K1064" s="65"/>
      <c r="L1064" s="65"/>
      <c r="M1064" s="65"/>
      <c r="N1064" s="65"/>
      <c r="O1064" s="65"/>
      <c r="P1064" s="65"/>
      <c r="Q1064" s="65"/>
      <c r="S1064" s="215">
        <v>1</v>
      </c>
      <c r="T1064" s="4"/>
      <c r="U1064" s="5"/>
      <c r="V1064" s="5"/>
      <c r="W1064" s="5"/>
      <c r="X1064" s="5"/>
      <c r="Y1064" s="5"/>
    </row>
    <row r="1065" spans="2:25" s="3" customFormat="1" ht="60" customHeight="1">
      <c r="B1065" s="14" t="s">
        <v>722</v>
      </c>
      <c r="C1065" s="14" t="s">
        <v>647</v>
      </c>
      <c r="D1065" s="6" t="s">
        <v>336</v>
      </c>
      <c r="E1065" s="23" t="s">
        <v>1570</v>
      </c>
      <c r="F1065" s="66" t="s">
        <v>716</v>
      </c>
      <c r="G1065" s="66" t="s">
        <v>1283</v>
      </c>
      <c r="H1065" s="101" t="s">
        <v>3342</v>
      </c>
      <c r="I1065" s="101" t="s">
        <v>3343</v>
      </c>
      <c r="J1065" s="65"/>
      <c r="K1065" s="65"/>
      <c r="L1065" s="65"/>
      <c r="M1065" s="65"/>
      <c r="N1065" s="65"/>
      <c r="O1065" s="65"/>
      <c r="P1065" s="65"/>
      <c r="Q1065" s="65"/>
      <c r="S1065" s="215">
        <v>1</v>
      </c>
      <c r="T1065" s="4"/>
      <c r="U1065" s="5"/>
      <c r="V1065" s="5"/>
      <c r="W1065" s="5"/>
      <c r="X1065" s="5"/>
      <c r="Y1065" s="5"/>
    </row>
    <row r="1066" spans="2:25" s="3" customFormat="1" ht="60" customHeight="1">
      <c r="B1066" s="14" t="s">
        <v>722</v>
      </c>
      <c r="C1066" s="14" t="s">
        <v>676</v>
      </c>
      <c r="D1066" s="6" t="s">
        <v>336</v>
      </c>
      <c r="E1066" s="23" t="s">
        <v>1574</v>
      </c>
      <c r="F1066" s="66" t="s">
        <v>716</v>
      </c>
      <c r="G1066" s="66" t="s">
        <v>1283</v>
      </c>
      <c r="H1066" s="101" t="s">
        <v>3344</v>
      </c>
      <c r="I1066" s="101" t="s">
        <v>3345</v>
      </c>
      <c r="J1066" s="65"/>
      <c r="K1066" s="65"/>
      <c r="L1066" s="65"/>
      <c r="M1066" s="65"/>
      <c r="N1066" s="65"/>
      <c r="O1066" s="65"/>
      <c r="P1066" s="65"/>
      <c r="Q1066" s="65"/>
      <c r="S1066" s="215">
        <v>1</v>
      </c>
      <c r="T1066" s="4"/>
      <c r="U1066" s="5"/>
      <c r="V1066" s="5"/>
      <c r="W1066" s="5"/>
      <c r="X1066" s="5"/>
      <c r="Y1066" s="5"/>
    </row>
    <row r="1067" spans="2:25" s="3" customFormat="1" ht="60" customHeight="1">
      <c r="B1067" s="14" t="s">
        <v>722</v>
      </c>
      <c r="C1067" s="14" t="s">
        <v>749</v>
      </c>
      <c r="D1067" s="6" t="s">
        <v>733</v>
      </c>
      <c r="E1067" s="23" t="s">
        <v>1578</v>
      </c>
      <c r="F1067" s="66" t="s">
        <v>716</v>
      </c>
      <c r="G1067" s="66" t="s">
        <v>1283</v>
      </c>
      <c r="H1067" s="101" t="s">
        <v>3346</v>
      </c>
      <c r="I1067" s="101" t="s">
        <v>3347</v>
      </c>
      <c r="J1067" s="65"/>
      <c r="K1067" s="65"/>
      <c r="L1067" s="65"/>
      <c r="M1067" s="65"/>
      <c r="N1067" s="65"/>
      <c r="O1067" s="65"/>
      <c r="P1067" s="65"/>
      <c r="Q1067" s="65"/>
      <c r="S1067" s="215">
        <v>1</v>
      </c>
      <c r="T1067" s="4"/>
      <c r="U1067" s="5"/>
      <c r="V1067" s="5"/>
      <c r="W1067" s="5"/>
      <c r="X1067" s="5"/>
      <c r="Y1067" s="5"/>
    </row>
    <row r="1068" spans="2:25" s="3" customFormat="1" ht="60" customHeight="1">
      <c r="B1068" s="14" t="s">
        <v>722</v>
      </c>
      <c r="C1068" s="14" t="s">
        <v>791</v>
      </c>
      <c r="D1068" s="6" t="s">
        <v>565</v>
      </c>
      <c r="E1068" s="23" t="s">
        <v>1582</v>
      </c>
      <c r="F1068" s="66" t="s">
        <v>716</v>
      </c>
      <c r="G1068" s="66" t="s">
        <v>1283</v>
      </c>
      <c r="H1068" s="101" t="s">
        <v>3348</v>
      </c>
      <c r="I1068" s="101" t="s">
        <v>3349</v>
      </c>
      <c r="J1068" s="65"/>
      <c r="K1068" s="65"/>
      <c r="L1068" s="65"/>
      <c r="M1068" s="65"/>
      <c r="N1068" s="65"/>
      <c r="O1068" s="65"/>
      <c r="P1068" s="65"/>
      <c r="Q1068" s="65"/>
      <c r="S1068" s="215">
        <v>1</v>
      </c>
      <c r="T1068" s="4"/>
      <c r="U1068" s="5"/>
      <c r="V1068" s="5"/>
      <c r="W1068" s="5"/>
      <c r="X1068" s="5"/>
      <c r="Y1068" s="5"/>
    </row>
    <row r="1069" spans="2:25" s="3" customFormat="1" ht="60" customHeight="1">
      <c r="B1069" s="14" t="s">
        <v>722</v>
      </c>
      <c r="C1069" s="14" t="s">
        <v>483</v>
      </c>
      <c r="D1069" s="6" t="s">
        <v>750</v>
      </c>
      <c r="E1069" s="23" t="s">
        <v>1586</v>
      </c>
      <c r="F1069" s="66" t="s">
        <v>716</v>
      </c>
      <c r="G1069" s="66" t="s">
        <v>1283</v>
      </c>
      <c r="H1069" s="101" t="s">
        <v>3350</v>
      </c>
      <c r="I1069" s="101" t="s">
        <v>3351</v>
      </c>
      <c r="J1069" s="65"/>
      <c r="K1069" s="65"/>
      <c r="L1069" s="65"/>
      <c r="M1069" s="65"/>
      <c r="N1069" s="65"/>
      <c r="O1069" s="65"/>
      <c r="P1069" s="65"/>
      <c r="Q1069" s="65"/>
      <c r="S1069" s="215">
        <v>1</v>
      </c>
      <c r="T1069" s="4"/>
      <c r="U1069" s="5"/>
      <c r="V1069" s="5"/>
      <c r="W1069" s="5"/>
      <c r="X1069" s="5"/>
      <c r="Y1069" s="5"/>
    </row>
    <row r="1070" spans="2:25" s="3" customFormat="1" ht="60" customHeight="1">
      <c r="B1070" s="14" t="s">
        <v>722</v>
      </c>
      <c r="C1070" s="14" t="s">
        <v>764</v>
      </c>
      <c r="D1070" s="6" t="s">
        <v>757</v>
      </c>
      <c r="E1070" s="23" t="s">
        <v>1589</v>
      </c>
      <c r="F1070" s="66" t="s">
        <v>716</v>
      </c>
      <c r="G1070" s="66" t="s">
        <v>1283</v>
      </c>
      <c r="H1070" s="101" t="s">
        <v>3352</v>
      </c>
      <c r="I1070" s="101" t="s">
        <v>3353</v>
      </c>
      <c r="J1070" s="65"/>
      <c r="K1070" s="65"/>
      <c r="L1070" s="65"/>
      <c r="M1070" s="65"/>
      <c r="N1070" s="65"/>
      <c r="O1070" s="65"/>
      <c r="P1070" s="65"/>
      <c r="Q1070" s="65"/>
      <c r="S1070" s="215">
        <v>1</v>
      </c>
      <c r="T1070" s="4"/>
      <c r="U1070" s="5"/>
      <c r="V1070" s="5"/>
      <c r="W1070" s="5"/>
      <c r="X1070" s="5"/>
      <c r="Y1070" s="5"/>
    </row>
    <row r="1071" spans="2:25" s="3" customFormat="1" ht="60" customHeight="1">
      <c r="B1071" s="14" t="s">
        <v>722</v>
      </c>
      <c r="C1071" s="14" t="s">
        <v>471</v>
      </c>
      <c r="D1071" s="6" t="s">
        <v>1593</v>
      </c>
      <c r="E1071" s="23" t="s">
        <v>1594</v>
      </c>
      <c r="F1071" s="66" t="s">
        <v>716</v>
      </c>
      <c r="G1071" s="66" t="s">
        <v>1283</v>
      </c>
      <c r="H1071" s="101" t="s">
        <v>3354</v>
      </c>
      <c r="I1071" s="101" t="s">
        <v>3355</v>
      </c>
      <c r="J1071" s="65"/>
      <c r="K1071" s="65"/>
      <c r="L1071" s="65"/>
      <c r="M1071" s="65"/>
      <c r="N1071" s="65"/>
      <c r="O1071" s="65"/>
      <c r="P1071" s="65"/>
      <c r="Q1071" s="65"/>
      <c r="S1071" s="215">
        <v>1</v>
      </c>
      <c r="T1071" s="4"/>
      <c r="U1071" s="5"/>
      <c r="V1071" s="5"/>
      <c r="W1071" s="5"/>
      <c r="X1071" s="5"/>
      <c r="Y1071" s="5"/>
    </row>
    <row r="1072" spans="2:25" s="3" customFormat="1" ht="60" customHeight="1">
      <c r="B1072" s="14" t="s">
        <v>738</v>
      </c>
      <c r="C1072" s="14" t="s">
        <v>710</v>
      </c>
      <c r="D1072" s="6" t="s">
        <v>336</v>
      </c>
      <c r="E1072" s="23" t="s">
        <v>1570</v>
      </c>
      <c r="F1072" s="66" t="s">
        <v>1029</v>
      </c>
      <c r="G1072" s="66" t="s">
        <v>1286</v>
      </c>
      <c r="H1072" s="101" t="s">
        <v>3356</v>
      </c>
      <c r="I1072" s="101" t="s">
        <v>3357</v>
      </c>
      <c r="J1072" s="65"/>
      <c r="K1072" s="65"/>
      <c r="L1072" s="65"/>
      <c r="M1072" s="65"/>
      <c r="N1072" s="65"/>
      <c r="O1072" s="65"/>
      <c r="P1072" s="65"/>
      <c r="Q1072" s="65"/>
      <c r="S1072" s="215">
        <v>1</v>
      </c>
      <c r="T1072" s="4"/>
      <c r="U1072" s="5"/>
      <c r="V1072" s="5"/>
      <c r="W1072" s="5"/>
      <c r="X1072" s="5"/>
      <c r="Y1072" s="5"/>
    </row>
    <row r="1073" spans="2:25" s="3" customFormat="1" ht="60" customHeight="1">
      <c r="B1073" s="14" t="s">
        <v>738</v>
      </c>
      <c r="C1073" s="14" t="s">
        <v>684</v>
      </c>
      <c r="D1073" s="6" t="s">
        <v>336</v>
      </c>
      <c r="E1073" s="23" t="s">
        <v>1574</v>
      </c>
      <c r="F1073" s="66" t="s">
        <v>1029</v>
      </c>
      <c r="G1073" s="66" t="s">
        <v>1286</v>
      </c>
      <c r="H1073" s="101" t="s">
        <v>3358</v>
      </c>
      <c r="I1073" s="101" t="s">
        <v>3359</v>
      </c>
      <c r="J1073" s="65"/>
      <c r="K1073" s="65"/>
      <c r="L1073" s="65"/>
      <c r="M1073" s="65"/>
      <c r="N1073" s="65"/>
      <c r="O1073" s="65"/>
      <c r="P1073" s="65"/>
      <c r="Q1073" s="65"/>
      <c r="S1073" s="215">
        <v>1</v>
      </c>
      <c r="T1073" s="4"/>
      <c r="U1073" s="5"/>
      <c r="V1073" s="5"/>
      <c r="W1073" s="5"/>
      <c r="X1073" s="5"/>
      <c r="Y1073" s="5"/>
    </row>
    <row r="1074" spans="2:25" s="3" customFormat="1" ht="60" customHeight="1">
      <c r="B1074" s="14" t="s">
        <v>738</v>
      </c>
      <c r="C1074" s="14" t="s">
        <v>1073</v>
      </c>
      <c r="D1074" s="6" t="s">
        <v>733</v>
      </c>
      <c r="E1074" s="23" t="s">
        <v>1578</v>
      </c>
      <c r="F1074" s="66" t="s">
        <v>1029</v>
      </c>
      <c r="G1074" s="66" t="s">
        <v>1286</v>
      </c>
      <c r="H1074" s="101" t="s">
        <v>3360</v>
      </c>
      <c r="I1074" s="101" t="s">
        <v>3361</v>
      </c>
      <c r="J1074" s="65"/>
      <c r="K1074" s="65"/>
      <c r="L1074" s="65"/>
      <c r="M1074" s="65"/>
      <c r="N1074" s="65"/>
      <c r="O1074" s="65"/>
      <c r="P1074" s="65"/>
      <c r="Q1074" s="65"/>
      <c r="S1074" s="215">
        <v>1</v>
      </c>
      <c r="T1074" s="4"/>
      <c r="U1074" s="5"/>
      <c r="V1074" s="5"/>
      <c r="W1074" s="5"/>
      <c r="X1074" s="5"/>
      <c r="Y1074" s="5"/>
    </row>
    <row r="1075" spans="2:25" s="3" customFormat="1" ht="60" customHeight="1">
      <c r="B1075" s="14" t="s">
        <v>738</v>
      </c>
      <c r="C1075" s="14" t="s">
        <v>648</v>
      </c>
      <c r="D1075" s="6" t="s">
        <v>565</v>
      </c>
      <c r="E1075" s="23" t="s">
        <v>1582</v>
      </c>
      <c r="F1075" s="66" t="s">
        <v>1029</v>
      </c>
      <c r="G1075" s="66" t="s">
        <v>1286</v>
      </c>
      <c r="H1075" s="101" t="s">
        <v>3362</v>
      </c>
      <c r="I1075" s="101" t="s">
        <v>3363</v>
      </c>
      <c r="J1075" s="65"/>
      <c r="K1075" s="65"/>
      <c r="L1075" s="65"/>
      <c r="M1075" s="65"/>
      <c r="N1075" s="65"/>
      <c r="O1075" s="65"/>
      <c r="P1075" s="65"/>
      <c r="Q1075" s="65"/>
      <c r="S1075" s="215">
        <v>1</v>
      </c>
      <c r="T1075" s="4"/>
      <c r="U1075" s="5"/>
      <c r="V1075" s="5"/>
      <c r="W1075" s="5"/>
      <c r="X1075" s="5"/>
      <c r="Y1075" s="5"/>
    </row>
    <row r="1076" spans="2:25" s="3" customFormat="1" ht="60" customHeight="1">
      <c r="B1076" s="14" t="s">
        <v>738</v>
      </c>
      <c r="C1076" s="14" t="s">
        <v>650</v>
      </c>
      <c r="D1076" s="6" t="s">
        <v>750</v>
      </c>
      <c r="E1076" s="23" t="s">
        <v>1586</v>
      </c>
      <c r="F1076" s="66" t="s">
        <v>1029</v>
      </c>
      <c r="G1076" s="66" t="s">
        <v>1286</v>
      </c>
      <c r="H1076" s="101" t="s">
        <v>3364</v>
      </c>
      <c r="I1076" s="101" t="s">
        <v>3365</v>
      </c>
      <c r="J1076" s="65"/>
      <c r="K1076" s="65"/>
      <c r="L1076" s="65"/>
      <c r="M1076" s="65"/>
      <c r="N1076" s="65"/>
      <c r="O1076" s="65"/>
      <c r="P1076" s="65"/>
      <c r="Q1076" s="65"/>
      <c r="S1076" s="215">
        <v>1</v>
      </c>
      <c r="T1076" s="4"/>
      <c r="U1076" s="5"/>
      <c r="V1076" s="5"/>
      <c r="W1076" s="5"/>
      <c r="X1076" s="5"/>
      <c r="Y1076" s="5"/>
    </row>
    <row r="1077" spans="2:25" s="3" customFormat="1" ht="60" customHeight="1">
      <c r="B1077" s="14" t="s">
        <v>738</v>
      </c>
      <c r="C1077" s="14" t="s">
        <v>809</v>
      </c>
      <c r="D1077" s="6" t="s">
        <v>757</v>
      </c>
      <c r="E1077" s="23" t="s">
        <v>1589</v>
      </c>
      <c r="F1077" s="66" t="s">
        <v>1029</v>
      </c>
      <c r="G1077" s="66" t="s">
        <v>1286</v>
      </c>
      <c r="H1077" s="101" t="s">
        <v>3366</v>
      </c>
      <c r="I1077" s="101" t="s">
        <v>3367</v>
      </c>
      <c r="J1077" s="65"/>
      <c r="K1077" s="65"/>
      <c r="L1077" s="65"/>
      <c r="M1077" s="65"/>
      <c r="N1077" s="65"/>
      <c r="O1077" s="65"/>
      <c r="P1077" s="65"/>
      <c r="Q1077" s="65"/>
      <c r="S1077" s="215">
        <v>1</v>
      </c>
      <c r="T1077" s="4"/>
      <c r="U1077" s="5"/>
      <c r="V1077" s="5"/>
      <c r="W1077" s="5"/>
      <c r="X1077" s="5"/>
      <c r="Y1077" s="5"/>
    </row>
    <row r="1078" spans="2:25" s="3" customFormat="1" ht="60" customHeight="1">
      <c r="B1078" s="14" t="s">
        <v>738</v>
      </c>
      <c r="C1078" s="14" t="s">
        <v>483</v>
      </c>
      <c r="D1078" s="6" t="s">
        <v>1593</v>
      </c>
      <c r="E1078" s="23" t="s">
        <v>1594</v>
      </c>
      <c r="F1078" s="66" t="s">
        <v>1029</v>
      </c>
      <c r="G1078" s="66" t="s">
        <v>1286</v>
      </c>
      <c r="H1078" s="101" t="s">
        <v>3368</v>
      </c>
      <c r="I1078" s="101" t="s">
        <v>3369</v>
      </c>
      <c r="J1078" s="65"/>
      <c r="K1078" s="65"/>
      <c r="L1078" s="65"/>
      <c r="M1078" s="65"/>
      <c r="N1078" s="65"/>
      <c r="O1078" s="65"/>
      <c r="P1078" s="65"/>
      <c r="Q1078" s="65"/>
      <c r="S1078" s="215">
        <v>1</v>
      </c>
      <c r="T1078" s="4"/>
      <c r="U1078" s="5"/>
      <c r="V1078" s="5"/>
      <c r="W1078" s="5"/>
      <c r="X1078" s="5"/>
      <c r="Y1078" s="5"/>
    </row>
    <row r="1079" spans="2:25" s="3" customFormat="1" ht="60" customHeight="1">
      <c r="B1079" s="14" t="s">
        <v>712</v>
      </c>
      <c r="C1079" s="14" t="s">
        <v>883</v>
      </c>
      <c r="D1079" s="6" t="s">
        <v>336</v>
      </c>
      <c r="E1079" s="23" t="s">
        <v>1570</v>
      </c>
      <c r="F1079" s="66" t="s">
        <v>894</v>
      </c>
      <c r="G1079" s="66" t="s">
        <v>1289</v>
      </c>
      <c r="H1079" s="101" t="s">
        <v>3370</v>
      </c>
      <c r="I1079" s="101" t="s">
        <v>3371</v>
      </c>
      <c r="J1079" s="65"/>
      <c r="K1079" s="65"/>
      <c r="L1079" s="65"/>
      <c r="M1079" s="65"/>
      <c r="N1079" s="65"/>
      <c r="O1079" s="65"/>
      <c r="P1079" s="65"/>
      <c r="Q1079" s="65"/>
      <c r="S1079" s="215">
        <v>1</v>
      </c>
      <c r="T1079" s="4"/>
      <c r="U1079" s="5"/>
      <c r="V1079" s="5"/>
      <c r="W1079" s="5"/>
      <c r="X1079" s="5"/>
      <c r="Y1079" s="5"/>
    </row>
    <row r="1080" spans="2:25" s="3" customFormat="1" ht="60" customHeight="1">
      <c r="B1080" s="14" t="s">
        <v>712</v>
      </c>
      <c r="C1080" s="14" t="s">
        <v>662</v>
      </c>
      <c r="D1080" s="6" t="s">
        <v>336</v>
      </c>
      <c r="E1080" s="23" t="s">
        <v>1574</v>
      </c>
      <c r="F1080" s="66" t="s">
        <v>894</v>
      </c>
      <c r="G1080" s="66" t="s">
        <v>1289</v>
      </c>
      <c r="H1080" s="101" t="s">
        <v>3372</v>
      </c>
      <c r="I1080" s="101" t="s">
        <v>3373</v>
      </c>
      <c r="J1080" s="65"/>
      <c r="K1080" s="65"/>
      <c r="L1080" s="65"/>
      <c r="M1080" s="65"/>
      <c r="N1080" s="65"/>
      <c r="O1080" s="65"/>
      <c r="P1080" s="65"/>
      <c r="Q1080" s="65"/>
      <c r="S1080" s="215">
        <v>1</v>
      </c>
      <c r="T1080" s="4"/>
      <c r="U1080" s="5"/>
      <c r="V1080" s="5"/>
      <c r="W1080" s="5"/>
      <c r="X1080" s="5"/>
      <c r="Y1080" s="5"/>
    </row>
    <row r="1081" spans="2:25" s="3" customFormat="1" ht="60" customHeight="1">
      <c r="B1081" s="14" t="s">
        <v>712</v>
      </c>
      <c r="C1081" s="14" t="s">
        <v>647</v>
      </c>
      <c r="D1081" s="6" t="s">
        <v>733</v>
      </c>
      <c r="E1081" s="23" t="s">
        <v>1578</v>
      </c>
      <c r="F1081" s="66" t="s">
        <v>894</v>
      </c>
      <c r="G1081" s="66" t="s">
        <v>1289</v>
      </c>
      <c r="H1081" s="101" t="s">
        <v>3374</v>
      </c>
      <c r="I1081" s="101" t="s">
        <v>3375</v>
      </c>
      <c r="J1081" s="65"/>
      <c r="K1081" s="65"/>
      <c r="L1081" s="65"/>
      <c r="M1081" s="65"/>
      <c r="N1081" s="65"/>
      <c r="O1081" s="65"/>
      <c r="P1081" s="65"/>
      <c r="Q1081" s="65"/>
      <c r="S1081" s="215">
        <v>1</v>
      </c>
      <c r="T1081" s="4"/>
      <c r="U1081" s="5"/>
      <c r="V1081" s="5"/>
      <c r="W1081" s="5"/>
      <c r="X1081" s="5"/>
      <c r="Y1081" s="5"/>
    </row>
    <row r="1082" spans="2:25" s="3" customFormat="1" ht="60" customHeight="1">
      <c r="B1082" s="14" t="s">
        <v>712</v>
      </c>
      <c r="C1082" s="14" t="s">
        <v>941</v>
      </c>
      <c r="D1082" s="6" t="s">
        <v>565</v>
      </c>
      <c r="E1082" s="23" t="s">
        <v>1582</v>
      </c>
      <c r="F1082" s="66" t="s">
        <v>894</v>
      </c>
      <c r="G1082" s="66" t="s">
        <v>1289</v>
      </c>
      <c r="H1082" s="101" t="s">
        <v>3376</v>
      </c>
      <c r="I1082" s="101" t="s">
        <v>3377</v>
      </c>
      <c r="J1082" s="65"/>
      <c r="K1082" s="65"/>
      <c r="L1082" s="65"/>
      <c r="M1082" s="65"/>
      <c r="N1082" s="65"/>
      <c r="O1082" s="65"/>
      <c r="P1082" s="65"/>
      <c r="Q1082" s="65"/>
      <c r="S1082" s="215">
        <v>1</v>
      </c>
      <c r="T1082" s="4"/>
      <c r="U1082" s="5"/>
      <c r="V1082" s="5"/>
      <c r="W1082" s="5"/>
      <c r="X1082" s="5"/>
      <c r="Y1082" s="5"/>
    </row>
    <row r="1083" spans="2:25" s="3" customFormat="1" ht="60" customHeight="1">
      <c r="B1083" s="14" t="s">
        <v>712</v>
      </c>
      <c r="C1083" s="14" t="s">
        <v>780</v>
      </c>
      <c r="D1083" s="6" t="s">
        <v>750</v>
      </c>
      <c r="E1083" s="23" t="s">
        <v>1586</v>
      </c>
      <c r="F1083" s="66" t="s">
        <v>894</v>
      </c>
      <c r="G1083" s="66" t="s">
        <v>1289</v>
      </c>
      <c r="H1083" s="101" t="s">
        <v>3378</v>
      </c>
      <c r="I1083" s="101" t="s">
        <v>3379</v>
      </c>
      <c r="J1083" s="65"/>
      <c r="K1083" s="65"/>
      <c r="L1083" s="65"/>
      <c r="M1083" s="65"/>
      <c r="N1083" s="65"/>
      <c r="O1083" s="65"/>
      <c r="P1083" s="65"/>
      <c r="Q1083" s="65"/>
      <c r="S1083" s="215">
        <v>1</v>
      </c>
      <c r="T1083" s="4"/>
      <c r="U1083" s="5"/>
      <c r="V1083" s="5"/>
      <c r="W1083" s="5"/>
      <c r="X1083" s="5"/>
      <c r="Y1083" s="5"/>
    </row>
    <row r="1084" spans="2:25" s="3" customFormat="1" ht="60" customHeight="1">
      <c r="B1084" s="14" t="s">
        <v>712</v>
      </c>
      <c r="C1084" s="14" t="s">
        <v>474</v>
      </c>
      <c r="D1084" s="6" t="s">
        <v>757</v>
      </c>
      <c r="E1084" s="23" t="s">
        <v>1589</v>
      </c>
      <c r="F1084" s="66" t="s">
        <v>894</v>
      </c>
      <c r="G1084" s="66" t="s">
        <v>1289</v>
      </c>
      <c r="H1084" s="101" t="s">
        <v>3380</v>
      </c>
      <c r="I1084" s="101" t="s">
        <v>3381</v>
      </c>
      <c r="J1084" s="65"/>
      <c r="K1084" s="65"/>
      <c r="L1084" s="65"/>
      <c r="M1084" s="65"/>
      <c r="N1084" s="65"/>
      <c r="O1084" s="65"/>
      <c r="P1084" s="65"/>
      <c r="Q1084" s="65"/>
      <c r="S1084" s="215">
        <v>1</v>
      </c>
      <c r="T1084" s="4"/>
      <c r="U1084" s="5"/>
      <c r="V1084" s="5"/>
      <c r="W1084" s="5"/>
      <c r="X1084" s="5"/>
      <c r="Y1084" s="5"/>
    </row>
    <row r="1085" spans="2:25" s="3" customFormat="1" ht="60" customHeight="1">
      <c r="B1085" s="14" t="s">
        <v>712</v>
      </c>
      <c r="C1085" s="14" t="s">
        <v>483</v>
      </c>
      <c r="D1085" s="6" t="s">
        <v>1593</v>
      </c>
      <c r="E1085" s="23" t="s">
        <v>1594</v>
      </c>
      <c r="F1085" s="66" t="s">
        <v>894</v>
      </c>
      <c r="G1085" s="66" t="s">
        <v>1289</v>
      </c>
      <c r="H1085" s="101" t="s">
        <v>3382</v>
      </c>
      <c r="I1085" s="101" t="s">
        <v>3383</v>
      </c>
      <c r="J1085" s="65"/>
      <c r="K1085" s="65"/>
      <c r="L1085" s="65"/>
      <c r="M1085" s="65"/>
      <c r="N1085" s="65"/>
      <c r="O1085" s="65"/>
      <c r="P1085" s="65"/>
      <c r="Q1085" s="65"/>
      <c r="S1085" s="215">
        <v>1</v>
      </c>
      <c r="T1085" s="4"/>
      <c r="U1085" s="5"/>
      <c r="V1085" s="5"/>
      <c r="W1085" s="5"/>
      <c r="X1085" s="5"/>
      <c r="Y1085" s="5"/>
    </row>
    <row r="1086" spans="2:25" s="3" customFormat="1" ht="60" customHeight="1">
      <c r="B1086" s="14" t="s">
        <v>743</v>
      </c>
      <c r="C1086" s="14" t="s">
        <v>897</v>
      </c>
      <c r="D1086" s="6" t="s">
        <v>336</v>
      </c>
      <c r="E1086" s="23" t="s">
        <v>1570</v>
      </c>
      <c r="F1086" s="66" t="s">
        <v>1234</v>
      </c>
      <c r="G1086" s="66" t="s">
        <v>1292</v>
      </c>
      <c r="H1086" s="101" t="s">
        <v>3384</v>
      </c>
      <c r="I1086" s="101" t="s">
        <v>3385</v>
      </c>
      <c r="J1086" s="65"/>
      <c r="K1086" s="65"/>
      <c r="L1086" s="65"/>
      <c r="M1086" s="65"/>
      <c r="N1086" s="65"/>
      <c r="O1086" s="65"/>
      <c r="P1086" s="65"/>
      <c r="Q1086" s="65"/>
      <c r="S1086" s="215">
        <v>1</v>
      </c>
      <c r="T1086" s="4"/>
      <c r="U1086" s="5"/>
      <c r="V1086" s="5"/>
      <c r="W1086" s="5"/>
      <c r="X1086" s="5"/>
      <c r="Y1086" s="5"/>
    </row>
    <row r="1087" spans="2:25" s="3" customFormat="1" ht="60" customHeight="1">
      <c r="B1087" s="14" t="s">
        <v>743</v>
      </c>
      <c r="C1087" s="14" t="s">
        <v>471</v>
      </c>
      <c r="D1087" s="6" t="s">
        <v>336</v>
      </c>
      <c r="E1087" s="23" t="s">
        <v>1574</v>
      </c>
      <c r="F1087" s="66" t="s">
        <v>1234</v>
      </c>
      <c r="G1087" s="66" t="s">
        <v>1292</v>
      </c>
      <c r="H1087" s="101" t="s">
        <v>3386</v>
      </c>
      <c r="I1087" s="101" t="s">
        <v>3387</v>
      </c>
      <c r="J1087" s="65"/>
      <c r="K1087" s="65"/>
      <c r="L1087" s="65"/>
      <c r="M1087" s="65"/>
      <c r="N1087" s="65"/>
      <c r="O1087" s="65"/>
      <c r="P1087" s="65"/>
      <c r="Q1087" s="65"/>
      <c r="S1087" s="215">
        <v>1</v>
      </c>
      <c r="T1087" s="4"/>
      <c r="U1087" s="5"/>
      <c r="V1087" s="5"/>
      <c r="W1087" s="5"/>
      <c r="X1087" s="5"/>
      <c r="Y1087" s="5"/>
    </row>
    <row r="1088" spans="2:25" s="3" customFormat="1" ht="60" customHeight="1">
      <c r="B1088" s="14" t="s">
        <v>743</v>
      </c>
      <c r="C1088" s="14" t="s">
        <v>468</v>
      </c>
      <c r="D1088" s="6" t="s">
        <v>733</v>
      </c>
      <c r="E1088" s="23" t="s">
        <v>1578</v>
      </c>
      <c r="F1088" s="66" t="s">
        <v>1234</v>
      </c>
      <c r="G1088" s="66" t="s">
        <v>1292</v>
      </c>
      <c r="H1088" s="101" t="s">
        <v>3388</v>
      </c>
      <c r="I1088" s="101" t="s">
        <v>3389</v>
      </c>
      <c r="J1088" s="65"/>
      <c r="K1088" s="65"/>
      <c r="L1088" s="65"/>
      <c r="M1088" s="65"/>
      <c r="N1088" s="65"/>
      <c r="O1088" s="65"/>
      <c r="P1088" s="65"/>
      <c r="Q1088" s="65"/>
      <c r="S1088" s="215">
        <v>1</v>
      </c>
      <c r="T1088" s="4"/>
      <c r="U1088" s="5"/>
      <c r="V1088" s="5"/>
      <c r="W1088" s="5"/>
      <c r="X1088" s="5"/>
      <c r="Y1088" s="5"/>
    </row>
    <row r="1089" spans="2:25" s="3" customFormat="1" ht="60" customHeight="1">
      <c r="B1089" s="14" t="s">
        <v>743</v>
      </c>
      <c r="C1089" s="14" t="s">
        <v>719</v>
      </c>
      <c r="D1089" s="6" t="s">
        <v>565</v>
      </c>
      <c r="E1089" s="23" t="s">
        <v>1582</v>
      </c>
      <c r="F1089" s="66" t="s">
        <v>1234</v>
      </c>
      <c r="G1089" s="66" t="s">
        <v>1292</v>
      </c>
      <c r="H1089" s="101" t="s">
        <v>3390</v>
      </c>
      <c r="I1089" s="101" t="s">
        <v>3391</v>
      </c>
      <c r="J1089" s="65"/>
      <c r="K1089" s="65"/>
      <c r="L1089" s="65"/>
      <c r="M1089" s="65"/>
      <c r="N1089" s="65"/>
      <c r="O1089" s="65"/>
      <c r="P1089" s="65"/>
      <c r="Q1089" s="65"/>
      <c r="S1089" s="215">
        <v>1</v>
      </c>
      <c r="T1089" s="4"/>
      <c r="U1089" s="5"/>
      <c r="V1089" s="5"/>
      <c r="W1089" s="5"/>
      <c r="X1089" s="5"/>
      <c r="Y1089" s="5"/>
    </row>
    <row r="1090" spans="2:25" s="3" customFormat="1" ht="60" customHeight="1">
      <c r="B1090" s="14" t="s">
        <v>743</v>
      </c>
      <c r="C1090" s="14" t="s">
        <v>932</v>
      </c>
      <c r="D1090" s="6" t="s">
        <v>750</v>
      </c>
      <c r="E1090" s="23" t="s">
        <v>1586</v>
      </c>
      <c r="F1090" s="66" t="s">
        <v>1234</v>
      </c>
      <c r="G1090" s="66" t="s">
        <v>1292</v>
      </c>
      <c r="H1090" s="101" t="s">
        <v>3392</v>
      </c>
      <c r="I1090" s="101" t="s">
        <v>3393</v>
      </c>
      <c r="J1090" s="65"/>
      <c r="K1090" s="65"/>
      <c r="L1090" s="65"/>
      <c r="M1090" s="65"/>
      <c r="N1090" s="65"/>
      <c r="O1090" s="65"/>
      <c r="P1090" s="65"/>
      <c r="Q1090" s="65"/>
      <c r="S1090" s="215">
        <v>1</v>
      </c>
      <c r="T1090" s="4"/>
      <c r="U1090" s="5"/>
      <c r="V1090" s="5"/>
      <c r="W1090" s="5"/>
      <c r="X1090" s="5"/>
      <c r="Y1090" s="5"/>
    </row>
    <row r="1091" spans="2:25" s="3" customFormat="1" ht="60" customHeight="1">
      <c r="B1091" s="14" t="s">
        <v>743</v>
      </c>
      <c r="C1091" s="14" t="s">
        <v>647</v>
      </c>
      <c r="D1091" s="6" t="s">
        <v>757</v>
      </c>
      <c r="E1091" s="23" t="s">
        <v>1589</v>
      </c>
      <c r="F1091" s="66" t="s">
        <v>1234</v>
      </c>
      <c r="G1091" s="66" t="s">
        <v>1292</v>
      </c>
      <c r="H1091" s="101" t="s">
        <v>3394</v>
      </c>
      <c r="I1091" s="101" t="s">
        <v>3395</v>
      </c>
      <c r="J1091" s="65"/>
      <c r="K1091" s="65"/>
      <c r="L1091" s="65"/>
      <c r="M1091" s="65"/>
      <c r="N1091" s="65"/>
      <c r="O1091" s="65"/>
      <c r="P1091" s="65"/>
      <c r="Q1091" s="65"/>
      <c r="S1091" s="215">
        <v>1</v>
      </c>
      <c r="T1091" s="4"/>
      <c r="U1091" s="5"/>
      <c r="V1091" s="5"/>
      <c r="W1091" s="5"/>
      <c r="X1091" s="5"/>
      <c r="Y1091" s="5"/>
    </row>
    <row r="1092" spans="2:25" s="3" customFormat="1" ht="60" customHeight="1">
      <c r="B1092" s="14" t="s">
        <v>743</v>
      </c>
      <c r="C1092" s="14" t="s">
        <v>483</v>
      </c>
      <c r="D1092" s="6" t="s">
        <v>1593</v>
      </c>
      <c r="E1092" s="23" t="s">
        <v>1594</v>
      </c>
      <c r="F1092" s="66" t="s">
        <v>1234</v>
      </c>
      <c r="G1092" s="66" t="s">
        <v>1292</v>
      </c>
      <c r="H1092" s="101" t="s">
        <v>3396</v>
      </c>
      <c r="I1092" s="101" t="s">
        <v>3397</v>
      </c>
      <c r="J1092" s="65"/>
      <c r="K1092" s="65"/>
      <c r="L1092" s="65"/>
      <c r="M1092" s="65"/>
      <c r="N1092" s="65"/>
      <c r="O1092" s="65"/>
      <c r="P1092" s="65"/>
      <c r="Q1092" s="65"/>
      <c r="S1092" s="215">
        <v>1</v>
      </c>
      <c r="T1092" s="4"/>
      <c r="U1092" s="5"/>
      <c r="V1092" s="5"/>
      <c r="W1092" s="5"/>
      <c r="X1092" s="5"/>
      <c r="Y1092" s="5"/>
    </row>
    <row r="1093" spans="2:25" s="3" customFormat="1" ht="60" customHeight="1">
      <c r="B1093" s="14" t="s">
        <v>782</v>
      </c>
      <c r="C1093" s="14" t="s">
        <v>784</v>
      </c>
      <c r="D1093" s="6" t="s">
        <v>336</v>
      </c>
      <c r="E1093" s="23" t="s">
        <v>1570</v>
      </c>
      <c r="F1093" s="66" t="s">
        <v>1254</v>
      </c>
      <c r="G1093" s="66" t="s">
        <v>1295</v>
      </c>
      <c r="H1093" s="101" t="s">
        <v>3398</v>
      </c>
      <c r="I1093" s="101" t="s">
        <v>3399</v>
      </c>
      <c r="J1093" s="65"/>
      <c r="K1093" s="65"/>
      <c r="L1093" s="65"/>
      <c r="M1093" s="65"/>
      <c r="N1093" s="65"/>
      <c r="O1093" s="65"/>
      <c r="P1093" s="65"/>
      <c r="Q1093" s="65"/>
      <c r="S1093" s="215">
        <v>1</v>
      </c>
      <c r="T1093" s="4"/>
      <c r="U1093" s="5"/>
      <c r="V1093" s="5"/>
      <c r="W1093" s="5"/>
      <c r="X1093" s="5"/>
      <c r="Y1093" s="5"/>
    </row>
    <row r="1094" spans="2:25" s="3" customFormat="1" ht="60" customHeight="1">
      <c r="B1094" s="14" t="s">
        <v>782</v>
      </c>
      <c r="C1094" s="14" t="s">
        <v>818</v>
      </c>
      <c r="D1094" s="6" t="s">
        <v>336</v>
      </c>
      <c r="E1094" s="23" t="s">
        <v>1574</v>
      </c>
      <c r="F1094" s="66" t="s">
        <v>1254</v>
      </c>
      <c r="G1094" s="66" t="s">
        <v>1295</v>
      </c>
      <c r="H1094" s="101" t="s">
        <v>3400</v>
      </c>
      <c r="I1094" s="101" t="s">
        <v>3401</v>
      </c>
      <c r="J1094" s="65"/>
      <c r="K1094" s="65"/>
      <c r="L1094" s="65"/>
      <c r="M1094" s="65"/>
      <c r="N1094" s="65"/>
      <c r="O1094" s="65"/>
      <c r="P1094" s="65"/>
      <c r="Q1094" s="65"/>
      <c r="S1094" s="215">
        <v>1</v>
      </c>
      <c r="T1094" s="4"/>
      <c r="U1094" s="5"/>
      <c r="V1094" s="5"/>
      <c r="W1094" s="5"/>
      <c r="X1094" s="5"/>
      <c r="Y1094" s="5"/>
    </row>
    <row r="1095" spans="2:25" s="3" customFormat="1" ht="60" customHeight="1">
      <c r="B1095" s="14" t="s">
        <v>782</v>
      </c>
      <c r="C1095" s="14" t="s">
        <v>729</v>
      </c>
      <c r="D1095" s="6" t="s">
        <v>733</v>
      </c>
      <c r="E1095" s="23" t="s">
        <v>1578</v>
      </c>
      <c r="F1095" s="66" t="s">
        <v>1254</v>
      </c>
      <c r="G1095" s="66" t="s">
        <v>1295</v>
      </c>
      <c r="H1095" s="101" t="s">
        <v>3402</v>
      </c>
      <c r="I1095" s="101" t="s">
        <v>3403</v>
      </c>
      <c r="J1095" s="65"/>
      <c r="K1095" s="65"/>
      <c r="L1095" s="65"/>
      <c r="M1095" s="65"/>
      <c r="N1095" s="65"/>
      <c r="O1095" s="65"/>
      <c r="P1095" s="65"/>
      <c r="Q1095" s="65"/>
      <c r="S1095" s="215">
        <v>1</v>
      </c>
      <c r="T1095" s="4"/>
      <c r="U1095" s="5"/>
      <c r="V1095" s="5"/>
      <c r="W1095" s="5"/>
      <c r="X1095" s="5"/>
      <c r="Y1095" s="5"/>
    </row>
    <row r="1096" spans="2:25" s="3" customFormat="1" ht="60" customHeight="1">
      <c r="B1096" s="14" t="s">
        <v>782</v>
      </c>
      <c r="C1096" s="14" t="s">
        <v>674</v>
      </c>
      <c r="D1096" s="6" t="s">
        <v>565</v>
      </c>
      <c r="E1096" s="23" t="s">
        <v>1582</v>
      </c>
      <c r="F1096" s="66" t="s">
        <v>1254</v>
      </c>
      <c r="G1096" s="66" t="s">
        <v>1295</v>
      </c>
      <c r="H1096" s="101" t="s">
        <v>3404</v>
      </c>
      <c r="I1096" s="101" t="s">
        <v>3405</v>
      </c>
      <c r="J1096" s="65"/>
      <c r="K1096" s="65"/>
      <c r="L1096" s="65"/>
      <c r="M1096" s="65"/>
      <c r="N1096" s="65"/>
      <c r="O1096" s="65"/>
      <c r="P1096" s="65"/>
      <c r="Q1096" s="65"/>
      <c r="S1096" s="215">
        <v>1</v>
      </c>
      <c r="T1096" s="4"/>
      <c r="U1096" s="5"/>
      <c r="V1096" s="5"/>
      <c r="W1096" s="5"/>
      <c r="X1096" s="5"/>
      <c r="Y1096" s="5"/>
    </row>
    <row r="1097" spans="2:25" s="3" customFormat="1" ht="60" customHeight="1">
      <c r="B1097" s="14" t="s">
        <v>782</v>
      </c>
      <c r="C1097" s="14" t="s">
        <v>468</v>
      </c>
      <c r="D1097" s="6" t="s">
        <v>750</v>
      </c>
      <c r="E1097" s="23" t="s">
        <v>1586</v>
      </c>
      <c r="F1097" s="66" t="s">
        <v>1254</v>
      </c>
      <c r="G1097" s="66" t="s">
        <v>1295</v>
      </c>
      <c r="H1097" s="101" t="s">
        <v>3406</v>
      </c>
      <c r="I1097" s="101" t="s">
        <v>3407</v>
      </c>
      <c r="J1097" s="65"/>
      <c r="K1097" s="65"/>
      <c r="L1097" s="65"/>
      <c r="M1097" s="65"/>
      <c r="N1097" s="65"/>
      <c r="O1097" s="65"/>
      <c r="P1097" s="65"/>
      <c r="Q1097" s="65"/>
      <c r="S1097" s="215">
        <v>1</v>
      </c>
      <c r="T1097" s="4"/>
      <c r="U1097" s="5"/>
      <c r="V1097" s="5"/>
      <c r="W1097" s="5"/>
      <c r="X1097" s="5"/>
      <c r="Y1097" s="5"/>
    </row>
    <row r="1098" spans="2:25" s="3" customFormat="1" ht="60" customHeight="1">
      <c r="B1098" s="14" t="s">
        <v>782</v>
      </c>
      <c r="C1098" s="14" t="s">
        <v>474</v>
      </c>
      <c r="D1098" s="6" t="s">
        <v>757</v>
      </c>
      <c r="E1098" s="23" t="s">
        <v>1589</v>
      </c>
      <c r="F1098" s="66" t="s">
        <v>1254</v>
      </c>
      <c r="G1098" s="66" t="s">
        <v>1295</v>
      </c>
      <c r="H1098" s="101" t="s">
        <v>3408</v>
      </c>
      <c r="I1098" s="101" t="s">
        <v>3409</v>
      </c>
      <c r="J1098" s="65"/>
      <c r="K1098" s="65"/>
      <c r="L1098" s="65"/>
      <c r="M1098" s="65"/>
      <c r="N1098" s="65"/>
      <c r="O1098" s="65"/>
      <c r="P1098" s="65"/>
      <c r="Q1098" s="65"/>
      <c r="S1098" s="215">
        <v>1</v>
      </c>
      <c r="T1098" s="4"/>
      <c r="U1098" s="5"/>
      <c r="V1098" s="5"/>
      <c r="W1098" s="5"/>
      <c r="X1098" s="5"/>
      <c r="Y1098" s="5"/>
    </row>
    <row r="1099" spans="2:25" s="3" customFormat="1" ht="60" customHeight="1">
      <c r="B1099" s="14" t="s">
        <v>782</v>
      </c>
      <c r="C1099" s="14" t="s">
        <v>1165</v>
      </c>
      <c r="D1099" s="6" t="s">
        <v>1593</v>
      </c>
      <c r="E1099" s="23" t="s">
        <v>1594</v>
      </c>
      <c r="F1099" s="66" t="s">
        <v>1254</v>
      </c>
      <c r="G1099" s="66" t="s">
        <v>1295</v>
      </c>
      <c r="H1099" s="101" t="s">
        <v>3410</v>
      </c>
      <c r="I1099" s="101" t="s">
        <v>3411</v>
      </c>
      <c r="J1099" s="65"/>
      <c r="K1099" s="65"/>
      <c r="L1099" s="65"/>
      <c r="M1099" s="65"/>
      <c r="N1099" s="65"/>
      <c r="O1099" s="65"/>
      <c r="P1099" s="65"/>
      <c r="Q1099" s="65"/>
      <c r="S1099" s="215">
        <v>1</v>
      </c>
      <c r="T1099" s="4"/>
      <c r="U1099" s="5"/>
      <c r="V1099" s="5"/>
      <c r="W1099" s="5"/>
      <c r="X1099" s="5"/>
      <c r="Y1099" s="5"/>
    </row>
    <row r="1100" spans="2:25" s="3" customFormat="1" ht="60" customHeight="1">
      <c r="B1100" s="14" t="s">
        <v>789</v>
      </c>
      <c r="C1100" s="14" t="s">
        <v>471</v>
      </c>
      <c r="D1100" s="6" t="s">
        <v>336</v>
      </c>
      <c r="E1100" s="23" t="s">
        <v>1570</v>
      </c>
      <c r="F1100" s="66" t="s">
        <v>726</v>
      </c>
      <c r="G1100" s="66" t="s">
        <v>1298</v>
      </c>
      <c r="H1100" s="101" t="s">
        <v>3412</v>
      </c>
      <c r="I1100" s="101" t="s">
        <v>3413</v>
      </c>
      <c r="J1100" s="65"/>
      <c r="K1100" s="65"/>
      <c r="L1100" s="65"/>
      <c r="M1100" s="65"/>
      <c r="N1100" s="65"/>
      <c r="O1100" s="65"/>
      <c r="P1100" s="65"/>
      <c r="Q1100" s="65"/>
      <c r="S1100" s="215">
        <v>1</v>
      </c>
      <c r="T1100" s="4"/>
      <c r="U1100" s="5"/>
      <c r="V1100" s="5"/>
      <c r="W1100" s="5"/>
      <c r="X1100" s="5"/>
      <c r="Y1100" s="5"/>
    </row>
    <row r="1101" spans="2:25" s="3" customFormat="1" ht="60" customHeight="1">
      <c r="B1101" s="14" t="s">
        <v>789</v>
      </c>
      <c r="C1101" s="14" t="s">
        <v>647</v>
      </c>
      <c r="D1101" s="6" t="s">
        <v>336</v>
      </c>
      <c r="E1101" s="23" t="s">
        <v>1574</v>
      </c>
      <c r="F1101" s="66" t="s">
        <v>726</v>
      </c>
      <c r="G1101" s="66" t="s">
        <v>1298</v>
      </c>
      <c r="H1101" s="101" t="s">
        <v>3414</v>
      </c>
      <c r="I1101" s="101" t="s">
        <v>3415</v>
      </c>
      <c r="J1101" s="65"/>
      <c r="K1101" s="65"/>
      <c r="L1101" s="65"/>
      <c r="M1101" s="65"/>
      <c r="N1101" s="65"/>
      <c r="O1101" s="65"/>
      <c r="P1101" s="65"/>
      <c r="Q1101" s="65"/>
      <c r="S1101" s="215">
        <v>1</v>
      </c>
      <c r="T1101" s="4"/>
      <c r="U1101" s="5"/>
      <c r="V1101" s="5"/>
      <c r="W1101" s="5"/>
      <c r="X1101" s="5"/>
      <c r="Y1101" s="5"/>
    </row>
    <row r="1102" spans="2:25" s="3" customFormat="1" ht="60" customHeight="1">
      <c r="B1102" s="14" t="s">
        <v>789</v>
      </c>
      <c r="C1102" s="14" t="s">
        <v>898</v>
      </c>
      <c r="D1102" s="6" t="s">
        <v>733</v>
      </c>
      <c r="E1102" s="23" t="s">
        <v>1578</v>
      </c>
      <c r="F1102" s="66" t="s">
        <v>726</v>
      </c>
      <c r="G1102" s="66" t="s">
        <v>1298</v>
      </c>
      <c r="H1102" s="101" t="s">
        <v>3416</v>
      </c>
      <c r="I1102" s="101" t="s">
        <v>3417</v>
      </c>
      <c r="J1102" s="65"/>
      <c r="K1102" s="65"/>
      <c r="L1102" s="65"/>
      <c r="M1102" s="65"/>
      <c r="N1102" s="65"/>
      <c r="O1102" s="65"/>
      <c r="P1102" s="65"/>
      <c r="Q1102" s="65"/>
      <c r="S1102" s="215">
        <v>1</v>
      </c>
      <c r="T1102" s="4"/>
      <c r="U1102" s="5"/>
      <c r="V1102" s="5"/>
      <c r="W1102" s="5"/>
      <c r="X1102" s="5"/>
      <c r="Y1102" s="5"/>
    </row>
    <row r="1103" spans="2:25" s="3" customFormat="1" ht="60" customHeight="1">
      <c r="B1103" s="14" t="s">
        <v>789</v>
      </c>
      <c r="C1103" s="14" t="s">
        <v>818</v>
      </c>
      <c r="D1103" s="6" t="s">
        <v>565</v>
      </c>
      <c r="E1103" s="23" t="s">
        <v>1582</v>
      </c>
      <c r="F1103" s="66" t="s">
        <v>726</v>
      </c>
      <c r="G1103" s="66" t="s">
        <v>1298</v>
      </c>
      <c r="H1103" s="101" t="s">
        <v>3418</v>
      </c>
      <c r="I1103" s="101" t="s">
        <v>3419</v>
      </c>
      <c r="J1103" s="65"/>
      <c r="K1103" s="65"/>
      <c r="L1103" s="65"/>
      <c r="M1103" s="65"/>
      <c r="N1103" s="65"/>
      <c r="O1103" s="65"/>
      <c r="P1103" s="65"/>
      <c r="Q1103" s="65"/>
      <c r="S1103" s="215">
        <v>1</v>
      </c>
      <c r="T1103" s="4"/>
      <c r="U1103" s="5"/>
      <c r="V1103" s="5"/>
      <c r="W1103" s="5"/>
      <c r="X1103" s="5"/>
      <c r="Y1103" s="5"/>
    </row>
    <row r="1104" spans="2:25" s="3" customFormat="1" ht="60" customHeight="1">
      <c r="B1104" s="14" t="s">
        <v>789</v>
      </c>
      <c r="C1104" s="14" t="s">
        <v>641</v>
      </c>
      <c r="D1104" s="6" t="s">
        <v>750</v>
      </c>
      <c r="E1104" s="23" t="s">
        <v>1586</v>
      </c>
      <c r="F1104" s="66" t="s">
        <v>726</v>
      </c>
      <c r="G1104" s="66" t="s">
        <v>1298</v>
      </c>
      <c r="H1104" s="101" t="s">
        <v>3420</v>
      </c>
      <c r="I1104" s="101" t="s">
        <v>3421</v>
      </c>
      <c r="J1104" s="65"/>
      <c r="K1104" s="65"/>
      <c r="L1104" s="65"/>
      <c r="M1104" s="65"/>
      <c r="N1104" s="65"/>
      <c r="O1104" s="65"/>
      <c r="P1104" s="65"/>
      <c r="Q1104" s="65"/>
      <c r="S1104" s="215">
        <v>1</v>
      </c>
      <c r="T1104" s="4"/>
      <c r="U1104" s="5"/>
      <c r="V1104" s="5"/>
      <c r="W1104" s="5"/>
      <c r="X1104" s="5"/>
      <c r="Y1104" s="5"/>
    </row>
    <row r="1105" spans="2:25" s="3" customFormat="1" ht="60" customHeight="1">
      <c r="B1105" s="14" t="s">
        <v>789</v>
      </c>
      <c r="C1105" s="14" t="s">
        <v>650</v>
      </c>
      <c r="D1105" s="6" t="s">
        <v>757</v>
      </c>
      <c r="E1105" s="23" t="s">
        <v>1589</v>
      </c>
      <c r="F1105" s="66" t="s">
        <v>726</v>
      </c>
      <c r="G1105" s="66" t="s">
        <v>1298</v>
      </c>
      <c r="H1105" s="101" t="s">
        <v>3422</v>
      </c>
      <c r="I1105" s="101" t="s">
        <v>3423</v>
      </c>
      <c r="J1105" s="65"/>
      <c r="K1105" s="65"/>
      <c r="L1105" s="65"/>
      <c r="M1105" s="65"/>
      <c r="N1105" s="65"/>
      <c r="O1105" s="65"/>
      <c r="P1105" s="65"/>
      <c r="Q1105" s="65"/>
      <c r="S1105" s="215">
        <v>1</v>
      </c>
      <c r="T1105" s="4"/>
      <c r="U1105" s="5"/>
      <c r="V1105" s="5"/>
      <c r="W1105" s="5"/>
      <c r="X1105" s="5"/>
      <c r="Y1105" s="5"/>
    </row>
    <row r="1106" spans="2:25" s="3" customFormat="1" ht="60" customHeight="1">
      <c r="B1106" s="14" t="s">
        <v>789</v>
      </c>
      <c r="C1106" s="14" t="s">
        <v>1165</v>
      </c>
      <c r="D1106" s="6" t="s">
        <v>1593</v>
      </c>
      <c r="E1106" s="23" t="s">
        <v>1594</v>
      </c>
      <c r="F1106" s="66" t="s">
        <v>726</v>
      </c>
      <c r="G1106" s="66" t="s">
        <v>1298</v>
      </c>
      <c r="H1106" s="101" t="s">
        <v>3424</v>
      </c>
      <c r="I1106" s="101" t="s">
        <v>3425</v>
      </c>
      <c r="J1106" s="65"/>
      <c r="K1106" s="65"/>
      <c r="L1106" s="65"/>
      <c r="M1106" s="65"/>
      <c r="N1106" s="65"/>
      <c r="O1106" s="65"/>
      <c r="P1106" s="65"/>
      <c r="Q1106" s="65"/>
      <c r="S1106" s="215">
        <v>1</v>
      </c>
      <c r="T1106" s="4"/>
      <c r="U1106" s="5"/>
      <c r="V1106" s="5"/>
      <c r="W1106" s="5"/>
      <c r="X1106" s="5"/>
      <c r="Y1106" s="5"/>
    </row>
    <row r="1107" spans="2:25" s="3" customFormat="1" ht="60" customHeight="1">
      <c r="B1107" s="14" t="s">
        <v>796</v>
      </c>
      <c r="C1107" s="14" t="s">
        <v>847</v>
      </c>
      <c r="D1107" s="6" t="s">
        <v>336</v>
      </c>
      <c r="E1107" s="23" t="s">
        <v>1570</v>
      </c>
      <c r="F1107" s="66" t="s">
        <v>1254</v>
      </c>
      <c r="G1107" s="66" t="s">
        <v>1301</v>
      </c>
      <c r="H1107" s="101" t="s">
        <v>3426</v>
      </c>
      <c r="I1107" s="101" t="s">
        <v>3427</v>
      </c>
      <c r="J1107" s="65"/>
      <c r="K1107" s="65"/>
      <c r="L1107" s="65"/>
      <c r="M1107" s="65"/>
      <c r="N1107" s="65"/>
      <c r="O1107" s="65"/>
      <c r="P1107" s="65"/>
      <c r="Q1107" s="65"/>
      <c r="S1107" s="215">
        <v>1</v>
      </c>
      <c r="T1107" s="4"/>
      <c r="U1107" s="5"/>
      <c r="V1107" s="5"/>
      <c r="W1107" s="5"/>
      <c r="X1107" s="5"/>
      <c r="Y1107" s="5"/>
    </row>
    <row r="1108" spans="2:25" s="3" customFormat="1" ht="60" customHeight="1">
      <c r="B1108" s="14" t="s">
        <v>796</v>
      </c>
      <c r="C1108" s="14" t="s">
        <v>749</v>
      </c>
      <c r="D1108" s="6" t="s">
        <v>336</v>
      </c>
      <c r="E1108" s="23" t="s">
        <v>1574</v>
      </c>
      <c r="F1108" s="66" t="s">
        <v>1254</v>
      </c>
      <c r="G1108" s="66" t="s">
        <v>1301</v>
      </c>
      <c r="H1108" s="101" t="s">
        <v>3428</v>
      </c>
      <c r="I1108" s="101" t="s">
        <v>3429</v>
      </c>
      <c r="J1108" s="65"/>
      <c r="K1108" s="65"/>
      <c r="L1108" s="65"/>
      <c r="M1108" s="65"/>
      <c r="N1108" s="65"/>
      <c r="O1108" s="65"/>
      <c r="P1108" s="65"/>
      <c r="Q1108" s="65"/>
      <c r="S1108" s="215">
        <v>1</v>
      </c>
      <c r="T1108" s="4"/>
      <c r="U1108" s="5"/>
      <c r="V1108" s="5"/>
      <c r="W1108" s="5"/>
      <c r="X1108" s="5"/>
      <c r="Y1108" s="5"/>
    </row>
    <row r="1109" spans="2:25" s="3" customFormat="1" ht="60" customHeight="1">
      <c r="B1109" s="14" t="s">
        <v>796</v>
      </c>
      <c r="C1109" s="14" t="s">
        <v>676</v>
      </c>
      <c r="D1109" s="6" t="s">
        <v>733</v>
      </c>
      <c r="E1109" s="23" t="s">
        <v>1578</v>
      </c>
      <c r="F1109" s="66" t="s">
        <v>1254</v>
      </c>
      <c r="G1109" s="66" t="s">
        <v>1301</v>
      </c>
      <c r="H1109" s="101" t="s">
        <v>3430</v>
      </c>
      <c r="I1109" s="101" t="s">
        <v>3431</v>
      </c>
      <c r="J1109" s="65"/>
      <c r="K1109" s="65"/>
      <c r="L1109" s="65"/>
      <c r="M1109" s="65"/>
      <c r="N1109" s="65"/>
      <c r="O1109" s="65"/>
      <c r="P1109" s="65"/>
      <c r="Q1109" s="65"/>
      <c r="S1109" s="215">
        <v>1</v>
      </c>
      <c r="T1109" s="4"/>
      <c r="U1109" s="5"/>
      <c r="V1109" s="5"/>
      <c r="W1109" s="5"/>
      <c r="X1109" s="5"/>
      <c r="Y1109" s="5"/>
    </row>
    <row r="1110" spans="2:25" s="3" customFormat="1" ht="60" customHeight="1">
      <c r="B1110" s="14" t="s">
        <v>796</v>
      </c>
      <c r="C1110" s="14" t="s">
        <v>650</v>
      </c>
      <c r="D1110" s="6" t="s">
        <v>565</v>
      </c>
      <c r="E1110" s="23" t="s">
        <v>1582</v>
      </c>
      <c r="F1110" s="66" t="s">
        <v>1254</v>
      </c>
      <c r="G1110" s="66" t="s">
        <v>1301</v>
      </c>
      <c r="H1110" s="101" t="s">
        <v>3432</v>
      </c>
      <c r="I1110" s="101" t="s">
        <v>3433</v>
      </c>
      <c r="J1110" s="65"/>
      <c r="K1110" s="65"/>
      <c r="L1110" s="65"/>
      <c r="M1110" s="65"/>
      <c r="N1110" s="65"/>
      <c r="O1110" s="65"/>
      <c r="P1110" s="65"/>
      <c r="Q1110" s="65"/>
      <c r="S1110" s="215">
        <v>1</v>
      </c>
      <c r="T1110" s="4"/>
      <c r="U1110" s="5"/>
      <c r="V1110" s="5"/>
      <c r="W1110" s="5"/>
      <c r="X1110" s="5"/>
      <c r="Y1110" s="5"/>
    </row>
    <row r="1111" spans="2:25" s="3" customFormat="1" ht="60" customHeight="1">
      <c r="B1111" s="14" t="s">
        <v>796</v>
      </c>
      <c r="C1111" s="14" t="s">
        <v>647</v>
      </c>
      <c r="D1111" s="6" t="s">
        <v>750</v>
      </c>
      <c r="E1111" s="23" t="s">
        <v>1586</v>
      </c>
      <c r="F1111" s="66" t="s">
        <v>1254</v>
      </c>
      <c r="G1111" s="66" t="s">
        <v>1301</v>
      </c>
      <c r="H1111" s="101" t="s">
        <v>3434</v>
      </c>
      <c r="I1111" s="101" t="s">
        <v>3435</v>
      </c>
      <c r="J1111" s="65"/>
      <c r="K1111" s="65"/>
      <c r="L1111" s="65"/>
      <c r="M1111" s="65"/>
      <c r="N1111" s="65"/>
      <c r="O1111" s="65"/>
      <c r="P1111" s="65"/>
      <c r="Q1111" s="65"/>
      <c r="S1111" s="215">
        <v>1</v>
      </c>
      <c r="T1111" s="4"/>
      <c r="U1111" s="5"/>
      <c r="V1111" s="5"/>
      <c r="W1111" s="5"/>
      <c r="X1111" s="5"/>
      <c r="Y1111" s="5"/>
    </row>
    <row r="1112" spans="2:25" s="3" customFormat="1" ht="60" customHeight="1">
      <c r="B1112" s="14" t="s">
        <v>796</v>
      </c>
      <c r="C1112" s="14" t="s">
        <v>474</v>
      </c>
      <c r="D1112" s="6" t="s">
        <v>757</v>
      </c>
      <c r="E1112" s="23" t="s">
        <v>1589</v>
      </c>
      <c r="F1112" s="66" t="s">
        <v>1254</v>
      </c>
      <c r="G1112" s="66" t="s">
        <v>1301</v>
      </c>
      <c r="H1112" s="101" t="s">
        <v>3436</v>
      </c>
      <c r="I1112" s="101" t="s">
        <v>3437</v>
      </c>
      <c r="J1112" s="65"/>
      <c r="K1112" s="65"/>
      <c r="L1112" s="65"/>
      <c r="M1112" s="65"/>
      <c r="N1112" s="65"/>
      <c r="O1112" s="65"/>
      <c r="P1112" s="65"/>
      <c r="Q1112" s="65"/>
      <c r="S1112" s="215">
        <v>1</v>
      </c>
      <c r="T1112" s="4"/>
      <c r="U1112" s="5"/>
      <c r="V1112" s="5"/>
      <c r="W1112" s="5"/>
      <c r="X1112" s="5"/>
      <c r="Y1112" s="5"/>
    </row>
    <row r="1113" spans="2:25" s="3" customFormat="1" ht="60" customHeight="1">
      <c r="B1113" s="14" t="s">
        <v>796</v>
      </c>
      <c r="C1113" s="14" t="s">
        <v>1303</v>
      </c>
      <c r="D1113" s="6" t="s">
        <v>1593</v>
      </c>
      <c r="E1113" s="23" t="s">
        <v>1594</v>
      </c>
      <c r="F1113" s="66" t="s">
        <v>1254</v>
      </c>
      <c r="G1113" s="66" t="s">
        <v>1301</v>
      </c>
      <c r="H1113" s="101" t="s">
        <v>3438</v>
      </c>
      <c r="I1113" s="101" t="s">
        <v>3439</v>
      </c>
      <c r="J1113" s="65"/>
      <c r="K1113" s="65"/>
      <c r="L1113" s="65"/>
      <c r="M1113" s="65"/>
      <c r="N1113" s="65"/>
      <c r="O1113" s="65"/>
      <c r="P1113" s="65"/>
      <c r="Q1113" s="65"/>
      <c r="S1113" s="215">
        <v>1</v>
      </c>
      <c r="T1113" s="4"/>
      <c r="U1113" s="5"/>
      <c r="V1113" s="5"/>
      <c r="W1113" s="5"/>
      <c r="X1113" s="5"/>
      <c r="Y1113" s="5"/>
    </row>
    <row r="1114" spans="2:25" s="3" customFormat="1" ht="60" customHeight="1">
      <c r="B1114" s="14" t="s">
        <v>865</v>
      </c>
      <c r="C1114" s="14" t="s">
        <v>898</v>
      </c>
      <c r="D1114" s="6" t="s">
        <v>336</v>
      </c>
      <c r="E1114" s="23" t="s">
        <v>1570</v>
      </c>
      <c r="F1114" s="66" t="s">
        <v>1254</v>
      </c>
      <c r="G1114" s="66" t="s">
        <v>1305</v>
      </c>
      <c r="H1114" s="101" t="s">
        <v>3440</v>
      </c>
      <c r="I1114" s="101" t="s">
        <v>3441</v>
      </c>
      <c r="J1114" s="65"/>
      <c r="K1114" s="65"/>
      <c r="L1114" s="65"/>
      <c r="M1114" s="65"/>
      <c r="N1114" s="65"/>
      <c r="O1114" s="65"/>
      <c r="P1114" s="65"/>
      <c r="Q1114" s="65"/>
      <c r="S1114" s="215">
        <v>1</v>
      </c>
      <c r="T1114" s="4"/>
      <c r="U1114" s="5"/>
      <c r="V1114" s="5"/>
      <c r="W1114" s="5"/>
      <c r="X1114" s="5"/>
      <c r="Y1114" s="5"/>
    </row>
    <row r="1115" spans="2:25" s="3" customFormat="1" ht="60" customHeight="1">
      <c r="B1115" s="14" t="s">
        <v>865</v>
      </c>
      <c r="C1115" s="14" t="s">
        <v>862</v>
      </c>
      <c r="D1115" s="6" t="s">
        <v>336</v>
      </c>
      <c r="E1115" s="23" t="s">
        <v>1574</v>
      </c>
      <c r="F1115" s="66" t="s">
        <v>1254</v>
      </c>
      <c r="G1115" s="66" t="s">
        <v>1305</v>
      </c>
      <c r="H1115" s="101" t="s">
        <v>3442</v>
      </c>
      <c r="I1115" s="101" t="s">
        <v>3443</v>
      </c>
      <c r="J1115" s="65"/>
      <c r="K1115" s="65"/>
      <c r="L1115" s="65"/>
      <c r="M1115" s="65"/>
      <c r="N1115" s="65"/>
      <c r="O1115" s="65"/>
      <c r="P1115" s="65"/>
      <c r="Q1115" s="65"/>
      <c r="S1115" s="215">
        <v>1</v>
      </c>
      <c r="T1115" s="4"/>
      <c r="U1115" s="5"/>
      <c r="V1115" s="5"/>
      <c r="W1115" s="5"/>
      <c r="X1115" s="5"/>
      <c r="Y1115" s="5"/>
    </row>
    <row r="1116" spans="2:25" s="3" customFormat="1" ht="60" customHeight="1">
      <c r="B1116" s="14" t="s">
        <v>865</v>
      </c>
      <c r="C1116" s="14" t="s">
        <v>774</v>
      </c>
      <c r="D1116" s="6" t="s">
        <v>733</v>
      </c>
      <c r="E1116" s="23" t="s">
        <v>1578</v>
      </c>
      <c r="F1116" s="66" t="s">
        <v>1254</v>
      </c>
      <c r="G1116" s="66" t="s">
        <v>1305</v>
      </c>
      <c r="H1116" s="101" t="s">
        <v>3444</v>
      </c>
      <c r="I1116" s="101" t="s">
        <v>3445</v>
      </c>
      <c r="J1116" s="65"/>
      <c r="K1116" s="65"/>
      <c r="L1116" s="65"/>
      <c r="M1116" s="65"/>
      <c r="N1116" s="65"/>
      <c r="O1116" s="65"/>
      <c r="P1116" s="65"/>
      <c r="Q1116" s="65"/>
      <c r="S1116" s="215">
        <v>1</v>
      </c>
      <c r="T1116" s="4"/>
      <c r="U1116" s="5"/>
      <c r="V1116" s="5"/>
      <c r="W1116" s="5"/>
      <c r="X1116" s="5"/>
      <c r="Y1116" s="5"/>
    </row>
    <row r="1117" spans="2:25" s="3" customFormat="1" ht="60" customHeight="1">
      <c r="B1117" s="14" t="s">
        <v>865</v>
      </c>
      <c r="C1117" s="14" t="s">
        <v>1070</v>
      </c>
      <c r="D1117" s="6" t="s">
        <v>565</v>
      </c>
      <c r="E1117" s="23" t="s">
        <v>1582</v>
      </c>
      <c r="F1117" s="66" t="s">
        <v>1254</v>
      </c>
      <c r="G1117" s="66" t="s">
        <v>1305</v>
      </c>
      <c r="H1117" s="101" t="s">
        <v>3446</v>
      </c>
      <c r="I1117" s="101" t="s">
        <v>3447</v>
      </c>
      <c r="J1117" s="65"/>
      <c r="K1117" s="65"/>
      <c r="L1117" s="65"/>
      <c r="M1117" s="65"/>
      <c r="N1117" s="65"/>
      <c r="O1117" s="65"/>
      <c r="P1117" s="65"/>
      <c r="Q1117" s="65"/>
      <c r="S1117" s="215">
        <v>1</v>
      </c>
      <c r="T1117" s="4"/>
      <c r="U1117" s="5"/>
      <c r="V1117" s="5"/>
      <c r="W1117" s="5"/>
      <c r="X1117" s="5"/>
      <c r="Y1117" s="5"/>
    </row>
    <row r="1118" spans="2:25" s="3" customFormat="1" ht="60" customHeight="1">
      <c r="B1118" s="14" t="s">
        <v>865</v>
      </c>
      <c r="C1118" s="14" t="s">
        <v>719</v>
      </c>
      <c r="D1118" s="6" t="s">
        <v>750</v>
      </c>
      <c r="E1118" s="23" t="s">
        <v>1586</v>
      </c>
      <c r="F1118" s="66" t="s">
        <v>1254</v>
      </c>
      <c r="G1118" s="66" t="s">
        <v>1305</v>
      </c>
      <c r="H1118" s="101" t="s">
        <v>3448</v>
      </c>
      <c r="I1118" s="101" t="s">
        <v>3449</v>
      </c>
      <c r="J1118" s="65"/>
      <c r="K1118" s="65"/>
      <c r="L1118" s="65"/>
      <c r="M1118" s="65"/>
      <c r="N1118" s="65"/>
      <c r="O1118" s="65"/>
      <c r="P1118" s="65"/>
      <c r="Q1118" s="65"/>
      <c r="S1118" s="215">
        <v>1</v>
      </c>
      <c r="T1118" s="4"/>
      <c r="U1118" s="5"/>
      <c r="V1118" s="5"/>
      <c r="W1118" s="5"/>
      <c r="X1118" s="5"/>
      <c r="Y1118" s="5"/>
    </row>
    <row r="1119" spans="2:25" s="3" customFormat="1" ht="60" customHeight="1">
      <c r="B1119" s="14" t="s">
        <v>865</v>
      </c>
      <c r="C1119" s="14" t="s">
        <v>650</v>
      </c>
      <c r="D1119" s="6" t="s">
        <v>757</v>
      </c>
      <c r="E1119" s="23" t="s">
        <v>1589</v>
      </c>
      <c r="F1119" s="66" t="s">
        <v>1254</v>
      </c>
      <c r="G1119" s="66" t="s">
        <v>1305</v>
      </c>
      <c r="H1119" s="101" t="s">
        <v>3450</v>
      </c>
      <c r="I1119" s="101" t="s">
        <v>3451</v>
      </c>
      <c r="J1119" s="65"/>
      <c r="K1119" s="65"/>
      <c r="L1119" s="65"/>
      <c r="M1119" s="65"/>
      <c r="N1119" s="65"/>
      <c r="O1119" s="65"/>
      <c r="P1119" s="65"/>
      <c r="Q1119" s="65"/>
      <c r="S1119" s="215">
        <v>1</v>
      </c>
      <c r="T1119" s="4"/>
      <c r="U1119" s="5"/>
      <c r="V1119" s="5"/>
      <c r="W1119" s="5"/>
      <c r="X1119" s="5"/>
      <c r="Y1119" s="5"/>
    </row>
    <row r="1120" spans="2:25" s="3" customFormat="1" ht="60" customHeight="1">
      <c r="B1120" s="14" t="s">
        <v>865</v>
      </c>
      <c r="C1120" s="14" t="s">
        <v>474</v>
      </c>
      <c r="D1120" s="6" t="s">
        <v>1593</v>
      </c>
      <c r="E1120" s="23" t="s">
        <v>1594</v>
      </c>
      <c r="F1120" s="66" t="s">
        <v>1254</v>
      </c>
      <c r="G1120" s="66" t="s">
        <v>1305</v>
      </c>
      <c r="H1120" s="101" t="s">
        <v>3452</v>
      </c>
      <c r="I1120" s="101" t="s">
        <v>3453</v>
      </c>
      <c r="J1120" s="65"/>
      <c r="K1120" s="65"/>
      <c r="L1120" s="65"/>
      <c r="M1120" s="65"/>
      <c r="N1120" s="65"/>
      <c r="O1120" s="65"/>
      <c r="P1120" s="65"/>
      <c r="Q1120" s="65"/>
      <c r="S1120" s="215">
        <v>1</v>
      </c>
      <c r="T1120" s="4"/>
      <c r="U1120" s="5"/>
      <c r="V1120" s="5"/>
      <c r="W1120" s="5"/>
      <c r="X1120" s="5"/>
      <c r="Y1120" s="5"/>
    </row>
    <row r="1121" spans="2:25" s="3" customFormat="1" ht="60" customHeight="1">
      <c r="B1121" s="14" t="s">
        <v>803</v>
      </c>
      <c r="C1121" s="14" t="s">
        <v>710</v>
      </c>
      <c r="D1121" s="6" t="s">
        <v>336</v>
      </c>
      <c r="E1121" s="23" t="s">
        <v>1570</v>
      </c>
      <c r="F1121" s="66" t="s">
        <v>1209</v>
      </c>
      <c r="G1121" s="66" t="s">
        <v>1308</v>
      </c>
      <c r="H1121" s="101" t="s">
        <v>3454</v>
      </c>
      <c r="I1121" s="101" t="s">
        <v>3455</v>
      </c>
      <c r="J1121" s="65"/>
      <c r="K1121" s="65"/>
      <c r="L1121" s="65"/>
      <c r="M1121" s="65"/>
      <c r="N1121" s="65"/>
      <c r="O1121" s="65"/>
      <c r="P1121" s="65"/>
      <c r="Q1121" s="65"/>
      <c r="S1121" s="215">
        <v>1</v>
      </c>
      <c r="T1121" s="4"/>
      <c r="U1121" s="5"/>
      <c r="V1121" s="5"/>
      <c r="W1121" s="5"/>
      <c r="X1121" s="5"/>
      <c r="Y1121" s="5"/>
    </row>
    <row r="1122" spans="2:25" s="3" customFormat="1" ht="60" customHeight="1">
      <c r="B1122" s="14" t="s">
        <v>803</v>
      </c>
      <c r="C1122" s="14" t="s">
        <v>897</v>
      </c>
      <c r="D1122" s="6" t="s">
        <v>336</v>
      </c>
      <c r="E1122" s="23" t="s">
        <v>1574</v>
      </c>
      <c r="F1122" s="66" t="s">
        <v>1209</v>
      </c>
      <c r="G1122" s="66" t="s">
        <v>1308</v>
      </c>
      <c r="H1122" s="101" t="s">
        <v>3456</v>
      </c>
      <c r="I1122" s="101" t="s">
        <v>3457</v>
      </c>
      <c r="J1122" s="65"/>
      <c r="K1122" s="65"/>
      <c r="L1122" s="65"/>
      <c r="M1122" s="65"/>
      <c r="N1122" s="65"/>
      <c r="O1122" s="65"/>
      <c r="P1122" s="65"/>
      <c r="Q1122" s="65"/>
      <c r="S1122" s="215">
        <v>1</v>
      </c>
      <c r="T1122" s="4"/>
      <c r="U1122" s="5"/>
      <c r="V1122" s="5"/>
      <c r="W1122" s="5"/>
      <c r="X1122" s="5"/>
      <c r="Y1122" s="5"/>
    </row>
    <row r="1123" spans="2:25" s="3" customFormat="1" ht="60" customHeight="1">
      <c r="B1123" s="14" t="s">
        <v>803</v>
      </c>
      <c r="C1123" s="14" t="s">
        <v>457</v>
      </c>
      <c r="D1123" s="6" t="s">
        <v>733</v>
      </c>
      <c r="E1123" s="23" t="s">
        <v>1578</v>
      </c>
      <c r="F1123" s="66" t="s">
        <v>1209</v>
      </c>
      <c r="G1123" s="66" t="s">
        <v>1308</v>
      </c>
      <c r="H1123" s="101" t="s">
        <v>3458</v>
      </c>
      <c r="I1123" s="101" t="s">
        <v>3459</v>
      </c>
      <c r="J1123" s="65"/>
      <c r="K1123" s="65"/>
      <c r="L1123" s="65"/>
      <c r="M1123" s="65"/>
      <c r="N1123" s="65"/>
      <c r="O1123" s="65"/>
      <c r="P1123" s="65"/>
      <c r="Q1123" s="65"/>
      <c r="S1123" s="215">
        <v>1</v>
      </c>
      <c r="T1123" s="4"/>
      <c r="U1123" s="5"/>
      <c r="V1123" s="5"/>
      <c r="W1123" s="5"/>
      <c r="X1123" s="5"/>
      <c r="Y1123" s="5"/>
    </row>
    <row r="1124" spans="2:25" s="3" customFormat="1" ht="60" customHeight="1">
      <c r="B1124" s="14" t="s">
        <v>803</v>
      </c>
      <c r="C1124" s="14" t="s">
        <v>468</v>
      </c>
      <c r="D1124" s="6" t="s">
        <v>565</v>
      </c>
      <c r="E1124" s="23" t="s">
        <v>1582</v>
      </c>
      <c r="F1124" s="66" t="s">
        <v>1209</v>
      </c>
      <c r="G1124" s="66" t="s">
        <v>1308</v>
      </c>
      <c r="H1124" s="101" t="s">
        <v>3460</v>
      </c>
      <c r="I1124" s="101" t="s">
        <v>3461</v>
      </c>
      <c r="J1124" s="98"/>
      <c r="K1124" s="65"/>
      <c r="L1124" s="65"/>
      <c r="M1124" s="65"/>
      <c r="N1124" s="65"/>
      <c r="O1124" s="65"/>
      <c r="P1124" s="65"/>
      <c r="Q1124" s="65"/>
      <c r="S1124" s="215">
        <v>1</v>
      </c>
      <c r="T1124" s="4"/>
      <c r="U1124" s="5"/>
      <c r="V1124" s="5"/>
      <c r="W1124" s="5"/>
      <c r="X1124" s="5"/>
      <c r="Y1124" s="5"/>
    </row>
    <row r="1125" spans="2:25" s="3" customFormat="1" ht="60" customHeight="1">
      <c r="B1125" s="14" t="s">
        <v>803</v>
      </c>
      <c r="C1125" s="14" t="s">
        <v>460</v>
      </c>
      <c r="D1125" s="6" t="s">
        <v>750</v>
      </c>
      <c r="E1125" s="23" t="s">
        <v>1586</v>
      </c>
      <c r="F1125" s="66" t="s">
        <v>1209</v>
      </c>
      <c r="G1125" s="66" t="s">
        <v>1308</v>
      </c>
      <c r="H1125" s="101" t="s">
        <v>3462</v>
      </c>
      <c r="I1125" s="101" t="s">
        <v>3463</v>
      </c>
      <c r="J1125" s="98"/>
      <c r="K1125" s="65"/>
      <c r="L1125" s="65"/>
      <c r="M1125" s="65"/>
      <c r="N1125" s="65"/>
      <c r="O1125" s="65"/>
      <c r="P1125" s="65"/>
      <c r="Q1125" s="65"/>
      <c r="S1125" s="215">
        <v>1</v>
      </c>
      <c r="T1125" s="4"/>
      <c r="U1125" s="5"/>
      <c r="V1125" s="5"/>
      <c r="W1125" s="5"/>
      <c r="X1125" s="5"/>
      <c r="Y1125" s="5"/>
    </row>
    <row r="1126" spans="2:25" s="3" customFormat="1" ht="60" customHeight="1">
      <c r="B1126" s="14" t="s">
        <v>803</v>
      </c>
      <c r="C1126" s="14" t="s">
        <v>650</v>
      </c>
      <c r="D1126" s="6" t="s">
        <v>757</v>
      </c>
      <c r="E1126" s="23" t="s">
        <v>1589</v>
      </c>
      <c r="F1126" s="66" t="s">
        <v>1209</v>
      </c>
      <c r="G1126" s="66" t="s">
        <v>1308</v>
      </c>
      <c r="H1126" s="101" t="s">
        <v>3464</v>
      </c>
      <c r="I1126" s="101" t="s">
        <v>3465</v>
      </c>
      <c r="J1126" s="65"/>
      <c r="K1126" s="65"/>
      <c r="L1126" s="65"/>
      <c r="M1126" s="65"/>
      <c r="N1126" s="65"/>
      <c r="O1126" s="65"/>
      <c r="P1126" s="65"/>
      <c r="Q1126" s="65"/>
      <c r="S1126" s="215">
        <v>1</v>
      </c>
      <c r="T1126" s="4"/>
      <c r="U1126" s="5"/>
      <c r="V1126" s="5"/>
      <c r="W1126" s="5"/>
      <c r="X1126" s="5"/>
      <c r="Y1126" s="5"/>
    </row>
    <row r="1127" spans="2:25" s="3" customFormat="1" ht="60" customHeight="1">
      <c r="B1127" s="14" t="s">
        <v>803</v>
      </c>
      <c r="C1127" s="14" t="s">
        <v>920</v>
      </c>
      <c r="D1127" s="6" t="s">
        <v>1593</v>
      </c>
      <c r="E1127" s="23" t="s">
        <v>1594</v>
      </c>
      <c r="F1127" s="66" t="s">
        <v>1209</v>
      </c>
      <c r="G1127" s="66" t="s">
        <v>1308</v>
      </c>
      <c r="H1127" s="101" t="s">
        <v>3466</v>
      </c>
      <c r="I1127" s="101" t="s">
        <v>3467</v>
      </c>
      <c r="J1127" s="65"/>
      <c r="K1127" s="65"/>
      <c r="L1127" s="65"/>
      <c r="M1127" s="65"/>
      <c r="N1127" s="65"/>
      <c r="O1127" s="65"/>
      <c r="P1127" s="65"/>
      <c r="Q1127" s="65"/>
      <c r="S1127" s="215">
        <v>1</v>
      </c>
      <c r="T1127" s="4"/>
      <c r="U1127" s="5"/>
      <c r="V1127" s="5"/>
      <c r="W1127" s="5"/>
      <c r="X1127" s="5"/>
      <c r="Y1127" s="5"/>
    </row>
    <row r="1128" spans="2:25" ht="47.1" customHeight="1">
      <c r="J1128" s="99"/>
      <c r="K1128" s="98"/>
      <c r="L1128" s="98"/>
      <c r="M1128" s="98"/>
      <c r="N1128" s="98"/>
      <c r="O1128" s="99"/>
      <c r="P1128" s="99"/>
      <c r="Q1128" s="65"/>
      <c r="S1128" s="215">
        <v>1</v>
      </c>
    </row>
    <row r="1129" spans="2:25" s="3" customFormat="1" ht="33" customHeight="1">
      <c r="B1129" s="49" t="s">
        <v>4364</v>
      </c>
      <c r="C1129" s="43"/>
      <c r="D1129" s="43"/>
      <c r="E1129" s="97" t="s">
        <v>4365</v>
      </c>
      <c r="F1129" s="43"/>
      <c r="G1129" s="44"/>
      <c r="H1129" s="43"/>
      <c r="I1129" s="43"/>
      <c r="J1129" s="43"/>
      <c r="K1129" s="44"/>
      <c r="L1129" s="43"/>
      <c r="M1129" s="43"/>
      <c r="N1129" s="98"/>
      <c r="O1129" s="98"/>
      <c r="P1129" s="98"/>
      <c r="Q1129" s="65"/>
      <c r="S1129" s="215">
        <v>1</v>
      </c>
      <c r="T1129" s="45"/>
      <c r="U1129" s="5"/>
      <c r="V1129" s="5"/>
      <c r="W1129" s="5"/>
      <c r="X1129" s="5"/>
      <c r="Y1129" s="5"/>
    </row>
    <row r="1130" spans="2:25" ht="78" customHeight="1">
      <c r="B1130" s="56" t="s">
        <v>4366</v>
      </c>
      <c r="C1130" s="56" t="s">
        <v>4367</v>
      </c>
      <c r="D1130" s="56" t="s">
        <v>4368</v>
      </c>
      <c r="E1130" s="56" t="s">
        <v>4369</v>
      </c>
      <c r="F1130" s="96"/>
      <c r="G1130" s="789" t="s">
        <v>1385</v>
      </c>
      <c r="H1130" s="789"/>
      <c r="I1130" s="789"/>
      <c r="J1130" s="789"/>
      <c r="K1130" s="790" t="s">
        <v>1386</v>
      </c>
      <c r="L1130" s="790"/>
      <c r="M1130" s="790"/>
      <c r="N1130" s="100"/>
      <c r="O1130" s="100"/>
      <c r="P1130" s="100"/>
      <c r="Q1130" s="65"/>
      <c r="S1130" s="215">
        <v>1</v>
      </c>
    </row>
    <row r="1131" spans="2:25" ht="41.25" customHeight="1">
      <c r="B1131" s="46" t="s">
        <v>317</v>
      </c>
      <c r="C1131" s="50" t="s">
        <v>4370</v>
      </c>
      <c r="D1131" s="50" t="s">
        <v>4371</v>
      </c>
      <c r="E1131" s="92" t="s">
        <v>4372</v>
      </c>
      <c r="F1131" s="96"/>
      <c r="G1131" s="53" t="s">
        <v>1391</v>
      </c>
      <c r="H1131" s="53" t="s">
        <v>1392</v>
      </c>
      <c r="I1131" s="791" t="s">
        <v>1393</v>
      </c>
      <c r="J1131" s="791"/>
      <c r="K1131" s="90" t="s">
        <v>9</v>
      </c>
      <c r="L1131" s="95" t="s">
        <v>1394</v>
      </c>
      <c r="M1131" s="91"/>
      <c r="N1131" s="100"/>
      <c r="O1131" s="100"/>
      <c r="P1131" s="100"/>
      <c r="Q1131" s="65"/>
      <c r="S1131" s="215">
        <v>1</v>
      </c>
    </row>
    <row r="1132" spans="2:25" ht="60" customHeight="1">
      <c r="B1132" s="51" t="s">
        <v>1396</v>
      </c>
      <c r="C1132" s="52">
        <v>3</v>
      </c>
      <c r="D1132" s="48" t="s">
        <v>1397</v>
      </c>
      <c r="E1132" s="48" t="s">
        <v>1398</v>
      </c>
      <c r="F1132" s="96"/>
      <c r="G1132" s="53" t="s">
        <v>1399</v>
      </c>
      <c r="H1132" s="53" t="s">
        <v>1400</v>
      </c>
      <c r="I1132" s="788" t="s">
        <v>1401</v>
      </c>
      <c r="J1132" s="788"/>
      <c r="K1132" s="90" t="s">
        <v>13</v>
      </c>
      <c r="L1132" s="91" t="s">
        <v>1402</v>
      </c>
      <c r="M1132" s="91"/>
      <c r="N1132" s="100"/>
      <c r="O1132" s="100"/>
      <c r="P1132" s="100"/>
      <c r="Q1132" s="65"/>
      <c r="S1132" s="215">
        <v>1</v>
      </c>
    </row>
    <row r="1133" spans="2:25" ht="60" customHeight="1">
      <c r="B1133" s="53" t="s">
        <v>1403</v>
      </c>
      <c r="C1133" s="52">
        <v>3</v>
      </c>
      <c r="D1133" s="48" t="s">
        <v>1404</v>
      </c>
      <c r="E1133" s="48" t="s">
        <v>1405</v>
      </c>
      <c r="F1133" s="96"/>
      <c r="G1133" s="53" t="s">
        <v>1406</v>
      </c>
      <c r="H1133" s="53" t="s">
        <v>1407</v>
      </c>
      <c r="I1133" s="788" t="s">
        <v>1408</v>
      </c>
      <c r="J1133" s="788"/>
      <c r="K1133" s="90" t="s">
        <v>17</v>
      </c>
      <c r="L1133" s="91" t="s">
        <v>1409</v>
      </c>
      <c r="M1133" s="91"/>
      <c r="N1133" s="100"/>
      <c r="O1133" s="100"/>
      <c r="P1133" s="100"/>
      <c r="Q1133" s="65"/>
      <c r="S1133" s="215">
        <v>1</v>
      </c>
    </row>
    <row r="1134" spans="2:25" ht="60" customHeight="1">
      <c r="B1134" s="53" t="s">
        <v>1411</v>
      </c>
      <c r="C1134" s="52">
        <v>2</v>
      </c>
      <c r="D1134" s="48" t="s">
        <v>1412</v>
      </c>
      <c r="E1134" s="48" t="s">
        <v>1413</v>
      </c>
      <c r="F1134" s="96"/>
      <c r="G1134" s="53" t="s">
        <v>1414</v>
      </c>
      <c r="H1134" s="53" t="s">
        <v>1415</v>
      </c>
      <c r="I1134" s="788" t="s">
        <v>1416</v>
      </c>
      <c r="J1134" s="788"/>
      <c r="K1134" s="90" t="s">
        <v>21</v>
      </c>
      <c r="L1134" s="91" t="s">
        <v>1417</v>
      </c>
      <c r="M1134" s="91"/>
      <c r="N1134" s="100"/>
      <c r="O1134" s="100"/>
      <c r="P1134" s="100"/>
      <c r="Q1134" s="65"/>
      <c r="S1134" s="215">
        <v>1</v>
      </c>
    </row>
    <row r="1135" spans="2:25" ht="60" customHeight="1">
      <c r="B1135" s="53" t="s">
        <v>1419</v>
      </c>
      <c r="C1135" s="52">
        <v>1</v>
      </c>
      <c r="D1135" s="48" t="s">
        <v>1420</v>
      </c>
      <c r="E1135" s="48" t="s">
        <v>1421</v>
      </c>
      <c r="F1135" s="96"/>
      <c r="G1135" s="53" t="s">
        <v>1422</v>
      </c>
      <c r="H1135" s="53" t="s">
        <v>1346</v>
      </c>
      <c r="I1135" s="788" t="s">
        <v>1423</v>
      </c>
      <c r="J1135" s="788"/>
      <c r="K1135" s="90" t="s">
        <v>25</v>
      </c>
      <c r="L1135" s="91" t="s">
        <v>1424</v>
      </c>
      <c r="M1135" s="91"/>
      <c r="N1135" s="100"/>
      <c r="O1135" s="100"/>
      <c r="P1135" s="100"/>
      <c r="Q1135" s="65"/>
      <c r="S1135" s="215">
        <v>1</v>
      </c>
    </row>
    <row r="1136" spans="2:25" ht="60" customHeight="1">
      <c r="B1136" s="53" t="s">
        <v>1426</v>
      </c>
      <c r="C1136" s="52">
        <v>1</v>
      </c>
      <c r="D1136" s="48" t="s">
        <v>1427</v>
      </c>
      <c r="E1136" s="48" t="s">
        <v>1428</v>
      </c>
      <c r="F1136" s="96"/>
      <c r="G1136" s="94" t="s">
        <v>1429</v>
      </c>
      <c r="H1136" s="93" t="s">
        <v>1430</v>
      </c>
      <c r="I1136" s="788" t="s">
        <v>1431</v>
      </c>
      <c r="J1136" s="788"/>
      <c r="K1136" s="90" t="s">
        <v>41</v>
      </c>
      <c r="L1136" s="91" t="s">
        <v>1432</v>
      </c>
      <c r="M1136" s="91"/>
      <c r="N1136" s="100"/>
      <c r="O1136" s="100"/>
      <c r="P1136" s="100"/>
      <c r="Q1136" s="65"/>
      <c r="S1136" s="215">
        <v>1</v>
      </c>
    </row>
    <row r="1137" spans="2:25" ht="60" customHeight="1">
      <c r="B1137" s="53" t="s">
        <v>1434</v>
      </c>
      <c r="C1137" s="52">
        <v>1</v>
      </c>
      <c r="D1137" s="47" t="s">
        <v>1435</v>
      </c>
      <c r="E1137" s="41" t="s">
        <v>1436</v>
      </c>
      <c r="F1137" s="96"/>
      <c r="G1137" s="94" t="s">
        <v>1429</v>
      </c>
      <c r="H1137" s="93" t="s">
        <v>900</v>
      </c>
      <c r="I1137" s="788" t="s">
        <v>1437</v>
      </c>
      <c r="J1137" s="788"/>
      <c r="K1137" s="90">
        <v>7</v>
      </c>
      <c r="L1137" s="91" t="s">
        <v>1438</v>
      </c>
      <c r="M1137" s="91"/>
      <c r="N1137" s="100"/>
      <c r="O1137" s="100"/>
      <c r="P1137" s="100"/>
      <c r="Q1137" s="65"/>
      <c r="S1137" s="215">
        <v>1</v>
      </c>
    </row>
    <row r="1138" spans="2:25" ht="60" customHeight="1">
      <c r="B1138" s="53" t="s">
        <v>1440</v>
      </c>
      <c r="C1138" s="52">
        <v>4</v>
      </c>
      <c r="D1138" s="41" t="s">
        <v>1441</v>
      </c>
      <c r="E1138" s="41" t="s">
        <v>1442</v>
      </c>
      <c r="F1138" s="96"/>
      <c r="G1138" s="94" t="s">
        <v>1429</v>
      </c>
      <c r="H1138" s="93" t="s">
        <v>1443</v>
      </c>
      <c r="I1138" s="788" t="s">
        <v>1444</v>
      </c>
      <c r="J1138" s="788"/>
      <c r="K1138" s="90">
        <v>8</v>
      </c>
      <c r="L1138" s="91" t="s">
        <v>1445</v>
      </c>
      <c r="M1138" s="91"/>
      <c r="N1138" s="100"/>
      <c r="O1138" s="100"/>
      <c r="P1138" s="100"/>
      <c r="Q1138" s="65"/>
      <c r="S1138" s="215">
        <v>1</v>
      </c>
    </row>
    <row r="1139" spans="2:25" ht="60" customHeight="1">
      <c r="B1139" s="53" t="s">
        <v>1447</v>
      </c>
      <c r="C1139" s="52">
        <v>2</v>
      </c>
      <c r="D1139" s="41" t="s">
        <v>1448</v>
      </c>
      <c r="E1139" s="41" t="s">
        <v>1449</v>
      </c>
      <c r="F1139" s="96"/>
      <c r="G1139" s="94" t="s">
        <v>1429</v>
      </c>
      <c r="H1139" s="93" t="s">
        <v>1450</v>
      </c>
      <c r="I1139" s="788" t="s">
        <v>1451</v>
      </c>
      <c r="J1139" s="788"/>
      <c r="K1139" s="90">
        <v>9</v>
      </c>
      <c r="L1139" s="91" t="s">
        <v>1452</v>
      </c>
      <c r="M1139" s="91"/>
      <c r="N1139" s="100"/>
      <c r="O1139" s="100"/>
      <c r="P1139" s="100"/>
      <c r="Q1139" s="65"/>
      <c r="S1139" s="215">
        <v>1</v>
      </c>
    </row>
    <row r="1140" spans="2:25" ht="60" customHeight="1">
      <c r="B1140" s="53" t="s">
        <v>1454</v>
      </c>
      <c r="C1140" s="52">
        <v>2</v>
      </c>
      <c r="D1140" s="41" t="s">
        <v>1455</v>
      </c>
      <c r="E1140" s="41" t="s">
        <v>1456</v>
      </c>
      <c r="F1140" s="96"/>
      <c r="G1140" s="94" t="s">
        <v>1429</v>
      </c>
      <c r="H1140" s="93" t="s">
        <v>1457</v>
      </c>
      <c r="I1140" s="788" t="s">
        <v>1458</v>
      </c>
      <c r="J1140" s="788"/>
      <c r="K1140" s="90">
        <v>10</v>
      </c>
      <c r="L1140" s="91" t="s">
        <v>1459</v>
      </c>
      <c r="M1140" s="91"/>
      <c r="N1140" s="100"/>
      <c r="O1140" s="100"/>
      <c r="P1140" s="100"/>
      <c r="Q1140" s="65"/>
      <c r="S1140" s="215">
        <v>1</v>
      </c>
    </row>
    <row r="1141" spans="2:25" ht="60" customHeight="1">
      <c r="B1141" s="53" t="s">
        <v>1461</v>
      </c>
      <c r="C1141" s="52">
        <v>3</v>
      </c>
      <c r="D1141" s="41" t="s">
        <v>1462</v>
      </c>
      <c r="E1141" s="41" t="s">
        <v>1463</v>
      </c>
      <c r="F1141" s="96"/>
      <c r="G1141" s="94" t="s">
        <v>1429</v>
      </c>
      <c r="H1141" s="93" t="s">
        <v>1464</v>
      </c>
      <c r="I1141" s="788" t="s">
        <v>1465</v>
      </c>
      <c r="J1141" s="788"/>
      <c r="K1141" s="90">
        <v>11</v>
      </c>
      <c r="L1141" s="91" t="s">
        <v>1466</v>
      </c>
      <c r="M1141" s="91"/>
      <c r="N1141" s="100"/>
      <c r="O1141" s="100"/>
      <c r="P1141" s="100"/>
      <c r="Q1141" s="65"/>
      <c r="S1141" s="215">
        <v>1</v>
      </c>
    </row>
    <row r="1142" spans="2:25">
      <c r="B1142" s="39"/>
      <c r="C1142" s="39"/>
      <c r="D1142" s="39"/>
      <c r="E1142" s="39"/>
      <c r="F1142" s="39"/>
      <c r="G1142" s="39"/>
      <c r="H1142" s="39"/>
      <c r="I1142" s="39"/>
      <c r="J1142" s="39"/>
      <c r="K1142" s="39"/>
      <c r="L1142" s="39"/>
      <c r="M1142" s="39"/>
      <c r="N1142" s="100"/>
      <c r="O1142" s="100"/>
      <c r="P1142" s="100"/>
      <c r="S1142" s="215">
        <v>1</v>
      </c>
    </row>
    <row r="1143" spans="2:25" s="3" customFormat="1" ht="33" customHeight="1">
      <c r="B1143" s="1" t="s">
        <v>4373</v>
      </c>
      <c r="C1143" s="43"/>
      <c r="D1143" s="43"/>
      <c r="E1143" s="285"/>
      <c r="F1143" s="284"/>
      <c r="G1143" s="285" t="s">
        <v>4374</v>
      </c>
      <c r="H1143" s="43"/>
      <c r="I1143" s="285"/>
      <c r="J1143" s="43"/>
      <c r="K1143" s="44" t="s">
        <v>1477</v>
      </c>
      <c r="L1143" s="43"/>
      <c r="M1143" s="43"/>
      <c r="N1143" s="43"/>
      <c r="O1143" s="43"/>
      <c r="P1143" s="43"/>
      <c r="S1143" s="215">
        <v>1</v>
      </c>
      <c r="T1143" s="45"/>
      <c r="U1143" s="5"/>
      <c r="V1143" s="5"/>
      <c r="W1143" s="5"/>
      <c r="X1143" s="5"/>
      <c r="Y1143" s="5"/>
    </row>
    <row r="1144" spans="2:25" ht="78.75">
      <c r="B1144" s="82" t="s">
        <v>4320</v>
      </c>
      <c r="C1144" s="82" t="s">
        <v>4321</v>
      </c>
      <c r="D1144" s="82" t="s">
        <v>4322</v>
      </c>
      <c r="E1144" s="82" t="s">
        <v>4323</v>
      </c>
      <c r="F1144" s="65"/>
      <c r="G1144" s="65"/>
      <c r="H1144" s="65"/>
      <c r="I1144" s="65"/>
      <c r="J1144" s="3"/>
      <c r="S1144" s="215">
        <v>1</v>
      </c>
    </row>
    <row r="1145" spans="2:25" s="3" customFormat="1" ht="33" customHeight="1">
      <c r="B1145" s="49"/>
      <c r="C1145" s="43"/>
      <c r="D1145" s="43"/>
      <c r="E1145" s="97"/>
      <c r="F1145" s="43"/>
      <c r="G1145" s="44"/>
      <c r="H1145" s="43"/>
      <c r="I1145" s="43"/>
      <c r="J1145" s="43"/>
      <c r="K1145" s="44"/>
      <c r="L1145" s="43"/>
      <c r="M1145" s="43"/>
      <c r="N1145" s="43"/>
      <c r="O1145" s="43"/>
      <c r="P1145" s="43"/>
      <c r="S1145" s="215">
        <v>1</v>
      </c>
      <c r="T1145" s="45"/>
      <c r="U1145" s="5"/>
      <c r="V1145" s="5"/>
      <c r="W1145" s="5"/>
      <c r="X1145" s="5"/>
      <c r="Y1145" s="5"/>
    </row>
    <row r="1146" spans="2:25" s="3" customFormat="1" ht="33" customHeight="1">
      <c r="B1146" s="49"/>
      <c r="C1146" s="43"/>
      <c r="D1146" s="43"/>
      <c r="E1146" s="97"/>
      <c r="F1146" s="43"/>
      <c r="G1146" s="44"/>
      <c r="H1146" s="43"/>
      <c r="I1146" s="43"/>
      <c r="J1146" s="43"/>
      <c r="K1146" s="44"/>
      <c r="L1146" s="43"/>
      <c r="M1146" s="43"/>
      <c r="N1146" s="43"/>
      <c r="O1146" s="43"/>
      <c r="P1146" s="43"/>
      <c r="S1146" s="215">
        <v>1</v>
      </c>
      <c r="T1146" s="45"/>
      <c r="U1146" s="5"/>
      <c r="V1146" s="5"/>
      <c r="W1146" s="5"/>
      <c r="X1146" s="5"/>
      <c r="Y1146" s="5"/>
    </row>
    <row r="1147" spans="2:25" s="3" customFormat="1" ht="33" customHeight="1">
      <c r="B1147" s="49"/>
      <c r="C1147" s="43"/>
      <c r="D1147" s="43"/>
      <c r="E1147" s="97"/>
      <c r="F1147" s="43"/>
      <c r="G1147" s="44"/>
      <c r="H1147" s="43"/>
      <c r="I1147" s="43"/>
      <c r="J1147" s="43"/>
      <c r="K1147" s="44"/>
      <c r="L1147" s="43"/>
      <c r="M1147" s="43"/>
      <c r="N1147" s="43"/>
      <c r="O1147" s="43"/>
      <c r="P1147" s="43"/>
      <c r="S1147" s="215">
        <v>1</v>
      </c>
      <c r="T1147" s="45"/>
      <c r="U1147" s="5"/>
      <c r="V1147" s="5"/>
      <c r="W1147" s="5"/>
      <c r="X1147" s="5"/>
      <c r="Y1147" s="5"/>
    </row>
    <row r="1148" spans="2:25" s="3" customFormat="1" ht="33" customHeight="1">
      <c r="B1148" s="49"/>
      <c r="C1148" s="43"/>
      <c r="D1148" s="43"/>
      <c r="E1148" s="97"/>
      <c r="F1148" s="43"/>
      <c r="G1148" s="44"/>
      <c r="H1148" s="43"/>
      <c r="I1148" s="43"/>
      <c r="J1148" s="43"/>
      <c r="K1148" s="44"/>
      <c r="L1148" s="43"/>
      <c r="M1148" s="43"/>
      <c r="N1148" s="43"/>
      <c r="O1148" s="43"/>
      <c r="P1148" s="43"/>
      <c r="S1148" s="215">
        <v>1</v>
      </c>
      <c r="T1148" s="45"/>
      <c r="U1148" s="5"/>
      <c r="V1148" s="5"/>
      <c r="W1148" s="5"/>
      <c r="X1148" s="5"/>
      <c r="Y1148" s="5"/>
    </row>
    <row r="1149" spans="2:25" ht="38.25" customHeight="1">
      <c r="B1149" s="46" t="s">
        <v>448</v>
      </c>
      <c r="C1149" s="50" t="s">
        <v>449</v>
      </c>
      <c r="D1149" s="50" t="s">
        <v>450</v>
      </c>
      <c r="E1149" s="50" t="s">
        <v>4375</v>
      </c>
      <c r="F1149" s="50" t="s">
        <v>1470</v>
      </c>
      <c r="G1149" s="50" t="s">
        <v>4376</v>
      </c>
      <c r="H1149" s="50" t="s">
        <v>1472</v>
      </c>
      <c r="I1149" s="50" t="s">
        <v>4377</v>
      </c>
      <c r="J1149" s="59"/>
      <c r="K1149" s="55" t="s">
        <v>1484</v>
      </c>
      <c r="L1149" s="40" t="s">
        <v>1485</v>
      </c>
      <c r="M1149" s="40" t="s">
        <v>1486</v>
      </c>
      <c r="N1149" s="57" t="s">
        <v>1474</v>
      </c>
      <c r="O1149" s="57" t="s">
        <v>1475</v>
      </c>
      <c r="P1149" s="57" t="s">
        <v>1476</v>
      </c>
      <c r="S1149" s="215">
        <v>1</v>
      </c>
    </row>
    <row r="1150" spans="2:25" ht="60" customHeight="1">
      <c r="B1150" s="296" t="s">
        <v>456</v>
      </c>
      <c r="C1150" s="286" t="s">
        <v>307</v>
      </c>
      <c r="D1150" s="36" t="s">
        <v>458</v>
      </c>
      <c r="E1150" s="157" t="s">
        <v>459</v>
      </c>
      <c r="F1150" s="35" t="s">
        <v>460</v>
      </c>
      <c r="G1150" s="35" t="s">
        <v>461</v>
      </c>
      <c r="H1150" s="81" t="s">
        <v>1479</v>
      </c>
      <c r="I1150" s="33" t="s">
        <v>1480</v>
      </c>
      <c r="J1150" s="59"/>
      <c r="K1150" s="55" t="s">
        <v>1493</v>
      </c>
      <c r="L1150" s="40" t="s">
        <v>1494</v>
      </c>
      <c r="M1150" s="40" t="s">
        <v>1495</v>
      </c>
      <c r="N1150" s="42" t="s">
        <v>1481</v>
      </c>
      <c r="O1150" s="58" t="s">
        <v>1482</v>
      </c>
      <c r="P1150" s="42" t="s">
        <v>1483</v>
      </c>
      <c r="S1150" s="215">
        <v>1</v>
      </c>
    </row>
    <row r="1151" spans="2:25" ht="60" customHeight="1">
      <c r="B1151" s="297">
        <v>2</v>
      </c>
      <c r="C1151" s="287" t="s">
        <v>1403</v>
      </c>
      <c r="D1151" s="298" t="s">
        <v>465</v>
      </c>
      <c r="E1151" s="299" t="s">
        <v>507</v>
      </c>
      <c r="F1151" s="299" t="s">
        <v>508</v>
      </c>
      <c r="G1151" s="299" t="s">
        <v>1488</v>
      </c>
      <c r="H1151" s="81" t="s">
        <v>1489</v>
      </c>
      <c r="I1151" s="33" t="s">
        <v>1490</v>
      </c>
      <c r="J1151" s="59"/>
      <c r="K1151" s="55" t="s">
        <v>1501</v>
      </c>
      <c r="L1151" s="40" t="s">
        <v>1502</v>
      </c>
      <c r="M1151" s="40" t="s">
        <v>1503</v>
      </c>
      <c r="N1151" s="42" t="s">
        <v>1491</v>
      </c>
      <c r="O1151" s="58" t="s">
        <v>1482</v>
      </c>
      <c r="P1151" s="42" t="s">
        <v>1492</v>
      </c>
      <c r="S1151" s="215">
        <v>1</v>
      </c>
    </row>
    <row r="1152" spans="2:25" ht="60" customHeight="1">
      <c r="B1152" s="297">
        <v>3</v>
      </c>
      <c r="C1152" s="288" t="s">
        <v>1411</v>
      </c>
      <c r="D1152" s="300" t="s">
        <v>467</v>
      </c>
      <c r="E1152" s="299" t="s">
        <v>513</v>
      </c>
      <c r="F1152" s="299" t="s">
        <v>514</v>
      </c>
      <c r="G1152" s="299" t="s">
        <v>515</v>
      </c>
      <c r="H1152" s="81" t="s">
        <v>1497</v>
      </c>
      <c r="I1152" s="33" t="s">
        <v>1498</v>
      </c>
      <c r="J1152" s="59"/>
      <c r="K1152" s="55" t="s">
        <v>1511</v>
      </c>
      <c r="L1152" s="40" t="s">
        <v>1512</v>
      </c>
      <c r="M1152" s="40" t="s">
        <v>1513</v>
      </c>
      <c r="N1152" s="42" t="s">
        <v>1499</v>
      </c>
      <c r="O1152" s="58" t="s">
        <v>1482</v>
      </c>
      <c r="P1152" s="42" t="s">
        <v>1500</v>
      </c>
      <c r="S1152" s="215">
        <v>1</v>
      </c>
    </row>
    <row r="1153" spans="1:19" ht="60" customHeight="1">
      <c r="B1153" s="297">
        <v>4</v>
      </c>
      <c r="C1153" s="289" t="s">
        <v>1419</v>
      </c>
      <c r="D1153" s="300" t="s">
        <v>469</v>
      </c>
      <c r="E1153" s="299" t="s">
        <v>519</v>
      </c>
      <c r="F1153" s="299" t="s">
        <v>520</v>
      </c>
      <c r="G1153" s="299" t="s">
        <v>1506</v>
      </c>
      <c r="H1153" s="81" t="s">
        <v>1507</v>
      </c>
      <c r="I1153" s="33" t="s">
        <v>1508</v>
      </c>
      <c r="J1153" s="59"/>
      <c r="K1153" s="55" t="s">
        <v>1520</v>
      </c>
      <c r="L1153" s="40" t="s">
        <v>1521</v>
      </c>
      <c r="M1153" s="40" t="s">
        <v>1522</v>
      </c>
      <c r="N1153" s="42" t="s">
        <v>1509</v>
      </c>
      <c r="O1153" s="58" t="s">
        <v>1482</v>
      </c>
      <c r="P1153" s="42" t="s">
        <v>1510</v>
      </c>
      <c r="S1153" s="215">
        <v>1</v>
      </c>
    </row>
    <row r="1154" spans="1:19" ht="60" customHeight="1">
      <c r="B1154" s="297">
        <v>5</v>
      </c>
      <c r="C1154" s="290" t="s">
        <v>1426</v>
      </c>
      <c r="D1154" s="300" t="s">
        <v>472</v>
      </c>
      <c r="E1154" s="299" t="s">
        <v>525</v>
      </c>
      <c r="F1154" s="299" t="s">
        <v>526</v>
      </c>
      <c r="G1154" s="299" t="s">
        <v>1515</v>
      </c>
      <c r="H1154" s="81" t="s">
        <v>1516</v>
      </c>
      <c r="I1154" s="33" t="s">
        <v>1517</v>
      </c>
      <c r="J1154" s="59"/>
      <c r="K1154" s="55" t="s">
        <v>1530</v>
      </c>
      <c r="L1154" s="40" t="s">
        <v>1531</v>
      </c>
      <c r="M1154" s="40" t="s">
        <v>1532</v>
      </c>
      <c r="N1154" s="42" t="s">
        <v>1518</v>
      </c>
      <c r="O1154" s="58" t="s">
        <v>1482</v>
      </c>
      <c r="P1154" s="42" t="s">
        <v>1519</v>
      </c>
      <c r="S1154" s="215">
        <v>1</v>
      </c>
    </row>
    <row r="1155" spans="1:19" ht="60" customHeight="1">
      <c r="B1155" s="297">
        <v>6</v>
      </c>
      <c r="C1155" s="291" t="s">
        <v>1434</v>
      </c>
      <c r="D1155" s="300" t="s">
        <v>475</v>
      </c>
      <c r="E1155" s="299" t="s">
        <v>530</v>
      </c>
      <c r="F1155" s="299" t="s">
        <v>1524</v>
      </c>
      <c r="G1155" s="299" t="s">
        <v>1525</v>
      </c>
      <c r="H1155" s="81" t="s">
        <v>1526</v>
      </c>
      <c r="I1155" s="33" t="s">
        <v>1527</v>
      </c>
      <c r="J1155" s="59"/>
      <c r="K1155" s="55" t="s">
        <v>1538</v>
      </c>
      <c r="L1155" s="40" t="s">
        <v>1539</v>
      </c>
      <c r="M1155" s="40" t="s">
        <v>1540</v>
      </c>
      <c r="N1155" s="42" t="s">
        <v>1528</v>
      </c>
      <c r="O1155" s="58" t="s">
        <v>1482</v>
      </c>
      <c r="P1155" s="42" t="s">
        <v>1529</v>
      </c>
      <c r="S1155" s="215">
        <v>1</v>
      </c>
    </row>
    <row r="1156" spans="1:19" ht="60" customHeight="1">
      <c r="B1156" s="297">
        <v>7</v>
      </c>
      <c r="C1156" s="292" t="s">
        <v>1440</v>
      </c>
      <c r="D1156" s="300" t="s">
        <v>478</v>
      </c>
      <c r="E1156" s="299" t="s">
        <v>536</v>
      </c>
      <c r="F1156" s="299" t="s">
        <v>537</v>
      </c>
      <c r="G1156" s="299" t="s">
        <v>538</v>
      </c>
      <c r="H1156" s="81" t="s">
        <v>1534</v>
      </c>
      <c r="I1156" s="33" t="s">
        <v>1535</v>
      </c>
      <c r="J1156" s="59"/>
      <c r="K1156" s="55" t="s">
        <v>1546</v>
      </c>
      <c r="L1156" s="40" t="s">
        <v>1547</v>
      </c>
      <c r="M1156" s="40" t="s">
        <v>1548</v>
      </c>
      <c r="N1156" s="42" t="s">
        <v>1536</v>
      </c>
      <c r="O1156" s="58" t="s">
        <v>1482</v>
      </c>
      <c r="P1156" s="42" t="s">
        <v>1537</v>
      </c>
      <c r="S1156" s="215">
        <v>1</v>
      </c>
    </row>
    <row r="1157" spans="1:19" ht="60" customHeight="1">
      <c r="B1157" s="297">
        <v>8</v>
      </c>
      <c r="C1157" s="293" t="s">
        <v>1447</v>
      </c>
      <c r="D1157" s="300" t="s">
        <v>481</v>
      </c>
      <c r="E1157" s="299" t="s">
        <v>542</v>
      </c>
      <c r="F1157" s="299" t="s">
        <v>460</v>
      </c>
      <c r="G1157" s="299" t="s">
        <v>1541</v>
      </c>
      <c r="H1157" s="81" t="s">
        <v>1542</v>
      </c>
      <c r="I1157" s="33" t="s">
        <v>1543</v>
      </c>
      <c r="J1157" s="59"/>
      <c r="K1157" s="55"/>
      <c r="L1157" s="40"/>
      <c r="M1157" s="40"/>
      <c r="N1157" s="42" t="s">
        <v>1544</v>
      </c>
      <c r="O1157" s="58" t="s">
        <v>1482</v>
      </c>
      <c r="P1157" s="42" t="s">
        <v>1545</v>
      </c>
      <c r="S1157" s="215">
        <v>1</v>
      </c>
    </row>
    <row r="1158" spans="1:19" ht="60" customHeight="1">
      <c r="B1158" s="297">
        <v>9</v>
      </c>
      <c r="C1158" s="294" t="s">
        <v>1454</v>
      </c>
      <c r="D1158" s="300" t="s">
        <v>484</v>
      </c>
      <c r="E1158" s="299" t="s">
        <v>547</v>
      </c>
      <c r="F1158" s="299" t="s">
        <v>548</v>
      </c>
      <c r="G1158" s="299" t="s">
        <v>549</v>
      </c>
      <c r="H1158" s="81" t="s">
        <v>1550</v>
      </c>
      <c r="I1158" s="33" t="s">
        <v>1551</v>
      </c>
      <c r="J1158" s="59"/>
      <c r="K1158" s="55"/>
      <c r="L1158" s="40"/>
      <c r="M1158" s="40"/>
      <c r="N1158" s="42" t="s">
        <v>1552</v>
      </c>
      <c r="O1158" s="58" t="s">
        <v>1482</v>
      </c>
      <c r="P1158" s="42" t="s">
        <v>1553</v>
      </c>
      <c r="S1158" s="215">
        <v>1</v>
      </c>
    </row>
    <row r="1159" spans="1:19" ht="60" customHeight="1">
      <c r="B1159" s="297">
        <v>10</v>
      </c>
      <c r="C1159" s="295" t="s">
        <v>1461</v>
      </c>
      <c r="D1159" s="300" t="s">
        <v>487</v>
      </c>
      <c r="E1159" s="299" t="s">
        <v>553</v>
      </c>
      <c r="F1159" s="299" t="s">
        <v>460</v>
      </c>
      <c r="G1159" s="299" t="s">
        <v>554</v>
      </c>
      <c r="H1159" s="81" t="s">
        <v>1555</v>
      </c>
      <c r="I1159" s="33" t="s">
        <v>1556</v>
      </c>
      <c r="J1159" s="59"/>
      <c r="K1159" s="55"/>
      <c r="L1159" s="40"/>
      <c r="M1159" s="40"/>
      <c r="N1159" s="42" t="s">
        <v>1557</v>
      </c>
      <c r="O1159" s="58" t="s">
        <v>1482</v>
      </c>
      <c r="P1159" s="42" t="s">
        <v>1558</v>
      </c>
      <c r="S1159" s="215">
        <v>1</v>
      </c>
    </row>
    <row r="1160" spans="1:19">
      <c r="S1160" s="216" t="s">
        <v>172</v>
      </c>
    </row>
    <row r="1161" spans="1:19">
      <c r="A1161" s="215">
        <v>1</v>
      </c>
      <c r="B1161" s="215">
        <v>1</v>
      </c>
      <c r="C1161" s="215">
        <v>1</v>
      </c>
      <c r="D1161" s="215">
        <v>1</v>
      </c>
      <c r="E1161" s="215">
        <v>1</v>
      </c>
      <c r="F1161" s="215">
        <v>1</v>
      </c>
      <c r="G1161" s="215">
        <v>1</v>
      </c>
      <c r="H1161" s="215">
        <v>1</v>
      </c>
      <c r="I1161" s="215">
        <v>1</v>
      </c>
      <c r="J1161" s="215">
        <v>1</v>
      </c>
      <c r="K1161" s="215">
        <v>1</v>
      </c>
      <c r="L1161" s="215">
        <v>1</v>
      </c>
      <c r="M1161" s="215">
        <v>1</v>
      </c>
      <c r="N1161" s="215">
        <v>1</v>
      </c>
      <c r="O1161" s="215">
        <v>1</v>
      </c>
      <c r="P1161" s="215">
        <v>1</v>
      </c>
      <c r="Q1161" s="215">
        <v>1</v>
      </c>
      <c r="R1161" s="215">
        <v>1</v>
      </c>
      <c r="S1161" s="217" t="str">
        <f>ADDRESS(ROW(),COLUMN(),4)</f>
        <v>S1161</v>
      </c>
    </row>
  </sheetData>
  <mergeCells count="153">
    <mergeCell ref="O179:Q179"/>
    <mergeCell ref="O180:Q180"/>
    <mergeCell ref="O181:Q181"/>
    <mergeCell ref="O182:Q182"/>
    <mergeCell ref="O183:Q183"/>
    <mergeCell ref="O184:Q184"/>
    <mergeCell ref="O190:Q190"/>
    <mergeCell ref="O191:Q191"/>
    <mergeCell ref="O192:Q192"/>
    <mergeCell ref="O185:Q185"/>
    <mergeCell ref="O186:Q186"/>
    <mergeCell ref="O187:Q187"/>
    <mergeCell ref="O188:Q188"/>
    <mergeCell ref="O189:Q189"/>
    <mergeCell ref="O170:Q170"/>
    <mergeCell ref="O171:Q171"/>
    <mergeCell ref="O172:Q172"/>
    <mergeCell ref="O173:Q173"/>
    <mergeCell ref="O174:Q174"/>
    <mergeCell ref="O175:Q175"/>
    <mergeCell ref="O176:Q176"/>
    <mergeCell ref="O177:Q177"/>
    <mergeCell ref="O178:Q178"/>
    <mergeCell ref="O161:Q161"/>
    <mergeCell ref="O162:Q162"/>
    <mergeCell ref="O163:Q163"/>
    <mergeCell ref="O164:Q164"/>
    <mergeCell ref="O165:Q165"/>
    <mergeCell ref="O166:Q166"/>
    <mergeCell ref="O167:Q167"/>
    <mergeCell ref="O168:Q168"/>
    <mergeCell ref="O169:Q169"/>
    <mergeCell ref="O152:Q152"/>
    <mergeCell ref="O153:Q153"/>
    <mergeCell ref="O154:Q154"/>
    <mergeCell ref="O155:Q155"/>
    <mergeCell ref="O156:Q156"/>
    <mergeCell ref="O157:Q157"/>
    <mergeCell ref="O158:Q158"/>
    <mergeCell ref="O159:Q159"/>
    <mergeCell ref="O160:Q160"/>
    <mergeCell ref="O143:Q143"/>
    <mergeCell ref="O144:Q144"/>
    <mergeCell ref="O145:Q145"/>
    <mergeCell ref="O146:Q146"/>
    <mergeCell ref="O147:Q147"/>
    <mergeCell ref="O148:Q148"/>
    <mergeCell ref="O149:Q149"/>
    <mergeCell ref="O150:Q150"/>
    <mergeCell ref="O151:Q151"/>
    <mergeCell ref="O134:Q134"/>
    <mergeCell ref="O135:Q135"/>
    <mergeCell ref="O136:Q136"/>
    <mergeCell ref="O137:Q137"/>
    <mergeCell ref="O138:Q138"/>
    <mergeCell ref="O139:Q139"/>
    <mergeCell ref="O140:Q140"/>
    <mergeCell ref="O141:Q141"/>
    <mergeCell ref="O142:Q142"/>
    <mergeCell ref="O125:Q125"/>
    <mergeCell ref="O126:Q126"/>
    <mergeCell ref="O127:Q127"/>
    <mergeCell ref="O128:Q128"/>
    <mergeCell ref="O129:Q129"/>
    <mergeCell ref="O130:Q130"/>
    <mergeCell ref="O131:Q131"/>
    <mergeCell ref="O132:Q132"/>
    <mergeCell ref="O133:Q133"/>
    <mergeCell ref="O116:Q116"/>
    <mergeCell ref="O117:Q117"/>
    <mergeCell ref="O118:Q118"/>
    <mergeCell ref="O119:Q119"/>
    <mergeCell ref="O120:Q120"/>
    <mergeCell ref="O121:Q121"/>
    <mergeCell ref="O122:Q122"/>
    <mergeCell ref="O123:Q123"/>
    <mergeCell ref="O124:Q124"/>
    <mergeCell ref="O107:Q107"/>
    <mergeCell ref="O108:Q108"/>
    <mergeCell ref="O109:Q109"/>
    <mergeCell ref="O110:Q110"/>
    <mergeCell ref="O111:Q111"/>
    <mergeCell ref="O112:Q112"/>
    <mergeCell ref="O113:Q113"/>
    <mergeCell ref="O114:Q114"/>
    <mergeCell ref="O115:Q115"/>
    <mergeCell ref="O98:Q98"/>
    <mergeCell ref="O99:Q99"/>
    <mergeCell ref="O100:Q100"/>
    <mergeCell ref="O101:Q101"/>
    <mergeCell ref="O102:Q102"/>
    <mergeCell ref="O103:Q103"/>
    <mergeCell ref="O104:Q104"/>
    <mergeCell ref="O105:Q105"/>
    <mergeCell ref="O106:Q106"/>
    <mergeCell ref="O89:Q89"/>
    <mergeCell ref="O90:Q90"/>
    <mergeCell ref="O91:Q91"/>
    <mergeCell ref="O92:Q92"/>
    <mergeCell ref="O93:Q93"/>
    <mergeCell ref="O94:Q94"/>
    <mergeCell ref="O95:Q95"/>
    <mergeCell ref="O96:Q96"/>
    <mergeCell ref="O97:Q97"/>
    <mergeCell ref="O80:Q80"/>
    <mergeCell ref="O81:Q81"/>
    <mergeCell ref="O82:Q82"/>
    <mergeCell ref="O83:Q83"/>
    <mergeCell ref="O84:Q84"/>
    <mergeCell ref="O85:Q85"/>
    <mergeCell ref="O86:Q86"/>
    <mergeCell ref="O87:Q87"/>
    <mergeCell ref="O88:Q88"/>
    <mergeCell ref="O71:Q71"/>
    <mergeCell ref="O72:Q72"/>
    <mergeCell ref="O73:Q73"/>
    <mergeCell ref="O74:Q74"/>
    <mergeCell ref="O75:Q75"/>
    <mergeCell ref="O76:Q76"/>
    <mergeCell ref="O77:Q77"/>
    <mergeCell ref="O78:Q78"/>
    <mergeCell ref="O79:Q79"/>
    <mergeCell ref="O62:Q62"/>
    <mergeCell ref="O63:Q63"/>
    <mergeCell ref="O64:Q64"/>
    <mergeCell ref="O65:Q65"/>
    <mergeCell ref="O66:Q66"/>
    <mergeCell ref="O67:Q67"/>
    <mergeCell ref="O68:Q68"/>
    <mergeCell ref="O69:Q69"/>
    <mergeCell ref="O70:Q70"/>
    <mergeCell ref="C4:D4"/>
    <mergeCell ref="C5:D5"/>
    <mergeCell ref="C6:D6"/>
    <mergeCell ref="C7:D7"/>
    <mergeCell ref="J43:M43"/>
    <mergeCell ref="K30:M30"/>
    <mergeCell ref="H30:J30"/>
    <mergeCell ref="O60:Q60"/>
    <mergeCell ref="O61:Q61"/>
    <mergeCell ref="I1141:J1141"/>
    <mergeCell ref="G1130:J1130"/>
    <mergeCell ref="K1130:M1130"/>
    <mergeCell ref="I1136:J1136"/>
    <mergeCell ref="I1137:J1137"/>
    <mergeCell ref="I1138:J1138"/>
    <mergeCell ref="I1139:J1139"/>
    <mergeCell ref="I1140:J1140"/>
    <mergeCell ref="I1131:J1131"/>
    <mergeCell ref="I1132:J1132"/>
    <mergeCell ref="I1133:J1133"/>
    <mergeCell ref="I1134:J1134"/>
    <mergeCell ref="I1135:J1135"/>
  </mergeCells>
  <dataValidations count="2">
    <dataValidation type="list" sqref="C10" xr:uid="{00000000-0002-0000-0A00-000000000000}">
      <formula1>$B$60:$B$192</formula1>
    </dataValidation>
    <dataValidation type="list" sqref="C32:C41" xr:uid="{00000000-0002-0000-0A00-000001000000}">
      <formula1>"0,1,2,3,4,5"</formula1>
    </dataValidation>
  </dataValidations>
  <hyperlinks>
    <hyperlink ref="M44" r:id="rId1" xr:uid="{00000000-0004-0000-0A00-000000000000}"/>
    <hyperlink ref="M45" r:id="rId2" xr:uid="{00000000-0004-0000-0A00-000001000000}"/>
  </hyperlinks>
  <pageMargins left="0.7" right="0.7" top="0.75" bottom="0.75" header="0.3" footer="0.3"/>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64"/>
  <sheetViews>
    <sheetView workbookViewId="0">
      <selection activeCell="E1" sqref="E1"/>
    </sheetView>
  </sheetViews>
  <sheetFormatPr baseColWidth="10" defaultRowHeight="15"/>
  <cols>
    <col min="1" max="1" width="11.42578125" style="305"/>
    <col min="2" max="2" width="53.42578125" style="305" customWidth="1"/>
    <col min="3" max="3" width="63.7109375" style="305" customWidth="1"/>
    <col min="4" max="4" width="61.42578125" style="305" customWidth="1"/>
    <col min="5" max="5" width="11.42578125" style="305"/>
    <col min="6" max="6" width="8.7109375" style="218" customWidth="1"/>
    <col min="7" max="16384" width="11.42578125" style="305"/>
  </cols>
  <sheetData>
    <row r="1" spans="2:7">
      <c r="E1" s="306"/>
      <c r="F1" s="215">
        <v>1</v>
      </c>
    </row>
    <row r="2" spans="2:7" ht="21">
      <c r="B2" s="307" t="s">
        <v>4378</v>
      </c>
      <c r="C2" s="308"/>
      <c r="D2" s="308"/>
      <c r="E2" s="306"/>
      <c r="F2" s="215">
        <v>1</v>
      </c>
    </row>
    <row r="3" spans="2:7" ht="21" customHeight="1">
      <c r="B3" s="309" t="s">
        <v>1493</v>
      </c>
      <c r="C3" s="310" t="s">
        <v>4379</v>
      </c>
      <c r="D3" s="311" t="s">
        <v>1495</v>
      </c>
      <c r="E3" s="306"/>
      <c r="F3" s="215">
        <v>1</v>
      </c>
    </row>
    <row r="4" spans="2:7" ht="21" customHeight="1">
      <c r="B4" s="309" t="s">
        <v>4380</v>
      </c>
      <c r="C4" s="310" t="s">
        <v>4381</v>
      </c>
      <c r="D4" s="311" t="s">
        <v>4382</v>
      </c>
      <c r="E4" s="306"/>
      <c r="F4" s="215">
        <v>1</v>
      </c>
    </row>
    <row r="5" spans="2:7" ht="21" customHeight="1">
      <c r="B5" s="309" t="s">
        <v>4383</v>
      </c>
      <c r="C5" s="310" t="s">
        <v>4384</v>
      </c>
      <c r="D5" s="311" t="s">
        <v>4385</v>
      </c>
      <c r="E5" s="306"/>
      <c r="F5" s="215">
        <v>1</v>
      </c>
    </row>
    <row r="6" spans="2:7" ht="21" customHeight="1">
      <c r="B6" s="309" t="s">
        <v>4386</v>
      </c>
      <c r="C6" s="310" t="s">
        <v>4387</v>
      </c>
      <c r="D6" s="311" t="s">
        <v>4388</v>
      </c>
      <c r="E6" s="306"/>
      <c r="F6" s="215">
        <v>1</v>
      </c>
    </row>
    <row r="7" spans="2:7" ht="21" customHeight="1">
      <c r="B7" s="309" t="s">
        <v>4389</v>
      </c>
      <c r="C7" s="310" t="s">
        <v>4390</v>
      </c>
      <c r="D7" s="311" t="s">
        <v>4391</v>
      </c>
      <c r="E7" s="306"/>
      <c r="F7" s="215">
        <v>1</v>
      </c>
    </row>
    <row r="8" spans="2:7" ht="15.75">
      <c r="B8" s="312" t="s">
        <v>4392</v>
      </c>
      <c r="C8" s="306"/>
      <c r="D8" s="306"/>
      <c r="E8" s="306"/>
      <c r="F8" s="215">
        <v>1</v>
      </c>
    </row>
    <row r="9" spans="2:7">
      <c r="B9" s="306"/>
      <c r="C9" s="306"/>
      <c r="D9" s="306"/>
      <c r="E9" s="306"/>
      <c r="F9" s="215">
        <v>1</v>
      </c>
    </row>
    <row r="10" spans="2:7" ht="23.25">
      <c r="B10" s="313" t="s">
        <v>4393</v>
      </c>
      <c r="C10" s="306"/>
      <c r="D10" s="306"/>
      <c r="E10" s="306"/>
      <c r="F10" s="215">
        <v>1</v>
      </c>
      <c r="G10" s="306"/>
    </row>
    <row r="11" spans="2:7" ht="15.75">
      <c r="B11" s="314" t="s">
        <v>4394</v>
      </c>
      <c r="C11" s="306"/>
      <c r="D11" s="306"/>
      <c r="E11" s="306"/>
      <c r="F11" s="215">
        <v>1</v>
      </c>
      <c r="G11" s="306"/>
    </row>
    <row r="12" spans="2:7" ht="15.75">
      <c r="B12" s="314"/>
      <c r="C12" s="306"/>
      <c r="D12" s="306"/>
      <c r="E12" s="306"/>
      <c r="F12" s="215">
        <v>1</v>
      </c>
      <c r="G12" s="306"/>
    </row>
    <row r="13" spans="2:7" ht="15.75">
      <c r="B13" s="314" t="s">
        <v>4395</v>
      </c>
      <c r="C13" s="306"/>
      <c r="D13" s="306"/>
      <c r="E13" s="306"/>
      <c r="F13" s="215">
        <v>1</v>
      </c>
      <c r="G13" s="306"/>
    </row>
    <row r="14" spans="2:7" ht="15.75">
      <c r="B14" s="314"/>
      <c r="C14" s="306"/>
      <c r="D14" s="306"/>
      <c r="E14" s="306"/>
      <c r="F14" s="215">
        <v>1</v>
      </c>
      <c r="G14" s="306"/>
    </row>
    <row r="15" spans="2:7" ht="15.75">
      <c r="B15" s="314" t="s">
        <v>4396</v>
      </c>
      <c r="C15" s="306"/>
      <c r="D15" s="306"/>
      <c r="E15" s="306"/>
      <c r="F15" s="215">
        <v>1</v>
      </c>
      <c r="G15" s="306"/>
    </row>
    <row r="16" spans="2:7" ht="15.75">
      <c r="B16" s="314"/>
      <c r="C16" s="306"/>
      <c r="D16" s="306"/>
      <c r="E16" s="306"/>
      <c r="F16" s="215">
        <v>1</v>
      </c>
      <c r="G16" s="306"/>
    </row>
    <row r="17" spans="1:7" ht="15.75">
      <c r="B17" s="314" t="s">
        <v>4397</v>
      </c>
      <c r="C17" s="306"/>
      <c r="D17" s="306"/>
      <c r="E17" s="306"/>
      <c r="F17" s="215">
        <v>1</v>
      </c>
      <c r="G17" s="306"/>
    </row>
    <row r="18" spans="1:7" ht="15.75">
      <c r="B18" s="314"/>
      <c r="C18" s="306"/>
      <c r="D18" s="306"/>
      <c r="E18" s="306"/>
      <c r="F18" s="215">
        <v>1</v>
      </c>
      <c r="G18" s="306"/>
    </row>
    <row r="19" spans="1:7" ht="15.75">
      <c r="B19" s="314" t="s">
        <v>4398</v>
      </c>
      <c r="C19" s="306"/>
      <c r="D19" s="306"/>
      <c r="E19" s="306"/>
      <c r="F19" s="215">
        <v>1</v>
      </c>
      <c r="G19" s="306"/>
    </row>
    <row r="20" spans="1:7" ht="15.75">
      <c r="B20" s="314"/>
      <c r="C20" s="306"/>
      <c r="D20" s="306"/>
      <c r="E20" s="306"/>
      <c r="F20" s="215">
        <v>1</v>
      </c>
      <c r="G20" s="306"/>
    </row>
    <row r="21" spans="1:7" ht="15.75">
      <c r="B21" s="314" t="s">
        <v>4399</v>
      </c>
      <c r="C21" s="306"/>
      <c r="D21" s="306"/>
      <c r="E21" s="306"/>
      <c r="F21" s="215">
        <v>1</v>
      </c>
      <c r="G21" s="306"/>
    </row>
    <row r="22" spans="1:7" ht="15.75">
      <c r="B22" s="314"/>
      <c r="C22" s="306"/>
      <c r="D22" s="306"/>
      <c r="E22" s="306"/>
      <c r="F22" s="215">
        <v>1</v>
      </c>
      <c r="G22" s="306"/>
    </row>
    <row r="23" spans="1:7" ht="18.75">
      <c r="B23" s="315" t="s">
        <v>4400</v>
      </c>
      <c r="C23" s="306"/>
      <c r="D23" s="306"/>
      <c r="E23" s="306"/>
      <c r="F23" s="215">
        <v>1</v>
      </c>
      <c r="G23" s="306"/>
    </row>
    <row r="24" spans="1:7" ht="18.75">
      <c r="B24" s="315" t="s">
        <v>4401</v>
      </c>
      <c r="C24" s="306"/>
      <c r="D24" s="306"/>
      <c r="E24" s="306"/>
      <c r="F24" s="215">
        <v>1</v>
      </c>
      <c r="G24" s="306"/>
    </row>
    <row r="25" spans="1:7" ht="15.75">
      <c r="A25" s="316"/>
      <c r="B25" s="317" t="s">
        <v>4402</v>
      </c>
      <c r="C25" s="306"/>
      <c r="D25" s="306"/>
      <c r="E25" s="306"/>
      <c r="F25" s="215">
        <v>1</v>
      </c>
      <c r="G25" s="306"/>
    </row>
    <row r="26" spans="1:7" ht="15.75">
      <c r="A26" s="316"/>
      <c r="B26" s="317"/>
      <c r="C26" s="306"/>
      <c r="D26" s="306"/>
      <c r="E26" s="306"/>
      <c r="F26" s="215">
        <v>1</v>
      </c>
      <c r="G26" s="306"/>
    </row>
    <row r="27" spans="1:7" ht="15.75">
      <c r="B27" s="314" t="s">
        <v>4403</v>
      </c>
      <c r="C27" s="306"/>
      <c r="D27" s="306"/>
      <c r="E27" s="306"/>
      <c r="F27" s="215">
        <v>1</v>
      </c>
      <c r="G27" s="306"/>
    </row>
    <row r="28" spans="1:7" ht="15.75">
      <c r="B28" s="314" t="s">
        <v>4404</v>
      </c>
      <c r="C28" s="306"/>
      <c r="D28" s="306"/>
      <c r="E28" s="306"/>
      <c r="F28" s="215">
        <v>1</v>
      </c>
      <c r="G28" s="306"/>
    </row>
    <row r="29" spans="1:7" ht="15.75">
      <c r="B29" s="314" t="s">
        <v>4405</v>
      </c>
      <c r="C29" s="306"/>
      <c r="D29" s="306"/>
      <c r="E29" s="306"/>
      <c r="F29" s="215">
        <v>1</v>
      </c>
      <c r="G29" s="306"/>
    </row>
    <row r="30" spans="1:7" ht="15.75">
      <c r="B30" s="314" t="s">
        <v>4406</v>
      </c>
      <c r="C30" s="306"/>
      <c r="D30" s="306"/>
      <c r="E30" s="306"/>
      <c r="F30" s="215">
        <v>1</v>
      </c>
      <c r="G30" s="306"/>
    </row>
    <row r="31" spans="1:7" ht="15.75">
      <c r="B31" s="314" t="s">
        <v>4407</v>
      </c>
      <c r="C31" s="306"/>
      <c r="D31" s="306"/>
      <c r="E31" s="306"/>
      <c r="F31" s="215">
        <v>1</v>
      </c>
      <c r="G31" s="306"/>
    </row>
    <row r="32" spans="1:7" ht="15.75">
      <c r="B32" s="314" t="s">
        <v>4408</v>
      </c>
      <c r="C32" s="306"/>
      <c r="D32" s="306"/>
      <c r="E32" s="306"/>
      <c r="F32" s="215">
        <v>1</v>
      </c>
      <c r="G32" s="306"/>
    </row>
    <row r="33" spans="2:7" ht="15.75">
      <c r="B33" s="314" t="s">
        <v>4409</v>
      </c>
      <c r="C33" s="306"/>
      <c r="D33" s="306"/>
      <c r="E33" s="306"/>
      <c r="F33" s="215">
        <v>1</v>
      </c>
      <c r="G33" s="306"/>
    </row>
    <row r="34" spans="2:7" ht="15.75">
      <c r="B34" s="314" t="s">
        <v>4410</v>
      </c>
      <c r="C34" s="306"/>
      <c r="D34" s="306"/>
      <c r="E34" s="306"/>
      <c r="F34" s="215">
        <v>1</v>
      </c>
      <c r="G34" s="306"/>
    </row>
    <row r="35" spans="2:7" ht="15.75">
      <c r="B35" s="312" t="s">
        <v>4411</v>
      </c>
      <c r="C35" s="306"/>
      <c r="D35" s="306"/>
      <c r="E35" s="306"/>
      <c r="F35" s="215">
        <v>1</v>
      </c>
      <c r="G35" s="306"/>
    </row>
    <row r="36" spans="2:7">
      <c r="B36" s="306"/>
      <c r="C36" s="306"/>
      <c r="D36" s="306"/>
      <c r="E36" s="306"/>
      <c r="F36" s="215">
        <v>1</v>
      </c>
    </row>
    <row r="37" spans="2:7" ht="18.75">
      <c r="B37" s="318" t="s">
        <v>4412</v>
      </c>
      <c r="C37" s="306"/>
      <c r="D37" s="306"/>
      <c r="E37" s="306"/>
      <c r="F37" s="215">
        <v>1</v>
      </c>
    </row>
    <row r="38" spans="2:7" ht="18.75">
      <c r="B38" s="319"/>
      <c r="C38" s="306"/>
      <c r="D38" s="306"/>
      <c r="E38" s="306"/>
      <c r="F38" s="215">
        <v>1</v>
      </c>
    </row>
    <row r="39" spans="2:7" ht="18.75">
      <c r="B39" s="319" t="s">
        <v>4413</v>
      </c>
      <c r="C39" s="306"/>
      <c r="D39" s="306"/>
      <c r="E39" s="306"/>
      <c r="F39" s="215">
        <v>1</v>
      </c>
    </row>
    <row r="40" spans="2:7" ht="18.75">
      <c r="B40" s="319"/>
      <c r="C40" s="306"/>
      <c r="D40" s="306"/>
      <c r="E40" s="306"/>
      <c r="F40" s="215">
        <v>1</v>
      </c>
    </row>
    <row r="41" spans="2:7" ht="18.75">
      <c r="B41" s="320" t="s">
        <v>4414</v>
      </c>
      <c r="C41" s="306"/>
      <c r="D41" s="306"/>
      <c r="E41" s="306"/>
      <c r="F41" s="215">
        <v>1</v>
      </c>
    </row>
    <row r="42" spans="2:7" ht="18.75">
      <c r="B42" s="318" t="s">
        <v>4415</v>
      </c>
      <c r="C42" s="306"/>
      <c r="D42" s="306"/>
      <c r="E42" s="306"/>
      <c r="F42" s="215">
        <v>1</v>
      </c>
    </row>
    <row r="43" spans="2:7" ht="18.75">
      <c r="B43" s="320" t="s">
        <v>4416</v>
      </c>
      <c r="C43" s="306"/>
      <c r="D43" s="306"/>
      <c r="E43" s="306"/>
      <c r="F43" s="215">
        <v>1</v>
      </c>
    </row>
    <row r="44" spans="2:7" ht="18.75">
      <c r="B44" s="320" t="s">
        <v>4417</v>
      </c>
      <c r="C44" s="306"/>
      <c r="D44" s="306"/>
      <c r="E44" s="306"/>
      <c r="F44" s="215">
        <v>1</v>
      </c>
    </row>
    <row r="45" spans="2:7" ht="18.75">
      <c r="B45" s="319"/>
      <c r="C45" s="306"/>
      <c r="D45" s="306"/>
      <c r="E45" s="306"/>
      <c r="F45" s="215">
        <v>1</v>
      </c>
    </row>
    <row r="46" spans="2:7" ht="18.75">
      <c r="B46" s="318" t="s">
        <v>4418</v>
      </c>
      <c r="C46" s="306"/>
      <c r="D46" s="306"/>
      <c r="E46" s="306"/>
      <c r="F46" s="215">
        <v>1</v>
      </c>
    </row>
    <row r="47" spans="2:7" ht="18.75">
      <c r="B47" s="319" t="s">
        <v>4419</v>
      </c>
      <c r="C47" s="306"/>
      <c r="D47" s="306"/>
      <c r="E47" s="306"/>
      <c r="F47" s="215">
        <v>1</v>
      </c>
    </row>
    <row r="48" spans="2:7" ht="18.75">
      <c r="B48" s="321" t="s">
        <v>4420</v>
      </c>
      <c r="C48" s="306"/>
      <c r="D48" s="306"/>
      <c r="E48" s="306"/>
      <c r="F48" s="215">
        <v>1</v>
      </c>
    </row>
    <row r="49" spans="2:6" ht="18.75">
      <c r="B49" s="319" t="s">
        <v>4421</v>
      </c>
      <c r="C49" s="306"/>
      <c r="D49" s="306"/>
      <c r="E49" s="306"/>
      <c r="F49" s="215">
        <v>1</v>
      </c>
    </row>
    <row r="50" spans="2:6" ht="18.75">
      <c r="B50" s="321" t="s">
        <v>4422</v>
      </c>
      <c r="C50" s="306"/>
      <c r="D50" s="306"/>
      <c r="E50" s="306"/>
      <c r="F50" s="215">
        <v>1</v>
      </c>
    </row>
    <row r="51" spans="2:6" ht="18.75">
      <c r="B51" s="319" t="s">
        <v>4423</v>
      </c>
      <c r="C51" s="306"/>
      <c r="D51" s="306"/>
      <c r="E51" s="306"/>
      <c r="F51" s="215">
        <v>1</v>
      </c>
    </row>
    <row r="52" spans="2:6" ht="18.75">
      <c r="B52" s="322" t="s">
        <v>4424</v>
      </c>
      <c r="C52" s="306"/>
      <c r="D52" s="306"/>
      <c r="E52" s="306"/>
      <c r="F52" s="215">
        <v>1</v>
      </c>
    </row>
    <row r="53" spans="2:6" ht="18.75">
      <c r="B53" s="319" t="s">
        <v>4425</v>
      </c>
      <c r="C53" s="306"/>
      <c r="D53" s="306"/>
      <c r="E53" s="306"/>
      <c r="F53" s="215">
        <v>1</v>
      </c>
    </row>
    <row r="54" spans="2:6" ht="18.75">
      <c r="B54" s="321">
        <v>9780316118408</v>
      </c>
      <c r="C54" s="306"/>
      <c r="D54" s="306"/>
      <c r="E54" s="306"/>
      <c r="F54" s="215">
        <v>1</v>
      </c>
    </row>
    <row r="55" spans="2:6" ht="18.75">
      <c r="B55" s="318" t="s">
        <v>4426</v>
      </c>
      <c r="C55" s="306"/>
      <c r="D55" s="306"/>
      <c r="E55" s="306"/>
      <c r="F55" s="215">
        <v>1</v>
      </c>
    </row>
    <row r="56" spans="2:6" ht="18.75">
      <c r="B56" s="319" t="s">
        <v>4427</v>
      </c>
      <c r="C56" s="306"/>
      <c r="D56" s="306"/>
      <c r="E56" s="306"/>
      <c r="F56" s="215">
        <v>1</v>
      </c>
    </row>
    <row r="57" spans="2:6">
      <c r="B57" s="306"/>
      <c r="C57" s="306"/>
      <c r="D57" s="306"/>
      <c r="E57" s="306"/>
      <c r="F57" s="215">
        <v>1</v>
      </c>
    </row>
    <row r="58" spans="2:6">
      <c r="B58" s="306"/>
      <c r="C58" s="306"/>
      <c r="D58" s="306"/>
      <c r="E58" s="306"/>
      <c r="F58" s="215">
        <v>1</v>
      </c>
    </row>
    <row r="59" spans="2:6">
      <c r="B59" s="306"/>
      <c r="C59" s="306"/>
      <c r="D59" s="306"/>
      <c r="E59" s="306"/>
      <c r="F59" s="215">
        <v>1</v>
      </c>
    </row>
    <row r="60" spans="2:6">
      <c r="B60" s="306"/>
      <c r="C60" s="306"/>
      <c r="D60" s="306"/>
      <c r="E60" s="306"/>
      <c r="F60" s="215">
        <v>1</v>
      </c>
    </row>
    <row r="61" spans="2:6">
      <c r="B61" s="306"/>
      <c r="C61" s="306"/>
      <c r="D61" s="306"/>
      <c r="E61" s="306"/>
      <c r="F61" s="215">
        <v>1</v>
      </c>
    </row>
    <row r="62" spans="2:6">
      <c r="B62" s="306"/>
      <c r="C62" s="306"/>
      <c r="D62" s="306"/>
      <c r="E62" s="306"/>
      <c r="F62" s="215">
        <v>1</v>
      </c>
    </row>
    <row r="63" spans="2:6">
      <c r="B63" s="306"/>
      <c r="C63" s="306"/>
      <c r="D63" s="306"/>
      <c r="E63" s="306"/>
      <c r="F63" s="215">
        <v>1</v>
      </c>
    </row>
    <row r="64" spans="2:6" ht="23.25">
      <c r="B64" s="313" t="s">
        <v>4428</v>
      </c>
      <c r="C64" s="306"/>
      <c r="D64" s="306"/>
      <c r="E64" s="306"/>
      <c r="F64" s="215">
        <v>1</v>
      </c>
    </row>
    <row r="65" spans="2:6" ht="18.75">
      <c r="B65" s="319"/>
      <c r="C65" s="306"/>
      <c r="D65" s="306"/>
      <c r="E65" s="306"/>
      <c r="F65" s="215">
        <v>1</v>
      </c>
    </row>
    <row r="66" spans="2:6" ht="18.75">
      <c r="B66" s="319" t="s">
        <v>4429</v>
      </c>
      <c r="C66" s="306"/>
      <c r="D66" s="306"/>
      <c r="E66" s="306"/>
      <c r="F66" s="215">
        <v>1</v>
      </c>
    </row>
    <row r="67" spans="2:6" ht="18.75">
      <c r="B67" s="319" t="s">
        <v>4430</v>
      </c>
      <c r="C67" s="306"/>
      <c r="D67" s="306"/>
      <c r="E67" s="306"/>
      <c r="F67" s="215">
        <v>1</v>
      </c>
    </row>
    <row r="68" spans="2:6" ht="18.75">
      <c r="B68" s="321"/>
      <c r="C68" s="306"/>
      <c r="D68" s="306"/>
      <c r="E68" s="306"/>
      <c r="F68" s="215">
        <v>1</v>
      </c>
    </row>
    <row r="69" spans="2:6" ht="18.75">
      <c r="B69" s="321" t="s">
        <v>4431</v>
      </c>
      <c r="C69" s="306"/>
      <c r="D69" s="306"/>
      <c r="E69" s="306"/>
      <c r="F69" s="215">
        <v>1</v>
      </c>
    </row>
    <row r="70" spans="2:6" ht="18.75">
      <c r="B70" s="322" t="s">
        <v>4432</v>
      </c>
      <c r="C70" s="306"/>
      <c r="D70" s="306"/>
      <c r="E70" s="306"/>
      <c r="F70" s="215">
        <v>1</v>
      </c>
    </row>
    <row r="71" spans="2:6" ht="18.75">
      <c r="B71" s="319"/>
      <c r="C71" s="306"/>
      <c r="D71" s="306"/>
      <c r="E71" s="306"/>
      <c r="F71" s="215">
        <v>1</v>
      </c>
    </row>
    <row r="72" spans="2:6" ht="18.75">
      <c r="B72" s="318" t="s">
        <v>4433</v>
      </c>
      <c r="C72" s="306"/>
      <c r="D72" s="306"/>
      <c r="E72" s="306"/>
      <c r="F72" s="215">
        <v>1</v>
      </c>
    </row>
    <row r="73" spans="2:6" ht="15.75">
      <c r="B73" s="314" t="s">
        <v>4434</v>
      </c>
      <c r="C73" s="306"/>
      <c r="D73" s="306"/>
      <c r="E73" s="306"/>
      <c r="F73" s="215">
        <v>1</v>
      </c>
    </row>
    <row r="74" spans="2:6" ht="15.75">
      <c r="B74" s="314" t="s">
        <v>4435</v>
      </c>
      <c r="C74" s="306"/>
      <c r="D74" s="306"/>
      <c r="E74" s="306"/>
      <c r="F74" s="215">
        <v>1</v>
      </c>
    </row>
    <row r="75" spans="2:6" ht="15.75">
      <c r="B75" s="314" t="s">
        <v>4436</v>
      </c>
      <c r="C75" s="306"/>
      <c r="D75" s="306"/>
      <c r="E75" s="306"/>
      <c r="F75" s="215">
        <v>1</v>
      </c>
    </row>
    <row r="76" spans="2:6" ht="15.75">
      <c r="B76" s="314" t="s">
        <v>4437</v>
      </c>
      <c r="C76" s="306"/>
      <c r="D76" s="306"/>
      <c r="E76" s="306"/>
      <c r="F76" s="215">
        <v>1</v>
      </c>
    </row>
    <row r="77" spans="2:6" ht="15.75">
      <c r="B77" s="314" t="s">
        <v>4438</v>
      </c>
      <c r="C77" s="306"/>
      <c r="D77" s="306"/>
      <c r="E77" s="306"/>
      <c r="F77" s="215">
        <v>1</v>
      </c>
    </row>
    <row r="78" spans="2:6" ht="15.75">
      <c r="B78" s="314" t="s">
        <v>4439</v>
      </c>
      <c r="C78" s="306"/>
      <c r="D78" s="306"/>
      <c r="E78" s="306"/>
      <c r="F78" s="215">
        <v>1</v>
      </c>
    </row>
    <row r="79" spans="2:6" ht="15.75">
      <c r="B79" s="314" t="s">
        <v>4440</v>
      </c>
      <c r="C79" s="306"/>
      <c r="D79" s="306"/>
      <c r="E79" s="306"/>
      <c r="F79" s="215">
        <v>1</v>
      </c>
    </row>
    <row r="80" spans="2:6" ht="15.75">
      <c r="B80" s="314" t="s">
        <v>4441</v>
      </c>
      <c r="C80" s="306"/>
      <c r="D80" s="306"/>
      <c r="E80" s="306"/>
      <c r="F80" s="215">
        <v>1</v>
      </c>
    </row>
    <row r="81" spans="2:6" ht="15.75">
      <c r="B81" s="314" t="s">
        <v>4442</v>
      </c>
      <c r="C81" s="306"/>
      <c r="D81" s="306"/>
      <c r="E81" s="306"/>
      <c r="F81" s="215">
        <v>1</v>
      </c>
    </row>
    <row r="82" spans="2:6" ht="15.75">
      <c r="B82" s="314" t="s">
        <v>4443</v>
      </c>
      <c r="C82" s="306"/>
      <c r="D82" s="306"/>
      <c r="E82" s="306"/>
      <c r="F82" s="215">
        <v>1</v>
      </c>
    </row>
    <row r="83" spans="2:6" ht="15.75">
      <c r="B83" s="314" t="s">
        <v>4444</v>
      </c>
      <c r="C83" s="306"/>
      <c r="D83" s="306"/>
      <c r="E83" s="306"/>
      <c r="F83" s="215">
        <v>1</v>
      </c>
    </row>
    <row r="84" spans="2:6" ht="15.75">
      <c r="B84" s="314" t="s">
        <v>4445</v>
      </c>
      <c r="C84" s="306"/>
      <c r="D84" s="306"/>
      <c r="E84" s="306"/>
      <c r="F84" s="215">
        <v>1</v>
      </c>
    </row>
    <row r="85" spans="2:6" ht="15.75">
      <c r="B85" s="314" t="s">
        <v>4446</v>
      </c>
      <c r="C85" s="306"/>
      <c r="D85" s="306"/>
      <c r="E85" s="306"/>
      <c r="F85" s="215">
        <v>1</v>
      </c>
    </row>
    <row r="86" spans="2:6" ht="15.75">
      <c r="B86" s="314" t="s">
        <v>4447</v>
      </c>
      <c r="C86" s="306"/>
      <c r="D86" s="306"/>
      <c r="E86" s="306"/>
      <c r="F86" s="215">
        <v>1</v>
      </c>
    </row>
    <row r="87" spans="2:6" ht="15.75">
      <c r="B87" s="314" t="s">
        <v>4448</v>
      </c>
      <c r="C87" s="306"/>
      <c r="D87" s="306"/>
      <c r="E87" s="306"/>
      <c r="F87" s="215">
        <v>1</v>
      </c>
    </row>
    <row r="88" spans="2:6" ht="15.75">
      <c r="B88" s="314"/>
      <c r="C88" s="306"/>
      <c r="D88" s="306"/>
      <c r="E88" s="306"/>
      <c r="F88" s="215">
        <v>1</v>
      </c>
    </row>
    <row r="89" spans="2:6" ht="15.75">
      <c r="B89" s="316"/>
      <c r="F89" s="215">
        <v>1</v>
      </c>
    </row>
    <row r="90" spans="2:6" ht="18.75">
      <c r="B90" s="323" t="s">
        <v>4449</v>
      </c>
      <c r="F90" s="215">
        <v>1</v>
      </c>
    </row>
    <row r="91" spans="2:6" ht="15.75">
      <c r="B91" s="316"/>
      <c r="F91" s="215">
        <v>1</v>
      </c>
    </row>
    <row r="92" spans="2:6" ht="15.75">
      <c r="B92" s="316" t="s">
        <v>4450</v>
      </c>
      <c r="F92" s="215">
        <v>1</v>
      </c>
    </row>
    <row r="93" spans="2:6" ht="15.75">
      <c r="B93" s="316" t="s">
        <v>4430</v>
      </c>
      <c r="F93" s="215">
        <v>1</v>
      </c>
    </row>
    <row r="94" spans="2:6" ht="15.75">
      <c r="B94" s="324"/>
      <c r="F94" s="215">
        <v>1</v>
      </c>
    </row>
    <row r="95" spans="2:6" ht="15.75">
      <c r="B95" s="324" t="s">
        <v>4451</v>
      </c>
      <c r="F95" s="215">
        <v>1</v>
      </c>
    </row>
    <row r="96" spans="2:6" ht="15.75">
      <c r="B96" s="325" t="s">
        <v>4452</v>
      </c>
      <c r="F96" s="215">
        <v>1</v>
      </c>
    </row>
    <row r="97" spans="2:6" ht="15.75">
      <c r="B97" s="316"/>
      <c r="F97" s="215">
        <v>1</v>
      </c>
    </row>
    <row r="98" spans="2:6" ht="18.75">
      <c r="B98" s="323" t="s">
        <v>4433</v>
      </c>
      <c r="F98" s="215">
        <v>1</v>
      </c>
    </row>
    <row r="99" spans="2:6" ht="15.75">
      <c r="B99" s="316"/>
      <c r="F99" s="215">
        <v>1</v>
      </c>
    </row>
    <row r="100" spans="2:6" ht="15.75">
      <c r="B100" s="316" t="s">
        <v>4453</v>
      </c>
      <c r="F100" s="215">
        <v>1</v>
      </c>
    </row>
    <row r="101" spans="2:6" ht="15.75">
      <c r="B101" s="316" t="s">
        <v>4454</v>
      </c>
      <c r="F101" s="215">
        <v>1</v>
      </c>
    </row>
    <row r="102" spans="2:6" ht="15.75">
      <c r="B102" s="316" t="s">
        <v>4455</v>
      </c>
      <c r="F102" s="215">
        <v>1</v>
      </c>
    </row>
    <row r="103" spans="2:6" ht="15.75">
      <c r="B103" s="316" t="s">
        <v>4456</v>
      </c>
      <c r="F103" s="215">
        <v>1</v>
      </c>
    </row>
    <row r="104" spans="2:6" ht="15.75">
      <c r="B104" s="316" t="s">
        <v>4457</v>
      </c>
      <c r="F104" s="215">
        <v>1</v>
      </c>
    </row>
    <row r="105" spans="2:6" ht="15.75">
      <c r="B105" s="316" t="s">
        <v>4458</v>
      </c>
      <c r="F105" s="215">
        <v>1</v>
      </c>
    </row>
    <row r="106" spans="2:6" ht="15.75">
      <c r="B106" s="316" t="s">
        <v>4459</v>
      </c>
      <c r="F106" s="215">
        <v>1</v>
      </c>
    </row>
    <row r="107" spans="2:6" ht="15.75">
      <c r="B107" s="316" t="s">
        <v>4460</v>
      </c>
      <c r="F107" s="215">
        <v>1</v>
      </c>
    </row>
    <row r="108" spans="2:6" ht="15.75">
      <c r="B108" s="316" t="s">
        <v>4461</v>
      </c>
      <c r="F108" s="215">
        <v>1</v>
      </c>
    </row>
    <row r="109" spans="2:6" ht="15.75">
      <c r="B109" s="316" t="s">
        <v>4462</v>
      </c>
      <c r="F109" s="215">
        <v>1</v>
      </c>
    </row>
    <row r="110" spans="2:6" ht="15.75">
      <c r="B110" s="316" t="s">
        <v>4463</v>
      </c>
      <c r="F110" s="215">
        <v>1</v>
      </c>
    </row>
    <row r="111" spans="2:6" ht="15.75">
      <c r="B111" s="316" t="s">
        <v>4464</v>
      </c>
      <c r="F111" s="215">
        <v>1</v>
      </c>
    </row>
    <row r="112" spans="2:6" ht="15.75">
      <c r="B112" s="316" t="s">
        <v>4465</v>
      </c>
      <c r="F112" s="215">
        <v>1</v>
      </c>
    </row>
    <row r="113" spans="2:6" ht="15.75">
      <c r="B113" s="316" t="s">
        <v>4466</v>
      </c>
      <c r="F113" s="215">
        <v>1</v>
      </c>
    </row>
    <row r="114" spans="2:6" ht="15.75">
      <c r="B114" s="316" t="s">
        <v>4467</v>
      </c>
      <c r="F114" s="215">
        <v>1</v>
      </c>
    </row>
    <row r="115" spans="2:6" ht="15.75">
      <c r="B115" s="316" t="s">
        <v>4468</v>
      </c>
      <c r="F115" s="215">
        <v>1</v>
      </c>
    </row>
    <row r="116" spans="2:6" ht="15.75">
      <c r="B116" s="316" t="s">
        <v>4469</v>
      </c>
      <c r="F116" s="215">
        <v>1</v>
      </c>
    </row>
    <row r="117" spans="2:6" ht="15.75">
      <c r="B117" s="316" t="s">
        <v>4470</v>
      </c>
      <c r="F117" s="215">
        <v>1</v>
      </c>
    </row>
    <row r="118" spans="2:6" ht="15.75">
      <c r="B118" s="316" t="s">
        <v>4471</v>
      </c>
      <c r="F118" s="215">
        <v>1</v>
      </c>
    </row>
    <row r="119" spans="2:6" ht="15.75">
      <c r="B119" s="316" t="s">
        <v>4472</v>
      </c>
      <c r="F119" s="215">
        <v>1</v>
      </c>
    </row>
    <row r="120" spans="2:6" ht="15.75">
      <c r="B120" s="316" t="s">
        <v>4473</v>
      </c>
      <c r="F120" s="215">
        <v>1</v>
      </c>
    </row>
    <row r="121" spans="2:6" ht="15.75">
      <c r="B121" s="316" t="s">
        <v>4474</v>
      </c>
      <c r="F121" s="215">
        <v>1</v>
      </c>
    </row>
    <row r="122" spans="2:6" ht="15.75">
      <c r="B122" s="316" t="s">
        <v>4475</v>
      </c>
      <c r="F122" s="215">
        <v>1</v>
      </c>
    </row>
    <row r="123" spans="2:6">
      <c r="F123" s="215">
        <v>1</v>
      </c>
    </row>
    <row r="124" spans="2:6">
      <c r="F124" s="215">
        <v>1</v>
      </c>
    </row>
    <row r="125" spans="2:6" ht="18.75">
      <c r="B125" s="323" t="s">
        <v>4476</v>
      </c>
      <c r="F125" s="215">
        <v>1</v>
      </c>
    </row>
    <row r="126" spans="2:6" ht="15.75">
      <c r="B126" s="316"/>
      <c r="F126" s="215">
        <v>1</v>
      </c>
    </row>
    <row r="127" spans="2:6" ht="15.75">
      <c r="B127" s="316" t="s">
        <v>4477</v>
      </c>
      <c r="F127" s="215">
        <v>1</v>
      </c>
    </row>
    <row r="128" spans="2:6" ht="15.75">
      <c r="B128" s="316" t="s">
        <v>4430</v>
      </c>
      <c r="F128" s="215">
        <v>1</v>
      </c>
    </row>
    <row r="129" spans="2:6" ht="15.75">
      <c r="B129" s="324"/>
      <c r="F129" s="215">
        <v>1</v>
      </c>
    </row>
    <row r="130" spans="2:6" ht="15.75">
      <c r="B130" s="324" t="s">
        <v>4478</v>
      </c>
      <c r="F130" s="215">
        <v>1</v>
      </c>
    </row>
    <row r="131" spans="2:6" ht="15.75">
      <c r="B131" s="325" t="s">
        <v>4479</v>
      </c>
      <c r="F131" s="215">
        <v>1</v>
      </c>
    </row>
    <row r="132" spans="2:6" ht="15.75">
      <c r="B132" s="325" t="s">
        <v>4480</v>
      </c>
      <c r="F132" s="215">
        <v>1</v>
      </c>
    </row>
    <row r="133" spans="2:6" ht="15.75">
      <c r="B133" s="316"/>
      <c r="F133" s="215">
        <v>1</v>
      </c>
    </row>
    <row r="134" spans="2:6" ht="18.75">
      <c r="B134" s="323" t="s">
        <v>4433</v>
      </c>
      <c r="F134" s="215">
        <v>1</v>
      </c>
    </row>
    <row r="135" spans="2:6" ht="15.75">
      <c r="B135" s="316"/>
      <c r="F135" s="215">
        <v>1</v>
      </c>
    </row>
    <row r="136" spans="2:6" ht="15.75">
      <c r="B136" s="316" t="s">
        <v>4481</v>
      </c>
      <c r="F136" s="215">
        <v>1</v>
      </c>
    </row>
    <row r="137" spans="2:6" ht="15.75">
      <c r="B137" s="316" t="s">
        <v>4482</v>
      </c>
      <c r="F137" s="215">
        <v>1</v>
      </c>
    </row>
    <row r="138" spans="2:6" ht="15.75">
      <c r="B138" s="316" t="s">
        <v>4483</v>
      </c>
      <c r="F138" s="215">
        <v>1</v>
      </c>
    </row>
    <row r="139" spans="2:6" ht="15.75">
      <c r="B139" s="316" t="s">
        <v>4484</v>
      </c>
      <c r="F139" s="215">
        <v>1</v>
      </c>
    </row>
    <row r="140" spans="2:6" ht="15.75">
      <c r="B140" s="316" t="s">
        <v>4485</v>
      </c>
      <c r="F140" s="215">
        <v>1</v>
      </c>
    </row>
    <row r="141" spans="2:6" ht="15.75">
      <c r="B141" s="316" t="s">
        <v>4486</v>
      </c>
      <c r="F141" s="215">
        <v>1</v>
      </c>
    </row>
    <row r="142" spans="2:6" ht="15.75">
      <c r="B142" s="316" t="s">
        <v>4487</v>
      </c>
      <c r="F142" s="215">
        <v>1</v>
      </c>
    </row>
    <row r="143" spans="2:6" ht="15.75">
      <c r="B143" s="316" t="s">
        <v>4488</v>
      </c>
      <c r="F143" s="215">
        <v>1</v>
      </c>
    </row>
    <row r="144" spans="2:6" ht="15.75">
      <c r="B144" s="316" t="s">
        <v>4489</v>
      </c>
      <c r="F144" s="215">
        <v>1</v>
      </c>
    </row>
    <row r="145" spans="2:6" ht="15.75">
      <c r="B145" s="316" t="s">
        <v>4490</v>
      </c>
      <c r="F145" s="215">
        <v>1</v>
      </c>
    </row>
    <row r="146" spans="2:6" ht="15.75">
      <c r="B146" s="316" t="s">
        <v>4491</v>
      </c>
      <c r="F146" s="215">
        <v>1</v>
      </c>
    </row>
    <row r="147" spans="2:6" ht="15.75">
      <c r="B147" s="316" t="s">
        <v>4492</v>
      </c>
      <c r="F147" s="215">
        <v>1</v>
      </c>
    </row>
    <row r="148" spans="2:6" ht="15.75">
      <c r="B148" s="316" t="s">
        <v>4493</v>
      </c>
      <c r="F148" s="215">
        <v>1</v>
      </c>
    </row>
    <row r="149" spans="2:6" ht="15.75">
      <c r="B149" s="316" t="s">
        <v>4494</v>
      </c>
      <c r="F149" s="215">
        <v>1</v>
      </c>
    </row>
    <row r="150" spans="2:6" ht="15.75">
      <c r="B150" s="316" t="s">
        <v>4495</v>
      </c>
      <c r="F150" s="215">
        <v>1</v>
      </c>
    </row>
    <row r="151" spans="2:6" ht="15.75">
      <c r="B151" s="316" t="s">
        <v>4496</v>
      </c>
      <c r="F151" s="215">
        <v>1</v>
      </c>
    </row>
    <row r="152" spans="2:6" ht="15.75">
      <c r="B152" s="316" t="s">
        <v>4497</v>
      </c>
      <c r="F152" s="215">
        <v>1</v>
      </c>
    </row>
    <row r="153" spans="2:6" ht="15.75">
      <c r="B153" s="316" t="s">
        <v>4498</v>
      </c>
      <c r="F153" s="215">
        <v>1</v>
      </c>
    </row>
    <row r="154" spans="2:6" ht="15.75">
      <c r="B154" s="316" t="s">
        <v>4499</v>
      </c>
      <c r="F154" s="215">
        <v>1</v>
      </c>
    </row>
    <row r="155" spans="2:6" ht="15.75">
      <c r="B155" s="316" t="s">
        <v>4500</v>
      </c>
      <c r="F155" s="215">
        <v>1</v>
      </c>
    </row>
    <row r="156" spans="2:6" ht="15.75">
      <c r="B156" s="316" t="s">
        <v>4501</v>
      </c>
      <c r="F156" s="215">
        <v>1</v>
      </c>
    </row>
    <row r="157" spans="2:6" ht="15.75">
      <c r="B157" s="316" t="s">
        <v>4502</v>
      </c>
      <c r="F157" s="215">
        <v>1</v>
      </c>
    </row>
    <row r="158" spans="2:6" ht="15.75">
      <c r="B158" s="316" t="s">
        <v>4503</v>
      </c>
      <c r="F158" s="215">
        <v>1</v>
      </c>
    </row>
    <row r="159" spans="2:6" ht="15.75">
      <c r="B159" s="316" t="s">
        <v>4504</v>
      </c>
      <c r="F159" s="215">
        <v>1</v>
      </c>
    </row>
    <row r="160" spans="2:6">
      <c r="F160" s="215">
        <v>1</v>
      </c>
    </row>
    <row r="161" spans="1:6" ht="18.75">
      <c r="B161" s="326" t="s">
        <v>4505</v>
      </c>
      <c r="F161" s="215">
        <v>1</v>
      </c>
    </row>
    <row r="162" spans="1:6">
      <c r="F162" s="215">
        <v>1</v>
      </c>
    </row>
    <row r="163" spans="1:6">
      <c r="F163" s="216" t="s">
        <v>172</v>
      </c>
    </row>
    <row r="164" spans="1:6">
      <c r="A164" s="215">
        <v>1</v>
      </c>
      <c r="B164" s="215">
        <v>1</v>
      </c>
      <c r="C164" s="215">
        <v>1</v>
      </c>
      <c r="D164" s="215">
        <v>1</v>
      </c>
      <c r="E164" s="215">
        <v>1</v>
      </c>
      <c r="F164" s="217" t="str">
        <f>ADDRESS(ROW(),COLUMN(),4)</f>
        <v>F164</v>
      </c>
    </row>
  </sheetData>
  <hyperlinks>
    <hyperlink ref="D3" r:id="rId1" xr:uid="{00000000-0004-0000-0B00-000000000000}"/>
    <hyperlink ref="D4" r:id="rId2" xr:uid="{00000000-0004-0000-0B00-000001000000}"/>
    <hyperlink ref="D5" r:id="rId3" xr:uid="{00000000-0004-0000-0B00-000002000000}"/>
    <hyperlink ref="D6" r:id="rId4" xr:uid="{00000000-0004-0000-0B00-000003000000}"/>
    <hyperlink ref="D7" r:id="rId5" xr:uid="{00000000-0004-0000-0B00-000004000000}"/>
    <hyperlink ref="B13" r:id="rId6" xr:uid="{00000000-0004-0000-0B00-000005000000}"/>
    <hyperlink ref="B15" r:id="rId7" xr:uid="{00000000-0004-0000-0B00-000006000000}"/>
    <hyperlink ref="B17" r:id="rId8" xr:uid="{00000000-0004-0000-0B00-000007000000}"/>
    <hyperlink ref="B19" r:id="rId9" xr:uid="{00000000-0004-0000-0B00-000008000000}"/>
    <hyperlink ref="B21" r:id="rId10" xr:uid="{00000000-0004-0000-0B00-000009000000}"/>
    <hyperlink ref="B25" r:id="rId11" xr:uid="{00000000-0004-0000-0B00-00000A000000}"/>
    <hyperlink ref="B41" r:id="rId12" xr:uid="{00000000-0004-0000-0B00-00000B000000}"/>
    <hyperlink ref="B43" r:id="rId13" xr:uid="{00000000-0004-0000-0B00-00000C000000}"/>
    <hyperlink ref="B44" r:id="rId14" xr:uid="{00000000-0004-0000-0B00-00000D000000}"/>
    <hyperlink ref="B52" r:id="rId15" xr:uid="{00000000-0004-0000-0B00-00000E000000}"/>
    <hyperlink ref="B70" r:id="rId16" xr:uid="{00000000-0004-0000-0B00-00000F000000}"/>
    <hyperlink ref="B96" r:id="rId17" xr:uid="{00000000-0004-0000-0B00-000010000000}"/>
    <hyperlink ref="B131" r:id="rId18" xr:uid="{00000000-0004-0000-0B00-000011000000}"/>
    <hyperlink ref="B132" r:id="rId19" xr:uid="{00000000-0004-0000-0B00-000012000000}"/>
  </hyperlinks>
  <pageMargins left="0.7" right="0.7" top="0.75" bottom="0.75" header="0.3" footer="0.3"/>
  <drawing r:id="rId2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T177"/>
  <sheetViews>
    <sheetView showGridLines="0" topLeftCell="E1" workbookViewId="0">
      <selection activeCell="N1" sqref="N1"/>
    </sheetView>
  </sheetViews>
  <sheetFormatPr baseColWidth="10" defaultColWidth="9.140625" defaultRowHeight="15"/>
  <cols>
    <col min="1" max="1" width="48.5703125" style="104" customWidth="1"/>
    <col min="2" max="2" width="39.42578125" style="104" customWidth="1"/>
    <col min="3" max="3" width="45.42578125" style="104" customWidth="1"/>
    <col min="4" max="4" width="33.85546875" style="104" customWidth="1"/>
    <col min="5" max="5" width="32.7109375" style="104" customWidth="1"/>
    <col min="6" max="6" width="29.42578125" style="104" customWidth="1"/>
    <col min="7" max="7" width="35.85546875" style="104" customWidth="1"/>
    <col min="8" max="13" width="9" style="104" customWidth="1"/>
    <col min="14" max="14" width="9.140625" style="104"/>
    <col min="15" max="16" width="16" style="104" customWidth="1"/>
    <col min="17" max="21" width="15.7109375" style="104" customWidth="1"/>
    <col min="22" max="23" width="9.140625" style="104"/>
    <col min="24" max="38" width="2.42578125" style="104" customWidth="1"/>
    <col min="39" max="39" width="9.140625" style="104"/>
    <col min="40" max="42" width="2.42578125" style="104" customWidth="1"/>
    <col min="43" max="45" width="9.140625" style="104"/>
    <col min="46" max="46" width="8.7109375" style="218" customWidth="1"/>
    <col min="47" max="16384" width="9.140625" style="104"/>
  </cols>
  <sheetData>
    <row r="1" spans="1:46" ht="24" customHeight="1">
      <c r="A1" s="796" t="s">
        <v>4506</v>
      </c>
      <c r="B1" s="796"/>
      <c r="C1" s="617" t="s">
        <v>4507</v>
      </c>
      <c r="D1" s="618" t="s">
        <v>4508</v>
      </c>
      <c r="E1" s="618"/>
      <c r="F1" s="618"/>
      <c r="G1" s="619"/>
      <c r="H1" s="619"/>
      <c r="I1" s="619"/>
      <c r="J1" s="619"/>
      <c r="K1" s="619"/>
      <c r="L1" s="619"/>
      <c r="M1" s="619"/>
      <c r="X1" s="436" t="s">
        <v>4509</v>
      </c>
      <c r="Y1" s="436" t="s">
        <v>3469</v>
      </c>
      <c r="Z1" s="436" t="s">
        <v>611</v>
      </c>
      <c r="AA1" s="436" t="s">
        <v>620</v>
      </c>
      <c r="AB1" s="436" t="s">
        <v>707</v>
      </c>
      <c r="AC1" s="436" t="s">
        <v>190</v>
      </c>
      <c r="AD1" s="436" t="s">
        <v>194</v>
      </c>
      <c r="AE1" s="436" t="s">
        <v>198</v>
      </c>
      <c r="AF1" s="436" t="s">
        <v>252</v>
      </c>
      <c r="AG1" s="436" t="s">
        <v>256</v>
      </c>
      <c r="AH1" s="436" t="s">
        <v>260</v>
      </c>
      <c r="AI1" s="436" t="s">
        <v>268</v>
      </c>
      <c r="AJ1" s="436" t="s">
        <v>4510</v>
      </c>
      <c r="AK1" s="436" t="s">
        <v>4511</v>
      </c>
      <c r="AL1" s="436" t="s">
        <v>892</v>
      </c>
      <c r="AN1" s="436" t="s">
        <v>4296</v>
      </c>
      <c r="AO1" s="436" t="s">
        <v>3486</v>
      </c>
      <c r="AP1" s="436" t="s">
        <v>3487</v>
      </c>
      <c r="AT1" s="215">
        <v>1</v>
      </c>
    </row>
    <row r="2" spans="1:46" ht="24" customHeight="1">
      <c r="A2" s="797" t="s">
        <v>4512</v>
      </c>
      <c r="B2" s="797"/>
      <c r="C2" s="620" t="s">
        <v>4513</v>
      </c>
      <c r="D2" s="619" t="s">
        <v>4514</v>
      </c>
      <c r="E2" s="619"/>
      <c r="F2" s="619"/>
      <c r="G2" s="619"/>
      <c r="H2" s="619"/>
      <c r="I2" s="619"/>
      <c r="J2" s="619"/>
      <c r="K2" s="619"/>
      <c r="L2" s="619"/>
      <c r="M2" s="619"/>
      <c r="O2" s="799" t="s">
        <v>6422</v>
      </c>
      <c r="P2" s="799"/>
      <c r="Q2" s="799"/>
      <c r="R2" s="799"/>
      <c r="S2" s="799"/>
      <c r="T2" s="799"/>
      <c r="U2" s="799"/>
      <c r="X2" s="104" t="s">
        <v>459</v>
      </c>
      <c r="Y2" s="104" t="s">
        <v>4515</v>
      </c>
      <c r="Z2" s="104" t="s">
        <v>3582</v>
      </c>
      <c r="AA2" s="104" t="s">
        <v>4516</v>
      </c>
      <c r="AB2" s="104">
        <v>0</v>
      </c>
      <c r="AC2" s="104">
        <v>0</v>
      </c>
      <c r="AD2" s="104">
        <v>2</v>
      </c>
      <c r="AE2" s="104">
        <v>0</v>
      </c>
      <c r="AF2" s="104">
        <v>0</v>
      </c>
      <c r="AG2" s="104">
        <v>0</v>
      </c>
      <c r="AH2" s="104">
        <v>3</v>
      </c>
      <c r="AI2" s="104">
        <v>2</v>
      </c>
      <c r="AJ2" s="104">
        <v>0</v>
      </c>
      <c r="AK2" s="104">
        <v>0</v>
      </c>
      <c r="AL2" s="104" t="s">
        <v>4517</v>
      </c>
      <c r="AN2" s="104" t="s">
        <v>471</v>
      </c>
      <c r="AO2" s="104" t="s">
        <v>4518</v>
      </c>
      <c r="AP2" s="104" t="s">
        <v>3504</v>
      </c>
      <c r="AT2" s="215">
        <v>1</v>
      </c>
    </row>
    <row r="3" spans="1:46" ht="15" customHeight="1">
      <c r="A3" s="440" t="s">
        <v>6421</v>
      </c>
      <c r="O3" s="805" t="s">
        <v>6370</v>
      </c>
      <c r="P3" s="805"/>
      <c r="Q3" s="805"/>
      <c r="R3" s="805"/>
      <c r="S3" s="805"/>
      <c r="T3" s="805"/>
      <c r="U3" s="805"/>
      <c r="X3" s="104" t="s">
        <v>4519</v>
      </c>
      <c r="Y3" s="104" t="s">
        <v>4520</v>
      </c>
      <c r="Z3" s="104" t="s">
        <v>4521</v>
      </c>
      <c r="AA3" s="104" t="s">
        <v>4522</v>
      </c>
      <c r="AB3" s="104">
        <v>0</v>
      </c>
      <c r="AC3" s="104">
        <v>1</v>
      </c>
      <c r="AD3" s="104">
        <v>1</v>
      </c>
      <c r="AE3" s="104">
        <v>0</v>
      </c>
      <c r="AF3" s="104">
        <v>0</v>
      </c>
      <c r="AG3" s="104">
        <v>1</v>
      </c>
      <c r="AH3" s="104">
        <v>2</v>
      </c>
      <c r="AI3" s="104">
        <v>1</v>
      </c>
      <c r="AJ3" s="104">
        <v>0</v>
      </c>
      <c r="AK3" s="104">
        <v>1</v>
      </c>
      <c r="AL3" s="104" t="s">
        <v>4523</v>
      </c>
      <c r="AN3" s="104" t="s">
        <v>649</v>
      </c>
      <c r="AO3" s="104" t="s">
        <v>4524</v>
      </c>
      <c r="AP3" s="104" t="s">
        <v>3526</v>
      </c>
      <c r="AT3" s="215">
        <v>1</v>
      </c>
    </row>
    <row r="4" spans="1:46" ht="30" customHeight="1">
      <c r="A4" s="616"/>
      <c r="B4" s="444" t="s">
        <v>4525</v>
      </c>
      <c r="C4" s="435" t="s">
        <v>4526</v>
      </c>
      <c r="D4" s="427"/>
      <c r="E4" s="427"/>
      <c r="F4" s="427"/>
      <c r="G4" s="427"/>
      <c r="H4" s="427"/>
      <c r="I4" s="427"/>
      <c r="J4" s="427"/>
      <c r="K4" s="427"/>
      <c r="L4" s="427"/>
      <c r="M4" s="427"/>
      <c r="O4" s="805"/>
      <c r="P4" s="805"/>
      <c r="Q4" s="805"/>
      <c r="R4" s="805"/>
      <c r="S4" s="805"/>
      <c r="T4" s="805"/>
      <c r="U4" s="805"/>
      <c r="X4" s="104" t="s">
        <v>4527</v>
      </c>
      <c r="Y4" s="104" t="s">
        <v>4515</v>
      </c>
      <c r="Z4" s="104" t="s">
        <v>4528</v>
      </c>
      <c r="AA4" s="104" t="s">
        <v>4529</v>
      </c>
      <c r="AB4" s="104">
        <v>0</v>
      </c>
      <c r="AC4" s="104">
        <v>1</v>
      </c>
      <c r="AD4" s="104">
        <v>1</v>
      </c>
      <c r="AE4" s="104">
        <v>0</v>
      </c>
      <c r="AF4" s="104">
        <v>0</v>
      </c>
      <c r="AG4" s="104">
        <v>4</v>
      </c>
      <c r="AH4" s="104">
        <v>0</v>
      </c>
      <c r="AI4" s="104">
        <v>0</v>
      </c>
      <c r="AJ4" s="104">
        <v>0</v>
      </c>
      <c r="AK4" s="104">
        <v>0</v>
      </c>
      <c r="AL4" s="104" t="s">
        <v>4530</v>
      </c>
      <c r="AN4" s="104" t="s">
        <v>4093</v>
      </c>
      <c r="AO4" s="104" t="s">
        <v>4531</v>
      </c>
      <c r="AP4" s="104" t="s">
        <v>4532</v>
      </c>
      <c r="AT4" s="215">
        <v>1</v>
      </c>
    </row>
    <row r="5" spans="1:46" ht="30" customHeight="1">
      <c r="A5" s="438" t="s">
        <v>3558</v>
      </c>
      <c r="B5" s="439" t="s">
        <v>4518</v>
      </c>
      <c r="C5" s="613" t="s">
        <v>3559</v>
      </c>
      <c r="O5" s="805"/>
      <c r="P5" s="805"/>
      <c r="Q5" s="805"/>
      <c r="R5" s="805"/>
      <c r="S5" s="805"/>
      <c r="T5" s="805"/>
      <c r="U5" s="805"/>
      <c r="X5" s="104" t="s">
        <v>4533</v>
      </c>
      <c r="Y5" s="104" t="s">
        <v>4520</v>
      </c>
      <c r="Z5" s="104" t="s">
        <v>4534</v>
      </c>
      <c r="AA5" s="104" t="s">
        <v>4535</v>
      </c>
      <c r="AB5" s="104">
        <v>0</v>
      </c>
      <c r="AC5" s="104">
        <v>1</v>
      </c>
      <c r="AD5" s="104">
        <v>1</v>
      </c>
      <c r="AE5" s="104">
        <v>0</v>
      </c>
      <c r="AF5" s="104">
        <v>0</v>
      </c>
      <c r="AG5" s="104">
        <v>3</v>
      </c>
      <c r="AH5" s="104">
        <v>0</v>
      </c>
      <c r="AI5" s="104">
        <v>0</v>
      </c>
      <c r="AJ5" s="104">
        <v>0</v>
      </c>
      <c r="AK5" s="104">
        <v>0</v>
      </c>
      <c r="AL5" s="104" t="s">
        <v>4536</v>
      </c>
      <c r="AN5" s="104" t="s">
        <v>794</v>
      </c>
      <c r="AO5" s="104" t="s">
        <v>4537</v>
      </c>
      <c r="AP5" s="104" t="s">
        <v>4538</v>
      </c>
      <c r="AT5" s="215">
        <v>1</v>
      </c>
    </row>
    <row r="6" spans="1:46" ht="30" customHeight="1">
      <c r="A6" s="438" t="s">
        <v>3579</v>
      </c>
      <c r="B6" s="439" t="s">
        <v>3504</v>
      </c>
      <c r="C6" s="613" t="s">
        <v>3559</v>
      </c>
      <c r="O6" s="805"/>
      <c r="P6" s="805"/>
      <c r="Q6" s="805"/>
      <c r="R6" s="805"/>
      <c r="S6" s="805"/>
      <c r="T6" s="805"/>
      <c r="U6" s="805"/>
      <c r="X6" s="104" t="s">
        <v>4539</v>
      </c>
      <c r="Y6" s="104" t="s">
        <v>4518</v>
      </c>
      <c r="Z6" s="104" t="s">
        <v>4540</v>
      </c>
      <c r="AA6" s="104" t="s">
        <v>4541</v>
      </c>
      <c r="AB6" s="104">
        <v>0</v>
      </c>
      <c r="AC6" s="104">
        <v>4</v>
      </c>
      <c r="AD6" s="104">
        <v>1</v>
      </c>
      <c r="AE6" s="104">
        <v>3</v>
      </c>
      <c r="AF6" s="104">
        <v>0</v>
      </c>
      <c r="AG6" s="104">
        <v>2</v>
      </c>
      <c r="AH6" s="104">
        <v>0</v>
      </c>
      <c r="AI6" s="104">
        <v>0</v>
      </c>
      <c r="AJ6" s="104">
        <v>0</v>
      </c>
      <c r="AK6" s="104">
        <v>0</v>
      </c>
      <c r="AL6" s="104" t="s">
        <v>4542</v>
      </c>
      <c r="AN6" s="104" t="s">
        <v>4108</v>
      </c>
      <c r="AO6" s="104" t="s">
        <v>4543</v>
      </c>
      <c r="AP6" s="104" t="s">
        <v>3568</v>
      </c>
      <c r="AT6" s="215">
        <v>1</v>
      </c>
    </row>
    <row r="7" spans="1:46" ht="30" customHeight="1">
      <c r="A7" s="438" t="s">
        <v>4544</v>
      </c>
      <c r="B7" s="55" t="s">
        <v>4545</v>
      </c>
      <c r="C7" s="104" t="s">
        <v>4546</v>
      </c>
      <c r="O7" s="800" t="s">
        <v>6371</v>
      </c>
      <c r="P7" s="800"/>
      <c r="Q7" s="800"/>
      <c r="R7" s="800"/>
      <c r="S7" s="800"/>
      <c r="T7" s="800"/>
      <c r="U7" s="800"/>
      <c r="X7" s="104" t="s">
        <v>4547</v>
      </c>
      <c r="Y7" s="104" t="s">
        <v>4548</v>
      </c>
      <c r="Z7" s="104" t="s">
        <v>4549</v>
      </c>
      <c r="AA7" s="104" t="s">
        <v>4550</v>
      </c>
      <c r="AB7" s="104">
        <v>0</v>
      </c>
      <c r="AC7" s="104">
        <v>5</v>
      </c>
      <c r="AD7" s="104">
        <v>1</v>
      </c>
      <c r="AE7" s="104">
        <v>0</v>
      </c>
      <c r="AF7" s="104">
        <v>0</v>
      </c>
      <c r="AG7" s="104">
        <v>4</v>
      </c>
      <c r="AH7" s="104">
        <v>0</v>
      </c>
      <c r="AI7" s="104">
        <v>0</v>
      </c>
      <c r="AJ7" s="104">
        <v>0</v>
      </c>
      <c r="AK7" s="104">
        <v>0</v>
      </c>
      <c r="AL7" s="104" t="s">
        <v>4551</v>
      </c>
      <c r="AN7" s="104" t="s">
        <v>4119</v>
      </c>
      <c r="AO7" s="104" t="s">
        <v>4552</v>
      </c>
      <c r="AP7" s="104" t="s">
        <v>4553</v>
      </c>
      <c r="AT7" s="215">
        <v>1</v>
      </c>
    </row>
    <row r="8" spans="1:46" ht="30" customHeight="1">
      <c r="A8" s="440" t="s">
        <v>4554</v>
      </c>
      <c r="O8" s="801" t="s">
        <v>6372</v>
      </c>
      <c r="P8" s="801"/>
      <c r="Q8" s="801"/>
      <c r="R8" s="801"/>
      <c r="S8" s="801"/>
      <c r="T8" s="801"/>
      <c r="U8" s="801"/>
      <c r="X8" s="104" t="s">
        <v>676</v>
      </c>
      <c r="Y8" s="104" t="s">
        <v>4520</v>
      </c>
      <c r="Z8" s="104" t="s">
        <v>4555</v>
      </c>
      <c r="AA8" s="104" t="s">
        <v>4556</v>
      </c>
      <c r="AB8" s="104">
        <v>3</v>
      </c>
      <c r="AC8" s="104">
        <v>3</v>
      </c>
      <c r="AD8" s="104">
        <v>1</v>
      </c>
      <c r="AE8" s="104">
        <v>0</v>
      </c>
      <c r="AF8" s="104">
        <v>0</v>
      </c>
      <c r="AG8" s="104">
        <v>3</v>
      </c>
      <c r="AH8" s="104">
        <v>0</v>
      </c>
      <c r="AI8" s="104">
        <v>0</v>
      </c>
      <c r="AJ8" s="104">
        <v>0</v>
      </c>
      <c r="AK8" s="104">
        <v>1</v>
      </c>
      <c r="AL8" s="104" t="s">
        <v>4557</v>
      </c>
      <c r="AN8" s="104" t="s">
        <v>4136</v>
      </c>
      <c r="AO8" s="104" t="s">
        <v>4558</v>
      </c>
      <c r="AP8" s="104" t="s">
        <v>3610</v>
      </c>
      <c r="AT8" s="215">
        <v>1</v>
      </c>
    </row>
    <row r="9" spans="1:46" ht="33" customHeight="1">
      <c r="A9" s="441" t="s">
        <v>3479</v>
      </c>
      <c r="B9" s="441" t="s">
        <v>3480</v>
      </c>
      <c r="C9" s="441" t="s">
        <v>3481</v>
      </c>
      <c r="D9" s="441" t="s">
        <v>3482</v>
      </c>
      <c r="E9" s="441" t="s">
        <v>4559</v>
      </c>
      <c r="F9" s="441" t="s">
        <v>3635</v>
      </c>
      <c r="G9" s="441" t="s">
        <v>4560</v>
      </c>
      <c r="O9" s="801" t="s">
        <v>6373</v>
      </c>
      <c r="P9" s="801"/>
      <c r="Q9" s="801"/>
      <c r="R9" s="801"/>
      <c r="S9" s="801"/>
      <c r="T9" s="801"/>
      <c r="U9" s="801"/>
      <c r="X9" s="104" t="s">
        <v>4561</v>
      </c>
      <c r="Y9" s="104" t="s">
        <v>4518</v>
      </c>
      <c r="Z9" s="104" t="s">
        <v>4562</v>
      </c>
      <c r="AA9" s="104" t="s">
        <v>4563</v>
      </c>
      <c r="AB9" s="104">
        <v>2</v>
      </c>
      <c r="AC9" s="104">
        <v>0</v>
      </c>
      <c r="AD9" s="104">
        <v>0</v>
      </c>
      <c r="AE9" s="104">
        <v>0</v>
      </c>
      <c r="AF9" s="104">
        <v>0</v>
      </c>
      <c r="AG9" s="104">
        <v>2</v>
      </c>
      <c r="AH9" s="104">
        <v>0</v>
      </c>
      <c r="AI9" s="104">
        <v>0</v>
      </c>
      <c r="AJ9" s="104">
        <v>0</v>
      </c>
      <c r="AK9" s="104">
        <v>5</v>
      </c>
      <c r="AL9" s="104" t="s">
        <v>4564</v>
      </c>
      <c r="AN9" s="104" t="s">
        <v>1194</v>
      </c>
      <c r="AO9" s="104" t="s">
        <v>4565</v>
      </c>
      <c r="AP9" s="104" t="s">
        <v>4566</v>
      </c>
      <c r="AT9" s="215">
        <v>1</v>
      </c>
    </row>
    <row r="10" spans="1:46" ht="72" customHeight="1">
      <c r="A10" s="443" t="str">
        <f>IFERROR(INDEX('12_FORMATEUR_MEDIT'!$D$4:$D$67,MATCH($B$5&amp;"|"&amp;$B$6,'12_FORMATEUR_MEDIT'!$K$4:$K$67,0)),"")</f>
        <v>Ajouter progressivement citron frais, citron confit (en tenant compte du sel), tomate ou une pointe de vinaigre.</v>
      </c>
      <c r="B10" s="443" t="str">
        <f>IFERROR(INDEX('12_FORMATEUR_MEDIT'!$E$4:$E$67,MATCH($B$5&amp;"|"&amp;$B$6,'12_FORMATEUR_MEDIT'!$K$4:$K$67,0)),"")</f>
        <v>Conserver ou ajouter une finition fraîche: coriandre, persil, menthe, zeste d’agrume.</v>
      </c>
      <c r="C10" s="443" t="str">
        <f>IFERROR(INDEX('12_FORMATEUR_MEDIT'!$F$4:$F$67,MATCH($B$5&amp;"|"&amp;$B$6,'12_FORMATEUR_MEDIT'!$K$4:$K$67,0)),"")</f>
        <v>Regoutter avant de resaler; l’acidité augmente souvent la perception de relief.</v>
      </c>
      <c r="D10" s="443" t="str">
        <f>IFERROR(INDEX('12_FORMATEUR_MEDIT'!$G$4:$G$67,MATCH($B$5&amp;"|"&amp;$B$6,'12_FORMATEUR_MEDIT'!$K$4:$K$67,0)),"")</f>
        <v>additionner trop d’épices sans hiérarchie</v>
      </c>
      <c r="E10" s="443" t="str">
        <f>IFERROR(INDEX('12_FORMATEUR_MEDIT'!$H$4:$H$67,MATCH($B$5&amp;"|"&amp;$B$6,'12_FORMATEUR_MEDIT'!$K$4:$K$67,0)),"")</f>
        <v>Que change l’acidité dans la perception du gras et du doux ?</v>
      </c>
      <c r="F10" s="443" t="str">
        <f>IFERROR(INDEX('12_FORMATEUR_MEDIT'!$I$4:$I$67,MATCH($B$5&amp;"|"&amp;$B$6,'12_FORMATEUR_MEDIT'!$K$4:$K$67,0)),"")</f>
        <v>Restaurer la tension sans déplacer l’identité du plat.</v>
      </c>
      <c r="G10" s="443" t="str">
        <f>IFERROR(INDEX('12_FORMATEUR_MEDIT'!$J$4:$J$67,MATCH($B$5&amp;"|"&amp;$B$6,'12_FORMATEUR_MEDIT'!$K$4:$K$67,0)),"")</f>
        <v>Le plat doit être plus lisible, pas simplement plus acide.</v>
      </c>
      <c r="O10" s="801" t="s">
        <v>6374</v>
      </c>
      <c r="P10" s="801"/>
      <c r="Q10" s="801"/>
      <c r="R10" s="801"/>
      <c r="S10" s="801"/>
      <c r="T10" s="801"/>
      <c r="U10" s="801"/>
      <c r="X10" s="104" t="s">
        <v>746</v>
      </c>
      <c r="Y10" s="104" t="s">
        <v>4567</v>
      </c>
      <c r="Z10" s="104" t="s">
        <v>4568</v>
      </c>
      <c r="AA10" s="104" t="s">
        <v>4569</v>
      </c>
      <c r="AB10" s="104">
        <v>3</v>
      </c>
      <c r="AC10" s="104">
        <v>0</v>
      </c>
      <c r="AD10" s="104">
        <v>1</v>
      </c>
      <c r="AE10" s="104">
        <v>0</v>
      </c>
      <c r="AF10" s="104">
        <v>0</v>
      </c>
      <c r="AG10" s="104">
        <v>0</v>
      </c>
      <c r="AH10" s="104">
        <v>2</v>
      </c>
      <c r="AI10" s="104">
        <v>1</v>
      </c>
      <c r="AJ10" s="104">
        <v>0</v>
      </c>
      <c r="AK10" s="104">
        <v>0</v>
      </c>
      <c r="AL10" s="104" t="s">
        <v>4570</v>
      </c>
      <c r="AN10" s="104" t="s">
        <v>4153</v>
      </c>
      <c r="AT10" s="215">
        <v>1</v>
      </c>
    </row>
    <row r="11" spans="1:46" ht="15.75">
      <c r="O11" s="801" t="s">
        <v>6375</v>
      </c>
      <c r="P11" s="801"/>
      <c r="Q11" s="801"/>
      <c r="R11" s="801"/>
      <c r="S11" s="801"/>
      <c r="T11" s="801"/>
      <c r="U11" s="801"/>
      <c r="X11" s="104" t="s">
        <v>710</v>
      </c>
      <c r="Y11" s="104" t="s">
        <v>4567</v>
      </c>
      <c r="Z11" s="104" t="s">
        <v>4571</v>
      </c>
      <c r="AA11" s="104" t="s">
        <v>4572</v>
      </c>
      <c r="AB11" s="104">
        <v>0</v>
      </c>
      <c r="AC11" s="104">
        <v>1</v>
      </c>
      <c r="AD11" s="104">
        <v>1</v>
      </c>
      <c r="AE11" s="104">
        <v>0</v>
      </c>
      <c r="AF11" s="104">
        <v>0</v>
      </c>
      <c r="AG11" s="104">
        <v>2</v>
      </c>
      <c r="AH11" s="104">
        <v>1</v>
      </c>
      <c r="AI11" s="104">
        <v>3</v>
      </c>
      <c r="AJ11" s="104">
        <v>0</v>
      </c>
      <c r="AK11" s="104">
        <v>0</v>
      </c>
      <c r="AL11" s="104" t="s">
        <v>4573</v>
      </c>
      <c r="AN11" s="104" t="s">
        <v>486</v>
      </c>
      <c r="AT11" s="215">
        <v>1</v>
      </c>
    </row>
    <row r="12" spans="1:46" ht="24" customHeight="1">
      <c r="A12" s="444" t="s">
        <v>4574</v>
      </c>
      <c r="B12" s="435" t="s">
        <v>4575</v>
      </c>
      <c r="C12" s="427"/>
      <c r="D12" s="427"/>
      <c r="E12" s="427"/>
      <c r="F12" s="427"/>
      <c r="G12" s="427"/>
      <c r="H12" s="427"/>
      <c r="I12" s="427"/>
      <c r="J12" s="427"/>
      <c r="K12" s="427"/>
      <c r="L12" s="427"/>
      <c r="M12" s="427"/>
      <c r="O12" s="806" t="s">
        <v>6376</v>
      </c>
      <c r="P12" s="806"/>
      <c r="Q12" s="806"/>
      <c r="R12" s="806"/>
      <c r="S12" s="806"/>
      <c r="T12" s="806"/>
      <c r="U12" s="806"/>
      <c r="X12" s="104" t="s">
        <v>4576</v>
      </c>
      <c r="Y12" s="104" t="s">
        <v>4577</v>
      </c>
      <c r="Z12" s="104" t="s">
        <v>4578</v>
      </c>
      <c r="AA12" s="104" t="s">
        <v>4579</v>
      </c>
      <c r="AB12" s="104">
        <v>0</v>
      </c>
      <c r="AC12" s="104">
        <v>0</v>
      </c>
      <c r="AD12" s="104">
        <v>2</v>
      </c>
      <c r="AE12" s="104">
        <v>0</v>
      </c>
      <c r="AF12" s="104">
        <v>0</v>
      </c>
      <c r="AG12" s="104">
        <v>0</v>
      </c>
      <c r="AH12" s="104">
        <v>3</v>
      </c>
      <c r="AI12" s="104">
        <v>0</v>
      </c>
      <c r="AJ12" s="104">
        <v>0</v>
      </c>
      <c r="AK12" s="104">
        <v>0</v>
      </c>
      <c r="AL12" s="104" t="s">
        <v>4580</v>
      </c>
      <c r="AN12" s="104" t="s">
        <v>768</v>
      </c>
      <c r="AT12" s="215">
        <v>1</v>
      </c>
    </row>
    <row r="13" spans="1:46" ht="30" customHeight="1">
      <c r="A13" s="445" t="s">
        <v>3558</v>
      </c>
      <c r="B13" s="446" t="s">
        <v>4518</v>
      </c>
      <c r="C13" s="613" t="s">
        <v>3559</v>
      </c>
      <c r="O13" s="806"/>
      <c r="P13" s="806"/>
      <c r="Q13" s="806"/>
      <c r="R13" s="806"/>
      <c r="S13" s="806"/>
      <c r="T13" s="806"/>
      <c r="U13" s="806"/>
      <c r="X13" s="104" t="s">
        <v>4581</v>
      </c>
      <c r="Y13" s="104" t="s">
        <v>4582</v>
      </c>
      <c r="Z13" s="104" t="s">
        <v>3540</v>
      </c>
      <c r="AA13" s="104" t="s">
        <v>4583</v>
      </c>
      <c r="AB13" s="104">
        <v>1</v>
      </c>
      <c r="AC13" s="104">
        <v>0</v>
      </c>
      <c r="AD13" s="104">
        <v>1</v>
      </c>
      <c r="AE13" s="104">
        <v>0</v>
      </c>
      <c r="AF13" s="104">
        <v>0</v>
      </c>
      <c r="AG13" s="104">
        <v>0</v>
      </c>
      <c r="AH13" s="104">
        <v>1</v>
      </c>
      <c r="AI13" s="104">
        <v>1</v>
      </c>
      <c r="AJ13" s="104">
        <v>2</v>
      </c>
      <c r="AK13" s="104">
        <v>0</v>
      </c>
      <c r="AL13" s="104" t="s">
        <v>4584</v>
      </c>
      <c r="AN13" s="104" t="s">
        <v>457</v>
      </c>
      <c r="AT13" s="215">
        <v>1</v>
      </c>
    </row>
    <row r="14" spans="1:46" ht="30" customHeight="1">
      <c r="A14" s="445" t="s">
        <v>4585</v>
      </c>
      <c r="B14" s="446" t="s">
        <v>471</v>
      </c>
      <c r="C14" s="613" t="s">
        <v>3559</v>
      </c>
      <c r="O14" s="800" t="s">
        <v>6377</v>
      </c>
      <c r="P14" s="800"/>
      <c r="Q14" s="800"/>
      <c r="R14" s="800"/>
      <c r="S14" s="800"/>
      <c r="T14" s="800"/>
      <c r="U14" s="800"/>
      <c r="X14" s="104" t="s">
        <v>4586</v>
      </c>
      <c r="Y14" s="104" t="s">
        <v>4587</v>
      </c>
      <c r="Z14" s="104" t="s">
        <v>4588</v>
      </c>
      <c r="AA14" s="104" t="s">
        <v>4589</v>
      </c>
      <c r="AB14" s="104">
        <v>1</v>
      </c>
      <c r="AC14" s="104">
        <v>0</v>
      </c>
      <c r="AD14" s="104">
        <v>1</v>
      </c>
      <c r="AE14" s="104">
        <v>0</v>
      </c>
      <c r="AF14" s="104">
        <v>0</v>
      </c>
      <c r="AG14" s="104">
        <v>0</v>
      </c>
      <c r="AH14" s="104">
        <v>1</v>
      </c>
      <c r="AI14" s="104">
        <v>1</v>
      </c>
      <c r="AJ14" s="104">
        <v>5</v>
      </c>
      <c r="AK14" s="104">
        <v>0</v>
      </c>
      <c r="AL14" s="104" t="s">
        <v>4590</v>
      </c>
      <c r="AN14" s="104" t="s">
        <v>656</v>
      </c>
      <c r="AT14" s="215">
        <v>1</v>
      </c>
    </row>
    <row r="15" spans="1:46" ht="30" customHeight="1">
      <c r="A15" s="445" t="s">
        <v>4591</v>
      </c>
      <c r="B15" s="446" t="s">
        <v>4592</v>
      </c>
      <c r="C15" s="104" t="s">
        <v>4593</v>
      </c>
      <c r="O15" s="802" t="s">
        <v>6378</v>
      </c>
      <c r="P15" s="802"/>
      <c r="Q15" s="801" t="s">
        <v>6379</v>
      </c>
      <c r="R15" s="801"/>
      <c r="S15" s="801"/>
      <c r="T15" s="801"/>
      <c r="U15" s="801"/>
      <c r="X15" s="104" t="s">
        <v>4594</v>
      </c>
      <c r="Y15" s="104" t="s">
        <v>4577</v>
      </c>
      <c r="Z15" s="104" t="s">
        <v>4595</v>
      </c>
      <c r="AA15" s="104" t="s">
        <v>4596</v>
      </c>
      <c r="AB15" s="104">
        <v>1</v>
      </c>
      <c r="AC15" s="104">
        <v>0</v>
      </c>
      <c r="AD15" s="104">
        <v>1</v>
      </c>
      <c r="AE15" s="104">
        <v>0</v>
      </c>
      <c r="AF15" s="104">
        <v>0</v>
      </c>
      <c r="AG15" s="104">
        <v>1</v>
      </c>
      <c r="AH15" s="104">
        <v>0</v>
      </c>
      <c r="AI15" s="104">
        <v>2</v>
      </c>
      <c r="AJ15" s="104">
        <v>1</v>
      </c>
      <c r="AK15" s="104">
        <v>0</v>
      </c>
      <c r="AL15" s="104" t="s">
        <v>4597</v>
      </c>
      <c r="AN15" s="104" t="s">
        <v>853</v>
      </c>
      <c r="AT15" s="215">
        <v>1</v>
      </c>
    </row>
    <row r="16" spans="1:46" ht="30" customHeight="1">
      <c r="D16" s="798" t="s">
        <v>4598</v>
      </c>
      <c r="E16" s="798"/>
      <c r="O16" s="802" t="s">
        <v>6380</v>
      </c>
      <c r="P16" s="802"/>
      <c r="Q16" s="801" t="s">
        <v>6381</v>
      </c>
      <c r="R16" s="801"/>
      <c r="S16" s="801"/>
      <c r="T16" s="801"/>
      <c r="U16" s="801"/>
      <c r="X16" s="104" t="s">
        <v>4599</v>
      </c>
      <c r="Y16" s="104" t="s">
        <v>4600</v>
      </c>
      <c r="Z16" s="104" t="s">
        <v>4601</v>
      </c>
      <c r="AA16" s="104" t="s">
        <v>4602</v>
      </c>
      <c r="AB16" s="104">
        <v>0</v>
      </c>
      <c r="AC16" s="104">
        <v>2</v>
      </c>
      <c r="AD16" s="104">
        <v>1</v>
      </c>
      <c r="AE16" s="104">
        <v>2</v>
      </c>
      <c r="AF16" s="104">
        <v>0</v>
      </c>
      <c r="AG16" s="104">
        <v>0</v>
      </c>
      <c r="AH16" s="104">
        <v>1</v>
      </c>
      <c r="AI16" s="104">
        <v>5</v>
      </c>
      <c r="AJ16" s="104">
        <v>1</v>
      </c>
      <c r="AK16" s="104">
        <v>0</v>
      </c>
      <c r="AL16" s="104" t="s">
        <v>4603</v>
      </c>
      <c r="AN16" s="104" t="s">
        <v>4604</v>
      </c>
      <c r="AT16" s="215">
        <v>1</v>
      </c>
    </row>
    <row r="17" spans="1:46" ht="42" customHeight="1">
      <c r="A17" s="441" t="s">
        <v>3761</v>
      </c>
      <c r="B17" s="614" t="s">
        <v>3762</v>
      </c>
      <c r="C17" s="344" t="s">
        <v>4605</v>
      </c>
      <c r="D17" s="441" t="s">
        <v>4340</v>
      </c>
      <c r="E17" s="441" t="s">
        <v>4606</v>
      </c>
      <c r="F17" s="441" t="s">
        <v>3469</v>
      </c>
      <c r="G17" s="441" t="s">
        <v>611</v>
      </c>
      <c r="H17" s="633" t="s">
        <v>707</v>
      </c>
      <c r="I17" s="629" t="s">
        <v>190</v>
      </c>
      <c r="J17" s="630" t="s">
        <v>194</v>
      </c>
      <c r="K17" s="441" t="s">
        <v>198</v>
      </c>
      <c r="L17" s="631" t="s">
        <v>256</v>
      </c>
      <c r="M17" s="632" t="s">
        <v>252</v>
      </c>
      <c r="O17" s="802" t="s">
        <v>6382</v>
      </c>
      <c r="P17" s="802"/>
      <c r="Q17" s="801" t="s">
        <v>6383</v>
      </c>
      <c r="R17" s="801"/>
      <c r="S17" s="801"/>
      <c r="T17" s="801"/>
      <c r="U17" s="801"/>
      <c r="X17" s="104" t="s">
        <v>4607</v>
      </c>
      <c r="Y17" s="104" t="s">
        <v>4518</v>
      </c>
      <c r="Z17" s="104" t="s">
        <v>4608</v>
      </c>
      <c r="AA17" s="104" t="s">
        <v>4609</v>
      </c>
      <c r="AB17" s="104">
        <v>1</v>
      </c>
      <c r="AC17" s="104">
        <v>0</v>
      </c>
      <c r="AD17" s="104">
        <v>2</v>
      </c>
      <c r="AE17" s="104">
        <v>0</v>
      </c>
      <c r="AF17" s="104">
        <v>0</v>
      </c>
      <c r="AG17" s="104">
        <v>0</v>
      </c>
      <c r="AH17" s="104">
        <v>3</v>
      </c>
      <c r="AI17" s="104">
        <v>2</v>
      </c>
      <c r="AJ17" s="104">
        <v>0</v>
      </c>
      <c r="AK17" s="104">
        <v>1</v>
      </c>
      <c r="AL17" s="104" t="s">
        <v>4610</v>
      </c>
      <c r="AN17" s="104" t="s">
        <v>847</v>
      </c>
      <c r="AT17" s="215">
        <v>1</v>
      </c>
    </row>
    <row r="18" spans="1:46" ht="33" customHeight="1">
      <c r="A18" s="448" t="s">
        <v>4611</v>
      </c>
      <c r="B18" s="446" t="s">
        <v>821</v>
      </c>
      <c r="C18" s="449" t="str">
        <f>IFERROR(INDEX($AA$2:$AA$61,MATCH(B18,$X$2:$X$61,0)),"")</f>
        <v>suer; rôtir; confire; sauce</v>
      </c>
      <c r="D18" s="446" t="s">
        <v>4612</v>
      </c>
      <c r="E18" s="446">
        <v>2</v>
      </c>
      <c r="F18" s="449" t="str">
        <f>IFERROR(INDEX($Y$2:$Y$61,MATCH(B18,$X$2:$X$61,0)),"")</f>
        <v>MÉDIT.</v>
      </c>
      <c r="G18" s="449" t="str">
        <f>IFERROR(INDEX($Z$2:$Z$61,MATCH(B18,$X$2:$X$61,0)),"")</f>
        <v>ALLIACÉ / DOUX</v>
      </c>
      <c r="H18" s="449">
        <f>IFERROR(INDEX($AB$2:$AB$61,MATCH(B18,$X$2:$X$61,0))*E18,"")</f>
        <v>8</v>
      </c>
      <c r="I18" s="449">
        <f>IFERROR(INDEX($AC$2:$AC$61,MATCH(B18,$X$2:$X$61,0))*E18,"")</f>
        <v>0</v>
      </c>
      <c r="J18" s="449">
        <f>IFERROR(INDEX($AD$2:$AD$61,MATCH(B18,$X$2:$X$61,0))*E18,"")</f>
        <v>2</v>
      </c>
      <c r="K18" s="449">
        <f>IFERROR(INDEX($AE$2:$AE$61,MATCH(B18,$X$2:$X$61,0))*E18,"")</f>
        <v>4</v>
      </c>
      <c r="L18" s="449">
        <f>IFERROR(INDEX($AG$2:$AG$61,MATCH(B18,$X$2:$X$61,0))*E18,"")</f>
        <v>0</v>
      </c>
      <c r="M18" s="449">
        <f>IFERROR(INDEX($AF$2:$AF$61,MATCH(B18,$X$2:$X$61,0))*E18,"")</f>
        <v>0</v>
      </c>
      <c r="O18" s="802" t="s">
        <v>6384</v>
      </c>
      <c r="P18" s="802"/>
      <c r="Q18" s="801" t="s">
        <v>6385</v>
      </c>
      <c r="R18" s="801"/>
      <c r="S18" s="801"/>
      <c r="T18" s="801"/>
      <c r="U18" s="801"/>
      <c r="X18" s="104" t="s">
        <v>796</v>
      </c>
      <c r="Y18" s="104" t="s">
        <v>4613</v>
      </c>
      <c r="Z18" s="104" t="s">
        <v>4614</v>
      </c>
      <c r="AA18" s="104" t="s">
        <v>4615</v>
      </c>
      <c r="AB18" s="104">
        <v>1</v>
      </c>
      <c r="AC18" s="104">
        <v>0</v>
      </c>
      <c r="AD18" s="104">
        <v>1</v>
      </c>
      <c r="AE18" s="104">
        <v>0</v>
      </c>
      <c r="AF18" s="104">
        <v>0</v>
      </c>
      <c r="AG18" s="104">
        <v>1</v>
      </c>
      <c r="AH18" s="104">
        <v>0</v>
      </c>
      <c r="AI18" s="104">
        <v>0</v>
      </c>
      <c r="AJ18" s="104">
        <v>0</v>
      </c>
      <c r="AK18" s="104">
        <v>4</v>
      </c>
      <c r="AL18" s="104" t="s">
        <v>4616</v>
      </c>
      <c r="AT18" s="215">
        <v>1</v>
      </c>
    </row>
    <row r="19" spans="1:46" ht="33" customHeight="1">
      <c r="A19" s="448" t="s">
        <v>4617</v>
      </c>
      <c r="B19" s="446" t="s">
        <v>459</v>
      </c>
      <c r="C19" s="449" t="str">
        <f>IFERROR(INDEX($AA$2:$AA$61,MATCH(B19,$X$2:$X$61,0)),"")</f>
        <v>graines toastées; poudre; marinade; sauce</v>
      </c>
      <c r="D19" s="446" t="s">
        <v>4618</v>
      </c>
      <c r="E19" s="446">
        <v>3</v>
      </c>
      <c r="F19" s="449" t="str">
        <f>IFERROR(INDEX($Y$2:$Y$61,MATCH(B19,$X$2:$X$61,0)),"")</f>
        <v>MAROC / MAGHREB</v>
      </c>
      <c r="G19" s="449" t="str">
        <f>IFERROR(INDEX($Z$2:$Z$61,MATCH(B19,$X$2:$X$61,0)),"")</f>
        <v>ÉPICÉ / TERREUX</v>
      </c>
      <c r="H19" s="449">
        <f>IFERROR(INDEX($AB$2:$AB$61,MATCH(B19,$X$2:$X$61,0))*E19,"")</f>
        <v>0</v>
      </c>
      <c r="I19" s="449">
        <f>IFERROR(INDEX($AC$2:$AC$61,MATCH(B19,$X$2:$X$61,0))*E19,"")</f>
        <v>0</v>
      </c>
      <c r="J19" s="449">
        <f>IFERROR(INDEX($AD$2:$AD$61,MATCH(B19,$X$2:$X$61,0))*E19,"")</f>
        <v>6</v>
      </c>
      <c r="K19" s="449">
        <f>IFERROR(INDEX($AE$2:$AE$61,MATCH(B19,$X$2:$X$61,0))*E19,"")</f>
        <v>0</v>
      </c>
      <c r="L19" s="449">
        <f>IFERROR(INDEX($AG$2:$AG$61,MATCH(B19,$X$2:$X$61,0))*E19,"")</f>
        <v>0</v>
      </c>
      <c r="M19" s="449">
        <f>IFERROR(INDEX($AF$2:$AF$61,MATCH(B19,$X$2:$X$61,0))*E19,"")</f>
        <v>0</v>
      </c>
      <c r="O19" s="802" t="s">
        <v>6386</v>
      </c>
      <c r="P19" s="802"/>
      <c r="Q19" s="801" t="s">
        <v>6387</v>
      </c>
      <c r="R19" s="801"/>
      <c r="S19" s="801"/>
      <c r="T19" s="801"/>
      <c r="U19" s="801"/>
      <c r="X19" s="104" t="s">
        <v>641</v>
      </c>
      <c r="Y19" s="104" t="s">
        <v>4548</v>
      </c>
      <c r="Z19" s="104" t="s">
        <v>4619</v>
      </c>
      <c r="AA19" s="104" t="s">
        <v>4620</v>
      </c>
      <c r="AB19" s="104">
        <v>0</v>
      </c>
      <c r="AC19" s="104">
        <v>0</v>
      </c>
      <c r="AD19" s="104">
        <v>2</v>
      </c>
      <c r="AE19" s="104">
        <v>2</v>
      </c>
      <c r="AF19" s="104">
        <v>0</v>
      </c>
      <c r="AG19" s="104">
        <v>1</v>
      </c>
      <c r="AH19" s="104">
        <v>1</v>
      </c>
      <c r="AI19" s="104">
        <v>2</v>
      </c>
      <c r="AJ19" s="104">
        <v>1</v>
      </c>
      <c r="AK19" s="104">
        <v>0</v>
      </c>
      <c r="AL19" s="104" t="s">
        <v>4621</v>
      </c>
      <c r="AT19" s="215">
        <v>1</v>
      </c>
    </row>
    <row r="20" spans="1:46" ht="33" customHeight="1">
      <c r="A20" s="448" t="s">
        <v>4622</v>
      </c>
      <c r="B20" s="446" t="s">
        <v>4547</v>
      </c>
      <c r="C20" s="449" t="str">
        <f>IFERROR(INDEX($AA$2:$AA$61,MATCH(B20,$X$2:$X$61,0)),"")</f>
        <v>jus; zeste; marinade; finition</v>
      </c>
      <c r="D20" s="446" t="s">
        <v>4623</v>
      </c>
      <c r="E20" s="446">
        <v>1</v>
      </c>
      <c r="F20" s="449" t="str">
        <f>IFERROR(INDEX($Y$2:$Y$61,MATCH(B20,$X$2:$X$61,0)),"")</f>
        <v>MÉDIT.</v>
      </c>
      <c r="G20" s="449" t="str">
        <f>IFERROR(INDEX($Z$2:$Z$61,MATCH(B20,$X$2:$X$61,0)),"")</f>
        <v>AGRUME / ACIDE</v>
      </c>
      <c r="H20" s="449">
        <f>IFERROR(INDEX($AB$2:$AB$61,MATCH(B20,$X$2:$X$61,0))*E20,"")</f>
        <v>0</v>
      </c>
      <c r="I20" s="449">
        <f>IFERROR(INDEX($AC$2:$AC$61,MATCH(B20,$X$2:$X$61,0))*E20,"")</f>
        <v>5</v>
      </c>
      <c r="J20" s="449">
        <f>IFERROR(INDEX($AD$2:$AD$61,MATCH(B20,$X$2:$X$61,0))*E20,"")</f>
        <v>1</v>
      </c>
      <c r="K20" s="449">
        <f>IFERROR(INDEX($AE$2:$AE$61,MATCH(B20,$X$2:$X$61,0))*E20,"")</f>
        <v>0</v>
      </c>
      <c r="L20" s="449">
        <f>IFERROR(INDEX($AG$2:$AG$61,MATCH(B20,$X$2:$X$61,0))*E20,"")</f>
        <v>4</v>
      </c>
      <c r="M20" s="449">
        <f>IFERROR(INDEX($AF$2:$AF$61,MATCH(B20,$X$2:$X$61,0))*E20,"")</f>
        <v>0</v>
      </c>
      <c r="O20" s="802" t="s">
        <v>6388</v>
      </c>
      <c r="P20" s="802"/>
      <c r="Q20" s="801" t="s">
        <v>6389</v>
      </c>
      <c r="R20" s="801"/>
      <c r="S20" s="801"/>
      <c r="T20" s="801"/>
      <c r="U20" s="801"/>
      <c r="X20" s="104" t="s">
        <v>821</v>
      </c>
      <c r="Y20" s="104" t="s">
        <v>4548</v>
      </c>
      <c r="Z20" s="104" t="s">
        <v>4624</v>
      </c>
      <c r="AA20" s="104" t="s">
        <v>4625</v>
      </c>
      <c r="AB20" s="104">
        <v>4</v>
      </c>
      <c r="AC20" s="104">
        <v>0</v>
      </c>
      <c r="AD20" s="104">
        <v>1</v>
      </c>
      <c r="AE20" s="104">
        <v>2</v>
      </c>
      <c r="AF20" s="104">
        <v>0</v>
      </c>
      <c r="AG20" s="104">
        <v>0</v>
      </c>
      <c r="AH20" s="104">
        <v>1</v>
      </c>
      <c r="AI20" s="104">
        <v>0</v>
      </c>
      <c r="AJ20" s="104">
        <v>2</v>
      </c>
      <c r="AK20" s="104">
        <v>0</v>
      </c>
      <c r="AL20" s="104" t="s">
        <v>4626</v>
      </c>
      <c r="AT20" s="215">
        <v>1</v>
      </c>
    </row>
    <row r="21" spans="1:46" ht="33" customHeight="1">
      <c r="A21" s="448" t="s">
        <v>4627</v>
      </c>
      <c r="B21" s="446" t="s">
        <v>1194</v>
      </c>
      <c r="C21" s="449" t="str">
        <f>IFERROR(INDEX($AA$2:$AA$61,MATCH(B21,$X$2:$X$61,0)),"")</f>
        <v>mijoté; purée; rôti; salade</v>
      </c>
      <c r="D21" s="446" t="s">
        <v>4628</v>
      </c>
      <c r="E21" s="446">
        <v>2</v>
      </c>
      <c r="F21" s="449" t="str">
        <f>IFERROR(INDEX($Y$2:$Y$61,MATCH(B21,$X$2:$X$61,0)),"")</f>
        <v>MÉDIT. SUD/EST</v>
      </c>
      <c r="G21" s="449" t="str">
        <f>IFERROR(INDEX($Z$2:$Z$61,MATCH(B21,$X$2:$X$61,0)),"")</f>
        <v>NOISETTE / UMAMI</v>
      </c>
      <c r="H21" s="449">
        <f>IFERROR(INDEX($AB$2:$AB$61,MATCH(B21,$X$2:$X$61,0))*E21,"")</f>
        <v>4</v>
      </c>
      <c r="I21" s="449">
        <f>IFERROR(INDEX($AC$2:$AC$61,MATCH(B21,$X$2:$X$61,0))*E21,"")</f>
        <v>0</v>
      </c>
      <c r="J21" s="449">
        <f>IFERROR(INDEX($AD$2:$AD$61,MATCH(B21,$X$2:$X$61,0))*E21,"")</f>
        <v>2</v>
      </c>
      <c r="K21" s="449">
        <f>IFERROR(INDEX($AE$2:$AE$61,MATCH(B21,$X$2:$X$61,0))*E21,"")</f>
        <v>6</v>
      </c>
      <c r="L21" s="449">
        <f>IFERROR(INDEX($AG$2:$AG$61,MATCH(B21,$X$2:$X$61,0))*E21,"")</f>
        <v>0</v>
      </c>
      <c r="M21" s="449">
        <f>IFERROR(INDEX($AF$2:$AF$61,MATCH(B21,$X$2:$X$61,0))*E21,"")</f>
        <v>2</v>
      </c>
      <c r="O21" s="802" t="s">
        <v>6390</v>
      </c>
      <c r="P21" s="802"/>
      <c r="Q21" s="801" t="s">
        <v>6391</v>
      </c>
      <c r="R21" s="801"/>
      <c r="S21" s="801"/>
      <c r="T21" s="801"/>
      <c r="U21" s="801"/>
      <c r="X21" s="104" t="s">
        <v>776</v>
      </c>
      <c r="Y21" s="104" t="s">
        <v>4629</v>
      </c>
      <c r="Z21" s="104" t="s">
        <v>4630</v>
      </c>
      <c r="AA21" s="104" t="s">
        <v>4631</v>
      </c>
      <c r="AB21" s="104">
        <v>2</v>
      </c>
      <c r="AC21" s="104">
        <v>1</v>
      </c>
      <c r="AD21" s="104">
        <v>1</v>
      </c>
      <c r="AE21" s="104">
        <v>1</v>
      </c>
      <c r="AF21" s="104">
        <v>0</v>
      </c>
      <c r="AG21" s="104">
        <v>2</v>
      </c>
      <c r="AH21" s="104">
        <v>0</v>
      </c>
      <c r="AI21" s="104">
        <v>0</v>
      </c>
      <c r="AJ21" s="104">
        <v>1</v>
      </c>
      <c r="AK21" s="104">
        <v>0</v>
      </c>
      <c r="AL21" s="104" t="s">
        <v>4632</v>
      </c>
      <c r="AT21" s="215">
        <v>1</v>
      </c>
    </row>
    <row r="22" spans="1:46" ht="33" customHeight="1">
      <c r="A22" s="448" t="s">
        <v>4633</v>
      </c>
      <c r="B22" s="446" t="s">
        <v>4527</v>
      </c>
      <c r="C22" s="449" t="str">
        <f>IFERROR(INDEX($AA$2:$AA$61,MATCH(B22,$X$2:$X$61,0)),"")</f>
        <v>crue; hachée; chermoula; finition</v>
      </c>
      <c r="D22" s="446" t="s">
        <v>4634</v>
      </c>
      <c r="E22" s="446">
        <v>1</v>
      </c>
      <c r="F22" s="449" t="str">
        <f>IFERROR(INDEX($Y$2:$Y$61,MATCH(B22,$X$2:$X$61,0)),"")</f>
        <v>MAROC / MAGHREB</v>
      </c>
      <c r="G22" s="449" t="str">
        <f>IFERROR(INDEX($Z$2:$Z$61,MATCH(B22,$X$2:$X$61,0)),"")</f>
        <v>HERBACÉ / FRAIS</v>
      </c>
      <c r="H22" s="449">
        <f>IFERROR(INDEX($AB$2:$AB$61,MATCH(B22,$X$2:$X$61,0))*E22,"")</f>
        <v>0</v>
      </c>
      <c r="I22" s="449">
        <f>IFERROR(INDEX($AC$2:$AC$61,MATCH(B22,$X$2:$X$61,0))*E22,"")</f>
        <v>1</v>
      </c>
      <c r="J22" s="449">
        <f>IFERROR(INDEX($AD$2:$AD$61,MATCH(B22,$X$2:$X$61,0))*E22,"")</f>
        <v>1</v>
      </c>
      <c r="K22" s="449">
        <f>IFERROR(INDEX($AE$2:$AE$61,MATCH(B22,$X$2:$X$61,0))*E22,"")</f>
        <v>0</v>
      </c>
      <c r="L22" s="449">
        <f>IFERROR(INDEX($AG$2:$AG$61,MATCH(B22,$X$2:$X$61,0))*E22,"")</f>
        <v>4</v>
      </c>
      <c r="M22" s="449">
        <f>IFERROR(INDEX($AF$2:$AF$61,MATCH(B22,$X$2:$X$61,0))*E22,"")</f>
        <v>0</v>
      </c>
      <c r="O22" s="802" t="s">
        <v>6392</v>
      </c>
      <c r="P22" s="802"/>
      <c r="Q22" s="801" t="s">
        <v>6393</v>
      </c>
      <c r="R22" s="801"/>
      <c r="S22" s="801"/>
      <c r="T22" s="801"/>
      <c r="U22" s="801"/>
      <c r="X22" s="104" t="s">
        <v>647</v>
      </c>
      <c r="Y22" s="104" t="s">
        <v>4548</v>
      </c>
      <c r="Z22" s="104" t="s">
        <v>4635</v>
      </c>
      <c r="AA22" s="104" t="s">
        <v>4636</v>
      </c>
      <c r="AB22" s="104">
        <v>2</v>
      </c>
      <c r="AC22" s="104">
        <v>3</v>
      </c>
      <c r="AD22" s="104">
        <v>1</v>
      </c>
      <c r="AE22" s="104">
        <v>5</v>
      </c>
      <c r="AF22" s="104">
        <v>0</v>
      </c>
      <c r="AG22" s="104">
        <v>2</v>
      </c>
      <c r="AH22" s="104">
        <v>0</v>
      </c>
      <c r="AI22" s="104">
        <v>0</v>
      </c>
      <c r="AJ22" s="104">
        <v>2</v>
      </c>
      <c r="AK22" s="104">
        <v>0</v>
      </c>
      <c r="AL22" s="104" t="s">
        <v>4637</v>
      </c>
      <c r="AT22" s="215">
        <v>1</v>
      </c>
    </row>
    <row r="23" spans="1:46" ht="33" customHeight="1">
      <c r="A23" s="111"/>
      <c r="B23" s="111"/>
      <c r="C23" s="111"/>
      <c r="D23" s="111"/>
      <c r="E23" s="111"/>
      <c r="F23" s="111"/>
      <c r="G23" s="111"/>
      <c r="H23" s="111"/>
      <c r="I23" s="111"/>
      <c r="J23" s="111"/>
      <c r="K23" s="111"/>
      <c r="L23" s="111"/>
      <c r="M23" s="111"/>
      <c r="X23" s="104" t="s">
        <v>4638</v>
      </c>
      <c r="Y23" s="104" t="s">
        <v>4548</v>
      </c>
      <c r="Z23" s="104" t="s">
        <v>4639</v>
      </c>
      <c r="AA23" s="104" t="s">
        <v>4640</v>
      </c>
      <c r="AB23" s="104">
        <v>4</v>
      </c>
      <c r="AC23" s="104">
        <v>1</v>
      </c>
      <c r="AD23" s="104">
        <v>1</v>
      </c>
      <c r="AE23" s="104">
        <v>1</v>
      </c>
      <c r="AF23" s="104">
        <v>0</v>
      </c>
      <c r="AG23" s="104">
        <v>2</v>
      </c>
      <c r="AH23" s="104">
        <v>0</v>
      </c>
      <c r="AI23" s="104">
        <v>0</v>
      </c>
      <c r="AJ23" s="104">
        <v>3</v>
      </c>
      <c r="AK23" s="104">
        <v>0</v>
      </c>
      <c r="AL23" s="104" t="s">
        <v>4641</v>
      </c>
      <c r="AT23" s="215">
        <v>1</v>
      </c>
    </row>
    <row r="24" spans="1:46" ht="33" customHeight="1">
      <c r="A24" s="450" t="s">
        <v>3854</v>
      </c>
      <c r="B24" s="442"/>
      <c r="C24" s="442"/>
      <c r="D24" s="442"/>
      <c r="E24" s="442"/>
      <c r="F24" s="442"/>
      <c r="G24" s="442"/>
      <c r="H24" s="451">
        <f t="shared" ref="H24:M24" si="0">SUM(H18:H22)</f>
        <v>12</v>
      </c>
      <c r="I24" s="451">
        <f t="shared" si="0"/>
        <v>6</v>
      </c>
      <c r="J24" s="451">
        <f t="shared" si="0"/>
        <v>12</v>
      </c>
      <c r="K24" s="451">
        <f t="shared" si="0"/>
        <v>10</v>
      </c>
      <c r="L24" s="451">
        <f t="shared" si="0"/>
        <v>8</v>
      </c>
      <c r="M24" s="452">
        <f t="shared" si="0"/>
        <v>2</v>
      </c>
      <c r="O24" s="800" t="s">
        <v>6394</v>
      </c>
      <c r="P24" s="800"/>
      <c r="Q24" s="800"/>
      <c r="R24" s="800"/>
      <c r="S24" s="800"/>
      <c r="T24" s="800"/>
      <c r="U24" s="800"/>
      <c r="X24" s="104" t="s">
        <v>486</v>
      </c>
      <c r="Y24" s="104" t="s">
        <v>4548</v>
      </c>
      <c r="Z24" s="104" t="s">
        <v>4642</v>
      </c>
      <c r="AA24" s="104" t="s">
        <v>4643</v>
      </c>
      <c r="AB24" s="104">
        <v>2</v>
      </c>
      <c r="AC24" s="104">
        <v>0</v>
      </c>
      <c r="AD24" s="104">
        <v>1</v>
      </c>
      <c r="AE24" s="104">
        <v>2</v>
      </c>
      <c r="AF24" s="104">
        <v>3</v>
      </c>
      <c r="AG24" s="104">
        <v>0</v>
      </c>
      <c r="AH24" s="104">
        <v>2</v>
      </c>
      <c r="AI24" s="104">
        <v>0</v>
      </c>
      <c r="AJ24" s="104">
        <v>4</v>
      </c>
      <c r="AK24" s="104">
        <v>0</v>
      </c>
      <c r="AL24" s="104" t="s">
        <v>4644</v>
      </c>
      <c r="AT24" s="215">
        <v>1</v>
      </c>
    </row>
    <row r="25" spans="1:46" ht="33" customHeight="1">
      <c r="B25" s="615" t="s">
        <v>4645</v>
      </c>
      <c r="O25" s="803" t="s">
        <v>6395</v>
      </c>
      <c r="P25" s="803"/>
      <c r="Q25" s="803"/>
      <c r="R25" s="803"/>
      <c r="S25" s="803"/>
      <c r="T25" s="803"/>
      <c r="U25" s="803"/>
      <c r="X25" s="104" t="s">
        <v>768</v>
      </c>
      <c r="Y25" s="104" t="s">
        <v>4548</v>
      </c>
      <c r="Z25" s="104" t="s">
        <v>4646</v>
      </c>
      <c r="AA25" s="104" t="s">
        <v>4647</v>
      </c>
      <c r="AB25" s="104">
        <v>2</v>
      </c>
      <c r="AC25" s="104">
        <v>1</v>
      </c>
      <c r="AD25" s="104">
        <v>0</v>
      </c>
      <c r="AE25" s="104">
        <v>1</v>
      </c>
      <c r="AF25" s="104">
        <v>0</v>
      </c>
      <c r="AG25" s="104">
        <v>2</v>
      </c>
      <c r="AH25" s="104">
        <v>0</v>
      </c>
      <c r="AI25" s="104">
        <v>0</v>
      </c>
      <c r="AJ25" s="104">
        <v>1</v>
      </c>
      <c r="AK25" s="104">
        <v>0</v>
      </c>
      <c r="AL25" s="104" t="s">
        <v>4648</v>
      </c>
      <c r="AT25" s="215">
        <v>1</v>
      </c>
    </row>
    <row r="26" spans="1:46" ht="24" customHeight="1">
      <c r="A26" s="453" t="s">
        <v>4649</v>
      </c>
      <c r="B26" s="435" t="s">
        <v>4650</v>
      </c>
      <c r="C26" s="435"/>
      <c r="D26" s="427"/>
      <c r="E26" s="427"/>
      <c r="F26" s="427"/>
      <c r="G26" s="427"/>
      <c r="H26" s="427"/>
      <c r="I26" s="427"/>
      <c r="J26" s="427"/>
      <c r="K26" s="427"/>
      <c r="L26" s="427"/>
      <c r="M26" s="427"/>
      <c r="O26" s="803"/>
      <c r="P26" s="803"/>
      <c r="Q26" s="803"/>
      <c r="R26" s="803"/>
      <c r="S26" s="803"/>
      <c r="T26" s="803"/>
      <c r="U26" s="803"/>
      <c r="X26" s="104" t="s">
        <v>457</v>
      </c>
      <c r="Y26" s="104" t="s">
        <v>4520</v>
      </c>
      <c r="Z26" s="104" t="s">
        <v>689</v>
      </c>
      <c r="AA26" s="104" t="s">
        <v>4651</v>
      </c>
      <c r="AB26" s="104">
        <v>4</v>
      </c>
      <c r="AC26" s="104">
        <v>1</v>
      </c>
      <c r="AD26" s="104">
        <v>1</v>
      </c>
      <c r="AE26" s="104">
        <v>1</v>
      </c>
      <c r="AF26" s="104">
        <v>0</v>
      </c>
      <c r="AG26" s="104">
        <v>1</v>
      </c>
      <c r="AH26" s="104">
        <v>3</v>
      </c>
      <c r="AI26" s="104">
        <v>0</v>
      </c>
      <c r="AJ26" s="104">
        <v>2</v>
      </c>
      <c r="AK26" s="104">
        <v>0</v>
      </c>
      <c r="AL26" s="104" t="s">
        <v>4652</v>
      </c>
      <c r="AT26" s="215">
        <v>1</v>
      </c>
    </row>
    <row r="27" spans="1:46" ht="30" customHeight="1">
      <c r="A27" s="441" t="s">
        <v>317</v>
      </c>
      <c r="B27" s="441" t="s">
        <v>3899</v>
      </c>
      <c r="C27" s="441" t="s">
        <v>3900</v>
      </c>
      <c r="D27" s="441" t="s">
        <v>3901</v>
      </c>
      <c r="E27" s="441" t="s">
        <v>4559</v>
      </c>
      <c r="F27" s="441"/>
      <c r="G27" s="441" t="s">
        <v>3635</v>
      </c>
      <c r="H27" s="441"/>
      <c r="I27" s="441"/>
      <c r="J27" s="441"/>
      <c r="K27" s="441"/>
      <c r="L27" s="441"/>
      <c r="M27" s="441"/>
      <c r="O27" s="803"/>
      <c r="P27" s="803"/>
      <c r="Q27" s="803"/>
      <c r="R27" s="803"/>
      <c r="S27" s="803"/>
      <c r="T27" s="803"/>
      <c r="U27" s="803"/>
      <c r="X27" s="104" t="s">
        <v>1194</v>
      </c>
      <c r="Y27" s="104" t="s">
        <v>4653</v>
      </c>
      <c r="Z27" s="104" t="s">
        <v>4654</v>
      </c>
      <c r="AA27" s="104" t="s">
        <v>4655</v>
      </c>
      <c r="AB27" s="104">
        <v>2</v>
      </c>
      <c r="AC27" s="104">
        <v>0</v>
      </c>
      <c r="AD27" s="104">
        <v>1</v>
      </c>
      <c r="AE27" s="104">
        <v>3</v>
      </c>
      <c r="AF27" s="104">
        <v>1</v>
      </c>
      <c r="AG27" s="104">
        <v>0</v>
      </c>
      <c r="AH27" s="104">
        <v>2</v>
      </c>
      <c r="AI27" s="104">
        <v>0</v>
      </c>
      <c r="AJ27" s="104">
        <v>2</v>
      </c>
      <c r="AK27" s="104">
        <v>0</v>
      </c>
      <c r="AL27" s="104" t="s">
        <v>4656</v>
      </c>
      <c r="AT27" s="215">
        <v>1</v>
      </c>
    </row>
    <row r="28" spans="1:46" ht="42" customHeight="1">
      <c r="A28" s="454" t="s">
        <v>281</v>
      </c>
      <c r="B28" s="443">
        <f>IF($B$13="MÉDITERRANÉE — CRÉATION",4,ROUND((IF(OR(ISNUMBER(SEARCH($B$13,F18)),ISNUMBER(SEARCH("MÉDIT.",F18))),1,0)+IF(OR(ISNUMBER(SEARCH($B$13,F19)),ISNUMBER(SEARCH("MÉDIT.",F19))),1,0)+IF(OR(ISNUMBER(SEARCH($B$13,F20)),ISNUMBER(SEARCH("MÉDIT.",F20))),1,0)+IF(OR(ISNUMBER(SEARCH($B$13,F21)),ISNUMBER(SEARCH("MÉDIT.",F21))),1,0)+IF(OR(ISNUMBER(SEARCH($B$13,F22)),ISNUMBER(SEARCH("MÉDIT.",F22))),1,0))/5*4,0))</f>
        <v>4</v>
      </c>
      <c r="C28" s="443">
        <v>4</v>
      </c>
      <c r="D28" s="464" t="str">
        <f t="shared" ref="D28:D34" si="1">IF(B28=C28,"OK",IF(B28=0,"ALERTE","À AJUSTER"))</f>
        <v>OK</v>
      </c>
      <c r="E28" s="111" t="s">
        <v>4657</v>
      </c>
      <c r="G28" s="111" t="s">
        <v>4658</v>
      </c>
      <c r="O28" s="803"/>
      <c r="P28" s="803"/>
      <c r="Q28" s="803"/>
      <c r="R28" s="803"/>
      <c r="S28" s="803"/>
      <c r="T28" s="803"/>
      <c r="U28" s="803"/>
      <c r="X28" s="104" t="s">
        <v>466</v>
      </c>
      <c r="Y28" s="104" t="s">
        <v>4548</v>
      </c>
      <c r="Z28" s="104" t="s">
        <v>4659</v>
      </c>
      <c r="AA28" s="104" t="s">
        <v>4660</v>
      </c>
      <c r="AB28" s="104">
        <v>1</v>
      </c>
      <c r="AC28" s="104">
        <v>1</v>
      </c>
      <c r="AD28" s="104">
        <v>1</v>
      </c>
      <c r="AE28" s="104">
        <v>3</v>
      </c>
      <c r="AF28" s="104">
        <v>0</v>
      </c>
      <c r="AG28" s="104">
        <v>0</v>
      </c>
      <c r="AH28" s="104">
        <v>3</v>
      </c>
      <c r="AI28" s="104">
        <v>0</v>
      </c>
      <c r="AJ28" s="104">
        <v>1</v>
      </c>
      <c r="AK28" s="104">
        <v>0</v>
      </c>
      <c r="AL28" s="104" t="s">
        <v>4661</v>
      </c>
      <c r="AT28" s="215">
        <v>1</v>
      </c>
    </row>
    <row r="29" spans="1:46" ht="42" customHeight="1">
      <c r="A29" s="455" t="s">
        <v>4662</v>
      </c>
      <c r="B29" s="443">
        <f>IF(COUNTIF(E18:E22,3)=1,3,IF(COUNTIF(E18:E22,3)=2,2,1))</f>
        <v>3</v>
      </c>
      <c r="C29" s="443">
        <v>3</v>
      </c>
      <c r="D29" s="464" t="str">
        <f t="shared" si="1"/>
        <v>OK</v>
      </c>
      <c r="E29" s="111" t="s">
        <v>4663</v>
      </c>
      <c r="G29" s="111" t="s">
        <v>4664</v>
      </c>
      <c r="X29" s="104" t="s">
        <v>4665</v>
      </c>
      <c r="Y29" s="104" t="s">
        <v>4524</v>
      </c>
      <c r="Z29" s="104" t="s">
        <v>4666</v>
      </c>
      <c r="AA29" s="104" t="s">
        <v>4667</v>
      </c>
      <c r="AB29" s="104">
        <v>2</v>
      </c>
      <c r="AC29" s="104">
        <v>0</v>
      </c>
      <c r="AD29" s="104">
        <v>0</v>
      </c>
      <c r="AE29" s="104">
        <v>0</v>
      </c>
      <c r="AF29" s="104">
        <v>0</v>
      </c>
      <c r="AG29" s="104">
        <v>0</v>
      </c>
      <c r="AH29" s="104">
        <v>1</v>
      </c>
      <c r="AI29" s="104">
        <v>0</v>
      </c>
      <c r="AJ29" s="104">
        <v>0</v>
      </c>
      <c r="AK29" s="104">
        <v>0</v>
      </c>
      <c r="AL29" s="104" t="s">
        <v>4668</v>
      </c>
      <c r="AT29" s="215">
        <v>1</v>
      </c>
    </row>
    <row r="30" spans="1:46" ht="42" customHeight="1">
      <c r="A30" s="456" t="s">
        <v>4669</v>
      </c>
      <c r="B30" s="443">
        <f>IF(I24&gt;=4,3,IF(I24&gt;=2,2,0))</f>
        <v>3</v>
      </c>
      <c r="C30" s="443">
        <v>3</v>
      </c>
      <c r="D30" s="464" t="str">
        <f t="shared" si="1"/>
        <v>OK</v>
      </c>
      <c r="E30" s="111" t="s">
        <v>4670</v>
      </c>
      <c r="G30" s="111" t="s">
        <v>4671</v>
      </c>
      <c r="O30" s="800" t="s">
        <v>6396</v>
      </c>
      <c r="P30" s="800"/>
      <c r="Q30" s="800"/>
      <c r="R30" s="800"/>
      <c r="S30" s="800"/>
      <c r="T30" s="800"/>
      <c r="U30" s="800"/>
      <c r="X30" s="104" t="s">
        <v>4604</v>
      </c>
      <c r="Y30" s="104" t="s">
        <v>4672</v>
      </c>
      <c r="Z30" s="104" t="s">
        <v>4673</v>
      </c>
      <c r="AA30" s="104" t="s">
        <v>4674</v>
      </c>
      <c r="AB30" s="104">
        <v>2</v>
      </c>
      <c r="AC30" s="104">
        <v>0</v>
      </c>
      <c r="AD30" s="104">
        <v>1</v>
      </c>
      <c r="AE30" s="104">
        <v>1</v>
      </c>
      <c r="AF30" s="104">
        <v>0</v>
      </c>
      <c r="AG30" s="104">
        <v>0</v>
      </c>
      <c r="AH30" s="104">
        <v>2</v>
      </c>
      <c r="AI30" s="104">
        <v>0</v>
      </c>
      <c r="AJ30" s="104">
        <v>1</v>
      </c>
      <c r="AK30" s="104">
        <v>0</v>
      </c>
      <c r="AL30" s="104" t="s">
        <v>4675</v>
      </c>
      <c r="AT30" s="215">
        <v>1</v>
      </c>
    </row>
    <row r="31" spans="1:46" ht="42" customHeight="1">
      <c r="A31" s="457" t="s">
        <v>4676</v>
      </c>
      <c r="B31" s="443">
        <f>IF(H24+M24&lt;18,3,IF(H24+M24&lt;26,2,0))</f>
        <v>3</v>
      </c>
      <c r="C31" s="443">
        <v>3</v>
      </c>
      <c r="D31" s="464" t="str">
        <f t="shared" si="1"/>
        <v>OK</v>
      </c>
      <c r="E31" s="111" t="s">
        <v>4677</v>
      </c>
      <c r="G31" s="111" t="s">
        <v>4678</v>
      </c>
      <c r="O31" s="802" t="s">
        <v>6397</v>
      </c>
      <c r="P31" s="802"/>
      <c r="Q31" s="804" t="s">
        <v>6398</v>
      </c>
      <c r="R31" s="804"/>
      <c r="S31" s="804"/>
      <c r="T31" s="804"/>
      <c r="U31" s="804"/>
      <c r="X31" s="104" t="s">
        <v>847</v>
      </c>
      <c r="Y31" s="104" t="s">
        <v>4679</v>
      </c>
      <c r="Z31" s="104" t="s">
        <v>4666</v>
      </c>
      <c r="AA31" s="104" t="s">
        <v>4680</v>
      </c>
      <c r="AB31" s="104">
        <v>2</v>
      </c>
      <c r="AC31" s="104">
        <v>0</v>
      </c>
      <c r="AD31" s="104">
        <v>0</v>
      </c>
      <c r="AE31" s="104">
        <v>1</v>
      </c>
      <c r="AF31" s="104">
        <v>0</v>
      </c>
      <c r="AG31" s="104">
        <v>0</v>
      </c>
      <c r="AH31" s="104">
        <v>0</v>
      </c>
      <c r="AI31" s="104">
        <v>0</v>
      </c>
      <c r="AJ31" s="104">
        <v>1</v>
      </c>
      <c r="AK31" s="104">
        <v>0</v>
      </c>
      <c r="AL31" s="104" t="s">
        <v>4681</v>
      </c>
      <c r="AT31" s="215">
        <v>1</v>
      </c>
    </row>
    <row r="32" spans="1:46" ht="42" customHeight="1">
      <c r="A32" s="458" t="s">
        <v>4682</v>
      </c>
      <c r="B32" s="439">
        <v>3</v>
      </c>
      <c r="C32" s="443">
        <v>3</v>
      </c>
      <c r="D32" s="464" t="str">
        <f t="shared" si="1"/>
        <v>OK</v>
      </c>
      <c r="E32" s="111" t="s">
        <v>4683</v>
      </c>
      <c r="G32" s="111" t="s">
        <v>4684</v>
      </c>
      <c r="O32" s="802" t="s">
        <v>5300</v>
      </c>
      <c r="P32" s="802"/>
      <c r="Q32" s="804" t="s">
        <v>6399</v>
      </c>
      <c r="R32" s="804"/>
      <c r="S32" s="804"/>
      <c r="T32" s="804"/>
      <c r="U32" s="804"/>
      <c r="X32" s="104" t="s">
        <v>4685</v>
      </c>
      <c r="Y32" s="104" t="s">
        <v>4520</v>
      </c>
      <c r="Z32" s="104" t="s">
        <v>4686</v>
      </c>
      <c r="AA32" s="104" t="s">
        <v>4687</v>
      </c>
      <c r="AB32" s="104">
        <v>0</v>
      </c>
      <c r="AC32" s="104">
        <v>1</v>
      </c>
      <c r="AD32" s="104">
        <v>3</v>
      </c>
      <c r="AE32" s="104">
        <v>4</v>
      </c>
      <c r="AF32" s="104">
        <v>2</v>
      </c>
      <c r="AG32" s="104">
        <v>0</v>
      </c>
      <c r="AH32" s="104">
        <v>1</v>
      </c>
      <c r="AI32" s="104">
        <v>0</v>
      </c>
      <c r="AJ32" s="104">
        <v>0</v>
      </c>
      <c r="AK32" s="104">
        <v>0</v>
      </c>
      <c r="AL32" s="104" t="s">
        <v>4688</v>
      </c>
      <c r="AT32" s="215">
        <v>1</v>
      </c>
    </row>
    <row r="33" spans="1:46" ht="42" customHeight="1">
      <c r="A33" s="459" t="s">
        <v>4689</v>
      </c>
      <c r="B33" s="439">
        <v>2</v>
      </c>
      <c r="C33" s="443">
        <v>2</v>
      </c>
      <c r="D33" s="464" t="str">
        <f t="shared" si="1"/>
        <v>OK</v>
      </c>
      <c r="E33" s="111" t="s">
        <v>4690</v>
      </c>
      <c r="G33" s="111" t="s">
        <v>4691</v>
      </c>
      <c r="O33" s="802" t="s">
        <v>6400</v>
      </c>
      <c r="P33" s="802"/>
      <c r="Q33" s="804" t="s">
        <v>6401</v>
      </c>
      <c r="R33" s="804"/>
      <c r="S33" s="804"/>
      <c r="T33" s="804"/>
      <c r="U33" s="804"/>
      <c r="X33" s="104" t="s">
        <v>4692</v>
      </c>
      <c r="Y33" s="104" t="s">
        <v>4548</v>
      </c>
      <c r="Z33" s="104" t="s">
        <v>4693</v>
      </c>
      <c r="AA33" s="104" t="s">
        <v>4694</v>
      </c>
      <c r="AB33" s="104">
        <v>1</v>
      </c>
      <c r="AC33" s="104">
        <v>1</v>
      </c>
      <c r="AD33" s="104">
        <v>2</v>
      </c>
      <c r="AE33" s="104">
        <v>4</v>
      </c>
      <c r="AF33" s="104">
        <v>3</v>
      </c>
      <c r="AG33" s="104">
        <v>0</v>
      </c>
      <c r="AH33" s="104">
        <v>1</v>
      </c>
      <c r="AI33" s="104">
        <v>0</v>
      </c>
      <c r="AJ33" s="104">
        <v>0</v>
      </c>
      <c r="AK33" s="104">
        <v>0</v>
      </c>
      <c r="AL33" s="104" t="s">
        <v>4695</v>
      </c>
      <c r="AT33" s="215">
        <v>1</v>
      </c>
    </row>
    <row r="34" spans="1:46" ht="42" customHeight="1">
      <c r="A34" s="460" t="s">
        <v>4696</v>
      </c>
      <c r="B34" s="439">
        <v>2</v>
      </c>
      <c r="C34" s="443">
        <v>2</v>
      </c>
      <c r="D34" s="464" t="str">
        <f t="shared" si="1"/>
        <v>OK</v>
      </c>
      <c r="E34" s="111" t="s">
        <v>4697</v>
      </c>
      <c r="G34" s="111" t="s">
        <v>4698</v>
      </c>
      <c r="O34" s="802" t="s">
        <v>6402</v>
      </c>
      <c r="P34" s="802"/>
      <c r="Q34" s="804" t="s">
        <v>6403</v>
      </c>
      <c r="R34" s="804"/>
      <c r="S34" s="804"/>
      <c r="T34" s="804"/>
      <c r="U34" s="804"/>
      <c r="X34" s="104" t="s">
        <v>1151</v>
      </c>
      <c r="Y34" s="104" t="s">
        <v>4548</v>
      </c>
      <c r="Z34" s="104" t="s">
        <v>4699</v>
      </c>
      <c r="AA34" s="104" t="s">
        <v>4700</v>
      </c>
      <c r="AB34" s="104">
        <v>0</v>
      </c>
      <c r="AC34" s="104">
        <v>0</v>
      </c>
      <c r="AD34" s="104">
        <v>1</v>
      </c>
      <c r="AE34" s="104">
        <v>0</v>
      </c>
      <c r="AF34" s="104">
        <v>5</v>
      </c>
      <c r="AG34" s="104">
        <v>1</v>
      </c>
      <c r="AH34" s="104">
        <v>0</v>
      </c>
      <c r="AI34" s="104">
        <v>0</v>
      </c>
      <c r="AJ34" s="104">
        <v>0</v>
      </c>
      <c r="AK34" s="104">
        <v>0</v>
      </c>
      <c r="AL34" s="104" t="s">
        <v>4701</v>
      </c>
      <c r="AT34" s="215">
        <v>1</v>
      </c>
    </row>
    <row r="35" spans="1:46" ht="42" customHeight="1">
      <c r="A35" s="461" t="s">
        <v>4026</v>
      </c>
      <c r="B35" s="462">
        <f>SUM(B28:B34)</f>
        <v>20</v>
      </c>
      <c r="C35" s="463" t="s">
        <v>4702</v>
      </c>
      <c r="D35" s="386" t="str">
        <f>IF(B35&lt;10,"À RECONSTRUIRE",IF(B35&lt;14,"À AJUSTER",IF(B35&lt;17,"COHÉRENT","MAÎTRISÉ")))</f>
        <v>MAÎTRISÉ</v>
      </c>
      <c r="E35" s="111" t="s">
        <v>4703</v>
      </c>
      <c r="G35" s="111" t="s">
        <v>4704</v>
      </c>
      <c r="O35" s="802" t="s">
        <v>6404</v>
      </c>
      <c r="P35" s="802"/>
      <c r="Q35" s="804" t="s">
        <v>6405</v>
      </c>
      <c r="R35" s="804"/>
      <c r="S35" s="804"/>
      <c r="T35" s="804"/>
      <c r="U35" s="804"/>
      <c r="X35" s="104" t="s">
        <v>4705</v>
      </c>
      <c r="Y35" s="104" t="s">
        <v>4515</v>
      </c>
      <c r="Z35" s="104" t="s">
        <v>4706</v>
      </c>
      <c r="AA35" s="104" t="s">
        <v>4707</v>
      </c>
      <c r="AB35" s="104">
        <v>0</v>
      </c>
      <c r="AC35" s="104">
        <v>0</v>
      </c>
      <c r="AD35" s="104">
        <v>2</v>
      </c>
      <c r="AE35" s="104">
        <v>4</v>
      </c>
      <c r="AF35" s="104">
        <v>5</v>
      </c>
      <c r="AG35" s="104">
        <v>0</v>
      </c>
      <c r="AH35" s="104">
        <v>1</v>
      </c>
      <c r="AI35" s="104">
        <v>0</v>
      </c>
      <c r="AJ35" s="104">
        <v>0</v>
      </c>
      <c r="AK35" s="104">
        <v>0</v>
      </c>
      <c r="AL35" s="104" t="s">
        <v>4708</v>
      </c>
      <c r="AT35" s="215">
        <v>1</v>
      </c>
    </row>
    <row r="36" spans="1:46" ht="15.75">
      <c r="O36" s="802" t="s">
        <v>6406</v>
      </c>
      <c r="P36" s="802"/>
      <c r="Q36" s="804" t="s">
        <v>6407</v>
      </c>
      <c r="R36" s="804"/>
      <c r="S36" s="804"/>
      <c r="T36" s="804"/>
      <c r="U36" s="804"/>
      <c r="X36" s="104" t="s">
        <v>687</v>
      </c>
      <c r="Y36" s="104" t="s">
        <v>4520</v>
      </c>
      <c r="Z36" s="104" t="s">
        <v>4709</v>
      </c>
      <c r="AA36" s="104" t="s">
        <v>4710</v>
      </c>
      <c r="AB36" s="104">
        <v>3</v>
      </c>
      <c r="AC36" s="104">
        <v>0</v>
      </c>
      <c r="AD36" s="104">
        <v>1</v>
      </c>
      <c r="AE36" s="104">
        <v>1</v>
      </c>
      <c r="AF36" s="104">
        <v>3</v>
      </c>
      <c r="AG36" s="104">
        <v>0</v>
      </c>
      <c r="AH36" s="104">
        <v>1</v>
      </c>
      <c r="AI36" s="104">
        <v>0</v>
      </c>
      <c r="AJ36" s="104">
        <v>3</v>
      </c>
      <c r="AK36" s="104">
        <v>0</v>
      </c>
      <c r="AL36" s="104" t="s">
        <v>4711</v>
      </c>
      <c r="AT36" s="215">
        <v>1</v>
      </c>
    </row>
    <row r="37" spans="1:46" ht="24" customHeight="1">
      <c r="A37" s="444" t="s">
        <v>4712</v>
      </c>
      <c r="B37" s="435" t="s">
        <v>4713</v>
      </c>
      <c r="C37" s="427"/>
      <c r="D37" s="427"/>
      <c r="E37" s="427"/>
      <c r="F37" s="427"/>
      <c r="G37" s="427"/>
      <c r="H37" s="427"/>
      <c r="I37" s="427"/>
      <c r="J37" s="427"/>
      <c r="K37" s="427"/>
      <c r="L37" s="427"/>
      <c r="M37" s="427"/>
      <c r="O37" s="802" t="s">
        <v>5779</v>
      </c>
      <c r="P37" s="802"/>
      <c r="Q37" s="804" t="s">
        <v>6408</v>
      </c>
      <c r="R37" s="804"/>
      <c r="S37" s="804"/>
      <c r="T37" s="804"/>
      <c r="U37" s="804"/>
      <c r="X37" s="104" t="s">
        <v>692</v>
      </c>
      <c r="Y37" s="104" t="s">
        <v>4548</v>
      </c>
      <c r="Z37" s="104" t="s">
        <v>4714</v>
      </c>
      <c r="AA37" s="104" t="s">
        <v>4715</v>
      </c>
      <c r="AB37" s="104">
        <v>2</v>
      </c>
      <c r="AC37" s="104">
        <v>0</v>
      </c>
      <c r="AD37" s="104">
        <v>2</v>
      </c>
      <c r="AE37" s="104">
        <v>1</v>
      </c>
      <c r="AF37" s="104">
        <v>4</v>
      </c>
      <c r="AG37" s="104">
        <v>0</v>
      </c>
      <c r="AH37" s="104">
        <v>2</v>
      </c>
      <c r="AI37" s="104">
        <v>0</v>
      </c>
      <c r="AJ37" s="104">
        <v>3</v>
      </c>
      <c r="AK37" s="104">
        <v>0</v>
      </c>
      <c r="AL37" s="104" t="s">
        <v>4716</v>
      </c>
      <c r="AT37" s="215">
        <v>1</v>
      </c>
    </row>
    <row r="38" spans="1:46" ht="30" customHeight="1">
      <c r="A38" s="469" t="s">
        <v>9</v>
      </c>
      <c r="B38" s="468" t="s">
        <v>4717</v>
      </c>
      <c r="C38" s="111" t="s">
        <v>4718</v>
      </c>
      <c r="X38" s="104" t="s">
        <v>684</v>
      </c>
      <c r="Y38" s="104" t="s">
        <v>4719</v>
      </c>
      <c r="Z38" s="104" t="s">
        <v>4720</v>
      </c>
      <c r="AA38" s="104" t="s">
        <v>4721</v>
      </c>
      <c r="AB38" s="104">
        <v>2</v>
      </c>
      <c r="AC38" s="104">
        <v>0</v>
      </c>
      <c r="AD38" s="104">
        <v>1</v>
      </c>
      <c r="AE38" s="104">
        <v>1</v>
      </c>
      <c r="AF38" s="104">
        <v>4</v>
      </c>
      <c r="AG38" s="104">
        <v>0</v>
      </c>
      <c r="AH38" s="104">
        <v>1</v>
      </c>
      <c r="AI38" s="104">
        <v>0</v>
      </c>
      <c r="AJ38" s="104">
        <v>4</v>
      </c>
      <c r="AK38" s="104">
        <v>0</v>
      </c>
      <c r="AL38" s="104" t="s">
        <v>4722</v>
      </c>
      <c r="AT38" s="215">
        <v>1</v>
      </c>
    </row>
    <row r="39" spans="1:46" ht="30" customHeight="1">
      <c r="A39" s="469" t="s">
        <v>13</v>
      </c>
      <c r="B39" s="468" t="s">
        <v>4723</v>
      </c>
      <c r="C39" s="111" t="s">
        <v>4724</v>
      </c>
      <c r="O39" s="800" t="s">
        <v>6409</v>
      </c>
      <c r="P39" s="800"/>
      <c r="Q39" s="800"/>
      <c r="R39" s="800"/>
      <c r="S39" s="800"/>
      <c r="T39" s="800"/>
      <c r="U39" s="800"/>
      <c r="X39" s="104" t="s">
        <v>4725</v>
      </c>
      <c r="Y39" s="104" t="s">
        <v>4672</v>
      </c>
      <c r="Z39" s="104" t="s">
        <v>4726</v>
      </c>
      <c r="AA39" s="104" t="s">
        <v>4727</v>
      </c>
      <c r="AB39" s="104">
        <v>1</v>
      </c>
      <c r="AC39" s="104">
        <v>1</v>
      </c>
      <c r="AD39" s="104">
        <v>1</v>
      </c>
      <c r="AE39" s="104">
        <v>2</v>
      </c>
      <c r="AF39" s="104">
        <v>5</v>
      </c>
      <c r="AG39" s="104">
        <v>0</v>
      </c>
      <c r="AH39" s="104">
        <v>1</v>
      </c>
      <c r="AI39" s="104">
        <v>0</v>
      </c>
      <c r="AJ39" s="104">
        <v>3</v>
      </c>
      <c r="AK39" s="104">
        <v>0</v>
      </c>
      <c r="AL39" s="104" t="s">
        <v>4728</v>
      </c>
      <c r="AT39" s="215">
        <v>1</v>
      </c>
    </row>
    <row r="40" spans="1:46" ht="30" customHeight="1">
      <c r="A40" s="469" t="s">
        <v>17</v>
      </c>
      <c r="B40" s="468" t="s">
        <v>4729</v>
      </c>
      <c r="C40" s="111" t="s">
        <v>4730</v>
      </c>
      <c r="O40" s="801" t="s">
        <v>6410</v>
      </c>
      <c r="P40" s="801"/>
      <c r="Q40" s="801"/>
      <c r="R40" s="801"/>
      <c r="S40" s="801"/>
      <c r="T40" s="801"/>
      <c r="U40" s="801"/>
      <c r="X40" s="104" t="s">
        <v>683</v>
      </c>
      <c r="Y40" s="104" t="s">
        <v>4731</v>
      </c>
      <c r="Z40" s="104" t="s">
        <v>4732</v>
      </c>
      <c r="AA40" s="104" t="s">
        <v>4733</v>
      </c>
      <c r="AB40" s="104">
        <v>1</v>
      </c>
      <c r="AC40" s="104">
        <v>3</v>
      </c>
      <c r="AD40" s="104">
        <v>0</v>
      </c>
      <c r="AE40" s="104">
        <v>1</v>
      </c>
      <c r="AF40" s="104">
        <v>3</v>
      </c>
      <c r="AG40" s="104">
        <v>3</v>
      </c>
      <c r="AH40" s="104">
        <v>0</v>
      </c>
      <c r="AI40" s="104">
        <v>0</v>
      </c>
      <c r="AJ40" s="104">
        <v>0</v>
      </c>
      <c r="AK40" s="104">
        <v>0</v>
      </c>
      <c r="AL40" s="104" t="s">
        <v>4734</v>
      </c>
      <c r="AT40" s="215">
        <v>1</v>
      </c>
    </row>
    <row r="41" spans="1:46" ht="30" customHeight="1">
      <c r="A41" s="469" t="s">
        <v>21</v>
      </c>
      <c r="B41" s="468" t="s">
        <v>4735</v>
      </c>
      <c r="C41" s="111" t="s">
        <v>4736</v>
      </c>
      <c r="O41" s="801" t="s">
        <v>6411</v>
      </c>
      <c r="P41" s="801"/>
      <c r="Q41" s="801"/>
      <c r="R41" s="801"/>
      <c r="S41" s="801"/>
      <c r="T41" s="801"/>
      <c r="U41" s="801"/>
      <c r="X41" s="104" t="s">
        <v>4737</v>
      </c>
      <c r="Y41" s="104" t="s">
        <v>4738</v>
      </c>
      <c r="Z41" s="104" t="s">
        <v>4739</v>
      </c>
      <c r="AA41" s="104" t="s">
        <v>4740</v>
      </c>
      <c r="AB41" s="104">
        <v>0</v>
      </c>
      <c r="AC41" s="104">
        <v>1</v>
      </c>
      <c r="AD41" s="104">
        <v>1</v>
      </c>
      <c r="AE41" s="104">
        <v>4</v>
      </c>
      <c r="AF41" s="104">
        <v>3</v>
      </c>
      <c r="AG41" s="104">
        <v>1</v>
      </c>
      <c r="AH41" s="104">
        <v>0</v>
      </c>
      <c r="AI41" s="104">
        <v>0</v>
      </c>
      <c r="AJ41" s="104">
        <v>0</v>
      </c>
      <c r="AK41" s="104">
        <v>0</v>
      </c>
      <c r="AL41" s="104" t="s">
        <v>4741</v>
      </c>
      <c r="AT41" s="215">
        <v>1</v>
      </c>
    </row>
    <row r="42" spans="1:46" ht="30" customHeight="1">
      <c r="A42" s="469" t="s">
        <v>25</v>
      </c>
      <c r="B42" s="468" t="s">
        <v>4742</v>
      </c>
      <c r="C42" s="111" t="s">
        <v>4743</v>
      </c>
      <c r="O42" s="801" t="s">
        <v>6412</v>
      </c>
      <c r="P42" s="801"/>
      <c r="Q42" s="801"/>
      <c r="R42" s="801"/>
      <c r="S42" s="801"/>
      <c r="T42" s="801"/>
      <c r="U42" s="801"/>
      <c r="X42" s="104" t="s">
        <v>663</v>
      </c>
      <c r="Y42" s="104" t="s">
        <v>4577</v>
      </c>
      <c r="Z42" s="104" t="s">
        <v>4744</v>
      </c>
      <c r="AA42" s="104" t="s">
        <v>4745</v>
      </c>
      <c r="AB42" s="104">
        <v>0</v>
      </c>
      <c r="AC42" s="104">
        <v>0</v>
      </c>
      <c r="AD42" s="104">
        <v>1</v>
      </c>
      <c r="AE42" s="104">
        <v>0</v>
      </c>
      <c r="AF42" s="104">
        <v>0</v>
      </c>
      <c r="AG42" s="104">
        <v>5</v>
      </c>
      <c r="AH42" s="104">
        <v>0</v>
      </c>
      <c r="AI42" s="104">
        <v>0</v>
      </c>
      <c r="AJ42" s="104">
        <v>0</v>
      </c>
      <c r="AK42" s="104">
        <v>0</v>
      </c>
      <c r="AL42" s="104" t="s">
        <v>4746</v>
      </c>
      <c r="AT42" s="215">
        <v>1</v>
      </c>
    </row>
    <row r="43" spans="1:46" ht="30" customHeight="1">
      <c r="A43" s="469" t="s">
        <v>41</v>
      </c>
      <c r="B43" s="468" t="s">
        <v>4747</v>
      </c>
      <c r="C43" s="111" t="s">
        <v>4748</v>
      </c>
      <c r="O43" s="801" t="s">
        <v>6413</v>
      </c>
      <c r="P43" s="801"/>
      <c r="Q43" s="801"/>
      <c r="R43" s="801"/>
      <c r="S43" s="801"/>
      <c r="T43" s="801"/>
      <c r="U43" s="801"/>
      <c r="X43" s="104" t="s">
        <v>756</v>
      </c>
      <c r="Y43" s="104" t="s">
        <v>4749</v>
      </c>
      <c r="Z43" s="104" t="s">
        <v>4750</v>
      </c>
      <c r="AA43" s="104" t="s">
        <v>4751</v>
      </c>
      <c r="AB43" s="104">
        <v>0</v>
      </c>
      <c r="AC43" s="104">
        <v>0</v>
      </c>
      <c r="AD43" s="104">
        <v>1</v>
      </c>
      <c r="AE43" s="104">
        <v>0</v>
      </c>
      <c r="AF43" s="104">
        <v>1</v>
      </c>
      <c r="AG43" s="104">
        <v>4</v>
      </c>
      <c r="AH43" s="104">
        <v>0</v>
      </c>
      <c r="AI43" s="104">
        <v>0</v>
      </c>
      <c r="AJ43" s="104">
        <v>0</v>
      </c>
      <c r="AK43" s="104">
        <v>1</v>
      </c>
      <c r="AL43" s="104" t="s">
        <v>4752</v>
      </c>
      <c r="AT43" s="215">
        <v>1</v>
      </c>
    </row>
    <row r="44" spans="1:46" ht="30" customHeight="1">
      <c r="A44" s="466"/>
      <c r="B44" s="467"/>
      <c r="O44" s="801" t="s">
        <v>6414</v>
      </c>
      <c r="P44" s="801"/>
      <c r="Q44" s="801"/>
      <c r="R44" s="801"/>
      <c r="S44" s="801"/>
      <c r="T44" s="801"/>
      <c r="U44" s="801"/>
      <c r="X44" s="104" t="s">
        <v>525</v>
      </c>
      <c r="Y44" s="104" t="s">
        <v>4753</v>
      </c>
      <c r="Z44" s="104" t="s">
        <v>4754</v>
      </c>
      <c r="AA44" s="104" t="s">
        <v>4755</v>
      </c>
      <c r="AB44" s="104">
        <v>0</v>
      </c>
      <c r="AC44" s="104">
        <v>0</v>
      </c>
      <c r="AD44" s="104">
        <v>2</v>
      </c>
      <c r="AE44" s="104">
        <v>0</v>
      </c>
      <c r="AF44" s="104">
        <v>0</v>
      </c>
      <c r="AG44" s="104">
        <v>1</v>
      </c>
      <c r="AH44" s="104">
        <v>2</v>
      </c>
      <c r="AI44" s="104">
        <v>0</v>
      </c>
      <c r="AJ44" s="104">
        <v>1</v>
      </c>
      <c r="AK44" s="104">
        <v>0</v>
      </c>
      <c r="AL44" s="104" t="s">
        <v>4756</v>
      </c>
      <c r="AT44" s="215">
        <v>1</v>
      </c>
    </row>
    <row r="45" spans="1:46" ht="24" customHeight="1">
      <c r="A45" s="444" t="s">
        <v>4757</v>
      </c>
      <c r="B45" s="435" t="s">
        <v>4758</v>
      </c>
      <c r="C45" s="427"/>
      <c r="D45" s="427"/>
      <c r="E45" s="427"/>
      <c r="F45" s="427"/>
      <c r="G45" s="427"/>
      <c r="H45" s="427"/>
      <c r="I45" s="427"/>
      <c r="J45" s="427"/>
      <c r="K45" s="427"/>
      <c r="L45" s="427"/>
      <c r="M45" s="427"/>
      <c r="O45" s="801" t="s">
        <v>6415</v>
      </c>
      <c r="P45" s="801"/>
      <c r="Q45" s="801"/>
      <c r="R45" s="801"/>
      <c r="S45" s="801"/>
      <c r="T45" s="801"/>
      <c r="U45" s="801"/>
      <c r="X45" s="104" t="s">
        <v>890</v>
      </c>
      <c r="Y45" s="104" t="s">
        <v>4753</v>
      </c>
      <c r="Z45" s="104" t="s">
        <v>4759</v>
      </c>
      <c r="AA45" s="104" t="s">
        <v>4760</v>
      </c>
      <c r="AB45" s="104">
        <v>0</v>
      </c>
      <c r="AC45" s="104">
        <v>0</v>
      </c>
      <c r="AD45" s="104">
        <v>3</v>
      </c>
      <c r="AE45" s="104">
        <v>0</v>
      </c>
      <c r="AF45" s="104">
        <v>0</v>
      </c>
      <c r="AG45" s="104">
        <v>1</v>
      </c>
      <c r="AH45" s="104">
        <v>3</v>
      </c>
      <c r="AI45" s="104">
        <v>0</v>
      </c>
      <c r="AJ45" s="104">
        <v>1</v>
      </c>
      <c r="AK45" s="104">
        <v>0</v>
      </c>
      <c r="AL45" s="104" t="s">
        <v>4761</v>
      </c>
      <c r="AT45" s="215">
        <v>1</v>
      </c>
    </row>
    <row r="46" spans="1:46" ht="30" customHeight="1">
      <c r="A46" s="470" t="s">
        <v>4762</v>
      </c>
      <c r="B46" s="473" t="s">
        <v>4763</v>
      </c>
      <c r="C46" s="473"/>
      <c r="D46" s="470" t="s">
        <v>8</v>
      </c>
      <c r="E46" s="472" t="s">
        <v>4764</v>
      </c>
      <c r="F46" s="437"/>
      <c r="G46" s="437"/>
      <c r="H46" s="437"/>
      <c r="I46" s="437"/>
      <c r="J46" s="437"/>
      <c r="K46" s="437"/>
      <c r="L46" s="437"/>
      <c r="X46" s="104" t="s">
        <v>4765</v>
      </c>
      <c r="Y46" s="104" t="s">
        <v>4766</v>
      </c>
      <c r="Z46" s="104" t="s">
        <v>4767</v>
      </c>
      <c r="AA46" s="104" t="s">
        <v>4768</v>
      </c>
      <c r="AB46" s="104">
        <v>0</v>
      </c>
      <c r="AC46" s="104">
        <v>0</v>
      </c>
      <c r="AD46" s="104">
        <v>2</v>
      </c>
      <c r="AE46" s="104">
        <v>0</v>
      </c>
      <c r="AF46" s="104">
        <v>0</v>
      </c>
      <c r="AG46" s="104">
        <v>1</v>
      </c>
      <c r="AH46" s="104">
        <v>2</v>
      </c>
      <c r="AI46" s="104">
        <v>0</v>
      </c>
      <c r="AJ46" s="104">
        <v>1</v>
      </c>
      <c r="AK46" s="104">
        <v>0</v>
      </c>
      <c r="AL46" s="104" t="s">
        <v>4769</v>
      </c>
      <c r="AT46" s="215">
        <v>1</v>
      </c>
    </row>
    <row r="47" spans="1:46" ht="30" customHeight="1">
      <c r="A47" s="470" t="s">
        <v>4770</v>
      </c>
      <c r="B47" s="473" t="s">
        <v>4771</v>
      </c>
      <c r="C47" s="473"/>
      <c r="D47" s="470" t="s">
        <v>4772</v>
      </c>
      <c r="E47" s="472" t="s">
        <v>4773</v>
      </c>
      <c r="F47" s="437"/>
      <c r="G47" s="437"/>
      <c r="H47" s="437"/>
      <c r="I47" s="437"/>
      <c r="J47" s="437"/>
      <c r="K47" s="437"/>
      <c r="L47" s="437"/>
      <c r="O47" s="800" t="s">
        <v>6184</v>
      </c>
      <c r="P47" s="800"/>
      <c r="Q47" s="800"/>
      <c r="R47" s="800"/>
      <c r="S47" s="800"/>
      <c r="T47" s="800"/>
      <c r="U47" s="800"/>
      <c r="X47" s="104" t="s">
        <v>4774</v>
      </c>
      <c r="Y47" s="104" t="s">
        <v>4775</v>
      </c>
      <c r="Z47" s="104" t="s">
        <v>4776</v>
      </c>
      <c r="AA47" s="104" t="s">
        <v>4777</v>
      </c>
      <c r="AB47" s="104">
        <v>2</v>
      </c>
      <c r="AC47" s="104">
        <v>0</v>
      </c>
      <c r="AD47" s="104">
        <v>1</v>
      </c>
      <c r="AE47" s="104">
        <v>0</v>
      </c>
      <c r="AF47" s="104">
        <v>0</v>
      </c>
      <c r="AG47" s="104">
        <v>1</v>
      </c>
      <c r="AH47" s="104">
        <v>1</v>
      </c>
      <c r="AI47" s="104">
        <v>0</v>
      </c>
      <c r="AJ47" s="104">
        <v>1</v>
      </c>
      <c r="AK47" s="104">
        <v>4</v>
      </c>
      <c r="AL47" s="104" t="s">
        <v>4778</v>
      </c>
      <c r="AT47" s="215">
        <v>1</v>
      </c>
    </row>
    <row r="48" spans="1:46">
      <c r="O48" s="803" t="s">
        <v>6416</v>
      </c>
      <c r="P48" s="803"/>
      <c r="Q48" s="803"/>
      <c r="R48" s="803"/>
      <c r="S48" s="803"/>
      <c r="T48" s="803"/>
      <c r="U48" s="803"/>
      <c r="X48" s="104" t="s">
        <v>4779</v>
      </c>
      <c r="Y48" s="104" t="s">
        <v>4548</v>
      </c>
      <c r="Z48" s="104" t="s">
        <v>4780</v>
      </c>
      <c r="AA48" s="104" t="s">
        <v>4781</v>
      </c>
      <c r="AB48" s="104">
        <v>2</v>
      </c>
      <c r="AC48" s="104">
        <v>0</v>
      </c>
      <c r="AD48" s="104">
        <v>1</v>
      </c>
      <c r="AE48" s="104">
        <v>0</v>
      </c>
      <c r="AF48" s="104">
        <v>0</v>
      </c>
      <c r="AG48" s="104">
        <v>0</v>
      </c>
      <c r="AH48" s="104">
        <v>0</v>
      </c>
      <c r="AI48" s="104">
        <v>0</v>
      </c>
      <c r="AJ48" s="104">
        <v>0</v>
      </c>
      <c r="AK48" s="104">
        <v>5</v>
      </c>
      <c r="AL48" s="104" t="s">
        <v>4782</v>
      </c>
      <c r="AT48" s="215">
        <v>1</v>
      </c>
    </row>
    <row r="49" spans="1:46">
      <c r="O49" s="803"/>
      <c r="P49" s="803"/>
      <c r="Q49" s="803"/>
      <c r="R49" s="803"/>
      <c r="S49" s="803"/>
      <c r="T49" s="803"/>
      <c r="U49" s="803"/>
      <c r="X49" s="104" t="s">
        <v>4783</v>
      </c>
      <c r="Y49" s="104" t="s">
        <v>4587</v>
      </c>
      <c r="Z49" s="104" t="s">
        <v>4784</v>
      </c>
      <c r="AA49" s="104" t="s">
        <v>4785</v>
      </c>
      <c r="AB49" s="104">
        <v>1</v>
      </c>
      <c r="AC49" s="104">
        <v>5</v>
      </c>
      <c r="AD49" s="104">
        <v>1</v>
      </c>
      <c r="AE49" s="104">
        <v>1</v>
      </c>
      <c r="AF49" s="104">
        <v>0</v>
      </c>
      <c r="AG49" s="104">
        <v>1</v>
      </c>
      <c r="AH49" s="104">
        <v>1</v>
      </c>
      <c r="AI49" s="104">
        <v>0</v>
      </c>
      <c r="AJ49" s="104">
        <v>1</v>
      </c>
      <c r="AK49" s="104">
        <v>0</v>
      </c>
      <c r="AL49" s="104" t="s">
        <v>4786</v>
      </c>
      <c r="AT49" s="215">
        <v>1</v>
      </c>
    </row>
    <row r="50" spans="1:46">
      <c r="O50" s="803"/>
      <c r="P50" s="803"/>
      <c r="Q50" s="803"/>
      <c r="R50" s="803"/>
      <c r="S50" s="803"/>
      <c r="T50" s="803"/>
      <c r="U50" s="803"/>
      <c r="X50" s="104" t="s">
        <v>4787</v>
      </c>
      <c r="Y50" s="104" t="s">
        <v>4548</v>
      </c>
      <c r="Z50" s="104" t="s">
        <v>4788</v>
      </c>
      <c r="AA50" s="104" t="s">
        <v>4789</v>
      </c>
      <c r="AB50" s="104">
        <v>0</v>
      </c>
      <c r="AC50" s="104">
        <v>3</v>
      </c>
      <c r="AD50" s="104">
        <v>2</v>
      </c>
      <c r="AE50" s="104">
        <v>2</v>
      </c>
      <c r="AF50" s="104">
        <v>0</v>
      </c>
      <c r="AG50" s="104">
        <v>1</v>
      </c>
      <c r="AH50" s="104">
        <v>0</v>
      </c>
      <c r="AI50" s="104">
        <v>0</v>
      </c>
      <c r="AJ50" s="104">
        <v>0</v>
      </c>
      <c r="AK50" s="104">
        <v>0</v>
      </c>
      <c r="AL50" s="104" t="s">
        <v>4790</v>
      </c>
      <c r="AT50" s="215">
        <v>1</v>
      </c>
    </row>
    <row r="51" spans="1:46">
      <c r="O51" s="803"/>
      <c r="P51" s="803"/>
      <c r="Q51" s="803"/>
      <c r="R51" s="803"/>
      <c r="S51" s="803"/>
      <c r="T51" s="803"/>
      <c r="U51" s="803"/>
      <c r="X51" s="104" t="s">
        <v>665</v>
      </c>
      <c r="Y51" s="104" t="s">
        <v>4548</v>
      </c>
      <c r="Z51" s="104" t="s">
        <v>4791</v>
      </c>
      <c r="AA51" s="104" t="s">
        <v>4792</v>
      </c>
      <c r="AB51" s="104">
        <v>0</v>
      </c>
      <c r="AC51" s="104">
        <v>0</v>
      </c>
      <c r="AD51" s="104">
        <v>1</v>
      </c>
      <c r="AE51" s="104">
        <v>5</v>
      </c>
      <c r="AF51" s="104">
        <v>2</v>
      </c>
      <c r="AG51" s="104">
        <v>0</v>
      </c>
      <c r="AH51" s="104">
        <v>0</v>
      </c>
      <c r="AI51" s="104">
        <v>0</v>
      </c>
      <c r="AJ51" s="104">
        <v>0</v>
      </c>
      <c r="AK51" s="104">
        <v>0</v>
      </c>
      <c r="AL51" s="104" t="s">
        <v>4793</v>
      </c>
      <c r="AT51" s="215">
        <v>1</v>
      </c>
    </row>
    <row r="52" spans="1:46">
      <c r="O52" s="803"/>
      <c r="P52" s="803"/>
      <c r="Q52" s="803"/>
      <c r="R52" s="803"/>
      <c r="S52" s="803"/>
      <c r="T52" s="803"/>
      <c r="U52" s="803"/>
      <c r="X52" s="104" t="s">
        <v>650</v>
      </c>
      <c r="Y52" s="104" t="s">
        <v>4520</v>
      </c>
      <c r="Z52" s="104" t="s">
        <v>4794</v>
      </c>
      <c r="AA52" s="104" t="s">
        <v>4795</v>
      </c>
      <c r="AB52" s="104">
        <v>5</v>
      </c>
      <c r="AC52" s="104">
        <v>0</v>
      </c>
      <c r="AD52" s="104">
        <v>0</v>
      </c>
      <c r="AE52" s="104">
        <v>0</v>
      </c>
      <c r="AF52" s="104">
        <v>0</v>
      </c>
      <c r="AG52" s="104">
        <v>0</v>
      </c>
      <c r="AH52" s="104">
        <v>0</v>
      </c>
      <c r="AI52" s="104">
        <v>0</v>
      </c>
      <c r="AJ52" s="104">
        <v>1</v>
      </c>
      <c r="AK52" s="104">
        <v>2</v>
      </c>
      <c r="AL52" s="104" t="s">
        <v>4796</v>
      </c>
      <c r="AT52" s="215">
        <v>1</v>
      </c>
    </row>
    <row r="53" spans="1:46">
      <c r="X53" s="104" t="s">
        <v>4797</v>
      </c>
      <c r="Y53" s="104" t="s">
        <v>4518</v>
      </c>
      <c r="Z53" s="104" t="s">
        <v>4798</v>
      </c>
      <c r="AA53" s="104" t="s">
        <v>4799</v>
      </c>
      <c r="AB53" s="104">
        <v>5</v>
      </c>
      <c r="AC53" s="104">
        <v>2</v>
      </c>
      <c r="AD53" s="104">
        <v>1</v>
      </c>
      <c r="AE53" s="104">
        <v>1</v>
      </c>
      <c r="AF53" s="104">
        <v>0</v>
      </c>
      <c r="AG53" s="104">
        <v>0</v>
      </c>
      <c r="AH53" s="104">
        <v>1</v>
      </c>
      <c r="AI53" s="104">
        <v>0</v>
      </c>
      <c r="AJ53" s="104">
        <v>1</v>
      </c>
      <c r="AK53" s="104">
        <v>0</v>
      </c>
      <c r="AL53" s="104" t="s">
        <v>4800</v>
      </c>
      <c r="AT53" s="215">
        <v>1</v>
      </c>
    </row>
    <row r="54" spans="1:46" ht="18.75">
      <c r="O54" s="800" t="s">
        <v>6417</v>
      </c>
      <c r="P54" s="800"/>
      <c r="Q54" s="800"/>
      <c r="R54" s="800"/>
      <c r="S54" s="800"/>
      <c r="T54" s="800"/>
      <c r="U54" s="800"/>
      <c r="X54" s="104" t="s">
        <v>4801</v>
      </c>
      <c r="Y54" s="104" t="s">
        <v>4577</v>
      </c>
      <c r="Z54" s="104" t="s">
        <v>4802</v>
      </c>
      <c r="AA54" s="104" t="s">
        <v>4803</v>
      </c>
      <c r="AB54" s="104">
        <v>4</v>
      </c>
      <c r="AC54" s="104">
        <v>2</v>
      </c>
      <c r="AD54" s="104">
        <v>0</v>
      </c>
      <c r="AE54" s="104">
        <v>0</v>
      </c>
      <c r="AF54" s="104">
        <v>0</v>
      </c>
      <c r="AG54" s="104">
        <v>1</v>
      </c>
      <c r="AH54" s="104">
        <v>0</v>
      </c>
      <c r="AI54" s="104">
        <v>0</v>
      </c>
      <c r="AJ54" s="104">
        <v>1</v>
      </c>
      <c r="AK54" s="104">
        <v>0</v>
      </c>
      <c r="AL54" s="104" t="s">
        <v>4804</v>
      </c>
      <c r="AT54" s="215">
        <v>1</v>
      </c>
    </row>
    <row r="55" spans="1:46">
      <c r="O55" s="801" t="s">
        <v>6418</v>
      </c>
      <c r="P55" s="801"/>
      <c r="Q55" s="801"/>
      <c r="R55" s="801"/>
      <c r="S55" s="801"/>
      <c r="T55" s="801"/>
      <c r="U55" s="801"/>
      <c r="X55" s="104" t="s">
        <v>4805</v>
      </c>
      <c r="Y55" s="104" t="s">
        <v>4548</v>
      </c>
      <c r="Z55" s="104" t="s">
        <v>4806</v>
      </c>
      <c r="AA55" s="104" t="s">
        <v>4807</v>
      </c>
      <c r="AB55" s="104">
        <v>5</v>
      </c>
      <c r="AC55" s="104">
        <v>1</v>
      </c>
      <c r="AD55" s="104">
        <v>0</v>
      </c>
      <c r="AE55" s="104">
        <v>0</v>
      </c>
      <c r="AF55" s="104">
        <v>0</v>
      </c>
      <c r="AG55" s="104">
        <v>0</v>
      </c>
      <c r="AH55" s="104">
        <v>0</v>
      </c>
      <c r="AI55" s="104">
        <v>0</v>
      </c>
      <c r="AJ55" s="104">
        <v>0</v>
      </c>
      <c r="AK55" s="104">
        <v>0</v>
      </c>
      <c r="AL55" s="104" t="s">
        <v>4808</v>
      </c>
      <c r="AT55" s="215">
        <v>1</v>
      </c>
    </row>
    <row r="56" spans="1:46">
      <c r="O56" s="801"/>
      <c r="P56" s="801"/>
      <c r="Q56" s="801"/>
      <c r="R56" s="801"/>
      <c r="S56" s="801"/>
      <c r="T56" s="801"/>
      <c r="U56" s="801"/>
      <c r="X56" s="104" t="s">
        <v>956</v>
      </c>
      <c r="Y56" s="104" t="s">
        <v>4809</v>
      </c>
      <c r="Z56" s="104" t="s">
        <v>4031</v>
      </c>
      <c r="AA56" s="104" t="s">
        <v>4810</v>
      </c>
      <c r="AB56" s="104">
        <v>3</v>
      </c>
      <c r="AC56" s="104">
        <v>4</v>
      </c>
      <c r="AD56" s="104">
        <v>1</v>
      </c>
      <c r="AE56" s="104">
        <v>0</v>
      </c>
      <c r="AF56" s="104">
        <v>0</v>
      </c>
      <c r="AG56" s="104">
        <v>3</v>
      </c>
      <c r="AH56" s="104">
        <v>0</v>
      </c>
      <c r="AI56" s="104">
        <v>0</v>
      </c>
      <c r="AJ56" s="104">
        <v>0</v>
      </c>
      <c r="AK56" s="104">
        <v>0</v>
      </c>
      <c r="AL56" s="104" t="s">
        <v>4811</v>
      </c>
      <c r="AT56" s="215">
        <v>1</v>
      </c>
    </row>
    <row r="57" spans="1:46">
      <c r="O57" s="801"/>
      <c r="P57" s="801"/>
      <c r="Q57" s="801"/>
      <c r="R57" s="801"/>
      <c r="S57" s="801"/>
      <c r="T57" s="801"/>
      <c r="U57" s="801"/>
      <c r="X57" s="104" t="s">
        <v>759</v>
      </c>
      <c r="Y57" s="104" t="s">
        <v>4731</v>
      </c>
      <c r="Z57" s="104" t="s">
        <v>3619</v>
      </c>
      <c r="AA57" s="104" t="s">
        <v>4812</v>
      </c>
      <c r="AB57" s="104">
        <v>1</v>
      </c>
      <c r="AC57" s="104">
        <v>1</v>
      </c>
      <c r="AD57" s="104">
        <v>0</v>
      </c>
      <c r="AE57" s="104">
        <v>0</v>
      </c>
      <c r="AF57" s="104">
        <v>0</v>
      </c>
      <c r="AG57" s="104">
        <v>5</v>
      </c>
      <c r="AH57" s="104">
        <v>0</v>
      </c>
      <c r="AI57" s="104">
        <v>0</v>
      </c>
      <c r="AJ57" s="104">
        <v>0</v>
      </c>
      <c r="AK57" s="104">
        <v>0</v>
      </c>
      <c r="AL57" s="104" t="s">
        <v>4813</v>
      </c>
      <c r="AT57" s="215">
        <v>1</v>
      </c>
    </row>
    <row r="58" spans="1:46">
      <c r="O58" s="801"/>
      <c r="P58" s="801"/>
      <c r="Q58" s="801"/>
      <c r="R58" s="801"/>
      <c r="S58" s="801"/>
      <c r="T58" s="801"/>
      <c r="U58" s="801"/>
      <c r="X58" s="104" t="s">
        <v>656</v>
      </c>
      <c r="Y58" s="104" t="s">
        <v>4548</v>
      </c>
      <c r="Z58" s="104" t="s">
        <v>4814</v>
      </c>
      <c r="AA58" s="104" t="s">
        <v>4815</v>
      </c>
      <c r="AB58" s="104">
        <v>1</v>
      </c>
      <c r="AC58" s="104">
        <v>1</v>
      </c>
      <c r="AD58" s="104">
        <v>3</v>
      </c>
      <c r="AE58" s="104">
        <v>2</v>
      </c>
      <c r="AF58" s="104">
        <v>0</v>
      </c>
      <c r="AG58" s="104">
        <v>1</v>
      </c>
      <c r="AH58" s="104">
        <v>2</v>
      </c>
      <c r="AI58" s="104">
        <v>0</v>
      </c>
      <c r="AJ58" s="104">
        <v>1</v>
      </c>
      <c r="AK58" s="104">
        <v>0</v>
      </c>
      <c r="AL58" s="104" t="s">
        <v>4816</v>
      </c>
      <c r="AT58" s="215">
        <v>1</v>
      </c>
    </row>
    <row r="59" spans="1:46">
      <c r="O59" s="801"/>
      <c r="P59" s="801"/>
      <c r="Q59" s="801"/>
      <c r="R59" s="801"/>
      <c r="S59" s="801"/>
      <c r="T59" s="801"/>
      <c r="U59" s="801"/>
      <c r="X59" s="104" t="s">
        <v>794</v>
      </c>
      <c r="Y59" s="104" t="s">
        <v>4548</v>
      </c>
      <c r="Z59" s="104" t="s">
        <v>4817</v>
      </c>
      <c r="AA59" s="104" t="s">
        <v>4818</v>
      </c>
      <c r="AB59" s="104">
        <v>0</v>
      </c>
      <c r="AC59" s="104">
        <v>0</v>
      </c>
      <c r="AD59" s="104">
        <v>1</v>
      </c>
      <c r="AE59" s="104">
        <v>3</v>
      </c>
      <c r="AF59" s="104">
        <v>1</v>
      </c>
      <c r="AG59" s="104">
        <v>1</v>
      </c>
      <c r="AH59" s="104">
        <v>0</v>
      </c>
      <c r="AI59" s="104">
        <v>0</v>
      </c>
      <c r="AJ59" s="104">
        <v>1</v>
      </c>
      <c r="AK59" s="104">
        <v>0</v>
      </c>
      <c r="AL59" s="104" t="s">
        <v>4819</v>
      </c>
      <c r="AT59" s="215">
        <v>1</v>
      </c>
    </row>
    <row r="60" spans="1:46" ht="30" customHeight="1">
      <c r="A60" s="611" t="s">
        <v>5372</v>
      </c>
      <c r="B60" s="513"/>
      <c r="C60" s="513"/>
      <c r="D60" s="513"/>
      <c r="E60" s="513"/>
      <c r="F60" s="513"/>
      <c r="G60" s="513"/>
      <c r="H60" s="513"/>
      <c r="I60" s="513"/>
      <c r="J60" s="513"/>
      <c r="K60" s="513"/>
      <c r="L60" s="513"/>
      <c r="X60" s="104" t="s">
        <v>649</v>
      </c>
      <c r="Y60" s="104" t="s">
        <v>4520</v>
      </c>
      <c r="Z60" s="104" t="s">
        <v>4820</v>
      </c>
      <c r="AA60" s="104" t="s">
        <v>4821</v>
      </c>
      <c r="AB60" s="104">
        <v>0</v>
      </c>
      <c r="AC60" s="104">
        <v>0</v>
      </c>
      <c r="AD60" s="104">
        <v>1</v>
      </c>
      <c r="AE60" s="104">
        <v>5</v>
      </c>
      <c r="AF60" s="104">
        <v>4</v>
      </c>
      <c r="AG60" s="104">
        <v>0</v>
      </c>
      <c r="AH60" s="104">
        <v>2</v>
      </c>
      <c r="AI60" s="104">
        <v>0</v>
      </c>
      <c r="AJ60" s="104">
        <v>2</v>
      </c>
      <c r="AK60" s="104">
        <v>0</v>
      </c>
      <c r="AL60" s="104" t="s">
        <v>4822</v>
      </c>
      <c r="AT60" s="215">
        <v>1</v>
      </c>
    </row>
    <row r="61" spans="1:46" ht="33.950000000000003" customHeight="1">
      <c r="A61" s="612" t="s">
        <v>5373</v>
      </c>
      <c r="B61" s="514"/>
      <c r="C61" s="514"/>
      <c r="D61" s="514"/>
      <c r="E61" s="514"/>
      <c r="F61" s="514"/>
      <c r="G61" s="514"/>
      <c r="H61" s="514"/>
      <c r="I61" s="514"/>
      <c r="J61" s="514"/>
      <c r="K61" s="514"/>
      <c r="L61" s="514"/>
      <c r="O61" s="800" t="s">
        <v>6059</v>
      </c>
      <c r="P61" s="800"/>
      <c r="Q61" s="800"/>
      <c r="R61" s="800"/>
      <c r="S61" s="800"/>
      <c r="T61" s="800"/>
      <c r="U61" s="800"/>
      <c r="X61" s="104" t="s">
        <v>471</v>
      </c>
      <c r="Y61" s="104" t="s">
        <v>4520</v>
      </c>
      <c r="Z61" s="104" t="s">
        <v>4823</v>
      </c>
      <c r="AA61" s="104" t="s">
        <v>4824</v>
      </c>
      <c r="AB61" s="104">
        <v>1</v>
      </c>
      <c r="AC61" s="104">
        <v>0</v>
      </c>
      <c r="AD61" s="104">
        <v>0</v>
      </c>
      <c r="AE61" s="104">
        <v>3</v>
      </c>
      <c r="AF61" s="104">
        <v>2</v>
      </c>
      <c r="AG61" s="104">
        <v>0</v>
      </c>
      <c r="AH61" s="104">
        <v>0</v>
      </c>
      <c r="AI61" s="104">
        <v>0</v>
      </c>
      <c r="AJ61" s="104">
        <v>1</v>
      </c>
      <c r="AK61" s="104">
        <v>0</v>
      </c>
      <c r="AL61" s="104" t="s">
        <v>4825</v>
      </c>
      <c r="AT61" s="215">
        <v>1</v>
      </c>
    </row>
    <row r="62" spans="1:46" ht="15" customHeight="1">
      <c r="O62" s="805" t="s">
        <v>6419</v>
      </c>
      <c r="P62" s="805"/>
      <c r="Q62" s="805"/>
      <c r="R62" s="805"/>
      <c r="S62" s="805"/>
      <c r="T62" s="805"/>
      <c r="U62" s="805"/>
      <c r="AT62" s="215">
        <v>1</v>
      </c>
    </row>
    <row r="63" spans="1:46">
      <c r="O63" s="805"/>
      <c r="P63" s="805"/>
      <c r="Q63" s="805"/>
      <c r="R63" s="805"/>
      <c r="S63" s="805"/>
      <c r="T63" s="805"/>
      <c r="U63" s="805"/>
      <c r="AT63" s="215">
        <v>1</v>
      </c>
    </row>
    <row r="64" spans="1:46" ht="15.75">
      <c r="A64" s="610" t="s">
        <v>5847</v>
      </c>
      <c r="B64" s="540" t="str" cm="1">
        <f t="array" aca="1" ref="B64" ca="1">CELL("nomfichier")</f>
        <v>D:\Données\1.UPRT\0-UPRT.fait\1-UPRT.FR-SITE-WEB\ff-fiches-fabrications\ff.fiches.fabrication.2026\ffr-restaurant-2026\[02-16-parcours-saveurs_complet.28.09.2026.xlsx]13_MATRICE_MAROC</v>
      </c>
      <c r="C64" s="540"/>
      <c r="D64" s="540"/>
      <c r="E64" s="540"/>
      <c r="F64" s="540"/>
      <c r="O64" s="805"/>
      <c r="P64" s="805"/>
      <c r="Q64" s="805"/>
      <c r="R64" s="805"/>
      <c r="S64" s="805"/>
      <c r="T64" s="805"/>
      <c r="U64" s="805"/>
      <c r="AT64" s="215">
        <v>1</v>
      </c>
    </row>
    <row r="65" spans="1:46">
      <c r="O65" s="805"/>
      <c r="P65" s="805"/>
      <c r="Q65" s="805"/>
      <c r="R65" s="805"/>
      <c r="S65" s="805"/>
      <c r="T65" s="805"/>
      <c r="U65" s="805"/>
      <c r="AT65" s="216" t="s">
        <v>172</v>
      </c>
    </row>
    <row r="66" spans="1:46">
      <c r="A66" s="215">
        <v>1</v>
      </c>
      <c r="B66" s="215">
        <v>1</v>
      </c>
      <c r="C66" s="215">
        <v>1</v>
      </c>
      <c r="D66" s="215">
        <v>1</v>
      </c>
      <c r="E66" s="215">
        <v>1</v>
      </c>
      <c r="F66" s="215">
        <v>1</v>
      </c>
      <c r="G66" s="215">
        <v>1</v>
      </c>
      <c r="H66" s="215">
        <v>1</v>
      </c>
      <c r="I66" s="215">
        <v>1</v>
      </c>
      <c r="J66" s="215">
        <v>1</v>
      </c>
      <c r="K66" s="215">
        <v>1</v>
      </c>
      <c r="L66" s="215">
        <v>1</v>
      </c>
      <c r="M66" s="215">
        <v>1</v>
      </c>
      <c r="N66" s="215">
        <v>1</v>
      </c>
      <c r="O66" s="215">
        <v>1</v>
      </c>
      <c r="P66" s="215">
        <v>1</v>
      </c>
      <c r="Q66" s="215">
        <v>1</v>
      </c>
      <c r="R66" s="215">
        <v>1</v>
      </c>
      <c r="S66" s="215">
        <v>1</v>
      </c>
      <c r="T66" s="215">
        <v>1</v>
      </c>
      <c r="U66" s="215">
        <v>1</v>
      </c>
      <c r="V66" s="215">
        <v>1</v>
      </c>
      <c r="W66" s="215">
        <v>1</v>
      </c>
      <c r="X66" s="215">
        <v>1</v>
      </c>
      <c r="Y66" s="215">
        <v>1</v>
      </c>
      <c r="Z66" s="215">
        <v>1</v>
      </c>
      <c r="AA66" s="215">
        <v>1</v>
      </c>
      <c r="AB66" s="215">
        <v>1</v>
      </c>
      <c r="AC66" s="215">
        <v>1</v>
      </c>
      <c r="AD66" s="215">
        <v>1</v>
      </c>
      <c r="AE66" s="215">
        <v>1</v>
      </c>
      <c r="AF66" s="215">
        <v>1</v>
      </c>
      <c r="AG66" s="215">
        <v>1</v>
      </c>
      <c r="AH66" s="215">
        <v>1</v>
      </c>
      <c r="AI66" s="215">
        <v>1</v>
      </c>
      <c r="AJ66" s="215">
        <v>1</v>
      </c>
      <c r="AK66" s="215">
        <v>1</v>
      </c>
      <c r="AL66" s="215">
        <v>1</v>
      </c>
      <c r="AM66" s="215">
        <v>1</v>
      </c>
      <c r="AN66" s="215">
        <v>1</v>
      </c>
      <c r="AO66" s="215">
        <v>1</v>
      </c>
      <c r="AP66" s="215">
        <v>1</v>
      </c>
      <c r="AQ66" s="215">
        <v>1</v>
      </c>
      <c r="AR66" s="215">
        <v>1</v>
      </c>
      <c r="AS66" s="215">
        <v>1</v>
      </c>
      <c r="AT66" s="217" t="str">
        <f>ADDRESS(ROW(),COLUMN(),4)</f>
        <v>AT66</v>
      </c>
    </row>
    <row r="67" spans="1:46">
      <c r="AT67" s="104"/>
    </row>
    <row r="68" spans="1:46">
      <c r="AT68" s="104"/>
    </row>
    <row r="69" spans="1:46">
      <c r="AT69" s="104"/>
    </row>
    <row r="70" spans="1:46">
      <c r="AT70" s="104"/>
    </row>
    <row r="71" spans="1:46">
      <c r="AT71" s="104"/>
    </row>
    <row r="72" spans="1:46">
      <c r="AT72" s="104"/>
    </row>
    <row r="73" spans="1:46">
      <c r="AT73" s="104"/>
    </row>
    <row r="74" spans="1:46">
      <c r="AT74" s="104"/>
    </row>
    <row r="75" spans="1:46">
      <c r="AT75" s="104"/>
    </row>
    <row r="76" spans="1:46">
      <c r="AT76" s="104"/>
    </row>
    <row r="77" spans="1:46">
      <c r="AT77" s="104"/>
    </row>
    <row r="78" spans="1:46">
      <c r="AT78" s="104"/>
    </row>
    <row r="79" spans="1:46">
      <c r="AT79" s="104"/>
    </row>
    <row r="80" spans="1:46">
      <c r="AT80" s="104"/>
    </row>
    <row r="81" spans="46:46">
      <c r="AT81" s="104"/>
    </row>
    <row r="82" spans="46:46">
      <c r="AT82" s="104"/>
    </row>
    <row r="83" spans="46:46">
      <c r="AT83" s="104"/>
    </row>
    <row r="84" spans="46:46">
      <c r="AT84" s="104"/>
    </row>
    <row r="85" spans="46:46">
      <c r="AT85" s="104"/>
    </row>
    <row r="86" spans="46:46">
      <c r="AT86" s="104"/>
    </row>
    <row r="87" spans="46:46">
      <c r="AT87" s="104"/>
    </row>
    <row r="88" spans="46:46">
      <c r="AT88" s="104"/>
    </row>
    <row r="89" spans="46:46">
      <c r="AT89" s="104"/>
    </row>
    <row r="90" spans="46:46">
      <c r="AT90" s="104"/>
    </row>
    <row r="91" spans="46:46">
      <c r="AT91" s="104"/>
    </row>
    <row r="92" spans="46:46">
      <c r="AT92" s="104"/>
    </row>
    <row r="93" spans="46:46">
      <c r="AT93" s="104"/>
    </row>
    <row r="94" spans="46:46">
      <c r="AT94" s="104"/>
    </row>
    <row r="95" spans="46:46">
      <c r="AT95" s="104"/>
    </row>
    <row r="96" spans="46:46">
      <c r="AT96" s="104"/>
    </row>
    <row r="97" spans="46:46">
      <c r="AT97" s="104"/>
    </row>
    <row r="98" spans="46:46">
      <c r="AT98" s="104"/>
    </row>
    <row r="99" spans="46:46">
      <c r="AT99" s="104"/>
    </row>
    <row r="100" spans="46:46">
      <c r="AT100" s="104"/>
    </row>
    <row r="101" spans="46:46">
      <c r="AT101" s="104"/>
    </row>
    <row r="102" spans="46:46">
      <c r="AT102" s="104"/>
    </row>
    <row r="103" spans="46:46">
      <c r="AT103" s="104"/>
    </row>
    <row r="104" spans="46:46">
      <c r="AT104" s="104"/>
    </row>
    <row r="105" spans="46:46">
      <c r="AT105" s="104"/>
    </row>
    <row r="106" spans="46:46">
      <c r="AT106" s="104"/>
    </row>
    <row r="107" spans="46:46">
      <c r="AT107" s="104"/>
    </row>
    <row r="108" spans="46:46">
      <c r="AT108" s="104"/>
    </row>
    <row r="109" spans="46:46">
      <c r="AT109" s="104"/>
    </row>
    <row r="110" spans="46:46">
      <c r="AT110" s="104"/>
    </row>
    <row r="111" spans="46:46">
      <c r="AT111" s="104"/>
    </row>
    <row r="112" spans="46:46">
      <c r="AT112" s="104"/>
    </row>
    <row r="113" spans="46:46">
      <c r="AT113" s="104"/>
    </row>
    <row r="114" spans="46:46">
      <c r="AT114" s="104"/>
    </row>
    <row r="115" spans="46:46">
      <c r="AT115" s="104"/>
    </row>
    <row r="116" spans="46:46">
      <c r="AT116" s="104"/>
    </row>
    <row r="117" spans="46:46">
      <c r="AT117" s="104"/>
    </row>
    <row r="118" spans="46:46">
      <c r="AT118" s="104"/>
    </row>
    <row r="119" spans="46:46">
      <c r="AT119" s="104"/>
    </row>
    <row r="120" spans="46:46">
      <c r="AT120" s="104"/>
    </row>
    <row r="121" spans="46:46">
      <c r="AT121" s="104"/>
    </row>
    <row r="122" spans="46:46">
      <c r="AT122" s="104"/>
    </row>
    <row r="123" spans="46:46">
      <c r="AT123" s="104"/>
    </row>
    <row r="124" spans="46:46">
      <c r="AT124" s="104"/>
    </row>
    <row r="125" spans="46:46">
      <c r="AT125" s="104"/>
    </row>
    <row r="126" spans="46:46">
      <c r="AT126" s="104"/>
    </row>
    <row r="127" spans="46:46">
      <c r="AT127" s="104"/>
    </row>
    <row r="128" spans="46:46">
      <c r="AT128" s="104"/>
    </row>
    <row r="129" spans="46:46">
      <c r="AT129" s="104"/>
    </row>
    <row r="130" spans="46:46">
      <c r="AT130" s="104"/>
    </row>
    <row r="131" spans="46:46">
      <c r="AT131" s="104"/>
    </row>
    <row r="132" spans="46:46">
      <c r="AT132" s="104"/>
    </row>
    <row r="133" spans="46:46">
      <c r="AT133" s="104"/>
    </row>
    <row r="134" spans="46:46">
      <c r="AT134" s="104"/>
    </row>
    <row r="135" spans="46:46">
      <c r="AT135" s="104"/>
    </row>
    <row r="136" spans="46:46">
      <c r="AT136" s="104"/>
    </row>
    <row r="137" spans="46:46">
      <c r="AT137" s="104"/>
    </row>
    <row r="138" spans="46:46">
      <c r="AT138" s="104"/>
    </row>
    <row r="139" spans="46:46">
      <c r="AT139" s="104"/>
    </row>
    <row r="140" spans="46:46">
      <c r="AT140" s="104"/>
    </row>
    <row r="141" spans="46:46">
      <c r="AT141" s="104"/>
    </row>
    <row r="142" spans="46:46">
      <c r="AT142" s="104"/>
    </row>
    <row r="143" spans="46:46">
      <c r="AT143" s="104"/>
    </row>
    <row r="144" spans="46:46">
      <c r="AT144" s="104"/>
    </row>
    <row r="145" spans="46:46">
      <c r="AT145" s="104"/>
    </row>
    <row r="146" spans="46:46">
      <c r="AT146" s="104"/>
    </row>
    <row r="147" spans="46:46">
      <c r="AT147" s="104"/>
    </row>
    <row r="148" spans="46:46">
      <c r="AT148" s="104"/>
    </row>
    <row r="149" spans="46:46">
      <c r="AT149" s="104"/>
    </row>
    <row r="150" spans="46:46">
      <c r="AT150" s="104"/>
    </row>
    <row r="151" spans="46:46">
      <c r="AT151" s="104"/>
    </row>
    <row r="152" spans="46:46">
      <c r="AT152" s="104"/>
    </row>
    <row r="153" spans="46:46">
      <c r="AT153" s="104"/>
    </row>
    <row r="154" spans="46:46">
      <c r="AT154" s="104"/>
    </row>
    <row r="155" spans="46:46">
      <c r="AT155" s="104"/>
    </row>
    <row r="156" spans="46:46">
      <c r="AT156" s="104"/>
    </row>
    <row r="157" spans="46:46">
      <c r="AT157" s="104"/>
    </row>
    <row r="158" spans="46:46">
      <c r="AT158" s="104"/>
    </row>
    <row r="159" spans="46:46">
      <c r="AT159" s="104"/>
    </row>
    <row r="160" spans="46:46">
      <c r="AT160" s="104"/>
    </row>
    <row r="161" spans="46:46">
      <c r="AT161" s="104"/>
    </row>
    <row r="162" spans="46:46">
      <c r="AT162" s="104"/>
    </row>
    <row r="163" spans="46:46">
      <c r="AT163" s="104"/>
    </row>
    <row r="164" spans="46:46">
      <c r="AT164" s="104"/>
    </row>
    <row r="165" spans="46:46">
      <c r="AT165" s="104"/>
    </row>
    <row r="166" spans="46:46">
      <c r="AT166" s="104"/>
    </row>
    <row r="167" spans="46:46">
      <c r="AT167" s="104"/>
    </row>
    <row r="168" spans="46:46">
      <c r="AT168" s="104"/>
    </row>
    <row r="169" spans="46:46">
      <c r="AT169" s="104"/>
    </row>
    <row r="170" spans="46:46">
      <c r="AT170" s="104"/>
    </row>
    <row r="171" spans="46:46">
      <c r="AT171" s="104"/>
    </row>
    <row r="172" spans="46:46">
      <c r="AT172" s="104"/>
    </row>
    <row r="173" spans="46:46">
      <c r="AT173" s="104"/>
    </row>
    <row r="174" spans="46:46">
      <c r="AT174" s="104"/>
    </row>
    <row r="175" spans="46:46">
      <c r="AT175" s="104"/>
    </row>
    <row r="176" spans="46:46">
      <c r="AT176" s="104"/>
    </row>
    <row r="177" spans="46:46">
      <c r="AT177" s="104"/>
    </row>
  </sheetData>
  <mergeCells count="58">
    <mergeCell ref="O55:U59"/>
    <mergeCell ref="O61:U61"/>
    <mergeCell ref="O3:U6"/>
    <mergeCell ref="O12:U13"/>
    <mergeCell ref="O62:U65"/>
    <mergeCell ref="O44:U44"/>
    <mergeCell ref="O45:U45"/>
    <mergeCell ref="O47:U47"/>
    <mergeCell ref="O48:U52"/>
    <mergeCell ref="O54:U54"/>
    <mergeCell ref="O39:U39"/>
    <mergeCell ref="O40:U40"/>
    <mergeCell ref="O41:U41"/>
    <mergeCell ref="O42:U42"/>
    <mergeCell ref="O43:U43"/>
    <mergeCell ref="O35:P35"/>
    <mergeCell ref="Q35:U35"/>
    <mergeCell ref="O36:P36"/>
    <mergeCell ref="Q36:U36"/>
    <mergeCell ref="O37:P37"/>
    <mergeCell ref="Q37:U37"/>
    <mergeCell ref="O32:P32"/>
    <mergeCell ref="Q32:U32"/>
    <mergeCell ref="O33:P33"/>
    <mergeCell ref="Q33:U33"/>
    <mergeCell ref="O34:P34"/>
    <mergeCell ref="Q34:U34"/>
    <mergeCell ref="O24:U24"/>
    <mergeCell ref="O25:U28"/>
    <mergeCell ref="O30:U30"/>
    <mergeCell ref="O31:P31"/>
    <mergeCell ref="Q31:U31"/>
    <mergeCell ref="O20:P20"/>
    <mergeCell ref="Q20:U20"/>
    <mergeCell ref="O21:P21"/>
    <mergeCell ref="Q21:U21"/>
    <mergeCell ref="O22:P22"/>
    <mergeCell ref="Q22:U22"/>
    <mergeCell ref="O17:P17"/>
    <mergeCell ref="Q17:U17"/>
    <mergeCell ref="O18:P18"/>
    <mergeCell ref="Q18:U18"/>
    <mergeCell ref="O19:P19"/>
    <mergeCell ref="Q19:U19"/>
    <mergeCell ref="A1:B1"/>
    <mergeCell ref="A2:B2"/>
    <mergeCell ref="D16:E16"/>
    <mergeCell ref="O2:U2"/>
    <mergeCell ref="O7:U7"/>
    <mergeCell ref="O8:U8"/>
    <mergeCell ref="O9:U9"/>
    <mergeCell ref="O10:U10"/>
    <mergeCell ref="O11:U11"/>
    <mergeCell ref="O14:U14"/>
    <mergeCell ref="O15:P15"/>
    <mergeCell ref="Q15:U15"/>
    <mergeCell ref="O16:P16"/>
    <mergeCell ref="Q16:U16"/>
  </mergeCells>
  <conditionalFormatting sqref="D28:D35">
    <cfRule type="expression" dxfId="2" priority="1">
      <formula>D28="OK"</formula>
    </cfRule>
    <cfRule type="expression" dxfId="1" priority="2">
      <formula>D28="ALERTE"</formula>
    </cfRule>
    <cfRule type="expression" dxfId="0" priority="3">
      <formula>D28="À AJUSTER"</formula>
    </cfRule>
  </conditionalFormatting>
  <dataValidations count="7">
    <dataValidation type="list" sqref="B5 B13" xr:uid="{00000000-0002-0000-0C00-000000000000}">
      <formula1>$AO$2:$AO$9</formula1>
    </dataValidation>
    <dataValidation type="list" sqref="B6" xr:uid="{00000000-0002-0000-0C00-000001000000}">
      <formula1>$AP$2:$AP$9</formula1>
    </dataValidation>
    <dataValidation type="list" sqref="B14" xr:uid="{00000000-0002-0000-0C00-000002000000}">
      <formula1>$AN$2:$AN$17</formula1>
    </dataValidation>
    <dataValidation type="list" sqref="B18:B22" xr:uid="{00000000-0002-0000-0C00-000003000000}">
      <formula1>$X$2:$X$61</formula1>
    </dataValidation>
    <dataValidation type="list" sqref="D18:E22" xr:uid="{00000000-0002-0000-0C00-000004000000}">
      <formula1>"1,2,3"</formula1>
    </dataValidation>
    <dataValidation type="list" sqref="B32" xr:uid="{00000000-0002-0000-0C00-000005000000}">
      <formula1>"0,1,2,3"</formula1>
    </dataValidation>
    <dataValidation type="list" sqref="B33:B34" xr:uid="{00000000-0002-0000-0C00-000006000000}">
      <formula1>"0,1,2"</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177"/>
  <sheetViews>
    <sheetView showGridLines="0" topLeftCell="P1" workbookViewId="0">
      <selection activeCell="Z2" sqref="Z2"/>
    </sheetView>
  </sheetViews>
  <sheetFormatPr baseColWidth="10" defaultColWidth="24" defaultRowHeight="15"/>
  <cols>
    <col min="1" max="1" width="24" style="104"/>
    <col min="2" max="2" width="28" style="104" customWidth="1"/>
    <col min="3" max="3" width="27.7109375" style="104" customWidth="1"/>
    <col min="4" max="4" width="46.85546875" style="104" customWidth="1"/>
    <col min="5" max="15" width="24" style="104"/>
    <col min="16" max="16" width="38" style="104" customWidth="1"/>
    <col min="17" max="17" width="42" style="104" customWidth="1"/>
    <col min="18" max="18" width="24" style="104"/>
    <col min="19" max="20" width="16" style="104" customWidth="1"/>
    <col min="21" max="25" width="20.7109375" style="104" customWidth="1"/>
    <col min="26" max="26" width="24" style="104"/>
    <col min="27" max="27" width="8.7109375" style="218" customWidth="1"/>
    <col min="28" max="16384" width="24" style="104"/>
  </cols>
  <sheetData>
    <row r="1" spans="1:27" ht="21">
      <c r="A1" s="435"/>
      <c r="B1" s="435" t="s">
        <v>4826</v>
      </c>
      <c r="C1" s="427"/>
      <c r="D1" s="427"/>
      <c r="E1" s="427"/>
      <c r="F1" s="427"/>
      <c r="G1" s="427"/>
      <c r="H1" s="427"/>
      <c r="I1" s="427"/>
      <c r="J1" s="427"/>
      <c r="K1" s="427"/>
      <c r="L1" s="427"/>
      <c r="M1" s="427"/>
      <c r="N1" s="427"/>
      <c r="O1" s="427"/>
      <c r="P1" s="427"/>
      <c r="Q1" s="427"/>
      <c r="AA1" s="215">
        <v>1</v>
      </c>
    </row>
    <row r="2" spans="1:27" ht="21" customHeight="1">
      <c r="A2" s="492" t="s">
        <v>4827</v>
      </c>
      <c r="B2" s="494" t="s">
        <v>4828</v>
      </c>
      <c r="C2" s="473"/>
      <c r="D2" s="494" t="s">
        <v>4829</v>
      </c>
      <c r="E2" s="437"/>
      <c r="F2" s="437"/>
      <c r="G2" s="437"/>
      <c r="H2" s="437"/>
      <c r="I2" s="437"/>
      <c r="J2" s="437"/>
      <c r="K2" s="437"/>
      <c r="L2" s="437"/>
      <c r="M2" s="437"/>
      <c r="N2" s="437"/>
      <c r="O2" s="437"/>
      <c r="P2" s="437"/>
      <c r="Q2" s="437"/>
      <c r="S2" s="799" t="s">
        <v>6423</v>
      </c>
      <c r="T2" s="799"/>
      <c r="U2" s="799"/>
      <c r="V2" s="799"/>
      <c r="W2" s="799"/>
      <c r="X2" s="799"/>
      <c r="Y2" s="799"/>
      <c r="AA2" s="215">
        <v>1</v>
      </c>
    </row>
    <row r="3" spans="1:27" ht="21" customHeight="1">
      <c r="A3" s="492" t="s">
        <v>9</v>
      </c>
      <c r="B3" s="493" t="s">
        <v>4830</v>
      </c>
      <c r="C3" s="473"/>
      <c r="D3" s="471"/>
      <c r="E3" s="437"/>
      <c r="F3" s="437"/>
      <c r="G3" s="437"/>
      <c r="H3" s="437"/>
      <c r="I3" s="437"/>
      <c r="J3" s="437"/>
      <c r="K3" s="437"/>
      <c r="L3" s="437"/>
      <c r="M3" s="437"/>
      <c r="N3" s="437"/>
      <c r="O3" s="437"/>
      <c r="P3" s="437"/>
      <c r="Q3" s="437"/>
      <c r="S3" s="805" t="s">
        <v>6333</v>
      </c>
      <c r="T3" s="805"/>
      <c r="U3" s="805"/>
      <c r="V3" s="805"/>
      <c r="W3" s="805"/>
      <c r="X3" s="805"/>
      <c r="Y3" s="805"/>
      <c r="AA3" s="215">
        <v>1</v>
      </c>
    </row>
    <row r="4" spans="1:27" ht="21" customHeight="1">
      <c r="A4" s="492" t="s">
        <v>13</v>
      </c>
      <c r="B4" s="493" t="s">
        <v>4831</v>
      </c>
      <c r="C4" s="473"/>
      <c r="D4" s="471"/>
      <c r="E4" s="437"/>
      <c r="F4" s="437"/>
      <c r="G4" s="437"/>
      <c r="H4" s="437"/>
      <c r="I4" s="437"/>
      <c r="J4" s="437"/>
      <c r="K4" s="437"/>
      <c r="L4" s="437"/>
      <c r="M4" s="437"/>
      <c r="N4" s="437"/>
      <c r="O4" s="437"/>
      <c r="P4" s="437"/>
      <c r="Q4" s="437"/>
      <c r="S4" s="805"/>
      <c r="T4" s="805"/>
      <c r="U4" s="805"/>
      <c r="V4" s="805"/>
      <c r="W4" s="805"/>
      <c r="X4" s="805"/>
      <c r="Y4" s="805"/>
      <c r="AA4" s="215">
        <v>1</v>
      </c>
    </row>
    <row r="5" spans="1:27" ht="21" customHeight="1">
      <c r="A5" s="492" t="s">
        <v>17</v>
      </c>
      <c r="B5" s="493" t="s">
        <v>4832</v>
      </c>
      <c r="C5" s="473"/>
      <c r="D5" s="471"/>
      <c r="E5" s="437"/>
      <c r="F5" s="437"/>
      <c r="G5" s="437"/>
      <c r="H5" s="437"/>
      <c r="I5" s="437"/>
      <c r="J5" s="437"/>
      <c r="K5" s="437"/>
      <c r="L5" s="437"/>
      <c r="M5" s="437"/>
      <c r="N5" s="437"/>
      <c r="O5" s="437"/>
      <c r="P5" s="437"/>
      <c r="Q5" s="437"/>
      <c r="S5" s="805"/>
      <c r="T5" s="805"/>
      <c r="U5" s="805"/>
      <c r="V5" s="805"/>
      <c r="W5" s="805"/>
      <c r="X5" s="805"/>
      <c r="Y5" s="805"/>
      <c r="AA5" s="215">
        <v>1</v>
      </c>
    </row>
    <row r="6" spans="1:27" ht="21" customHeight="1">
      <c r="A6" s="492" t="s">
        <v>21</v>
      </c>
      <c r="B6" s="493" t="s">
        <v>4833</v>
      </c>
      <c r="C6" s="473"/>
      <c r="D6" s="471"/>
      <c r="E6" s="437"/>
      <c r="F6" s="437"/>
      <c r="G6" s="437"/>
      <c r="H6" s="437"/>
      <c r="I6" s="437"/>
      <c r="J6" s="437"/>
      <c r="K6" s="437"/>
      <c r="L6" s="437"/>
      <c r="M6" s="437"/>
      <c r="N6" s="437"/>
      <c r="O6" s="437"/>
      <c r="P6" s="437"/>
      <c r="Q6" s="437"/>
      <c r="AA6" s="215">
        <v>1</v>
      </c>
    </row>
    <row r="7" spans="1:27" ht="21" customHeight="1">
      <c r="A7" s="492" t="s">
        <v>25</v>
      </c>
      <c r="B7" s="493" t="s">
        <v>4834</v>
      </c>
      <c r="C7" s="473"/>
      <c r="D7" s="471"/>
      <c r="E7" s="437"/>
      <c r="F7" s="437"/>
      <c r="G7" s="437"/>
      <c r="H7" s="437"/>
      <c r="I7" s="437"/>
      <c r="J7" s="437"/>
      <c r="K7" s="437"/>
      <c r="L7" s="437"/>
      <c r="M7" s="437"/>
      <c r="N7" s="437"/>
      <c r="O7" s="437"/>
      <c r="P7" s="437"/>
      <c r="Q7" s="437"/>
      <c r="S7" s="800" t="s">
        <v>6144</v>
      </c>
      <c r="T7" s="800"/>
      <c r="U7" s="800"/>
      <c r="V7" s="800"/>
      <c r="W7" s="800"/>
      <c r="X7" s="800"/>
      <c r="Y7" s="800"/>
      <c r="AA7" s="215">
        <v>1</v>
      </c>
    </row>
    <row r="8" spans="1:27" ht="15.75">
      <c r="A8" s="440" t="s">
        <v>6421</v>
      </c>
      <c r="B8" s="465"/>
      <c r="S8" s="801" t="s">
        <v>6334</v>
      </c>
      <c r="T8" s="801"/>
      <c r="U8" s="801"/>
      <c r="V8" s="801"/>
      <c r="W8" s="801"/>
      <c r="X8" s="801"/>
      <c r="Y8" s="801"/>
      <c r="AA8" s="215">
        <v>1</v>
      </c>
    </row>
    <row r="9" spans="1:27" ht="32.25" customHeight="1">
      <c r="A9" s="441" t="s">
        <v>4835</v>
      </c>
      <c r="B9" s="441" t="s">
        <v>3469</v>
      </c>
      <c r="C9" s="441" t="s">
        <v>3472</v>
      </c>
      <c r="D9" s="441" t="s">
        <v>3474</v>
      </c>
      <c r="E9" s="475" t="s">
        <v>707</v>
      </c>
      <c r="F9" s="476" t="s">
        <v>190</v>
      </c>
      <c r="G9" s="477" t="s">
        <v>194</v>
      </c>
      <c r="H9" s="478" t="s">
        <v>198</v>
      </c>
      <c r="I9" s="479" t="s">
        <v>252</v>
      </c>
      <c r="J9" s="480" t="s">
        <v>256</v>
      </c>
      <c r="K9" s="481" t="s">
        <v>260</v>
      </c>
      <c r="L9" s="482" t="s">
        <v>268</v>
      </c>
      <c r="M9" s="483" t="s">
        <v>4836</v>
      </c>
      <c r="N9" s="484" t="s">
        <v>4511</v>
      </c>
      <c r="O9" s="485" t="s">
        <v>4837</v>
      </c>
      <c r="P9" s="486" t="s">
        <v>4838</v>
      </c>
      <c r="Q9" s="487" t="s">
        <v>622</v>
      </c>
      <c r="S9" s="801" t="s">
        <v>6335</v>
      </c>
      <c r="T9" s="801"/>
      <c r="U9" s="801"/>
      <c r="V9" s="801"/>
      <c r="W9" s="801"/>
      <c r="X9" s="801"/>
      <c r="Y9" s="801"/>
      <c r="AA9" s="215">
        <v>1</v>
      </c>
    </row>
    <row r="10" spans="1:27" ht="30" customHeight="1">
      <c r="A10" s="488" t="s">
        <v>459</v>
      </c>
      <c r="B10" s="489" t="s">
        <v>4515</v>
      </c>
      <c r="C10" s="489" t="s">
        <v>3582</v>
      </c>
      <c r="D10" s="495" t="s">
        <v>4516</v>
      </c>
      <c r="E10" s="489">
        <v>0</v>
      </c>
      <c r="F10" s="489">
        <v>0</v>
      </c>
      <c r="G10" s="489">
        <v>2</v>
      </c>
      <c r="H10" s="489">
        <v>0</v>
      </c>
      <c r="I10" s="489">
        <v>0</v>
      </c>
      <c r="J10" s="489">
        <v>0</v>
      </c>
      <c r="K10" s="489">
        <v>3</v>
      </c>
      <c r="L10" s="489">
        <v>2</v>
      </c>
      <c r="M10" s="489">
        <v>0</v>
      </c>
      <c r="N10" s="489">
        <v>0</v>
      </c>
      <c r="O10" s="489" t="s">
        <v>4839</v>
      </c>
      <c r="P10" s="489" t="s">
        <v>4840</v>
      </c>
      <c r="Q10" s="489" t="s">
        <v>4517</v>
      </c>
      <c r="S10" s="801" t="s">
        <v>6336</v>
      </c>
      <c r="T10" s="801"/>
      <c r="U10" s="801"/>
      <c r="V10" s="801"/>
      <c r="W10" s="801"/>
      <c r="X10" s="801"/>
      <c r="Y10" s="801"/>
      <c r="AA10" s="215">
        <v>1</v>
      </c>
    </row>
    <row r="11" spans="1:27" ht="30" customHeight="1">
      <c r="A11" s="491" t="s">
        <v>4519</v>
      </c>
      <c r="B11" s="490" t="s">
        <v>4520</v>
      </c>
      <c r="C11" s="490" t="s">
        <v>4521</v>
      </c>
      <c r="D11" s="496" t="s">
        <v>4522</v>
      </c>
      <c r="E11" s="490">
        <v>0</v>
      </c>
      <c r="F11" s="490">
        <v>1</v>
      </c>
      <c r="G11" s="490">
        <v>1</v>
      </c>
      <c r="H11" s="490">
        <v>0</v>
      </c>
      <c r="I11" s="490">
        <v>0</v>
      </c>
      <c r="J11" s="490">
        <v>1</v>
      </c>
      <c r="K11" s="490">
        <v>2</v>
      </c>
      <c r="L11" s="490">
        <v>1</v>
      </c>
      <c r="M11" s="490">
        <v>0</v>
      </c>
      <c r="N11" s="490">
        <v>1</v>
      </c>
      <c r="O11" s="490" t="s">
        <v>4839</v>
      </c>
      <c r="P11" s="490" t="s">
        <v>4841</v>
      </c>
      <c r="Q11" s="490" t="s">
        <v>4523</v>
      </c>
      <c r="S11" s="801" t="s">
        <v>6337</v>
      </c>
      <c r="T11" s="801"/>
      <c r="U11" s="801"/>
      <c r="V11" s="801"/>
      <c r="W11" s="801"/>
      <c r="X11" s="801"/>
      <c r="Y11" s="801"/>
      <c r="AA11" s="215">
        <v>1</v>
      </c>
    </row>
    <row r="12" spans="1:27" ht="30" customHeight="1">
      <c r="A12" s="488" t="s">
        <v>4527</v>
      </c>
      <c r="B12" s="489" t="s">
        <v>4515</v>
      </c>
      <c r="C12" s="489" t="s">
        <v>4528</v>
      </c>
      <c r="D12" s="495" t="s">
        <v>4529</v>
      </c>
      <c r="E12" s="489">
        <v>0</v>
      </c>
      <c r="F12" s="489">
        <v>1</v>
      </c>
      <c r="G12" s="489">
        <v>1</v>
      </c>
      <c r="H12" s="489">
        <v>0</v>
      </c>
      <c r="I12" s="489">
        <v>0</v>
      </c>
      <c r="J12" s="489">
        <v>4</v>
      </c>
      <c r="K12" s="489">
        <v>0</v>
      </c>
      <c r="L12" s="489">
        <v>0</v>
      </c>
      <c r="M12" s="489">
        <v>0</v>
      </c>
      <c r="N12" s="489">
        <v>0</v>
      </c>
      <c r="O12" s="489" t="s">
        <v>4842</v>
      </c>
      <c r="P12" s="489" t="s">
        <v>4843</v>
      </c>
      <c r="Q12" s="489" t="s">
        <v>4530</v>
      </c>
      <c r="S12" s="801" t="s">
        <v>6338</v>
      </c>
      <c r="T12" s="801"/>
      <c r="U12" s="801"/>
      <c r="V12" s="801"/>
      <c r="W12" s="801"/>
      <c r="X12" s="801"/>
      <c r="Y12" s="801"/>
      <c r="AA12" s="215">
        <v>1</v>
      </c>
    </row>
    <row r="13" spans="1:27" ht="30" customHeight="1">
      <c r="A13" s="491" t="s">
        <v>4533</v>
      </c>
      <c r="B13" s="490" t="s">
        <v>4520</v>
      </c>
      <c r="C13" s="490" t="s">
        <v>4534</v>
      </c>
      <c r="D13" s="496" t="s">
        <v>4535</v>
      </c>
      <c r="E13" s="490">
        <v>0</v>
      </c>
      <c r="F13" s="490">
        <v>1</v>
      </c>
      <c r="G13" s="490">
        <v>1</v>
      </c>
      <c r="H13" s="490">
        <v>0</v>
      </c>
      <c r="I13" s="490">
        <v>0</v>
      </c>
      <c r="J13" s="490">
        <v>3</v>
      </c>
      <c r="K13" s="490">
        <v>0</v>
      </c>
      <c r="L13" s="490">
        <v>0</v>
      </c>
      <c r="M13" s="490">
        <v>0</v>
      </c>
      <c r="N13" s="490">
        <v>0</v>
      </c>
      <c r="O13" s="490" t="s">
        <v>4842</v>
      </c>
      <c r="P13" s="490" t="s">
        <v>4844</v>
      </c>
      <c r="Q13" s="490" t="s">
        <v>4536</v>
      </c>
      <c r="AA13" s="215">
        <v>1</v>
      </c>
    </row>
    <row r="14" spans="1:27" ht="30" customHeight="1">
      <c r="A14" s="488" t="s">
        <v>4539</v>
      </c>
      <c r="B14" s="489" t="s">
        <v>4518</v>
      </c>
      <c r="C14" s="489" t="s">
        <v>4540</v>
      </c>
      <c r="D14" s="495" t="s">
        <v>4541</v>
      </c>
      <c r="E14" s="489">
        <v>0</v>
      </c>
      <c r="F14" s="489">
        <v>4</v>
      </c>
      <c r="G14" s="489">
        <v>1</v>
      </c>
      <c r="H14" s="489">
        <v>3</v>
      </c>
      <c r="I14" s="489">
        <v>0</v>
      </c>
      <c r="J14" s="489">
        <v>2</v>
      </c>
      <c r="K14" s="489">
        <v>0</v>
      </c>
      <c r="L14" s="489">
        <v>0</v>
      </c>
      <c r="M14" s="489">
        <v>0</v>
      </c>
      <c r="N14" s="489">
        <v>0</v>
      </c>
      <c r="O14" s="489" t="s">
        <v>4845</v>
      </c>
      <c r="P14" s="489" t="s">
        <v>4846</v>
      </c>
      <c r="Q14" s="489" t="s">
        <v>4542</v>
      </c>
      <c r="S14" s="800" t="s">
        <v>6339</v>
      </c>
      <c r="T14" s="800"/>
      <c r="U14" s="800"/>
      <c r="V14" s="800"/>
      <c r="W14" s="800"/>
      <c r="X14" s="800"/>
      <c r="Y14" s="800"/>
      <c r="AA14" s="215">
        <v>1</v>
      </c>
    </row>
    <row r="15" spans="1:27" ht="30" customHeight="1">
      <c r="A15" s="491" t="s">
        <v>4547</v>
      </c>
      <c r="B15" s="490" t="s">
        <v>4548</v>
      </c>
      <c r="C15" s="490" t="s">
        <v>4549</v>
      </c>
      <c r="D15" s="496" t="s">
        <v>4550</v>
      </c>
      <c r="E15" s="490">
        <v>0</v>
      </c>
      <c r="F15" s="490">
        <v>5</v>
      </c>
      <c r="G15" s="490">
        <v>1</v>
      </c>
      <c r="H15" s="490">
        <v>0</v>
      </c>
      <c r="I15" s="490">
        <v>0</v>
      </c>
      <c r="J15" s="490">
        <v>4</v>
      </c>
      <c r="K15" s="490">
        <v>0</v>
      </c>
      <c r="L15" s="490">
        <v>0</v>
      </c>
      <c r="M15" s="490">
        <v>0</v>
      </c>
      <c r="N15" s="490">
        <v>0</v>
      </c>
      <c r="O15" s="490" t="s">
        <v>4847</v>
      </c>
      <c r="P15" s="490" t="s">
        <v>4848</v>
      </c>
      <c r="Q15" s="490" t="s">
        <v>4551</v>
      </c>
      <c r="S15" s="807" t="s">
        <v>6340</v>
      </c>
      <c r="T15" s="807"/>
      <c r="U15" s="804" t="s">
        <v>6341</v>
      </c>
      <c r="V15" s="804"/>
      <c r="W15" s="804"/>
      <c r="X15" s="804"/>
      <c r="Y15" s="804"/>
      <c r="AA15" s="215">
        <v>1</v>
      </c>
    </row>
    <row r="16" spans="1:27" ht="30" customHeight="1">
      <c r="A16" s="488" t="s">
        <v>676</v>
      </c>
      <c r="B16" s="489" t="s">
        <v>4520</v>
      </c>
      <c r="C16" s="489" t="s">
        <v>4555</v>
      </c>
      <c r="D16" s="495" t="s">
        <v>4556</v>
      </c>
      <c r="E16" s="489">
        <v>3</v>
      </c>
      <c r="F16" s="489">
        <v>3</v>
      </c>
      <c r="G16" s="489">
        <v>1</v>
      </c>
      <c r="H16" s="489">
        <v>0</v>
      </c>
      <c r="I16" s="489">
        <v>0</v>
      </c>
      <c r="J16" s="489">
        <v>3</v>
      </c>
      <c r="K16" s="489">
        <v>0</v>
      </c>
      <c r="L16" s="489">
        <v>0</v>
      </c>
      <c r="M16" s="489">
        <v>0</v>
      </c>
      <c r="N16" s="489">
        <v>1</v>
      </c>
      <c r="O16" s="489" t="s">
        <v>4847</v>
      </c>
      <c r="P16" s="489" t="s">
        <v>4849</v>
      </c>
      <c r="Q16" s="489" t="s">
        <v>4557</v>
      </c>
      <c r="S16" s="807" t="s">
        <v>6063</v>
      </c>
      <c r="T16" s="807"/>
      <c r="U16" s="804" t="s">
        <v>6342</v>
      </c>
      <c r="V16" s="804"/>
      <c r="W16" s="804"/>
      <c r="X16" s="804"/>
      <c r="Y16" s="804"/>
      <c r="AA16" s="215">
        <v>1</v>
      </c>
    </row>
    <row r="17" spans="1:27" ht="30" customHeight="1">
      <c r="A17" s="491" t="s">
        <v>4561</v>
      </c>
      <c r="B17" s="490" t="s">
        <v>4518</v>
      </c>
      <c r="C17" s="490" t="s">
        <v>4562</v>
      </c>
      <c r="D17" s="496" t="s">
        <v>4563</v>
      </c>
      <c r="E17" s="490">
        <v>2</v>
      </c>
      <c r="F17" s="490">
        <v>0</v>
      </c>
      <c r="G17" s="490">
        <v>0</v>
      </c>
      <c r="H17" s="490">
        <v>0</v>
      </c>
      <c r="I17" s="490">
        <v>0</v>
      </c>
      <c r="J17" s="490">
        <v>2</v>
      </c>
      <c r="K17" s="490">
        <v>0</v>
      </c>
      <c r="L17" s="490">
        <v>0</v>
      </c>
      <c r="M17" s="490">
        <v>0</v>
      </c>
      <c r="N17" s="490">
        <v>5</v>
      </c>
      <c r="O17" s="490" t="s">
        <v>4850</v>
      </c>
      <c r="P17" s="490" t="s">
        <v>4851</v>
      </c>
      <c r="Q17" s="490" t="s">
        <v>4564</v>
      </c>
      <c r="S17" s="807" t="s">
        <v>6343</v>
      </c>
      <c r="T17" s="807"/>
      <c r="U17" s="804" t="s">
        <v>6344</v>
      </c>
      <c r="V17" s="804"/>
      <c r="W17" s="804"/>
      <c r="X17" s="804"/>
      <c r="Y17" s="804"/>
      <c r="AA17" s="215">
        <v>1</v>
      </c>
    </row>
    <row r="18" spans="1:27" ht="30" customHeight="1">
      <c r="A18" s="488" t="s">
        <v>746</v>
      </c>
      <c r="B18" s="489" t="s">
        <v>4567</v>
      </c>
      <c r="C18" s="489" t="s">
        <v>4568</v>
      </c>
      <c r="D18" s="495" t="s">
        <v>4569</v>
      </c>
      <c r="E18" s="489">
        <v>3</v>
      </c>
      <c r="F18" s="489">
        <v>0</v>
      </c>
      <c r="G18" s="489">
        <v>1</v>
      </c>
      <c r="H18" s="489">
        <v>0</v>
      </c>
      <c r="I18" s="489">
        <v>0</v>
      </c>
      <c r="J18" s="489">
        <v>0</v>
      </c>
      <c r="K18" s="489">
        <v>2</v>
      </c>
      <c r="L18" s="489">
        <v>1</v>
      </c>
      <c r="M18" s="489">
        <v>0</v>
      </c>
      <c r="N18" s="489">
        <v>0</v>
      </c>
      <c r="O18" s="489" t="s">
        <v>4845</v>
      </c>
      <c r="P18" s="489" t="s">
        <v>4852</v>
      </c>
      <c r="Q18" s="489" t="s">
        <v>4570</v>
      </c>
      <c r="S18" s="807" t="s">
        <v>6345</v>
      </c>
      <c r="T18" s="807"/>
      <c r="U18" s="804" t="s">
        <v>6346</v>
      </c>
      <c r="V18" s="804"/>
      <c r="W18" s="804"/>
      <c r="X18" s="804"/>
      <c r="Y18" s="804"/>
      <c r="AA18" s="215">
        <v>1</v>
      </c>
    </row>
    <row r="19" spans="1:27" ht="30" customHeight="1">
      <c r="A19" s="491" t="s">
        <v>710</v>
      </c>
      <c r="B19" s="490" t="s">
        <v>4567</v>
      </c>
      <c r="C19" s="490" t="s">
        <v>4571</v>
      </c>
      <c r="D19" s="496" t="s">
        <v>4572</v>
      </c>
      <c r="E19" s="490">
        <v>0</v>
      </c>
      <c r="F19" s="490">
        <v>1</v>
      </c>
      <c r="G19" s="490">
        <v>1</v>
      </c>
      <c r="H19" s="490">
        <v>0</v>
      </c>
      <c r="I19" s="490">
        <v>0</v>
      </c>
      <c r="J19" s="490">
        <v>2</v>
      </c>
      <c r="K19" s="490">
        <v>1</v>
      </c>
      <c r="L19" s="490">
        <v>3</v>
      </c>
      <c r="M19" s="490">
        <v>0</v>
      </c>
      <c r="N19" s="490">
        <v>0</v>
      </c>
      <c r="O19" s="490" t="s">
        <v>4853</v>
      </c>
      <c r="P19" s="490" t="s">
        <v>4854</v>
      </c>
      <c r="Q19" s="490" t="s">
        <v>4573</v>
      </c>
      <c r="S19" s="807" t="s">
        <v>6241</v>
      </c>
      <c r="T19" s="807"/>
      <c r="U19" s="804" t="s">
        <v>6347</v>
      </c>
      <c r="V19" s="804"/>
      <c r="W19" s="804"/>
      <c r="X19" s="804"/>
      <c r="Y19" s="804"/>
      <c r="AA19" s="215">
        <v>1</v>
      </c>
    </row>
    <row r="20" spans="1:27" ht="30" customHeight="1">
      <c r="A20" s="488" t="s">
        <v>4576</v>
      </c>
      <c r="B20" s="489" t="s">
        <v>4577</v>
      </c>
      <c r="C20" s="489" t="s">
        <v>4578</v>
      </c>
      <c r="D20" s="495" t="s">
        <v>4579</v>
      </c>
      <c r="E20" s="489">
        <v>0</v>
      </c>
      <c r="F20" s="489">
        <v>0</v>
      </c>
      <c r="G20" s="489">
        <v>2</v>
      </c>
      <c r="H20" s="489">
        <v>0</v>
      </c>
      <c r="I20" s="489">
        <v>0</v>
      </c>
      <c r="J20" s="489">
        <v>0</v>
      </c>
      <c r="K20" s="489">
        <v>3</v>
      </c>
      <c r="L20" s="489">
        <v>0</v>
      </c>
      <c r="M20" s="489">
        <v>0</v>
      </c>
      <c r="N20" s="489">
        <v>0</v>
      </c>
      <c r="O20" s="489" t="s">
        <v>4845</v>
      </c>
      <c r="P20" s="489" t="s">
        <v>4855</v>
      </c>
      <c r="Q20" s="489" t="s">
        <v>4580</v>
      </c>
      <c r="S20" s="807" t="s">
        <v>6348</v>
      </c>
      <c r="T20" s="807"/>
      <c r="U20" s="804" t="s">
        <v>6349</v>
      </c>
      <c r="V20" s="804"/>
      <c r="W20" s="804"/>
      <c r="X20" s="804"/>
      <c r="Y20" s="804"/>
      <c r="AA20" s="215">
        <v>1</v>
      </c>
    </row>
    <row r="21" spans="1:27" ht="30" customHeight="1">
      <c r="A21" s="491" t="s">
        <v>4581</v>
      </c>
      <c r="B21" s="490" t="s">
        <v>4582</v>
      </c>
      <c r="C21" s="490" t="s">
        <v>3540</v>
      </c>
      <c r="D21" s="496" t="s">
        <v>4583</v>
      </c>
      <c r="E21" s="490">
        <v>1</v>
      </c>
      <c r="F21" s="490">
        <v>0</v>
      </c>
      <c r="G21" s="490">
        <v>1</v>
      </c>
      <c r="H21" s="490">
        <v>0</v>
      </c>
      <c r="I21" s="490">
        <v>0</v>
      </c>
      <c r="J21" s="490">
        <v>0</v>
      </c>
      <c r="K21" s="490">
        <v>1</v>
      </c>
      <c r="L21" s="490">
        <v>1</v>
      </c>
      <c r="M21" s="490">
        <v>2</v>
      </c>
      <c r="N21" s="490">
        <v>0</v>
      </c>
      <c r="O21" s="490" t="s">
        <v>4856</v>
      </c>
      <c r="P21" s="490" t="s">
        <v>4857</v>
      </c>
      <c r="Q21" s="490" t="s">
        <v>4584</v>
      </c>
      <c r="S21" s="807" t="s">
        <v>6350</v>
      </c>
      <c r="T21" s="807"/>
      <c r="U21" s="804" t="s">
        <v>6351</v>
      </c>
      <c r="V21" s="804"/>
      <c r="W21" s="804"/>
      <c r="X21" s="804"/>
      <c r="Y21" s="804"/>
      <c r="AA21" s="215">
        <v>1</v>
      </c>
    </row>
    <row r="22" spans="1:27" ht="30" customHeight="1">
      <c r="A22" s="488" t="s">
        <v>4586</v>
      </c>
      <c r="B22" s="489" t="s">
        <v>4587</v>
      </c>
      <c r="C22" s="489" t="s">
        <v>4588</v>
      </c>
      <c r="D22" s="495" t="s">
        <v>4589</v>
      </c>
      <c r="E22" s="489">
        <v>1</v>
      </c>
      <c r="F22" s="489">
        <v>0</v>
      </c>
      <c r="G22" s="489">
        <v>1</v>
      </c>
      <c r="H22" s="489">
        <v>0</v>
      </c>
      <c r="I22" s="489">
        <v>0</v>
      </c>
      <c r="J22" s="489">
        <v>0</v>
      </c>
      <c r="K22" s="489">
        <v>1</v>
      </c>
      <c r="L22" s="489">
        <v>1</v>
      </c>
      <c r="M22" s="489">
        <v>5</v>
      </c>
      <c r="N22" s="489">
        <v>0</v>
      </c>
      <c r="O22" s="489" t="s">
        <v>4856</v>
      </c>
      <c r="P22" s="489" t="s">
        <v>4858</v>
      </c>
      <c r="Q22" s="489" t="s">
        <v>4590</v>
      </c>
      <c r="S22" s="807" t="s">
        <v>6352</v>
      </c>
      <c r="T22" s="807"/>
      <c r="U22" s="804" t="s">
        <v>6353</v>
      </c>
      <c r="V22" s="804"/>
      <c r="W22" s="804"/>
      <c r="X22" s="804"/>
      <c r="Y22" s="804"/>
      <c r="AA22" s="215">
        <v>1</v>
      </c>
    </row>
    <row r="23" spans="1:27" ht="30" customHeight="1">
      <c r="A23" s="491" t="s">
        <v>4594</v>
      </c>
      <c r="B23" s="490" t="s">
        <v>4577</v>
      </c>
      <c r="C23" s="490" t="s">
        <v>4595</v>
      </c>
      <c r="D23" s="496" t="s">
        <v>4596</v>
      </c>
      <c r="E23" s="490">
        <v>1</v>
      </c>
      <c r="F23" s="490">
        <v>0</v>
      </c>
      <c r="G23" s="490">
        <v>1</v>
      </c>
      <c r="H23" s="490">
        <v>0</v>
      </c>
      <c r="I23" s="490">
        <v>0</v>
      </c>
      <c r="J23" s="490">
        <v>1</v>
      </c>
      <c r="K23" s="490">
        <v>0</v>
      </c>
      <c r="L23" s="490">
        <v>2</v>
      </c>
      <c r="M23" s="490">
        <v>1</v>
      </c>
      <c r="N23" s="490">
        <v>0</v>
      </c>
      <c r="O23" s="490" t="s">
        <v>4853</v>
      </c>
      <c r="P23" s="490" t="s">
        <v>4859</v>
      </c>
      <c r="Q23" s="490" t="s">
        <v>4597</v>
      </c>
      <c r="AA23" s="215">
        <v>1</v>
      </c>
    </row>
    <row r="24" spans="1:27" ht="30" customHeight="1">
      <c r="A24" s="488" t="s">
        <v>4599</v>
      </c>
      <c r="B24" s="489" t="s">
        <v>4600</v>
      </c>
      <c r="C24" s="489" t="s">
        <v>4601</v>
      </c>
      <c r="D24" s="495" t="s">
        <v>4602</v>
      </c>
      <c r="E24" s="489">
        <v>0</v>
      </c>
      <c r="F24" s="489">
        <v>2</v>
      </c>
      <c r="G24" s="489">
        <v>1</v>
      </c>
      <c r="H24" s="489">
        <v>2</v>
      </c>
      <c r="I24" s="489">
        <v>0</v>
      </c>
      <c r="J24" s="489">
        <v>0</v>
      </c>
      <c r="K24" s="489">
        <v>1</v>
      </c>
      <c r="L24" s="489">
        <v>5</v>
      </c>
      <c r="M24" s="489">
        <v>1</v>
      </c>
      <c r="N24" s="489">
        <v>0</v>
      </c>
      <c r="O24" s="489" t="s">
        <v>4845</v>
      </c>
      <c r="P24" s="489" t="s">
        <v>4860</v>
      </c>
      <c r="Q24" s="489" t="s">
        <v>4603</v>
      </c>
      <c r="S24" s="800" t="s">
        <v>6354</v>
      </c>
      <c r="T24" s="800"/>
      <c r="U24" s="800"/>
      <c r="V24" s="800"/>
      <c r="W24" s="800"/>
      <c r="X24" s="800"/>
      <c r="Y24" s="800"/>
      <c r="AA24" s="215">
        <v>1</v>
      </c>
    </row>
    <row r="25" spans="1:27" ht="30" customHeight="1">
      <c r="A25" s="491" t="s">
        <v>4607</v>
      </c>
      <c r="B25" s="490" t="s">
        <v>4518</v>
      </c>
      <c r="C25" s="490" t="s">
        <v>4608</v>
      </c>
      <c r="D25" s="496" t="s">
        <v>4609</v>
      </c>
      <c r="E25" s="490">
        <v>1</v>
      </c>
      <c r="F25" s="490">
        <v>0</v>
      </c>
      <c r="G25" s="490">
        <v>2</v>
      </c>
      <c r="H25" s="490">
        <v>0</v>
      </c>
      <c r="I25" s="490">
        <v>0</v>
      </c>
      <c r="J25" s="490">
        <v>0</v>
      </c>
      <c r="K25" s="490">
        <v>3</v>
      </c>
      <c r="L25" s="490">
        <v>2</v>
      </c>
      <c r="M25" s="490">
        <v>0</v>
      </c>
      <c r="N25" s="490">
        <v>1</v>
      </c>
      <c r="O25" s="490" t="s">
        <v>4845</v>
      </c>
      <c r="P25" s="490" t="s">
        <v>4861</v>
      </c>
      <c r="Q25" s="490" t="s">
        <v>4610</v>
      </c>
      <c r="S25" s="806" t="s">
        <v>6355</v>
      </c>
      <c r="T25" s="806"/>
      <c r="U25" s="806"/>
      <c r="V25" s="806"/>
      <c r="W25" s="806"/>
      <c r="X25" s="806"/>
      <c r="Y25" s="806"/>
      <c r="AA25" s="215">
        <v>1</v>
      </c>
    </row>
    <row r="26" spans="1:27" ht="30" customHeight="1">
      <c r="A26" s="488" t="s">
        <v>796</v>
      </c>
      <c r="B26" s="489" t="s">
        <v>4613</v>
      </c>
      <c r="C26" s="489" t="s">
        <v>4614</v>
      </c>
      <c r="D26" s="495" t="s">
        <v>4615</v>
      </c>
      <c r="E26" s="489">
        <v>1</v>
      </c>
      <c r="F26" s="489">
        <v>0</v>
      </c>
      <c r="G26" s="489">
        <v>1</v>
      </c>
      <c r="H26" s="489">
        <v>0</v>
      </c>
      <c r="I26" s="489">
        <v>0</v>
      </c>
      <c r="J26" s="489">
        <v>1</v>
      </c>
      <c r="K26" s="489">
        <v>0</v>
      </c>
      <c r="L26" s="489">
        <v>0</v>
      </c>
      <c r="M26" s="489">
        <v>0</v>
      </c>
      <c r="N26" s="489">
        <v>4</v>
      </c>
      <c r="O26" s="489" t="s">
        <v>4862</v>
      </c>
      <c r="P26" s="489" t="s">
        <v>4863</v>
      </c>
      <c r="Q26" s="489" t="s">
        <v>4616</v>
      </c>
      <c r="S26" s="806"/>
      <c r="T26" s="806"/>
      <c r="U26" s="806"/>
      <c r="V26" s="806"/>
      <c r="W26" s="806"/>
      <c r="X26" s="806"/>
      <c r="Y26" s="806"/>
      <c r="AA26" s="215">
        <v>1</v>
      </c>
    </row>
    <row r="27" spans="1:27" ht="30" customHeight="1">
      <c r="A27" s="491" t="s">
        <v>641</v>
      </c>
      <c r="B27" s="490" t="s">
        <v>4548</v>
      </c>
      <c r="C27" s="490" t="s">
        <v>4619</v>
      </c>
      <c r="D27" s="496" t="s">
        <v>4620</v>
      </c>
      <c r="E27" s="490">
        <v>0</v>
      </c>
      <c r="F27" s="490">
        <v>0</v>
      </c>
      <c r="G27" s="490">
        <v>2</v>
      </c>
      <c r="H27" s="490">
        <v>2</v>
      </c>
      <c r="I27" s="490">
        <v>0</v>
      </c>
      <c r="J27" s="490">
        <v>1</v>
      </c>
      <c r="K27" s="490">
        <v>1</v>
      </c>
      <c r="L27" s="490">
        <v>2</v>
      </c>
      <c r="M27" s="490">
        <v>1</v>
      </c>
      <c r="N27" s="490">
        <v>0</v>
      </c>
      <c r="O27" s="490" t="s">
        <v>3652</v>
      </c>
      <c r="P27" s="490" t="s">
        <v>4864</v>
      </c>
      <c r="Q27" s="490" t="s">
        <v>4621</v>
      </c>
      <c r="S27" s="806"/>
      <c r="T27" s="806"/>
      <c r="U27" s="806"/>
      <c r="V27" s="806"/>
      <c r="W27" s="806"/>
      <c r="X27" s="806"/>
      <c r="Y27" s="806"/>
      <c r="AA27" s="215">
        <v>1</v>
      </c>
    </row>
    <row r="28" spans="1:27" ht="30" customHeight="1">
      <c r="A28" s="488" t="s">
        <v>821</v>
      </c>
      <c r="B28" s="489" t="s">
        <v>4548</v>
      </c>
      <c r="C28" s="489" t="s">
        <v>4624</v>
      </c>
      <c r="D28" s="495" t="s">
        <v>4625</v>
      </c>
      <c r="E28" s="489">
        <v>4</v>
      </c>
      <c r="F28" s="489">
        <v>0</v>
      </c>
      <c r="G28" s="489">
        <v>1</v>
      </c>
      <c r="H28" s="489">
        <v>2</v>
      </c>
      <c r="I28" s="489">
        <v>0</v>
      </c>
      <c r="J28" s="489">
        <v>0</v>
      </c>
      <c r="K28" s="489">
        <v>1</v>
      </c>
      <c r="L28" s="489">
        <v>0</v>
      </c>
      <c r="M28" s="489">
        <v>2</v>
      </c>
      <c r="N28" s="489">
        <v>0</v>
      </c>
      <c r="O28" s="489" t="s">
        <v>4845</v>
      </c>
      <c r="P28" s="489" t="s">
        <v>4865</v>
      </c>
      <c r="Q28" s="489" t="s">
        <v>4626</v>
      </c>
      <c r="S28" s="800" t="s">
        <v>6356</v>
      </c>
      <c r="T28" s="800"/>
      <c r="U28" s="800"/>
      <c r="V28" s="800"/>
      <c r="W28" s="800"/>
      <c r="X28" s="800"/>
      <c r="Y28" s="800"/>
      <c r="AA28" s="215">
        <v>1</v>
      </c>
    </row>
    <row r="29" spans="1:27" ht="30" customHeight="1">
      <c r="A29" s="491" t="s">
        <v>776</v>
      </c>
      <c r="B29" s="490" t="s">
        <v>4629</v>
      </c>
      <c r="C29" s="490" t="s">
        <v>4630</v>
      </c>
      <c r="D29" s="496" t="s">
        <v>4631</v>
      </c>
      <c r="E29" s="490">
        <v>2</v>
      </c>
      <c r="F29" s="490">
        <v>1</v>
      </c>
      <c r="G29" s="490">
        <v>1</v>
      </c>
      <c r="H29" s="490">
        <v>1</v>
      </c>
      <c r="I29" s="490">
        <v>0</v>
      </c>
      <c r="J29" s="490">
        <v>2</v>
      </c>
      <c r="K29" s="490">
        <v>0</v>
      </c>
      <c r="L29" s="490">
        <v>0</v>
      </c>
      <c r="M29" s="490">
        <v>1</v>
      </c>
      <c r="N29" s="490">
        <v>0</v>
      </c>
      <c r="O29" s="490" t="s">
        <v>4853</v>
      </c>
      <c r="P29" s="490" t="s">
        <v>4866</v>
      </c>
      <c r="Q29" s="490" t="s">
        <v>4632</v>
      </c>
      <c r="S29" s="801" t="s">
        <v>6357</v>
      </c>
      <c r="T29" s="801"/>
      <c r="U29" s="801"/>
      <c r="V29" s="801"/>
      <c r="W29" s="801"/>
      <c r="X29" s="801"/>
      <c r="Y29" s="801"/>
      <c r="AA29" s="215">
        <v>1</v>
      </c>
    </row>
    <row r="30" spans="1:27" ht="30" customHeight="1">
      <c r="A30" s="488" t="s">
        <v>647</v>
      </c>
      <c r="B30" s="489" t="s">
        <v>4548</v>
      </c>
      <c r="C30" s="489" t="s">
        <v>4635</v>
      </c>
      <c r="D30" s="495" t="s">
        <v>4636</v>
      </c>
      <c r="E30" s="489">
        <v>2</v>
      </c>
      <c r="F30" s="489">
        <v>3</v>
      </c>
      <c r="G30" s="489">
        <v>1</v>
      </c>
      <c r="H30" s="489">
        <v>5</v>
      </c>
      <c r="I30" s="489">
        <v>0</v>
      </c>
      <c r="J30" s="489">
        <v>2</v>
      </c>
      <c r="K30" s="489">
        <v>0</v>
      </c>
      <c r="L30" s="489">
        <v>0</v>
      </c>
      <c r="M30" s="489">
        <v>2</v>
      </c>
      <c r="N30" s="489">
        <v>0</v>
      </c>
      <c r="O30" s="489" t="s">
        <v>4845</v>
      </c>
      <c r="P30" s="489" t="s">
        <v>4867</v>
      </c>
      <c r="Q30" s="489" t="s">
        <v>4637</v>
      </c>
      <c r="S30" s="801" t="s">
        <v>6358</v>
      </c>
      <c r="T30" s="801"/>
      <c r="U30" s="801"/>
      <c r="V30" s="801"/>
      <c r="W30" s="801"/>
      <c r="X30" s="801"/>
      <c r="Y30" s="801"/>
      <c r="AA30" s="215">
        <v>1</v>
      </c>
    </row>
    <row r="31" spans="1:27" ht="30" customHeight="1">
      <c r="A31" s="491" t="s">
        <v>4638</v>
      </c>
      <c r="B31" s="490" t="s">
        <v>4548</v>
      </c>
      <c r="C31" s="490" t="s">
        <v>4639</v>
      </c>
      <c r="D31" s="496" t="s">
        <v>4640</v>
      </c>
      <c r="E31" s="490">
        <v>4</v>
      </c>
      <c r="F31" s="490">
        <v>1</v>
      </c>
      <c r="G31" s="490">
        <v>1</v>
      </c>
      <c r="H31" s="490">
        <v>1</v>
      </c>
      <c r="I31" s="490">
        <v>0</v>
      </c>
      <c r="J31" s="490">
        <v>2</v>
      </c>
      <c r="K31" s="490">
        <v>0</v>
      </c>
      <c r="L31" s="490">
        <v>0</v>
      </c>
      <c r="M31" s="490">
        <v>3</v>
      </c>
      <c r="N31" s="490">
        <v>0</v>
      </c>
      <c r="O31" s="490" t="s">
        <v>4845</v>
      </c>
      <c r="P31" s="490" t="s">
        <v>4868</v>
      </c>
      <c r="Q31" s="490" t="s">
        <v>4641</v>
      </c>
      <c r="S31" s="801" t="s">
        <v>6359</v>
      </c>
      <c r="T31" s="801"/>
      <c r="U31" s="801"/>
      <c r="V31" s="801"/>
      <c r="W31" s="801"/>
      <c r="X31" s="801"/>
      <c r="Y31" s="801"/>
      <c r="AA31" s="215">
        <v>1</v>
      </c>
    </row>
    <row r="32" spans="1:27" ht="30" customHeight="1">
      <c r="A32" s="488" t="s">
        <v>486</v>
      </c>
      <c r="B32" s="489" t="s">
        <v>4548</v>
      </c>
      <c r="C32" s="489" t="s">
        <v>4642</v>
      </c>
      <c r="D32" s="495" t="s">
        <v>4643</v>
      </c>
      <c r="E32" s="489">
        <v>2</v>
      </c>
      <c r="F32" s="489">
        <v>0</v>
      </c>
      <c r="G32" s="489">
        <v>1</v>
      </c>
      <c r="H32" s="489">
        <v>2</v>
      </c>
      <c r="I32" s="489">
        <v>3</v>
      </c>
      <c r="J32" s="489">
        <v>0</v>
      </c>
      <c r="K32" s="489">
        <v>2</v>
      </c>
      <c r="L32" s="489">
        <v>0</v>
      </c>
      <c r="M32" s="489">
        <v>4</v>
      </c>
      <c r="N32" s="489">
        <v>0</v>
      </c>
      <c r="O32" s="489" t="s">
        <v>4845</v>
      </c>
      <c r="P32" s="489" t="s">
        <v>4869</v>
      </c>
      <c r="Q32" s="489" t="s">
        <v>4644</v>
      </c>
      <c r="S32" s="801" t="s">
        <v>6360</v>
      </c>
      <c r="T32" s="801"/>
      <c r="U32" s="801"/>
      <c r="V32" s="801"/>
      <c r="W32" s="801"/>
      <c r="X32" s="801"/>
      <c r="Y32" s="801"/>
      <c r="AA32" s="215">
        <v>1</v>
      </c>
    </row>
    <row r="33" spans="1:27" ht="30" customHeight="1">
      <c r="A33" s="491" t="s">
        <v>768</v>
      </c>
      <c r="B33" s="490" t="s">
        <v>4548</v>
      </c>
      <c r="C33" s="490" t="s">
        <v>4646</v>
      </c>
      <c r="D33" s="496" t="s">
        <v>4647</v>
      </c>
      <c r="E33" s="490">
        <v>2</v>
      </c>
      <c r="F33" s="490">
        <v>1</v>
      </c>
      <c r="G33" s="490">
        <v>0</v>
      </c>
      <c r="H33" s="490">
        <v>1</v>
      </c>
      <c r="I33" s="490">
        <v>0</v>
      </c>
      <c r="J33" s="490">
        <v>2</v>
      </c>
      <c r="K33" s="490">
        <v>0</v>
      </c>
      <c r="L33" s="490">
        <v>0</v>
      </c>
      <c r="M33" s="490">
        <v>1</v>
      </c>
      <c r="N33" s="490">
        <v>0</v>
      </c>
      <c r="O33" s="490" t="s">
        <v>4853</v>
      </c>
      <c r="P33" s="490" t="s">
        <v>4870</v>
      </c>
      <c r="Q33" s="490" t="s">
        <v>4648</v>
      </c>
      <c r="S33" s="801" t="s">
        <v>6361</v>
      </c>
      <c r="T33" s="801"/>
      <c r="U33" s="801"/>
      <c r="V33" s="801"/>
      <c r="W33" s="801"/>
      <c r="X33" s="801"/>
      <c r="Y33" s="801"/>
      <c r="AA33" s="215">
        <v>1</v>
      </c>
    </row>
    <row r="34" spans="1:27" ht="30" customHeight="1">
      <c r="A34" s="488" t="s">
        <v>457</v>
      </c>
      <c r="B34" s="489" t="s">
        <v>4520</v>
      </c>
      <c r="C34" s="489" t="s">
        <v>689</v>
      </c>
      <c r="D34" s="495" t="s">
        <v>4651</v>
      </c>
      <c r="E34" s="489">
        <v>4</v>
      </c>
      <c r="F34" s="489">
        <v>1</v>
      </c>
      <c r="G34" s="489">
        <v>1</v>
      </c>
      <c r="H34" s="489">
        <v>1</v>
      </c>
      <c r="I34" s="489">
        <v>0</v>
      </c>
      <c r="J34" s="489">
        <v>1</v>
      </c>
      <c r="K34" s="489">
        <v>3</v>
      </c>
      <c r="L34" s="489">
        <v>0</v>
      </c>
      <c r="M34" s="489">
        <v>2</v>
      </c>
      <c r="N34" s="489">
        <v>0</v>
      </c>
      <c r="O34" s="489" t="s">
        <v>4845</v>
      </c>
      <c r="P34" s="489" t="s">
        <v>4871</v>
      </c>
      <c r="Q34" s="489" t="s">
        <v>4652</v>
      </c>
      <c r="S34" s="801" t="s">
        <v>6362</v>
      </c>
      <c r="T34" s="801"/>
      <c r="U34" s="801"/>
      <c r="V34" s="801"/>
      <c r="W34" s="801"/>
      <c r="X34" s="801"/>
      <c r="Y34" s="801"/>
      <c r="AA34" s="215">
        <v>1</v>
      </c>
    </row>
    <row r="35" spans="1:27" ht="30" customHeight="1">
      <c r="A35" s="491" t="s">
        <v>1194</v>
      </c>
      <c r="B35" s="490" t="s">
        <v>4653</v>
      </c>
      <c r="C35" s="490" t="s">
        <v>4654</v>
      </c>
      <c r="D35" s="496" t="s">
        <v>4655</v>
      </c>
      <c r="E35" s="490">
        <v>2</v>
      </c>
      <c r="F35" s="490">
        <v>0</v>
      </c>
      <c r="G35" s="490">
        <v>1</v>
      </c>
      <c r="H35" s="490">
        <v>3</v>
      </c>
      <c r="I35" s="490">
        <v>1</v>
      </c>
      <c r="J35" s="490">
        <v>0</v>
      </c>
      <c r="K35" s="490">
        <v>2</v>
      </c>
      <c r="L35" s="490">
        <v>0</v>
      </c>
      <c r="M35" s="490">
        <v>2</v>
      </c>
      <c r="N35" s="490">
        <v>0</v>
      </c>
      <c r="O35" s="490" t="s">
        <v>4845</v>
      </c>
      <c r="P35" s="490" t="s">
        <v>4872</v>
      </c>
      <c r="Q35" s="490" t="s">
        <v>4656</v>
      </c>
      <c r="S35" s="801" t="s">
        <v>6363</v>
      </c>
      <c r="T35" s="801"/>
      <c r="U35" s="801"/>
      <c r="V35" s="801"/>
      <c r="W35" s="801"/>
      <c r="X35" s="801"/>
      <c r="Y35" s="801"/>
      <c r="AA35" s="215">
        <v>1</v>
      </c>
    </row>
    <row r="36" spans="1:27" ht="30" customHeight="1">
      <c r="A36" s="488" t="s">
        <v>466</v>
      </c>
      <c r="B36" s="489" t="s">
        <v>4548</v>
      </c>
      <c r="C36" s="489" t="s">
        <v>4659</v>
      </c>
      <c r="D36" s="495" t="s">
        <v>4660</v>
      </c>
      <c r="E36" s="489">
        <v>1</v>
      </c>
      <c r="F36" s="489">
        <v>1</v>
      </c>
      <c r="G36" s="489">
        <v>1</v>
      </c>
      <c r="H36" s="489">
        <v>3</v>
      </c>
      <c r="I36" s="489">
        <v>0</v>
      </c>
      <c r="J36" s="489">
        <v>0</v>
      </c>
      <c r="K36" s="489">
        <v>3</v>
      </c>
      <c r="L36" s="489">
        <v>0</v>
      </c>
      <c r="M36" s="489">
        <v>1</v>
      </c>
      <c r="N36" s="489">
        <v>0</v>
      </c>
      <c r="O36" s="489" t="s">
        <v>4845</v>
      </c>
      <c r="P36" s="489" t="s">
        <v>4873</v>
      </c>
      <c r="Q36" s="489" t="s">
        <v>4661</v>
      </c>
      <c r="S36" s="111"/>
      <c r="T36" s="111"/>
      <c r="U36" s="111"/>
      <c r="V36" s="111"/>
      <c r="W36" s="111"/>
      <c r="X36" s="111"/>
      <c r="Y36" s="111"/>
      <c r="AA36" s="215">
        <v>1</v>
      </c>
    </row>
    <row r="37" spans="1:27" ht="30" customHeight="1">
      <c r="A37" s="491" t="s">
        <v>4665</v>
      </c>
      <c r="B37" s="490" t="s">
        <v>4524</v>
      </c>
      <c r="C37" s="490" t="s">
        <v>4666</v>
      </c>
      <c r="D37" s="496" t="s">
        <v>4667</v>
      </c>
      <c r="E37" s="490">
        <v>2</v>
      </c>
      <c r="F37" s="490">
        <v>0</v>
      </c>
      <c r="G37" s="490">
        <v>0</v>
      </c>
      <c r="H37" s="490">
        <v>0</v>
      </c>
      <c r="I37" s="490">
        <v>0</v>
      </c>
      <c r="J37" s="490">
        <v>0</v>
      </c>
      <c r="K37" s="490">
        <v>1</v>
      </c>
      <c r="L37" s="490">
        <v>0</v>
      </c>
      <c r="M37" s="490">
        <v>0</v>
      </c>
      <c r="N37" s="490">
        <v>0</v>
      </c>
      <c r="O37" s="490" t="s">
        <v>4845</v>
      </c>
      <c r="P37" s="490" t="s">
        <v>4874</v>
      </c>
      <c r="Q37" s="490" t="s">
        <v>4668</v>
      </c>
      <c r="S37" s="800" t="s">
        <v>6364</v>
      </c>
      <c r="T37" s="800"/>
      <c r="U37" s="800"/>
      <c r="V37" s="800"/>
      <c r="W37" s="800"/>
      <c r="X37" s="800"/>
      <c r="Y37" s="800"/>
      <c r="AA37" s="215">
        <v>1</v>
      </c>
    </row>
    <row r="38" spans="1:27" ht="30" customHeight="1">
      <c r="A38" s="488" t="s">
        <v>4604</v>
      </c>
      <c r="B38" s="489" t="s">
        <v>4672</v>
      </c>
      <c r="C38" s="489" t="s">
        <v>4673</v>
      </c>
      <c r="D38" s="495" t="s">
        <v>4674</v>
      </c>
      <c r="E38" s="489">
        <v>2</v>
      </c>
      <c r="F38" s="489">
        <v>0</v>
      </c>
      <c r="G38" s="489">
        <v>1</v>
      </c>
      <c r="H38" s="489">
        <v>1</v>
      </c>
      <c r="I38" s="489">
        <v>0</v>
      </c>
      <c r="J38" s="489">
        <v>0</v>
      </c>
      <c r="K38" s="489">
        <v>2</v>
      </c>
      <c r="L38" s="489">
        <v>0</v>
      </c>
      <c r="M38" s="489">
        <v>1</v>
      </c>
      <c r="N38" s="489">
        <v>0</v>
      </c>
      <c r="O38" s="489" t="s">
        <v>4845</v>
      </c>
      <c r="P38" s="489" t="s">
        <v>4875</v>
      </c>
      <c r="Q38" s="489" t="s">
        <v>4675</v>
      </c>
      <c r="S38" s="809" t="s">
        <v>6365</v>
      </c>
      <c r="T38" s="809"/>
      <c r="U38" s="809"/>
      <c r="V38" s="809"/>
      <c r="W38" s="809"/>
      <c r="X38" s="809"/>
      <c r="Y38" s="809"/>
      <c r="AA38" s="215">
        <v>1</v>
      </c>
    </row>
    <row r="39" spans="1:27" ht="30" customHeight="1">
      <c r="A39" s="491" t="s">
        <v>847</v>
      </c>
      <c r="B39" s="490" t="s">
        <v>4679</v>
      </c>
      <c r="C39" s="490" t="s">
        <v>4666</v>
      </c>
      <c r="D39" s="496" t="s">
        <v>4680</v>
      </c>
      <c r="E39" s="490">
        <v>2</v>
      </c>
      <c r="F39" s="490">
        <v>0</v>
      </c>
      <c r="G39" s="490">
        <v>0</v>
      </c>
      <c r="H39" s="490">
        <v>1</v>
      </c>
      <c r="I39" s="490">
        <v>0</v>
      </c>
      <c r="J39" s="490">
        <v>0</v>
      </c>
      <c r="K39" s="490">
        <v>0</v>
      </c>
      <c r="L39" s="490">
        <v>0</v>
      </c>
      <c r="M39" s="490">
        <v>1</v>
      </c>
      <c r="N39" s="490">
        <v>0</v>
      </c>
      <c r="O39" s="490" t="s">
        <v>4845</v>
      </c>
      <c r="P39" s="490" t="s">
        <v>4876</v>
      </c>
      <c r="Q39" s="490" t="s">
        <v>4681</v>
      </c>
      <c r="S39" s="809"/>
      <c r="T39" s="809"/>
      <c r="U39" s="809"/>
      <c r="V39" s="809"/>
      <c r="W39" s="809"/>
      <c r="X39" s="809"/>
      <c r="Y39" s="809"/>
      <c r="AA39" s="215">
        <v>1</v>
      </c>
    </row>
    <row r="40" spans="1:27" ht="30" customHeight="1">
      <c r="A40" s="488" t="s">
        <v>4685</v>
      </c>
      <c r="B40" s="489" t="s">
        <v>4520</v>
      </c>
      <c r="C40" s="489" t="s">
        <v>4686</v>
      </c>
      <c r="D40" s="495" t="s">
        <v>4687</v>
      </c>
      <c r="E40" s="489">
        <v>0</v>
      </c>
      <c r="F40" s="489">
        <v>1</v>
      </c>
      <c r="G40" s="489">
        <v>3</v>
      </c>
      <c r="H40" s="489">
        <v>4</v>
      </c>
      <c r="I40" s="489">
        <v>2</v>
      </c>
      <c r="J40" s="489">
        <v>0</v>
      </c>
      <c r="K40" s="489">
        <v>1</v>
      </c>
      <c r="L40" s="489">
        <v>0</v>
      </c>
      <c r="M40" s="489">
        <v>0</v>
      </c>
      <c r="N40" s="489">
        <v>0</v>
      </c>
      <c r="O40" s="489" t="s">
        <v>4845</v>
      </c>
      <c r="P40" s="489" t="s">
        <v>4877</v>
      </c>
      <c r="Q40" s="489" t="s">
        <v>4688</v>
      </c>
      <c r="S40" s="809"/>
      <c r="T40" s="809"/>
      <c r="U40" s="809"/>
      <c r="V40" s="809"/>
      <c r="W40" s="809"/>
      <c r="X40" s="809"/>
      <c r="Y40" s="809"/>
      <c r="AA40" s="215">
        <v>1</v>
      </c>
    </row>
    <row r="41" spans="1:27" ht="30" customHeight="1">
      <c r="A41" s="491" t="s">
        <v>4692</v>
      </c>
      <c r="B41" s="490" t="s">
        <v>4548</v>
      </c>
      <c r="C41" s="490" t="s">
        <v>4693</v>
      </c>
      <c r="D41" s="496" t="s">
        <v>4694</v>
      </c>
      <c r="E41" s="490">
        <v>1</v>
      </c>
      <c r="F41" s="490">
        <v>1</v>
      </c>
      <c r="G41" s="490">
        <v>2</v>
      </c>
      <c r="H41" s="490">
        <v>4</v>
      </c>
      <c r="I41" s="490">
        <v>3</v>
      </c>
      <c r="J41" s="490">
        <v>0</v>
      </c>
      <c r="K41" s="490">
        <v>1</v>
      </c>
      <c r="L41" s="490">
        <v>0</v>
      </c>
      <c r="M41" s="490">
        <v>0</v>
      </c>
      <c r="N41" s="490">
        <v>0</v>
      </c>
      <c r="O41" s="490" t="s">
        <v>4845</v>
      </c>
      <c r="P41" s="490" t="s">
        <v>4878</v>
      </c>
      <c r="Q41" s="490" t="s">
        <v>4695</v>
      </c>
      <c r="S41" s="800" t="s">
        <v>6184</v>
      </c>
      <c r="T41" s="800"/>
      <c r="U41" s="800"/>
      <c r="V41" s="800"/>
      <c r="W41" s="800"/>
      <c r="X41" s="800"/>
      <c r="Y41" s="800"/>
      <c r="AA41" s="215">
        <v>1</v>
      </c>
    </row>
    <row r="42" spans="1:27" ht="30" customHeight="1">
      <c r="A42" s="488" t="s">
        <v>1151</v>
      </c>
      <c r="B42" s="489" t="s">
        <v>4548</v>
      </c>
      <c r="C42" s="489" t="s">
        <v>4699</v>
      </c>
      <c r="D42" s="495" t="s">
        <v>4700</v>
      </c>
      <c r="E42" s="489">
        <v>0</v>
      </c>
      <c r="F42" s="489">
        <v>0</v>
      </c>
      <c r="G42" s="489">
        <v>1</v>
      </c>
      <c r="H42" s="489">
        <v>0</v>
      </c>
      <c r="I42" s="489">
        <v>5</v>
      </c>
      <c r="J42" s="489">
        <v>1</v>
      </c>
      <c r="K42" s="489">
        <v>0</v>
      </c>
      <c r="L42" s="489">
        <v>0</v>
      </c>
      <c r="M42" s="489">
        <v>0</v>
      </c>
      <c r="N42" s="489">
        <v>0</v>
      </c>
      <c r="O42" s="489" t="s">
        <v>4879</v>
      </c>
      <c r="P42" s="489" t="s">
        <v>4880</v>
      </c>
      <c r="Q42" s="489" t="s">
        <v>4701</v>
      </c>
      <c r="S42" s="809" t="s">
        <v>6366</v>
      </c>
      <c r="T42" s="809"/>
      <c r="U42" s="809"/>
      <c r="V42" s="809"/>
      <c r="W42" s="809"/>
      <c r="X42" s="809"/>
      <c r="Y42" s="809"/>
      <c r="AA42" s="215">
        <v>1</v>
      </c>
    </row>
    <row r="43" spans="1:27" ht="30" customHeight="1">
      <c r="A43" s="491" t="s">
        <v>4705</v>
      </c>
      <c r="B43" s="490" t="s">
        <v>4515</v>
      </c>
      <c r="C43" s="490" t="s">
        <v>4706</v>
      </c>
      <c r="D43" s="496" t="s">
        <v>4707</v>
      </c>
      <c r="E43" s="490">
        <v>0</v>
      </c>
      <c r="F43" s="490">
        <v>0</v>
      </c>
      <c r="G43" s="490">
        <v>2</v>
      </c>
      <c r="H43" s="490">
        <v>4</v>
      </c>
      <c r="I43" s="490">
        <v>5</v>
      </c>
      <c r="J43" s="490">
        <v>0</v>
      </c>
      <c r="K43" s="490">
        <v>1</v>
      </c>
      <c r="L43" s="490">
        <v>0</v>
      </c>
      <c r="M43" s="490">
        <v>0</v>
      </c>
      <c r="N43" s="490">
        <v>0</v>
      </c>
      <c r="O43" s="490" t="s">
        <v>4845</v>
      </c>
      <c r="P43" s="490" t="s">
        <v>4881</v>
      </c>
      <c r="Q43" s="490" t="s">
        <v>4708</v>
      </c>
      <c r="S43" s="809"/>
      <c r="T43" s="809"/>
      <c r="U43" s="809"/>
      <c r="V43" s="809"/>
      <c r="W43" s="809"/>
      <c r="X43" s="809"/>
      <c r="Y43" s="809"/>
      <c r="AA43" s="215">
        <v>1</v>
      </c>
    </row>
    <row r="44" spans="1:27" ht="30" customHeight="1">
      <c r="A44" s="488" t="s">
        <v>687</v>
      </c>
      <c r="B44" s="489" t="s">
        <v>4520</v>
      </c>
      <c r="C44" s="489" t="s">
        <v>4709</v>
      </c>
      <c r="D44" s="495" t="s">
        <v>4710</v>
      </c>
      <c r="E44" s="489">
        <v>3</v>
      </c>
      <c r="F44" s="489">
        <v>0</v>
      </c>
      <c r="G44" s="489">
        <v>1</v>
      </c>
      <c r="H44" s="489">
        <v>1</v>
      </c>
      <c r="I44" s="489">
        <v>3</v>
      </c>
      <c r="J44" s="489">
        <v>0</v>
      </c>
      <c r="K44" s="489">
        <v>1</v>
      </c>
      <c r="L44" s="489">
        <v>0</v>
      </c>
      <c r="M44" s="489">
        <v>3</v>
      </c>
      <c r="N44" s="489">
        <v>0</v>
      </c>
      <c r="O44" s="489" t="s">
        <v>4845</v>
      </c>
      <c r="P44" s="489" t="s">
        <v>4882</v>
      </c>
      <c r="Q44" s="489" t="s">
        <v>4711</v>
      </c>
      <c r="S44" s="809"/>
      <c r="T44" s="809"/>
      <c r="U44" s="809"/>
      <c r="V44" s="809"/>
      <c r="W44" s="809"/>
      <c r="X44" s="809"/>
      <c r="Y44" s="809"/>
      <c r="AA44" s="215">
        <v>1</v>
      </c>
    </row>
    <row r="45" spans="1:27" ht="30" customHeight="1">
      <c r="A45" s="491" t="s">
        <v>692</v>
      </c>
      <c r="B45" s="490" t="s">
        <v>4548</v>
      </c>
      <c r="C45" s="490" t="s">
        <v>4714</v>
      </c>
      <c r="D45" s="496" t="s">
        <v>4715</v>
      </c>
      <c r="E45" s="490">
        <v>2</v>
      </c>
      <c r="F45" s="490">
        <v>0</v>
      </c>
      <c r="G45" s="490">
        <v>2</v>
      </c>
      <c r="H45" s="490">
        <v>1</v>
      </c>
      <c r="I45" s="490">
        <v>4</v>
      </c>
      <c r="J45" s="490">
        <v>0</v>
      </c>
      <c r="K45" s="490">
        <v>2</v>
      </c>
      <c r="L45" s="490">
        <v>0</v>
      </c>
      <c r="M45" s="490">
        <v>3</v>
      </c>
      <c r="N45" s="490">
        <v>0</v>
      </c>
      <c r="O45" s="490" t="s">
        <v>4845</v>
      </c>
      <c r="P45" s="490" t="s">
        <v>4883</v>
      </c>
      <c r="Q45" s="490" t="s">
        <v>4716</v>
      </c>
      <c r="S45" s="800" t="s">
        <v>6367</v>
      </c>
      <c r="T45" s="800"/>
      <c r="U45" s="800"/>
      <c r="V45" s="800"/>
      <c r="W45" s="800"/>
      <c r="X45" s="800"/>
      <c r="Y45" s="800"/>
      <c r="AA45" s="215">
        <v>1</v>
      </c>
    </row>
    <row r="46" spans="1:27" ht="30" customHeight="1">
      <c r="A46" s="488" t="s">
        <v>684</v>
      </c>
      <c r="B46" s="489" t="s">
        <v>4719</v>
      </c>
      <c r="C46" s="489" t="s">
        <v>4720</v>
      </c>
      <c r="D46" s="495" t="s">
        <v>4721</v>
      </c>
      <c r="E46" s="489">
        <v>2</v>
      </c>
      <c r="F46" s="489">
        <v>0</v>
      </c>
      <c r="G46" s="489">
        <v>1</v>
      </c>
      <c r="H46" s="489">
        <v>1</v>
      </c>
      <c r="I46" s="489">
        <v>4</v>
      </c>
      <c r="J46" s="489">
        <v>0</v>
      </c>
      <c r="K46" s="489">
        <v>1</v>
      </c>
      <c r="L46" s="489">
        <v>0</v>
      </c>
      <c r="M46" s="489">
        <v>4</v>
      </c>
      <c r="N46" s="489">
        <v>0</v>
      </c>
      <c r="O46" s="489" t="s">
        <v>4845</v>
      </c>
      <c r="P46" s="489" t="s">
        <v>4884</v>
      </c>
      <c r="Q46" s="489" t="s">
        <v>4722</v>
      </c>
      <c r="S46" s="809" t="s">
        <v>6368</v>
      </c>
      <c r="T46" s="809"/>
      <c r="U46" s="809"/>
      <c r="V46" s="809"/>
      <c r="W46" s="809"/>
      <c r="X46" s="809"/>
      <c r="Y46" s="809"/>
      <c r="AA46" s="215">
        <v>1</v>
      </c>
    </row>
    <row r="47" spans="1:27" ht="30" customHeight="1">
      <c r="A47" s="491" t="s">
        <v>4725</v>
      </c>
      <c r="B47" s="490" t="s">
        <v>4672</v>
      </c>
      <c r="C47" s="490" t="s">
        <v>4726</v>
      </c>
      <c r="D47" s="496" t="s">
        <v>4727</v>
      </c>
      <c r="E47" s="490">
        <v>1</v>
      </c>
      <c r="F47" s="490">
        <v>1</v>
      </c>
      <c r="G47" s="490">
        <v>1</v>
      </c>
      <c r="H47" s="490">
        <v>2</v>
      </c>
      <c r="I47" s="490">
        <v>5</v>
      </c>
      <c r="J47" s="490">
        <v>0</v>
      </c>
      <c r="K47" s="490">
        <v>1</v>
      </c>
      <c r="L47" s="490">
        <v>0</v>
      </c>
      <c r="M47" s="490">
        <v>3</v>
      </c>
      <c r="N47" s="490">
        <v>0</v>
      </c>
      <c r="O47" s="490" t="s">
        <v>4845</v>
      </c>
      <c r="P47" s="490" t="s">
        <v>4885</v>
      </c>
      <c r="Q47" s="490" t="s">
        <v>4728</v>
      </c>
      <c r="S47" s="809"/>
      <c r="T47" s="809"/>
      <c r="U47" s="809"/>
      <c r="V47" s="809"/>
      <c r="W47" s="809"/>
      <c r="X47" s="809"/>
      <c r="Y47" s="809"/>
      <c r="AA47" s="215">
        <v>1</v>
      </c>
    </row>
    <row r="48" spans="1:27" ht="30" customHeight="1">
      <c r="A48" s="488" t="s">
        <v>683</v>
      </c>
      <c r="B48" s="489" t="s">
        <v>4731</v>
      </c>
      <c r="C48" s="489" t="s">
        <v>4732</v>
      </c>
      <c r="D48" s="495" t="s">
        <v>4733</v>
      </c>
      <c r="E48" s="489">
        <v>1</v>
      </c>
      <c r="F48" s="489">
        <v>3</v>
      </c>
      <c r="G48" s="489">
        <v>0</v>
      </c>
      <c r="H48" s="489">
        <v>1</v>
      </c>
      <c r="I48" s="489">
        <v>3</v>
      </c>
      <c r="J48" s="489">
        <v>3</v>
      </c>
      <c r="K48" s="489">
        <v>0</v>
      </c>
      <c r="L48" s="489">
        <v>0</v>
      </c>
      <c r="M48" s="489">
        <v>0</v>
      </c>
      <c r="N48" s="489">
        <v>0</v>
      </c>
      <c r="O48" s="489" t="s">
        <v>4842</v>
      </c>
      <c r="P48" s="489" t="s">
        <v>4886</v>
      </c>
      <c r="Q48" s="489" t="s">
        <v>4734</v>
      </c>
      <c r="S48" s="809"/>
      <c r="T48" s="809"/>
      <c r="U48" s="809"/>
      <c r="V48" s="809"/>
      <c r="W48" s="809"/>
      <c r="X48" s="809"/>
      <c r="Y48" s="809"/>
      <c r="AA48" s="215">
        <v>1</v>
      </c>
    </row>
    <row r="49" spans="1:27" ht="30" customHeight="1">
      <c r="A49" s="491" t="s">
        <v>4737</v>
      </c>
      <c r="B49" s="490" t="s">
        <v>4738</v>
      </c>
      <c r="C49" s="490" t="s">
        <v>4739</v>
      </c>
      <c r="D49" s="496" t="s">
        <v>4740</v>
      </c>
      <c r="E49" s="490">
        <v>0</v>
      </c>
      <c r="F49" s="490">
        <v>1</v>
      </c>
      <c r="G49" s="490">
        <v>1</v>
      </c>
      <c r="H49" s="490">
        <v>4</v>
      </c>
      <c r="I49" s="490">
        <v>3</v>
      </c>
      <c r="J49" s="490">
        <v>1</v>
      </c>
      <c r="K49" s="490">
        <v>0</v>
      </c>
      <c r="L49" s="490">
        <v>0</v>
      </c>
      <c r="M49" s="490">
        <v>0</v>
      </c>
      <c r="N49" s="490">
        <v>0</v>
      </c>
      <c r="O49" s="490" t="s">
        <v>4853</v>
      </c>
      <c r="P49" s="490" t="s">
        <v>4887</v>
      </c>
      <c r="Q49" s="490" t="s">
        <v>4741</v>
      </c>
      <c r="S49" s="800" t="s">
        <v>6059</v>
      </c>
      <c r="T49" s="800"/>
      <c r="U49" s="800"/>
      <c r="V49" s="800"/>
      <c r="W49" s="800"/>
      <c r="X49" s="800"/>
      <c r="Y49" s="800"/>
      <c r="AA49" s="215">
        <v>1</v>
      </c>
    </row>
    <row r="50" spans="1:27" ht="30" customHeight="1">
      <c r="A50" s="488" t="s">
        <v>663</v>
      </c>
      <c r="B50" s="489" t="s">
        <v>4577</v>
      </c>
      <c r="C50" s="489" t="s">
        <v>4744</v>
      </c>
      <c r="D50" s="495" t="s">
        <v>4745</v>
      </c>
      <c r="E50" s="489">
        <v>0</v>
      </c>
      <c r="F50" s="489">
        <v>0</v>
      </c>
      <c r="G50" s="489">
        <v>1</v>
      </c>
      <c r="H50" s="489">
        <v>0</v>
      </c>
      <c r="I50" s="489">
        <v>0</v>
      </c>
      <c r="J50" s="489">
        <v>5</v>
      </c>
      <c r="K50" s="489">
        <v>0</v>
      </c>
      <c r="L50" s="489">
        <v>0</v>
      </c>
      <c r="M50" s="489">
        <v>0</v>
      </c>
      <c r="N50" s="489">
        <v>0</v>
      </c>
      <c r="O50" s="489" t="s">
        <v>4850</v>
      </c>
      <c r="P50" s="489" t="s">
        <v>4888</v>
      </c>
      <c r="Q50" s="489" t="s">
        <v>4746</v>
      </c>
      <c r="S50" s="805" t="s">
        <v>6369</v>
      </c>
      <c r="T50" s="805"/>
      <c r="U50" s="805"/>
      <c r="V50" s="805"/>
      <c r="W50" s="805"/>
      <c r="X50" s="805"/>
      <c r="Y50" s="805"/>
      <c r="AA50" s="215">
        <v>1</v>
      </c>
    </row>
    <row r="51" spans="1:27" ht="30" customHeight="1">
      <c r="A51" s="491" t="s">
        <v>756</v>
      </c>
      <c r="B51" s="490" t="s">
        <v>4749</v>
      </c>
      <c r="C51" s="490" t="s">
        <v>4750</v>
      </c>
      <c r="D51" s="496" t="s">
        <v>4751</v>
      </c>
      <c r="E51" s="490">
        <v>0</v>
      </c>
      <c r="F51" s="490">
        <v>0</v>
      </c>
      <c r="G51" s="490">
        <v>1</v>
      </c>
      <c r="H51" s="490">
        <v>0</v>
      </c>
      <c r="I51" s="490">
        <v>1</v>
      </c>
      <c r="J51" s="490">
        <v>4</v>
      </c>
      <c r="K51" s="490">
        <v>0</v>
      </c>
      <c r="L51" s="490">
        <v>0</v>
      </c>
      <c r="M51" s="490">
        <v>0</v>
      </c>
      <c r="N51" s="490">
        <v>1</v>
      </c>
      <c r="O51" s="490" t="s">
        <v>4850</v>
      </c>
      <c r="P51" s="490" t="s">
        <v>4889</v>
      </c>
      <c r="Q51" s="490" t="s">
        <v>4752</v>
      </c>
      <c r="S51" s="805"/>
      <c r="T51" s="805"/>
      <c r="U51" s="805"/>
      <c r="V51" s="805"/>
      <c r="W51" s="805"/>
      <c r="X51" s="805"/>
      <c r="Y51" s="805"/>
      <c r="AA51" s="215">
        <v>1</v>
      </c>
    </row>
    <row r="52" spans="1:27" ht="30" customHeight="1">
      <c r="A52" s="488" t="s">
        <v>525</v>
      </c>
      <c r="B52" s="489" t="s">
        <v>4753</v>
      </c>
      <c r="C52" s="489" t="s">
        <v>4754</v>
      </c>
      <c r="D52" s="495" t="s">
        <v>4755</v>
      </c>
      <c r="E52" s="489">
        <v>0</v>
      </c>
      <c r="F52" s="489">
        <v>0</v>
      </c>
      <c r="G52" s="489">
        <v>2</v>
      </c>
      <c r="H52" s="489">
        <v>0</v>
      </c>
      <c r="I52" s="489">
        <v>0</v>
      </c>
      <c r="J52" s="489">
        <v>1</v>
      </c>
      <c r="K52" s="489">
        <v>2</v>
      </c>
      <c r="L52" s="489">
        <v>0</v>
      </c>
      <c r="M52" s="489">
        <v>1</v>
      </c>
      <c r="N52" s="489">
        <v>0</v>
      </c>
      <c r="O52" s="489" t="s">
        <v>4845</v>
      </c>
      <c r="P52" s="489" t="s">
        <v>4890</v>
      </c>
      <c r="Q52" s="489" t="s">
        <v>4756</v>
      </c>
      <c r="AA52" s="215">
        <v>1</v>
      </c>
    </row>
    <row r="53" spans="1:27" ht="30" customHeight="1">
      <c r="A53" s="491" t="s">
        <v>890</v>
      </c>
      <c r="B53" s="490" t="s">
        <v>4753</v>
      </c>
      <c r="C53" s="490" t="s">
        <v>4759</v>
      </c>
      <c r="D53" s="496" t="s">
        <v>4760</v>
      </c>
      <c r="E53" s="490">
        <v>0</v>
      </c>
      <c r="F53" s="490">
        <v>0</v>
      </c>
      <c r="G53" s="490">
        <v>3</v>
      </c>
      <c r="H53" s="490">
        <v>0</v>
      </c>
      <c r="I53" s="490">
        <v>0</v>
      </c>
      <c r="J53" s="490">
        <v>1</v>
      </c>
      <c r="K53" s="490">
        <v>3</v>
      </c>
      <c r="L53" s="490">
        <v>0</v>
      </c>
      <c r="M53" s="490">
        <v>1</v>
      </c>
      <c r="N53" s="490">
        <v>0</v>
      </c>
      <c r="O53" s="490" t="s">
        <v>4845</v>
      </c>
      <c r="P53" s="490" t="s">
        <v>4891</v>
      </c>
      <c r="Q53" s="490" t="s">
        <v>4761</v>
      </c>
      <c r="AA53" s="215">
        <v>1</v>
      </c>
    </row>
    <row r="54" spans="1:27" ht="30" customHeight="1">
      <c r="A54" s="488" t="s">
        <v>4765</v>
      </c>
      <c r="B54" s="489" t="s">
        <v>4766</v>
      </c>
      <c r="C54" s="489" t="s">
        <v>4767</v>
      </c>
      <c r="D54" s="495" t="s">
        <v>4768</v>
      </c>
      <c r="E54" s="489">
        <v>0</v>
      </c>
      <c r="F54" s="489">
        <v>0</v>
      </c>
      <c r="G54" s="489">
        <v>2</v>
      </c>
      <c r="H54" s="489">
        <v>0</v>
      </c>
      <c r="I54" s="489">
        <v>0</v>
      </c>
      <c r="J54" s="489">
        <v>1</v>
      </c>
      <c r="K54" s="489">
        <v>2</v>
      </c>
      <c r="L54" s="489">
        <v>0</v>
      </c>
      <c r="M54" s="489">
        <v>1</v>
      </c>
      <c r="N54" s="489">
        <v>0</v>
      </c>
      <c r="O54" s="489" t="s">
        <v>4845</v>
      </c>
      <c r="P54" s="489" t="s">
        <v>4892</v>
      </c>
      <c r="Q54" s="489" t="s">
        <v>4769</v>
      </c>
      <c r="AA54" s="215">
        <v>1</v>
      </c>
    </row>
    <row r="55" spans="1:27" ht="30" customHeight="1">
      <c r="A55" s="491" t="s">
        <v>4774</v>
      </c>
      <c r="B55" s="490" t="s">
        <v>4775</v>
      </c>
      <c r="C55" s="490" t="s">
        <v>4776</v>
      </c>
      <c r="D55" s="496" t="s">
        <v>4777</v>
      </c>
      <c r="E55" s="490">
        <v>2</v>
      </c>
      <c r="F55" s="490">
        <v>0</v>
      </c>
      <c r="G55" s="490">
        <v>1</v>
      </c>
      <c r="H55" s="490">
        <v>0</v>
      </c>
      <c r="I55" s="490">
        <v>0</v>
      </c>
      <c r="J55" s="490">
        <v>1</v>
      </c>
      <c r="K55" s="490">
        <v>1</v>
      </c>
      <c r="L55" s="490">
        <v>0</v>
      </c>
      <c r="M55" s="490">
        <v>1</v>
      </c>
      <c r="N55" s="490">
        <v>4</v>
      </c>
      <c r="O55" s="490" t="s">
        <v>4845</v>
      </c>
      <c r="P55" s="490" t="s">
        <v>4893</v>
      </c>
      <c r="Q55" s="490" t="s">
        <v>4778</v>
      </c>
      <c r="AA55" s="215">
        <v>1</v>
      </c>
    </row>
    <row r="56" spans="1:27" ht="30" customHeight="1">
      <c r="A56" s="488" t="s">
        <v>4779</v>
      </c>
      <c r="B56" s="489" t="s">
        <v>4548</v>
      </c>
      <c r="C56" s="489" t="s">
        <v>4780</v>
      </c>
      <c r="D56" s="495" t="s">
        <v>4781</v>
      </c>
      <c r="E56" s="489">
        <v>2</v>
      </c>
      <c r="F56" s="489">
        <v>0</v>
      </c>
      <c r="G56" s="489">
        <v>1</v>
      </c>
      <c r="H56" s="489">
        <v>0</v>
      </c>
      <c r="I56" s="489">
        <v>0</v>
      </c>
      <c r="J56" s="489">
        <v>0</v>
      </c>
      <c r="K56" s="489">
        <v>0</v>
      </c>
      <c r="L56" s="489">
        <v>0</v>
      </c>
      <c r="M56" s="489">
        <v>0</v>
      </c>
      <c r="N56" s="489">
        <v>5</v>
      </c>
      <c r="O56" s="489" t="s">
        <v>4845</v>
      </c>
      <c r="P56" s="489" t="s">
        <v>4894</v>
      </c>
      <c r="Q56" s="489" t="s">
        <v>4782</v>
      </c>
      <c r="AA56" s="215">
        <v>1</v>
      </c>
    </row>
    <row r="57" spans="1:27" ht="30" customHeight="1">
      <c r="A57" s="491" t="s">
        <v>4783</v>
      </c>
      <c r="B57" s="490" t="s">
        <v>4587</v>
      </c>
      <c r="C57" s="490" t="s">
        <v>4784</v>
      </c>
      <c r="D57" s="496" t="s">
        <v>4785</v>
      </c>
      <c r="E57" s="490">
        <v>1</v>
      </c>
      <c r="F57" s="490">
        <v>5</v>
      </c>
      <c r="G57" s="490">
        <v>1</v>
      </c>
      <c r="H57" s="490">
        <v>1</v>
      </c>
      <c r="I57" s="490">
        <v>0</v>
      </c>
      <c r="J57" s="490">
        <v>1</v>
      </c>
      <c r="K57" s="490">
        <v>1</v>
      </c>
      <c r="L57" s="490">
        <v>0</v>
      </c>
      <c r="M57" s="490">
        <v>1</v>
      </c>
      <c r="N57" s="490">
        <v>0</v>
      </c>
      <c r="O57" s="490" t="s">
        <v>4845</v>
      </c>
      <c r="P57" s="490" t="s">
        <v>4895</v>
      </c>
      <c r="Q57" s="490" t="s">
        <v>4786</v>
      </c>
      <c r="AA57" s="215">
        <v>1</v>
      </c>
    </row>
    <row r="58" spans="1:27" ht="30" customHeight="1">
      <c r="A58" s="488" t="s">
        <v>4787</v>
      </c>
      <c r="B58" s="489" t="s">
        <v>4548</v>
      </c>
      <c r="C58" s="489" t="s">
        <v>4788</v>
      </c>
      <c r="D58" s="495" t="s">
        <v>4789</v>
      </c>
      <c r="E58" s="489">
        <v>0</v>
      </c>
      <c r="F58" s="489">
        <v>3</v>
      </c>
      <c r="G58" s="489">
        <v>2</v>
      </c>
      <c r="H58" s="489">
        <v>2</v>
      </c>
      <c r="I58" s="489">
        <v>0</v>
      </c>
      <c r="J58" s="489">
        <v>1</v>
      </c>
      <c r="K58" s="489">
        <v>0</v>
      </c>
      <c r="L58" s="489">
        <v>0</v>
      </c>
      <c r="M58" s="489">
        <v>0</v>
      </c>
      <c r="N58" s="489">
        <v>0</v>
      </c>
      <c r="O58" s="489" t="s">
        <v>4845</v>
      </c>
      <c r="P58" s="489" t="s">
        <v>4896</v>
      </c>
      <c r="Q58" s="489" t="s">
        <v>4790</v>
      </c>
      <c r="AA58" s="215">
        <v>1</v>
      </c>
    </row>
    <row r="59" spans="1:27" ht="30" customHeight="1">
      <c r="A59" s="491" t="s">
        <v>665</v>
      </c>
      <c r="B59" s="490" t="s">
        <v>4548</v>
      </c>
      <c r="C59" s="490" t="s">
        <v>4791</v>
      </c>
      <c r="D59" s="496" t="s">
        <v>4792</v>
      </c>
      <c r="E59" s="490">
        <v>0</v>
      </c>
      <c r="F59" s="490">
        <v>0</v>
      </c>
      <c r="G59" s="490">
        <v>1</v>
      </c>
      <c r="H59" s="490">
        <v>5</v>
      </c>
      <c r="I59" s="490">
        <v>2</v>
      </c>
      <c r="J59" s="490">
        <v>0</v>
      </c>
      <c r="K59" s="490">
        <v>0</v>
      </c>
      <c r="L59" s="490">
        <v>0</v>
      </c>
      <c r="M59" s="490">
        <v>0</v>
      </c>
      <c r="N59" s="490">
        <v>0</v>
      </c>
      <c r="O59" s="490" t="s">
        <v>4845</v>
      </c>
      <c r="P59" s="490" t="s">
        <v>4897</v>
      </c>
      <c r="Q59" s="490" t="s">
        <v>4793</v>
      </c>
      <c r="AA59" s="215">
        <v>1</v>
      </c>
    </row>
    <row r="60" spans="1:27" ht="30" customHeight="1">
      <c r="A60" s="488" t="s">
        <v>650</v>
      </c>
      <c r="B60" s="489" t="s">
        <v>4520</v>
      </c>
      <c r="C60" s="489" t="s">
        <v>4794</v>
      </c>
      <c r="D60" s="495" t="s">
        <v>4795</v>
      </c>
      <c r="E60" s="489">
        <v>5</v>
      </c>
      <c r="F60" s="489">
        <v>0</v>
      </c>
      <c r="G60" s="489">
        <v>0</v>
      </c>
      <c r="H60" s="489">
        <v>0</v>
      </c>
      <c r="I60" s="489">
        <v>0</v>
      </c>
      <c r="J60" s="489">
        <v>0</v>
      </c>
      <c r="K60" s="489">
        <v>0</v>
      </c>
      <c r="L60" s="489">
        <v>0</v>
      </c>
      <c r="M60" s="489">
        <v>1</v>
      </c>
      <c r="N60" s="489">
        <v>2</v>
      </c>
      <c r="O60" s="489" t="s">
        <v>4898</v>
      </c>
      <c r="P60" s="489" t="s">
        <v>4899</v>
      </c>
      <c r="Q60" s="489" t="s">
        <v>4796</v>
      </c>
      <c r="AA60" s="215">
        <v>1</v>
      </c>
    </row>
    <row r="61" spans="1:27" ht="30" customHeight="1">
      <c r="A61" s="491" t="s">
        <v>4797</v>
      </c>
      <c r="B61" s="490" t="s">
        <v>4518</v>
      </c>
      <c r="C61" s="490" t="s">
        <v>4798</v>
      </c>
      <c r="D61" s="496" t="s">
        <v>4799</v>
      </c>
      <c r="E61" s="490">
        <v>5</v>
      </c>
      <c r="F61" s="490">
        <v>2</v>
      </c>
      <c r="G61" s="490">
        <v>1</v>
      </c>
      <c r="H61" s="490">
        <v>1</v>
      </c>
      <c r="I61" s="490">
        <v>0</v>
      </c>
      <c r="J61" s="490">
        <v>0</v>
      </c>
      <c r="K61" s="490">
        <v>1</v>
      </c>
      <c r="L61" s="490">
        <v>0</v>
      </c>
      <c r="M61" s="490">
        <v>1</v>
      </c>
      <c r="N61" s="490">
        <v>0</v>
      </c>
      <c r="O61" s="490" t="s">
        <v>4845</v>
      </c>
      <c r="P61" s="490" t="s">
        <v>4900</v>
      </c>
      <c r="Q61" s="490" t="s">
        <v>4800</v>
      </c>
      <c r="AA61" s="215">
        <v>1</v>
      </c>
    </row>
    <row r="62" spans="1:27" ht="30" customHeight="1">
      <c r="A62" s="488" t="s">
        <v>4801</v>
      </c>
      <c r="B62" s="489" t="s">
        <v>4577</v>
      </c>
      <c r="C62" s="489" t="s">
        <v>4802</v>
      </c>
      <c r="D62" s="495" t="s">
        <v>4803</v>
      </c>
      <c r="E62" s="489">
        <v>4</v>
      </c>
      <c r="F62" s="489">
        <v>2</v>
      </c>
      <c r="G62" s="489">
        <v>0</v>
      </c>
      <c r="H62" s="489">
        <v>0</v>
      </c>
      <c r="I62" s="489">
        <v>0</v>
      </c>
      <c r="J62" s="489">
        <v>1</v>
      </c>
      <c r="K62" s="489">
        <v>0</v>
      </c>
      <c r="L62" s="489">
        <v>0</v>
      </c>
      <c r="M62" s="489">
        <v>1</v>
      </c>
      <c r="N62" s="489">
        <v>0</v>
      </c>
      <c r="O62" s="489" t="s">
        <v>4845</v>
      </c>
      <c r="P62" s="489" t="s">
        <v>4901</v>
      </c>
      <c r="Q62" s="489" t="s">
        <v>4804</v>
      </c>
      <c r="AA62" s="215">
        <v>1</v>
      </c>
    </row>
    <row r="63" spans="1:27" ht="30" customHeight="1">
      <c r="A63" s="491" t="s">
        <v>4805</v>
      </c>
      <c r="B63" s="490" t="s">
        <v>4548</v>
      </c>
      <c r="C63" s="490" t="s">
        <v>4806</v>
      </c>
      <c r="D63" s="496" t="s">
        <v>4807</v>
      </c>
      <c r="E63" s="490">
        <v>5</v>
      </c>
      <c r="F63" s="490">
        <v>1</v>
      </c>
      <c r="G63" s="490">
        <v>0</v>
      </c>
      <c r="H63" s="490">
        <v>0</v>
      </c>
      <c r="I63" s="490">
        <v>0</v>
      </c>
      <c r="J63" s="490">
        <v>0</v>
      </c>
      <c r="K63" s="490">
        <v>0</v>
      </c>
      <c r="L63" s="490">
        <v>0</v>
      </c>
      <c r="M63" s="490">
        <v>0</v>
      </c>
      <c r="N63" s="490">
        <v>0</v>
      </c>
      <c r="O63" s="490" t="s">
        <v>4845</v>
      </c>
      <c r="P63" s="490" t="s">
        <v>4902</v>
      </c>
      <c r="Q63" s="490" t="s">
        <v>4808</v>
      </c>
      <c r="AA63" s="215">
        <v>1</v>
      </c>
    </row>
    <row r="64" spans="1:27" ht="30" customHeight="1">
      <c r="A64" s="488" t="s">
        <v>956</v>
      </c>
      <c r="B64" s="489" t="s">
        <v>4809</v>
      </c>
      <c r="C64" s="489" t="s">
        <v>4031</v>
      </c>
      <c r="D64" s="495" t="s">
        <v>4810</v>
      </c>
      <c r="E64" s="489">
        <v>3</v>
      </c>
      <c r="F64" s="489">
        <v>4</v>
      </c>
      <c r="G64" s="489">
        <v>1</v>
      </c>
      <c r="H64" s="489">
        <v>0</v>
      </c>
      <c r="I64" s="489">
        <v>0</v>
      </c>
      <c r="J64" s="489">
        <v>3</v>
      </c>
      <c r="K64" s="489">
        <v>0</v>
      </c>
      <c r="L64" s="489">
        <v>0</v>
      </c>
      <c r="M64" s="489">
        <v>0</v>
      </c>
      <c r="N64" s="489">
        <v>0</v>
      </c>
      <c r="O64" s="489" t="s">
        <v>4842</v>
      </c>
      <c r="P64" s="489" t="s">
        <v>4903</v>
      </c>
      <c r="Q64" s="489" t="s">
        <v>4811</v>
      </c>
      <c r="AA64" s="215">
        <v>1</v>
      </c>
    </row>
    <row r="65" spans="1:27" ht="30" customHeight="1">
      <c r="A65" s="491" t="s">
        <v>759</v>
      </c>
      <c r="B65" s="490" t="s">
        <v>4731</v>
      </c>
      <c r="C65" s="490" t="s">
        <v>3619</v>
      </c>
      <c r="D65" s="496" t="s">
        <v>4812</v>
      </c>
      <c r="E65" s="490">
        <v>1</v>
      </c>
      <c r="F65" s="490">
        <v>1</v>
      </c>
      <c r="G65" s="490">
        <v>0</v>
      </c>
      <c r="H65" s="490">
        <v>0</v>
      </c>
      <c r="I65" s="490">
        <v>0</v>
      </c>
      <c r="J65" s="490">
        <v>5</v>
      </c>
      <c r="K65" s="490">
        <v>0</v>
      </c>
      <c r="L65" s="490">
        <v>0</v>
      </c>
      <c r="M65" s="490">
        <v>0</v>
      </c>
      <c r="N65" s="490">
        <v>0</v>
      </c>
      <c r="O65" s="490" t="s">
        <v>4842</v>
      </c>
      <c r="P65" s="490" t="s">
        <v>4904</v>
      </c>
      <c r="Q65" s="490" t="s">
        <v>4813</v>
      </c>
      <c r="S65" s="623"/>
      <c r="T65" s="623"/>
      <c r="U65" s="623"/>
      <c r="V65" s="623"/>
      <c r="W65" s="623"/>
      <c r="X65" s="623"/>
      <c r="Y65" s="623"/>
      <c r="AA65" s="215">
        <v>1</v>
      </c>
    </row>
    <row r="66" spans="1:27" ht="30" customHeight="1">
      <c r="A66" s="488" t="s">
        <v>656</v>
      </c>
      <c r="B66" s="489" t="s">
        <v>4548</v>
      </c>
      <c r="C66" s="489" t="s">
        <v>4814</v>
      </c>
      <c r="D66" s="495" t="s">
        <v>4815</v>
      </c>
      <c r="E66" s="489">
        <v>1</v>
      </c>
      <c r="F66" s="489">
        <v>1</v>
      </c>
      <c r="G66" s="489">
        <v>3</v>
      </c>
      <c r="H66" s="489">
        <v>2</v>
      </c>
      <c r="I66" s="489">
        <v>0</v>
      </c>
      <c r="J66" s="489">
        <v>1</v>
      </c>
      <c r="K66" s="489">
        <v>2</v>
      </c>
      <c r="L66" s="489">
        <v>0</v>
      </c>
      <c r="M66" s="489">
        <v>1</v>
      </c>
      <c r="N66" s="489">
        <v>0</v>
      </c>
      <c r="O66" s="489" t="s">
        <v>4845</v>
      </c>
      <c r="P66" s="489" t="s">
        <v>4905</v>
      </c>
      <c r="Q66" s="489" t="s">
        <v>4816</v>
      </c>
      <c r="S66" s="623"/>
      <c r="T66" s="623"/>
      <c r="U66" s="623"/>
      <c r="V66" s="623"/>
      <c r="W66" s="623"/>
      <c r="X66" s="623"/>
      <c r="Y66" s="623"/>
      <c r="AA66" s="215">
        <v>1</v>
      </c>
    </row>
    <row r="67" spans="1:27" ht="30" customHeight="1">
      <c r="A67" s="491" t="s">
        <v>794</v>
      </c>
      <c r="B67" s="490" t="s">
        <v>4548</v>
      </c>
      <c r="C67" s="490" t="s">
        <v>4817</v>
      </c>
      <c r="D67" s="496" t="s">
        <v>4818</v>
      </c>
      <c r="E67" s="490">
        <v>0</v>
      </c>
      <c r="F67" s="490">
        <v>0</v>
      </c>
      <c r="G67" s="490">
        <v>1</v>
      </c>
      <c r="H67" s="490">
        <v>3</v>
      </c>
      <c r="I67" s="490">
        <v>1</v>
      </c>
      <c r="J67" s="490">
        <v>1</v>
      </c>
      <c r="K67" s="490">
        <v>0</v>
      </c>
      <c r="L67" s="490">
        <v>0</v>
      </c>
      <c r="M67" s="490">
        <v>1</v>
      </c>
      <c r="N67" s="490">
        <v>0</v>
      </c>
      <c r="O67" s="490" t="s">
        <v>4906</v>
      </c>
      <c r="P67" s="490" t="s">
        <v>4907</v>
      </c>
      <c r="Q67" s="490" t="s">
        <v>4819</v>
      </c>
      <c r="S67" s="623"/>
      <c r="T67" s="623"/>
      <c r="U67" s="623"/>
      <c r="V67" s="623"/>
      <c r="W67" s="623"/>
      <c r="X67" s="623"/>
      <c r="Y67" s="623"/>
      <c r="AA67" s="215">
        <v>1</v>
      </c>
    </row>
    <row r="68" spans="1:27" ht="30" customHeight="1">
      <c r="A68" s="488" t="s">
        <v>649</v>
      </c>
      <c r="B68" s="489" t="s">
        <v>4520</v>
      </c>
      <c r="C68" s="489" t="s">
        <v>4820</v>
      </c>
      <c r="D68" s="495" t="s">
        <v>4821</v>
      </c>
      <c r="E68" s="489">
        <v>0</v>
      </c>
      <c r="F68" s="489">
        <v>0</v>
      </c>
      <c r="G68" s="489">
        <v>1</v>
      </c>
      <c r="H68" s="489">
        <v>5</v>
      </c>
      <c r="I68" s="489">
        <v>4</v>
      </c>
      <c r="J68" s="489">
        <v>0</v>
      </c>
      <c r="K68" s="489">
        <v>2</v>
      </c>
      <c r="L68" s="489">
        <v>0</v>
      </c>
      <c r="M68" s="489">
        <v>2</v>
      </c>
      <c r="N68" s="489">
        <v>0</v>
      </c>
      <c r="O68" s="489" t="s">
        <v>4845</v>
      </c>
      <c r="P68" s="489" t="s">
        <v>4908</v>
      </c>
      <c r="Q68" s="489" t="s">
        <v>4822</v>
      </c>
      <c r="AA68" s="215">
        <v>1</v>
      </c>
    </row>
    <row r="69" spans="1:27" ht="30" customHeight="1">
      <c r="A69" s="491" t="s">
        <v>471</v>
      </c>
      <c r="B69" s="490" t="s">
        <v>4520</v>
      </c>
      <c r="C69" s="490" t="s">
        <v>4823</v>
      </c>
      <c r="D69" s="496" t="s">
        <v>4824</v>
      </c>
      <c r="E69" s="490">
        <v>1</v>
      </c>
      <c r="F69" s="490">
        <v>0</v>
      </c>
      <c r="G69" s="490">
        <v>0</v>
      </c>
      <c r="H69" s="490">
        <v>3</v>
      </c>
      <c r="I69" s="490">
        <v>2</v>
      </c>
      <c r="J69" s="490">
        <v>0</v>
      </c>
      <c r="K69" s="490">
        <v>0</v>
      </c>
      <c r="L69" s="490">
        <v>0</v>
      </c>
      <c r="M69" s="490">
        <v>1</v>
      </c>
      <c r="N69" s="490">
        <v>0</v>
      </c>
      <c r="O69" s="490" t="s">
        <v>4853</v>
      </c>
      <c r="P69" s="490" t="s">
        <v>4909</v>
      </c>
      <c r="Q69" s="490" t="s">
        <v>4825</v>
      </c>
      <c r="AA69" s="215">
        <v>1</v>
      </c>
    </row>
    <row r="70" spans="1:27" ht="15.75">
      <c r="A70" s="111"/>
      <c r="B70" s="112"/>
      <c r="C70" s="112"/>
      <c r="D70" s="111"/>
      <c r="E70" s="112"/>
      <c r="F70" s="112"/>
      <c r="G70" s="112"/>
      <c r="H70" s="112"/>
      <c r="I70" s="112"/>
      <c r="J70" s="112"/>
      <c r="K70" s="112"/>
      <c r="L70" s="112"/>
      <c r="M70" s="112"/>
      <c r="N70" s="112"/>
      <c r="O70" s="111"/>
      <c r="P70" s="111"/>
      <c r="Q70" s="111"/>
      <c r="AA70" s="215">
        <v>1</v>
      </c>
    </row>
    <row r="71" spans="1:27" ht="15.75">
      <c r="A71" s="111"/>
      <c r="B71" s="111"/>
      <c r="C71" s="111"/>
      <c r="D71" s="111"/>
      <c r="E71" s="111"/>
      <c r="F71" s="111"/>
      <c r="G71" s="111"/>
      <c r="H71" s="111"/>
      <c r="I71" s="111"/>
      <c r="J71" s="111"/>
      <c r="K71" s="111"/>
      <c r="L71" s="111"/>
      <c r="M71" s="111"/>
      <c r="N71" s="111"/>
      <c r="O71" s="111"/>
      <c r="P71" s="111"/>
      <c r="Q71" s="111"/>
      <c r="AA71" s="215">
        <v>1</v>
      </c>
    </row>
    <row r="72" spans="1:27" ht="15.75">
      <c r="B72" s="610" t="s">
        <v>5847</v>
      </c>
      <c r="C72" s="540" t="str" cm="1">
        <f t="array" aca="1" ref="C72" ca="1">CELL("nomfichier")</f>
        <v>D:\Données\1.UPRT\0-UPRT.fait\1-UPRT.FR-SITE-WEB\ff-fiches-fabrications\ff.fiches.fabrication.2026\ffr-restaurant-2026\[02-16-parcours-saveurs_complet.28.09.2026.xlsx]13_MATRICE_MAROC</v>
      </c>
      <c r="D72" s="540"/>
      <c r="E72" s="540"/>
      <c r="F72" s="540"/>
      <c r="AA72" s="215">
        <v>1</v>
      </c>
    </row>
    <row r="73" spans="1:27">
      <c r="AA73" s="215">
        <v>1</v>
      </c>
    </row>
    <row r="74" spans="1:27">
      <c r="AA74" s="215">
        <v>1</v>
      </c>
    </row>
    <row r="75" spans="1:27">
      <c r="AA75" s="215">
        <v>1</v>
      </c>
    </row>
    <row r="76" spans="1:27">
      <c r="AA76" s="215">
        <v>1</v>
      </c>
    </row>
    <row r="77" spans="1:27">
      <c r="AA77" s="215">
        <v>1</v>
      </c>
    </row>
    <row r="78" spans="1:27">
      <c r="AA78" s="215">
        <v>1</v>
      </c>
    </row>
    <row r="79" spans="1:27">
      <c r="AA79" s="215">
        <v>1</v>
      </c>
    </row>
    <row r="80" spans="1:27">
      <c r="AA80" s="215">
        <v>1</v>
      </c>
    </row>
    <row r="81" spans="19:27">
      <c r="AA81" s="215">
        <v>1</v>
      </c>
    </row>
    <row r="82" spans="19:27">
      <c r="AA82" s="215">
        <v>1</v>
      </c>
    </row>
    <row r="83" spans="19:27">
      <c r="AA83" s="215">
        <v>1</v>
      </c>
    </row>
    <row r="84" spans="19:27">
      <c r="AA84" s="215">
        <v>1</v>
      </c>
    </row>
    <row r="85" spans="19:27">
      <c r="AA85" s="215">
        <v>1</v>
      </c>
    </row>
    <row r="86" spans="19:27">
      <c r="AA86" s="215">
        <v>1</v>
      </c>
    </row>
    <row r="87" spans="19:27">
      <c r="AA87" s="215">
        <v>1</v>
      </c>
    </row>
    <row r="88" spans="19:27">
      <c r="AA88" s="215">
        <v>1</v>
      </c>
    </row>
    <row r="89" spans="19:27">
      <c r="AA89" s="215">
        <v>1</v>
      </c>
    </row>
    <row r="90" spans="19:27">
      <c r="AA90" s="215">
        <v>1</v>
      </c>
    </row>
    <row r="91" spans="19:27">
      <c r="AA91" s="215">
        <v>1</v>
      </c>
    </row>
    <row r="92" spans="19:27">
      <c r="AA92" s="215">
        <v>1</v>
      </c>
    </row>
    <row r="93" spans="19:27">
      <c r="AA93" s="215">
        <v>1</v>
      </c>
    </row>
    <row r="94" spans="19:27">
      <c r="AA94" s="215">
        <v>1</v>
      </c>
    </row>
    <row r="95" spans="19:27">
      <c r="S95" s="623"/>
      <c r="T95" s="623"/>
      <c r="U95" s="623"/>
      <c r="V95" s="623"/>
      <c r="W95" s="623"/>
      <c r="X95" s="623"/>
      <c r="Y95" s="623"/>
      <c r="AA95" s="215">
        <v>1</v>
      </c>
    </row>
    <row r="96" spans="19:27">
      <c r="AA96" s="215">
        <v>1</v>
      </c>
    </row>
    <row r="97" spans="19:27">
      <c r="AA97" s="215">
        <v>1</v>
      </c>
    </row>
    <row r="98" spans="19:27">
      <c r="AA98" s="215">
        <v>1</v>
      </c>
    </row>
    <row r="99" spans="19:27">
      <c r="AA99" s="215">
        <v>1</v>
      </c>
    </row>
    <row r="100" spans="19:27">
      <c r="AA100" s="215">
        <v>1</v>
      </c>
    </row>
    <row r="101" spans="19:27">
      <c r="AA101" s="215">
        <v>1</v>
      </c>
    </row>
    <row r="102" spans="19:27">
      <c r="S102" s="623"/>
      <c r="T102" s="623"/>
      <c r="U102" s="623"/>
      <c r="V102" s="623"/>
      <c r="W102" s="623"/>
      <c r="X102" s="623"/>
      <c r="Y102" s="623"/>
      <c r="AA102" s="215">
        <v>1</v>
      </c>
    </row>
    <row r="103" spans="19:27">
      <c r="AA103" s="215">
        <v>1</v>
      </c>
    </row>
    <row r="104" spans="19:27">
      <c r="AA104" s="215">
        <v>1</v>
      </c>
    </row>
    <row r="105" spans="19:27">
      <c r="AA105" s="215">
        <v>1</v>
      </c>
    </row>
    <row r="106" spans="19:27">
      <c r="AA106" s="215">
        <v>1</v>
      </c>
    </row>
    <row r="107" spans="19:27">
      <c r="AA107" s="215">
        <v>1</v>
      </c>
    </row>
    <row r="108" spans="19:27">
      <c r="AA108" s="215">
        <v>1</v>
      </c>
    </row>
    <row r="109" spans="19:27">
      <c r="S109" s="623"/>
      <c r="T109" s="623"/>
      <c r="U109" s="623"/>
      <c r="V109" s="623"/>
      <c r="W109" s="623"/>
      <c r="X109" s="623"/>
      <c r="Y109" s="623"/>
      <c r="AA109" s="215">
        <v>1</v>
      </c>
    </row>
    <row r="110" spans="19:27">
      <c r="AA110" s="215">
        <v>1</v>
      </c>
    </row>
    <row r="111" spans="19:27">
      <c r="AA111" s="215">
        <v>1</v>
      </c>
    </row>
    <row r="112" spans="19:27">
      <c r="AA112" s="215">
        <v>1</v>
      </c>
    </row>
    <row r="113" spans="1:27">
      <c r="AA113" s="215">
        <v>1</v>
      </c>
    </row>
    <row r="114" spans="1:27">
      <c r="S114" s="623"/>
      <c r="T114" s="623"/>
      <c r="U114" s="623"/>
      <c r="V114" s="623"/>
      <c r="W114" s="623"/>
      <c r="X114" s="623"/>
      <c r="Y114" s="623"/>
      <c r="AA114" s="215">
        <v>1</v>
      </c>
    </row>
    <row r="115" spans="1:27">
      <c r="AA115" s="216" t="s">
        <v>172</v>
      </c>
    </row>
    <row r="116" spans="1:27">
      <c r="A116" s="215">
        <v>1</v>
      </c>
      <c r="B116" s="215">
        <v>1</v>
      </c>
      <c r="C116" s="215">
        <v>1</v>
      </c>
      <c r="D116" s="215">
        <v>1</v>
      </c>
      <c r="E116" s="215">
        <v>1</v>
      </c>
      <c r="F116" s="215">
        <v>1</v>
      </c>
      <c r="G116" s="215">
        <v>1</v>
      </c>
      <c r="H116" s="215">
        <v>1</v>
      </c>
      <c r="I116" s="215">
        <v>1</v>
      </c>
      <c r="J116" s="215">
        <v>1</v>
      </c>
      <c r="K116" s="215">
        <v>1</v>
      </c>
      <c r="L116" s="215">
        <v>1</v>
      </c>
      <c r="M116" s="215">
        <v>1</v>
      </c>
      <c r="N116" s="215">
        <v>1</v>
      </c>
      <c r="O116" s="215">
        <v>1</v>
      </c>
      <c r="P116" s="215">
        <v>1</v>
      </c>
      <c r="Q116" s="215">
        <v>1</v>
      </c>
      <c r="R116" s="215">
        <v>1</v>
      </c>
      <c r="S116" s="215">
        <v>1</v>
      </c>
      <c r="T116" s="215">
        <v>1</v>
      </c>
      <c r="U116" s="215">
        <v>1</v>
      </c>
      <c r="V116" s="215">
        <v>1</v>
      </c>
      <c r="W116" s="215">
        <v>1</v>
      </c>
      <c r="X116" s="215">
        <v>1</v>
      </c>
      <c r="Y116" s="215">
        <v>1</v>
      </c>
      <c r="Z116" s="215">
        <v>1</v>
      </c>
      <c r="AA116" s="217" t="str">
        <f>ADDRESS(ROW(),COLUMN(),4)</f>
        <v>AA116</v>
      </c>
    </row>
    <row r="117" spans="1:27">
      <c r="AA117" s="104"/>
    </row>
    <row r="118" spans="1:27">
      <c r="AA118" s="104"/>
    </row>
    <row r="119" spans="1:27">
      <c r="AA119" s="104"/>
    </row>
    <row r="120" spans="1:27">
      <c r="AA120" s="104"/>
    </row>
    <row r="121" spans="1:27">
      <c r="AA121" s="104"/>
    </row>
    <row r="122" spans="1:27">
      <c r="AA122" s="104"/>
    </row>
    <row r="123" spans="1:27">
      <c r="AA123" s="104"/>
    </row>
    <row r="124" spans="1:27">
      <c r="AA124" s="104"/>
    </row>
    <row r="125" spans="1:27">
      <c r="AA125" s="104"/>
    </row>
    <row r="126" spans="1:27">
      <c r="AA126" s="104"/>
    </row>
    <row r="127" spans="1:27">
      <c r="AA127" s="104"/>
    </row>
    <row r="128" spans="1:27">
      <c r="AA128" s="104"/>
    </row>
    <row r="129" spans="27:27">
      <c r="AA129" s="104"/>
    </row>
    <row r="130" spans="27:27">
      <c r="AA130" s="104"/>
    </row>
    <row r="131" spans="27:27">
      <c r="AA131" s="104"/>
    </row>
    <row r="132" spans="27:27">
      <c r="AA132" s="104"/>
    </row>
    <row r="133" spans="27:27">
      <c r="AA133" s="104"/>
    </row>
    <row r="134" spans="27:27">
      <c r="AA134" s="104"/>
    </row>
    <row r="135" spans="27:27">
      <c r="AA135" s="104"/>
    </row>
    <row r="136" spans="27:27">
      <c r="AA136" s="104"/>
    </row>
    <row r="137" spans="27:27">
      <c r="AA137" s="104"/>
    </row>
    <row r="138" spans="27:27">
      <c r="AA138" s="104"/>
    </row>
    <row r="139" spans="27:27">
      <c r="AA139" s="104"/>
    </row>
    <row r="140" spans="27:27">
      <c r="AA140" s="104"/>
    </row>
    <row r="141" spans="27:27">
      <c r="AA141" s="104"/>
    </row>
    <row r="142" spans="27:27">
      <c r="AA142" s="104"/>
    </row>
    <row r="143" spans="27:27">
      <c r="AA143" s="104"/>
    </row>
    <row r="144" spans="27:27">
      <c r="AA144" s="104"/>
    </row>
    <row r="145" spans="27:27">
      <c r="AA145" s="104"/>
    </row>
    <row r="146" spans="27:27">
      <c r="AA146" s="104"/>
    </row>
    <row r="147" spans="27:27">
      <c r="AA147" s="104"/>
    </row>
    <row r="148" spans="27:27">
      <c r="AA148" s="104"/>
    </row>
    <row r="149" spans="27:27">
      <c r="AA149" s="104"/>
    </row>
    <row r="150" spans="27:27">
      <c r="AA150" s="104"/>
    </row>
    <row r="151" spans="27:27">
      <c r="AA151" s="104"/>
    </row>
    <row r="152" spans="27:27">
      <c r="AA152" s="104"/>
    </row>
    <row r="153" spans="27:27">
      <c r="AA153" s="104"/>
    </row>
    <row r="154" spans="27:27">
      <c r="AA154" s="104"/>
    </row>
    <row r="155" spans="27:27">
      <c r="AA155" s="104"/>
    </row>
    <row r="156" spans="27:27">
      <c r="AA156" s="104"/>
    </row>
    <row r="157" spans="27:27">
      <c r="AA157" s="104"/>
    </row>
    <row r="158" spans="27:27">
      <c r="AA158" s="104"/>
    </row>
    <row r="159" spans="27:27">
      <c r="AA159" s="104"/>
    </row>
    <row r="160" spans="27:27">
      <c r="AA160" s="104"/>
    </row>
    <row r="161" spans="27:27">
      <c r="AA161" s="104"/>
    </row>
    <row r="162" spans="27:27">
      <c r="AA162" s="104"/>
    </row>
    <row r="163" spans="27:27">
      <c r="AA163" s="104"/>
    </row>
    <row r="164" spans="27:27">
      <c r="AA164" s="104"/>
    </row>
    <row r="165" spans="27:27">
      <c r="AA165" s="104"/>
    </row>
    <row r="166" spans="27:27">
      <c r="AA166" s="104"/>
    </row>
    <row r="167" spans="27:27">
      <c r="AA167" s="104"/>
    </row>
    <row r="168" spans="27:27">
      <c r="AA168" s="104"/>
    </row>
    <row r="169" spans="27:27">
      <c r="AA169" s="104"/>
    </row>
    <row r="170" spans="27:27">
      <c r="AA170" s="104"/>
    </row>
    <row r="171" spans="27:27">
      <c r="AA171" s="104"/>
    </row>
    <row r="172" spans="27:27">
      <c r="AA172" s="104"/>
    </row>
    <row r="173" spans="27:27">
      <c r="AA173" s="104"/>
    </row>
    <row r="174" spans="27:27">
      <c r="AA174" s="104"/>
    </row>
    <row r="175" spans="27:27">
      <c r="AA175" s="104"/>
    </row>
    <row r="176" spans="27:27">
      <c r="AA176" s="104"/>
    </row>
    <row r="177" spans="27:27">
      <c r="AA177" s="104"/>
    </row>
  </sheetData>
  <mergeCells count="43">
    <mergeCell ref="S50:Y51"/>
    <mergeCell ref="S32:Y32"/>
    <mergeCell ref="S33:Y33"/>
    <mergeCell ref="S34:Y34"/>
    <mergeCell ref="S35:Y35"/>
    <mergeCell ref="S37:Y37"/>
    <mergeCell ref="S38:Y40"/>
    <mergeCell ref="S41:Y41"/>
    <mergeCell ref="S42:Y44"/>
    <mergeCell ref="S45:Y45"/>
    <mergeCell ref="S46:Y48"/>
    <mergeCell ref="S49:Y49"/>
    <mergeCell ref="S31:Y31"/>
    <mergeCell ref="S20:T20"/>
    <mergeCell ref="U20:Y20"/>
    <mergeCell ref="S21:T21"/>
    <mergeCell ref="U21:Y21"/>
    <mergeCell ref="S22:T22"/>
    <mergeCell ref="U22:Y22"/>
    <mergeCell ref="S24:Y24"/>
    <mergeCell ref="S25:Y27"/>
    <mergeCell ref="S28:Y28"/>
    <mergeCell ref="S29:Y29"/>
    <mergeCell ref="S30:Y30"/>
    <mergeCell ref="S17:T17"/>
    <mergeCell ref="U17:Y17"/>
    <mergeCell ref="S18:T18"/>
    <mergeCell ref="U18:Y18"/>
    <mergeCell ref="S19:T19"/>
    <mergeCell ref="U19:Y19"/>
    <mergeCell ref="S16:T16"/>
    <mergeCell ref="U16:Y16"/>
    <mergeCell ref="S2:Y2"/>
    <mergeCell ref="S3:Y5"/>
    <mergeCell ref="S7:Y7"/>
    <mergeCell ref="S8:Y8"/>
    <mergeCell ref="S9:Y9"/>
    <mergeCell ref="S10:Y10"/>
    <mergeCell ref="S11:Y11"/>
    <mergeCell ref="S12:Y12"/>
    <mergeCell ref="S14:Y14"/>
    <mergeCell ref="S15:T15"/>
    <mergeCell ref="U15:Y1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37"/>
  <sheetViews>
    <sheetView showGridLines="0" topLeftCell="J1" workbookViewId="0">
      <selection activeCell="O41" sqref="O41"/>
    </sheetView>
  </sheetViews>
  <sheetFormatPr baseColWidth="10" defaultColWidth="9.140625" defaultRowHeight="15.75"/>
  <cols>
    <col min="1" max="1" width="9.140625" style="111"/>
    <col min="2" max="2" width="13.85546875" style="111" customWidth="1"/>
    <col min="3" max="3" width="44" style="111" customWidth="1"/>
    <col min="4" max="4" width="46.85546875" style="111" customWidth="1"/>
    <col min="5" max="5" width="40" style="112" customWidth="1"/>
    <col min="6" max="6" width="43.42578125" style="502" customWidth="1"/>
    <col min="7" max="7" width="64.5703125" style="447" customWidth="1"/>
    <col min="8" max="9" width="46" style="112" customWidth="1"/>
    <col min="10" max="10" width="55.85546875" style="502" customWidth="1"/>
    <col min="11" max="11" width="40.140625" style="112" customWidth="1"/>
    <col min="12" max="12" width="9.140625" style="111"/>
    <col min="13" max="19" width="20.7109375" style="104" customWidth="1"/>
    <col min="20" max="16384" width="9.140625" style="111"/>
  </cols>
  <sheetData>
    <row r="1" spans="2:21">
      <c r="B1" s="440" t="s">
        <v>6421</v>
      </c>
      <c r="U1" s="215">
        <v>1</v>
      </c>
    </row>
    <row r="2" spans="2:21" ht="48.75" customHeight="1">
      <c r="B2" s="501" t="s">
        <v>705</v>
      </c>
      <c r="C2" s="501" t="s">
        <v>4910</v>
      </c>
      <c r="D2" s="501" t="s">
        <v>4911</v>
      </c>
      <c r="E2" s="501" t="s">
        <v>4912</v>
      </c>
      <c r="F2" s="501" t="s">
        <v>4913</v>
      </c>
      <c r="G2" s="501" t="s">
        <v>4914</v>
      </c>
      <c r="H2" s="501" t="s">
        <v>4915</v>
      </c>
      <c r="I2" s="501" t="s">
        <v>1386</v>
      </c>
      <c r="J2" s="501" t="s">
        <v>4916</v>
      </c>
      <c r="K2" s="501" t="s">
        <v>4917</v>
      </c>
      <c r="M2" s="799" t="s">
        <v>6424</v>
      </c>
      <c r="N2" s="799"/>
      <c r="O2" s="799"/>
      <c r="P2" s="799"/>
      <c r="Q2" s="799"/>
      <c r="R2" s="799"/>
      <c r="S2" s="799"/>
      <c r="U2" s="215">
        <v>1</v>
      </c>
    </row>
    <row r="3" spans="2:21" ht="39.950000000000003" customHeight="1">
      <c r="B3" s="497" t="s">
        <v>4918</v>
      </c>
      <c r="C3" s="499" t="s">
        <v>4919</v>
      </c>
      <c r="D3" s="503" t="s">
        <v>4920</v>
      </c>
      <c r="E3" s="500" t="s">
        <v>4921</v>
      </c>
      <c r="F3" s="498" t="s">
        <v>4922</v>
      </c>
      <c r="G3" s="503" t="s">
        <v>4923</v>
      </c>
      <c r="H3" s="500" t="s">
        <v>4924</v>
      </c>
      <c r="I3" s="500" t="s">
        <v>4925</v>
      </c>
      <c r="J3" s="498" t="s">
        <v>4926</v>
      </c>
      <c r="K3" s="500" t="s">
        <v>4927</v>
      </c>
      <c r="M3" s="805" t="s">
        <v>6021</v>
      </c>
      <c r="N3" s="805"/>
      <c r="O3" s="805"/>
      <c r="P3" s="805"/>
      <c r="Q3" s="805"/>
      <c r="R3" s="805"/>
      <c r="S3" s="805"/>
      <c r="U3" s="215">
        <v>1</v>
      </c>
    </row>
    <row r="4" spans="2:21" ht="39.950000000000003" customHeight="1">
      <c r="B4" s="469" t="s">
        <v>4918</v>
      </c>
      <c r="C4" s="468" t="s">
        <v>4928</v>
      </c>
      <c r="D4" s="474" t="s">
        <v>4929</v>
      </c>
      <c r="E4" s="55" t="s">
        <v>4930</v>
      </c>
      <c r="F4" s="422" t="s">
        <v>4931</v>
      </c>
      <c r="G4" s="474" t="s">
        <v>4932</v>
      </c>
      <c r="H4" s="55" t="s">
        <v>4933</v>
      </c>
      <c r="I4" s="55" t="s">
        <v>4934</v>
      </c>
      <c r="J4" s="422" t="s">
        <v>4935</v>
      </c>
      <c r="K4" s="55" t="s">
        <v>4936</v>
      </c>
      <c r="M4" s="805"/>
      <c r="N4" s="805"/>
      <c r="O4" s="805"/>
      <c r="P4" s="805"/>
      <c r="Q4" s="805"/>
      <c r="R4" s="805"/>
      <c r="S4" s="805"/>
      <c r="U4" s="215">
        <v>1</v>
      </c>
    </row>
    <row r="5" spans="2:21" ht="39.950000000000003" customHeight="1">
      <c r="B5" s="497" t="s">
        <v>4918</v>
      </c>
      <c r="C5" s="499" t="s">
        <v>4937</v>
      </c>
      <c r="D5" s="503" t="s">
        <v>4938</v>
      </c>
      <c r="E5" s="500" t="s">
        <v>4939</v>
      </c>
      <c r="F5" s="498" t="s">
        <v>4940</v>
      </c>
      <c r="G5" s="503" t="s">
        <v>4941</v>
      </c>
      <c r="H5" s="500" t="s">
        <v>4942</v>
      </c>
      <c r="I5" s="500" t="s">
        <v>4943</v>
      </c>
      <c r="J5" s="498" t="s">
        <v>4944</v>
      </c>
      <c r="K5" s="500" t="s">
        <v>4945</v>
      </c>
      <c r="M5" s="870" t="s">
        <v>6022</v>
      </c>
      <c r="N5" s="870"/>
      <c r="O5" s="870"/>
      <c r="P5" s="870"/>
      <c r="Q5" s="870"/>
      <c r="R5" s="870"/>
      <c r="S5" s="870"/>
      <c r="U5" s="215">
        <v>1</v>
      </c>
    </row>
    <row r="6" spans="2:21" ht="39.950000000000003" customHeight="1">
      <c r="B6" s="469" t="s">
        <v>4918</v>
      </c>
      <c r="C6" s="468" t="s">
        <v>4946</v>
      </c>
      <c r="D6" s="474" t="s">
        <v>4947</v>
      </c>
      <c r="E6" s="55" t="s">
        <v>4948</v>
      </c>
      <c r="F6" s="422" t="s">
        <v>4949</v>
      </c>
      <c r="G6" s="474" t="s">
        <v>4950</v>
      </c>
      <c r="H6" s="55" t="s">
        <v>4951</v>
      </c>
      <c r="I6" s="55" t="s">
        <v>4952</v>
      </c>
      <c r="J6" s="422" t="s">
        <v>4953</v>
      </c>
      <c r="K6" s="55" t="s">
        <v>4954</v>
      </c>
      <c r="M6" s="802" t="s">
        <v>6023</v>
      </c>
      <c r="N6" s="802"/>
      <c r="O6" s="801" t="s">
        <v>6024</v>
      </c>
      <c r="P6" s="801"/>
      <c r="Q6" s="801"/>
      <c r="R6" s="801"/>
      <c r="S6" s="801"/>
      <c r="U6" s="215">
        <v>1</v>
      </c>
    </row>
    <row r="7" spans="2:21" ht="39.950000000000003" customHeight="1">
      <c r="B7" s="497" t="s">
        <v>4955</v>
      </c>
      <c r="C7" s="499" t="s">
        <v>4956</v>
      </c>
      <c r="D7" s="503" t="s">
        <v>4957</v>
      </c>
      <c r="E7" s="500" t="s">
        <v>4958</v>
      </c>
      <c r="F7" s="498" t="s">
        <v>4959</v>
      </c>
      <c r="G7" s="503" t="s">
        <v>4960</v>
      </c>
      <c r="H7" s="500" t="s">
        <v>4961</v>
      </c>
      <c r="I7" s="500" t="s">
        <v>4962</v>
      </c>
      <c r="J7" s="498" t="s">
        <v>4963</v>
      </c>
      <c r="K7" s="500" t="s">
        <v>4964</v>
      </c>
      <c r="M7" s="802" t="s">
        <v>6025</v>
      </c>
      <c r="N7" s="802"/>
      <c r="O7" s="801" t="s">
        <v>6026</v>
      </c>
      <c r="P7" s="801"/>
      <c r="Q7" s="801"/>
      <c r="R7" s="801"/>
      <c r="S7" s="801"/>
      <c r="U7" s="215">
        <v>1</v>
      </c>
    </row>
    <row r="8" spans="2:21" ht="39.950000000000003" customHeight="1">
      <c r="B8" s="469" t="s">
        <v>4955</v>
      </c>
      <c r="C8" s="468" t="s">
        <v>4965</v>
      </c>
      <c r="D8" s="474" t="s">
        <v>4966</v>
      </c>
      <c r="E8" s="55" t="s">
        <v>4967</v>
      </c>
      <c r="F8" s="422" t="s">
        <v>4968</v>
      </c>
      <c r="G8" s="474" t="s">
        <v>4969</v>
      </c>
      <c r="H8" s="55" t="s">
        <v>4970</v>
      </c>
      <c r="I8" s="55" t="s">
        <v>4971</v>
      </c>
      <c r="J8" s="422" t="s">
        <v>4972</v>
      </c>
      <c r="K8" s="55" t="s">
        <v>4973</v>
      </c>
      <c r="M8" s="802" t="s">
        <v>6027</v>
      </c>
      <c r="N8" s="802"/>
      <c r="O8" s="801" t="s">
        <v>6028</v>
      </c>
      <c r="P8" s="801"/>
      <c r="Q8" s="801"/>
      <c r="R8" s="801"/>
      <c r="S8" s="801"/>
      <c r="U8" s="215">
        <v>1</v>
      </c>
    </row>
    <row r="9" spans="2:21" ht="39.950000000000003" customHeight="1">
      <c r="B9" s="497" t="s">
        <v>4955</v>
      </c>
      <c r="C9" s="499" t="s">
        <v>4974</v>
      </c>
      <c r="D9" s="503" t="s">
        <v>4975</v>
      </c>
      <c r="E9" s="500" t="s">
        <v>4976</v>
      </c>
      <c r="F9" s="498" t="s">
        <v>4977</v>
      </c>
      <c r="G9" s="503" t="s">
        <v>4978</v>
      </c>
      <c r="H9" s="500" t="s">
        <v>4979</v>
      </c>
      <c r="I9" s="500" t="s">
        <v>4980</v>
      </c>
      <c r="J9" s="498" t="s">
        <v>4981</v>
      </c>
      <c r="K9" s="500" t="s">
        <v>4982</v>
      </c>
      <c r="M9" s="107"/>
      <c r="N9" s="107"/>
      <c r="O9" s="107"/>
      <c r="P9" s="107"/>
      <c r="Q9" s="107"/>
      <c r="R9" s="107"/>
      <c r="S9" s="107"/>
      <c r="U9" s="215">
        <v>1</v>
      </c>
    </row>
    <row r="10" spans="2:21" ht="39.950000000000003" customHeight="1">
      <c r="B10" s="469" t="s">
        <v>4955</v>
      </c>
      <c r="C10" s="468" t="s">
        <v>4983</v>
      </c>
      <c r="D10" s="474" t="s">
        <v>4984</v>
      </c>
      <c r="E10" s="55" t="s">
        <v>4985</v>
      </c>
      <c r="F10" s="422" t="s">
        <v>4986</v>
      </c>
      <c r="G10" s="474" t="s">
        <v>4987</v>
      </c>
      <c r="H10" s="55" t="s">
        <v>4988</v>
      </c>
      <c r="I10" s="55" t="s">
        <v>4989</v>
      </c>
      <c r="J10" s="422" t="s">
        <v>4990</v>
      </c>
      <c r="K10" s="55" t="s">
        <v>4991</v>
      </c>
      <c r="M10" s="870" t="s">
        <v>6029</v>
      </c>
      <c r="N10" s="870"/>
      <c r="O10" s="870"/>
      <c r="P10" s="870"/>
      <c r="Q10" s="870"/>
      <c r="R10" s="870"/>
      <c r="S10" s="870"/>
      <c r="U10" s="215">
        <v>1</v>
      </c>
    </row>
    <row r="11" spans="2:21" ht="39.950000000000003" customHeight="1">
      <c r="B11" s="497" t="s">
        <v>4955</v>
      </c>
      <c r="C11" s="499" t="s">
        <v>4992</v>
      </c>
      <c r="D11" s="503" t="s">
        <v>4993</v>
      </c>
      <c r="E11" s="500" t="s">
        <v>4994</v>
      </c>
      <c r="F11" s="498" t="s">
        <v>4995</v>
      </c>
      <c r="G11" s="503" t="s">
        <v>4996</v>
      </c>
      <c r="H11" s="500" t="s">
        <v>4997</v>
      </c>
      <c r="I11" s="500" t="s">
        <v>4998</v>
      </c>
      <c r="J11" s="498" t="s">
        <v>4999</v>
      </c>
      <c r="K11" s="500" t="s">
        <v>5000</v>
      </c>
      <c r="M11" s="801" t="s">
        <v>6030</v>
      </c>
      <c r="N11" s="801"/>
      <c r="O11" s="801"/>
      <c r="P11" s="801"/>
      <c r="Q11" s="801"/>
      <c r="R11" s="801"/>
      <c r="S11" s="801"/>
      <c r="U11" s="215">
        <v>1</v>
      </c>
    </row>
    <row r="12" spans="2:21" ht="39.950000000000003" customHeight="1">
      <c r="B12" s="469" t="s">
        <v>5001</v>
      </c>
      <c r="C12" s="468" t="s">
        <v>5002</v>
      </c>
      <c r="D12" s="474" t="s">
        <v>5003</v>
      </c>
      <c r="E12" s="55" t="s">
        <v>5004</v>
      </c>
      <c r="F12" s="422" t="s">
        <v>5005</v>
      </c>
      <c r="G12" s="474" t="s">
        <v>5006</v>
      </c>
      <c r="H12" s="55" t="s">
        <v>5007</v>
      </c>
      <c r="I12" s="55" t="s">
        <v>5008</v>
      </c>
      <c r="J12" s="422" t="s">
        <v>5009</v>
      </c>
      <c r="K12" s="55" t="s">
        <v>5010</v>
      </c>
      <c r="M12" s="801" t="s">
        <v>6031</v>
      </c>
      <c r="N12" s="801"/>
      <c r="O12" s="801"/>
      <c r="P12" s="801"/>
      <c r="Q12" s="801"/>
      <c r="R12" s="801"/>
      <c r="S12" s="801"/>
      <c r="U12" s="215">
        <v>1</v>
      </c>
    </row>
    <row r="13" spans="2:21" ht="39.950000000000003" customHeight="1">
      <c r="B13" s="497" t="s">
        <v>5001</v>
      </c>
      <c r="C13" s="499" t="s">
        <v>5011</v>
      </c>
      <c r="D13" s="503" t="s">
        <v>5012</v>
      </c>
      <c r="E13" s="500" t="s">
        <v>5013</v>
      </c>
      <c r="F13" s="498" t="s">
        <v>5014</v>
      </c>
      <c r="G13" s="503" t="s">
        <v>5015</v>
      </c>
      <c r="H13" s="500" t="s">
        <v>5016</v>
      </c>
      <c r="I13" s="500" t="s">
        <v>5017</v>
      </c>
      <c r="J13" s="498" t="s">
        <v>5018</v>
      </c>
      <c r="K13" s="500" t="s">
        <v>5019</v>
      </c>
      <c r="M13" s="801" t="s">
        <v>6032</v>
      </c>
      <c r="N13" s="801"/>
      <c r="O13" s="801"/>
      <c r="P13" s="801"/>
      <c r="Q13" s="801"/>
      <c r="R13" s="801"/>
      <c r="S13" s="801"/>
      <c r="U13" s="215">
        <v>1</v>
      </c>
    </row>
    <row r="14" spans="2:21" ht="39.950000000000003" customHeight="1">
      <c r="B14" s="469" t="s">
        <v>5001</v>
      </c>
      <c r="C14" s="468" t="s">
        <v>5020</v>
      </c>
      <c r="D14" s="474" t="s">
        <v>5021</v>
      </c>
      <c r="E14" s="55" t="s">
        <v>5022</v>
      </c>
      <c r="F14" s="422" t="s">
        <v>5023</v>
      </c>
      <c r="G14" s="474" t="s">
        <v>5024</v>
      </c>
      <c r="H14" s="55" t="s">
        <v>5025</v>
      </c>
      <c r="I14" s="55" t="s">
        <v>5026</v>
      </c>
      <c r="J14" s="422" t="s">
        <v>5027</v>
      </c>
      <c r="K14" s="55" t="s">
        <v>5028</v>
      </c>
      <c r="M14" s="801" t="s">
        <v>6033</v>
      </c>
      <c r="N14" s="801"/>
      <c r="O14" s="801"/>
      <c r="P14" s="801"/>
      <c r="Q14" s="801"/>
      <c r="R14" s="801"/>
      <c r="S14" s="801"/>
      <c r="U14" s="215">
        <v>1</v>
      </c>
    </row>
    <row r="15" spans="2:21">
      <c r="M15" s="801" t="s">
        <v>6034</v>
      </c>
      <c r="N15" s="801"/>
      <c r="O15" s="801"/>
      <c r="P15" s="801"/>
      <c r="Q15" s="801"/>
      <c r="R15" s="801"/>
      <c r="S15" s="801"/>
      <c r="U15" s="215">
        <v>1</v>
      </c>
    </row>
    <row r="16" spans="2:21">
      <c r="M16" s="801" t="s">
        <v>6035</v>
      </c>
      <c r="N16" s="801"/>
      <c r="O16" s="801"/>
      <c r="P16" s="801"/>
      <c r="Q16" s="801"/>
      <c r="R16" s="801"/>
      <c r="S16" s="801"/>
      <c r="U16" s="215">
        <v>1</v>
      </c>
    </row>
    <row r="17" spans="3:21" s="104" customFormat="1">
      <c r="C17" s="610" t="s">
        <v>5847</v>
      </c>
      <c r="D17" s="540" t="str" cm="1">
        <f t="array" aca="1" ref="D17" ca="1">CELL("nomfichier")</f>
        <v>D:\Données\1.UPRT\0-UPRT.fait\1-UPRT.FR-SITE-WEB\ff-fiches-fabrications\ff.fiches.fabrication.2026\ffr-restaurant-2026\[02-16-parcours-saveurs_complet.28.09.2026.xlsx]13_MATRICE_MAROC</v>
      </c>
      <c r="E17" s="540"/>
      <c r="F17" s="540"/>
      <c r="G17" s="540"/>
      <c r="M17" s="107"/>
      <c r="N17" s="107"/>
      <c r="O17" s="107"/>
      <c r="P17" s="107"/>
      <c r="Q17" s="107"/>
      <c r="R17" s="107"/>
      <c r="S17" s="107"/>
      <c r="U17" s="215">
        <v>1</v>
      </c>
    </row>
    <row r="18" spans="3:21" ht="18.75">
      <c r="M18" s="870" t="s">
        <v>6036</v>
      </c>
      <c r="N18" s="870"/>
      <c r="O18" s="870"/>
      <c r="P18" s="870"/>
      <c r="Q18" s="870"/>
      <c r="R18" s="870"/>
      <c r="S18" s="870"/>
      <c r="U18" s="215">
        <v>1</v>
      </c>
    </row>
    <row r="19" spans="3:21">
      <c r="M19" s="802" t="s">
        <v>6037</v>
      </c>
      <c r="N19" s="802"/>
      <c r="O19" s="801" t="s">
        <v>6038</v>
      </c>
      <c r="P19" s="801"/>
      <c r="Q19" s="801"/>
      <c r="R19" s="801"/>
      <c r="S19" s="801"/>
      <c r="U19" s="215">
        <v>1</v>
      </c>
    </row>
    <row r="20" spans="3:21">
      <c r="M20" s="802" t="s">
        <v>6039</v>
      </c>
      <c r="N20" s="802"/>
      <c r="O20" s="801" t="s">
        <v>6040</v>
      </c>
      <c r="P20" s="801"/>
      <c r="Q20" s="801"/>
      <c r="R20" s="801"/>
      <c r="S20" s="801"/>
      <c r="U20" s="215">
        <v>1</v>
      </c>
    </row>
    <row r="21" spans="3:21">
      <c r="M21" s="802" t="s">
        <v>6041</v>
      </c>
      <c r="N21" s="802"/>
      <c r="O21" s="801" t="s">
        <v>6042</v>
      </c>
      <c r="P21" s="801"/>
      <c r="Q21" s="801"/>
      <c r="R21" s="801"/>
      <c r="S21" s="801"/>
      <c r="U21" s="215">
        <v>1</v>
      </c>
    </row>
    <row r="22" spans="3:21">
      <c r="M22" s="802" t="s">
        <v>6043</v>
      </c>
      <c r="N22" s="802"/>
      <c r="O22" s="801" t="s">
        <v>6044</v>
      </c>
      <c r="P22" s="801"/>
      <c r="Q22" s="801"/>
      <c r="R22" s="801"/>
      <c r="S22" s="801"/>
      <c r="U22" s="215">
        <v>1</v>
      </c>
    </row>
    <row r="23" spans="3:21">
      <c r="M23" s="802" t="s">
        <v>6045</v>
      </c>
      <c r="N23" s="802"/>
      <c r="O23" s="801" t="s">
        <v>6046</v>
      </c>
      <c r="P23" s="801"/>
      <c r="Q23" s="801"/>
      <c r="R23" s="801"/>
      <c r="S23" s="801"/>
      <c r="U23" s="215">
        <v>1</v>
      </c>
    </row>
    <row r="24" spans="3:21">
      <c r="M24" s="802" t="s">
        <v>6047</v>
      </c>
      <c r="N24" s="802"/>
      <c r="O24" s="801" t="s">
        <v>6048</v>
      </c>
      <c r="P24" s="801"/>
      <c r="Q24" s="801"/>
      <c r="R24" s="801"/>
      <c r="S24" s="801"/>
      <c r="U24" s="215">
        <v>1</v>
      </c>
    </row>
    <row r="25" spans="3:21">
      <c r="M25" s="802" t="s">
        <v>6049</v>
      </c>
      <c r="N25" s="802"/>
      <c r="O25" s="801" t="s">
        <v>6050</v>
      </c>
      <c r="P25" s="801"/>
      <c r="Q25" s="801"/>
      <c r="R25" s="801"/>
      <c r="S25" s="801"/>
      <c r="U25" s="215">
        <v>1</v>
      </c>
    </row>
    <row r="26" spans="3:21">
      <c r="M26" s="802" t="s">
        <v>6051</v>
      </c>
      <c r="N26" s="802"/>
      <c r="O26" s="801" t="s">
        <v>6052</v>
      </c>
      <c r="P26" s="801"/>
      <c r="Q26" s="801"/>
      <c r="R26" s="801"/>
      <c r="S26" s="801"/>
      <c r="U26" s="215">
        <v>1</v>
      </c>
    </row>
    <row r="27" spans="3:21">
      <c r="M27" s="802" t="s">
        <v>6053</v>
      </c>
      <c r="N27" s="802"/>
      <c r="O27" s="801" t="s">
        <v>6054</v>
      </c>
      <c r="P27" s="801"/>
      <c r="Q27" s="801"/>
      <c r="R27" s="801"/>
      <c r="S27" s="801"/>
      <c r="U27" s="215">
        <v>1</v>
      </c>
    </row>
    <row r="28" spans="3:21">
      <c r="M28" s="802" t="s">
        <v>6055</v>
      </c>
      <c r="N28" s="802"/>
      <c r="O28" s="801" t="s">
        <v>6056</v>
      </c>
      <c r="P28" s="801"/>
      <c r="Q28" s="801"/>
      <c r="R28" s="801"/>
      <c r="S28" s="801"/>
      <c r="U28" s="215">
        <v>1</v>
      </c>
    </row>
    <row r="29" spans="3:21">
      <c r="M29" s="107"/>
      <c r="N29" s="107"/>
      <c r="O29" s="107"/>
      <c r="P29" s="107"/>
      <c r="Q29" s="107"/>
      <c r="R29" s="107"/>
      <c r="S29" s="107"/>
      <c r="U29" s="215">
        <v>1</v>
      </c>
    </row>
    <row r="30" spans="3:21" ht="18.75">
      <c r="M30" s="870" t="s">
        <v>6057</v>
      </c>
      <c r="N30" s="870"/>
      <c r="O30" s="870"/>
      <c r="P30" s="870"/>
      <c r="Q30" s="870"/>
      <c r="R30" s="870"/>
      <c r="S30" s="870"/>
      <c r="U30" s="215">
        <v>1</v>
      </c>
    </row>
    <row r="31" spans="3:21" ht="15.75" customHeight="1">
      <c r="M31" s="801" t="s">
        <v>6058</v>
      </c>
      <c r="N31" s="801"/>
      <c r="O31" s="801"/>
      <c r="P31" s="801"/>
      <c r="Q31" s="801"/>
      <c r="R31" s="801"/>
      <c r="S31" s="801"/>
      <c r="U31" s="215">
        <v>1</v>
      </c>
    </row>
    <row r="32" spans="3:21">
      <c r="M32" s="801"/>
      <c r="N32" s="801"/>
      <c r="O32" s="801"/>
      <c r="P32" s="801"/>
      <c r="Q32" s="801"/>
      <c r="R32" s="801"/>
      <c r="S32" s="801"/>
      <c r="U32" s="215">
        <v>1</v>
      </c>
    </row>
    <row r="33" spans="1:21" ht="18.75">
      <c r="M33" s="870" t="s">
        <v>6059</v>
      </c>
      <c r="N33" s="870"/>
      <c r="O33" s="870"/>
      <c r="P33" s="870"/>
      <c r="Q33" s="870"/>
      <c r="R33" s="870"/>
      <c r="S33" s="870"/>
      <c r="U33" s="215">
        <v>1</v>
      </c>
    </row>
    <row r="34" spans="1:21" ht="15.75" customHeight="1">
      <c r="M34" s="805" t="s">
        <v>6060</v>
      </c>
      <c r="N34" s="805"/>
      <c r="O34" s="805"/>
      <c r="P34" s="805"/>
      <c r="Q34" s="805"/>
      <c r="R34" s="805"/>
      <c r="S34" s="805"/>
      <c r="U34" s="215">
        <v>1</v>
      </c>
    </row>
    <row r="35" spans="1:21">
      <c r="M35" s="805"/>
      <c r="N35" s="805"/>
      <c r="O35" s="805"/>
      <c r="P35" s="805"/>
      <c r="Q35" s="805"/>
      <c r="R35" s="805"/>
      <c r="S35" s="805"/>
      <c r="U35" s="215">
        <v>1</v>
      </c>
    </row>
    <row r="36" spans="1:21">
      <c r="M36" s="805"/>
      <c r="N36" s="805"/>
      <c r="O36" s="805"/>
      <c r="P36" s="805"/>
      <c r="Q36" s="805"/>
      <c r="R36" s="805"/>
      <c r="S36" s="805"/>
      <c r="U36" s="216" t="s">
        <v>172</v>
      </c>
    </row>
    <row r="37" spans="1:21">
      <c r="A37" s="215">
        <v>1</v>
      </c>
      <c r="B37" s="215">
        <v>1</v>
      </c>
      <c r="C37" s="215">
        <v>1</v>
      </c>
      <c r="D37" s="215">
        <v>1</v>
      </c>
      <c r="E37" s="215">
        <v>1</v>
      </c>
      <c r="F37" s="215">
        <v>1</v>
      </c>
      <c r="G37" s="215">
        <v>1</v>
      </c>
      <c r="H37" s="215">
        <v>1</v>
      </c>
      <c r="I37" s="215">
        <v>1</v>
      </c>
      <c r="J37" s="215">
        <v>1</v>
      </c>
      <c r="K37" s="215">
        <v>1</v>
      </c>
      <c r="L37" s="215">
        <v>1</v>
      </c>
      <c r="M37" s="215">
        <v>1</v>
      </c>
      <c r="N37" s="215">
        <v>1</v>
      </c>
      <c r="O37" s="215">
        <v>1</v>
      </c>
      <c r="P37" s="215">
        <v>1</v>
      </c>
      <c r="Q37" s="215">
        <v>1</v>
      </c>
      <c r="R37" s="215">
        <v>1</v>
      </c>
      <c r="S37" s="215">
        <v>1</v>
      </c>
      <c r="T37" s="215">
        <v>1</v>
      </c>
      <c r="U37" s="217" t="str">
        <f>ADDRESS(ROW(),COLUMN(),4)</f>
        <v>U37</v>
      </c>
    </row>
  </sheetData>
  <mergeCells count="41">
    <mergeCell ref="M30:S30"/>
    <mergeCell ref="M33:S33"/>
    <mergeCell ref="M3:S4"/>
    <mergeCell ref="M31:S32"/>
    <mergeCell ref="M34:S36"/>
    <mergeCell ref="M26:N26"/>
    <mergeCell ref="O26:S26"/>
    <mergeCell ref="M27:N27"/>
    <mergeCell ref="O27:S27"/>
    <mergeCell ref="M28:N28"/>
    <mergeCell ref="O28:S28"/>
    <mergeCell ref="M23:N23"/>
    <mergeCell ref="O23:S23"/>
    <mergeCell ref="M24:N24"/>
    <mergeCell ref="O24:S24"/>
    <mergeCell ref="M25:N25"/>
    <mergeCell ref="O25:S25"/>
    <mergeCell ref="M20:N20"/>
    <mergeCell ref="O20:S20"/>
    <mergeCell ref="M21:N21"/>
    <mergeCell ref="O21:S21"/>
    <mergeCell ref="M22:N22"/>
    <mergeCell ref="O22:S22"/>
    <mergeCell ref="M14:S14"/>
    <mergeCell ref="M15:S15"/>
    <mergeCell ref="M16:S16"/>
    <mergeCell ref="M18:S18"/>
    <mergeCell ref="M19:N19"/>
    <mergeCell ref="O19:S19"/>
    <mergeCell ref="M13:S13"/>
    <mergeCell ref="M2:S2"/>
    <mergeCell ref="M5:S5"/>
    <mergeCell ref="M6:N6"/>
    <mergeCell ref="O6:S6"/>
    <mergeCell ref="M7:N7"/>
    <mergeCell ref="O7:S7"/>
    <mergeCell ref="M8:N8"/>
    <mergeCell ref="O8:S8"/>
    <mergeCell ref="M10:S10"/>
    <mergeCell ref="M11:S11"/>
    <mergeCell ref="M12:S1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99"/>
  <sheetViews>
    <sheetView showGridLines="0" topLeftCell="I1" workbookViewId="0">
      <selection activeCell="L1" sqref="L1"/>
    </sheetView>
  </sheetViews>
  <sheetFormatPr baseColWidth="10" defaultColWidth="9.140625" defaultRowHeight="15"/>
  <cols>
    <col min="1" max="1" width="7.42578125" style="104" customWidth="1"/>
    <col min="2" max="2" width="25" style="104" customWidth="1"/>
    <col min="3" max="3" width="33" style="104" customWidth="1"/>
    <col min="4" max="4" width="52.85546875" style="104" customWidth="1"/>
    <col min="5" max="5" width="57.7109375" style="104" customWidth="1"/>
    <col min="6" max="6" width="52" style="104" customWidth="1"/>
    <col min="7" max="7" width="34" style="104" customWidth="1"/>
    <col min="8" max="8" width="44" style="104" customWidth="1"/>
    <col min="9" max="9" width="51.42578125" style="104" customWidth="1"/>
    <col min="10" max="10" width="40.85546875" style="104" customWidth="1"/>
    <col min="11" max="11" width="38.85546875" style="104" customWidth="1"/>
    <col min="12" max="12" width="9.140625" style="104"/>
    <col min="13" max="14" width="16" style="104" customWidth="1"/>
    <col min="15" max="18" width="13" style="104" customWidth="1"/>
    <col min="19" max="19" width="13" customWidth="1"/>
    <col min="20" max="16384" width="9.140625" style="104"/>
  </cols>
  <sheetData>
    <row r="1" spans="2:21" ht="50.1" customHeight="1">
      <c r="B1" s="435"/>
      <c r="C1" s="435" t="s">
        <v>6020</v>
      </c>
      <c r="D1" s="428"/>
      <c r="E1" s="428"/>
      <c r="F1" s="428"/>
      <c r="G1" s="428"/>
      <c r="H1" s="428"/>
      <c r="I1" s="428"/>
      <c r="J1" s="428"/>
      <c r="K1" s="428"/>
      <c r="U1" s="215">
        <v>1</v>
      </c>
    </row>
    <row r="2" spans="2:21" ht="21">
      <c r="B2" s="440" t="s">
        <v>6421</v>
      </c>
      <c r="M2" s="810" t="s">
        <v>6425</v>
      </c>
      <c r="N2" s="810"/>
      <c r="O2" s="810"/>
      <c r="P2" s="810"/>
      <c r="Q2" s="810"/>
      <c r="R2" s="810"/>
      <c r="S2" s="810"/>
      <c r="U2" s="215">
        <v>1</v>
      </c>
    </row>
    <row r="3" spans="2:21" s="111" customFormat="1" ht="30.75" customHeight="1">
      <c r="B3" s="501" t="s">
        <v>3469</v>
      </c>
      <c r="C3" s="501" t="s">
        <v>3478</v>
      </c>
      <c r="D3" s="501" t="s">
        <v>3479</v>
      </c>
      <c r="E3" s="501" t="s">
        <v>3480</v>
      </c>
      <c r="F3" s="501" t="s">
        <v>3481</v>
      </c>
      <c r="G3" s="501" t="s">
        <v>3482</v>
      </c>
      <c r="H3" s="501" t="s">
        <v>4559</v>
      </c>
      <c r="I3" s="501" t="s">
        <v>3484</v>
      </c>
      <c r="J3" s="501" t="s">
        <v>4560</v>
      </c>
      <c r="K3" s="501" t="s">
        <v>3477</v>
      </c>
      <c r="M3" s="811" t="s">
        <v>6061</v>
      </c>
      <c r="N3" s="811"/>
      <c r="O3" s="811"/>
      <c r="P3" s="811"/>
      <c r="Q3" s="811"/>
      <c r="R3" s="811"/>
      <c r="S3" s="811"/>
      <c r="U3" s="215">
        <v>1</v>
      </c>
    </row>
    <row r="4" spans="2:21" s="111" customFormat="1" ht="50.1" customHeight="1">
      <c r="B4" s="497" t="s">
        <v>4518</v>
      </c>
      <c r="C4" s="499" t="s">
        <v>3504</v>
      </c>
      <c r="D4" s="500" t="s">
        <v>5029</v>
      </c>
      <c r="E4" s="500" t="s">
        <v>5030</v>
      </c>
      <c r="F4" s="498" t="s">
        <v>5031</v>
      </c>
      <c r="G4" s="503" t="s">
        <v>5032</v>
      </c>
      <c r="H4" s="500" t="s">
        <v>5033</v>
      </c>
      <c r="I4" s="500" t="s">
        <v>5034</v>
      </c>
      <c r="J4" s="498" t="s">
        <v>5035</v>
      </c>
      <c r="K4" s="500" t="s">
        <v>5036</v>
      </c>
      <c r="M4" s="811"/>
      <c r="N4" s="811"/>
      <c r="O4" s="811"/>
      <c r="P4" s="811"/>
      <c r="Q4" s="811"/>
      <c r="R4" s="811"/>
      <c r="S4" s="811"/>
      <c r="U4" s="215">
        <v>1</v>
      </c>
    </row>
    <row r="5" spans="2:21" s="111" customFormat="1" ht="50.1" customHeight="1">
      <c r="B5" s="469" t="s">
        <v>4518</v>
      </c>
      <c r="C5" s="468" t="s">
        <v>3526</v>
      </c>
      <c r="D5" s="55" t="s">
        <v>5037</v>
      </c>
      <c r="E5" s="55" t="s">
        <v>5038</v>
      </c>
      <c r="F5" s="422" t="s">
        <v>5039</v>
      </c>
      <c r="G5" s="474" t="s">
        <v>5032</v>
      </c>
      <c r="H5" s="55" t="s">
        <v>5040</v>
      </c>
      <c r="I5" s="55" t="s">
        <v>5041</v>
      </c>
      <c r="J5" s="422" t="s">
        <v>5042</v>
      </c>
      <c r="K5" s="55" t="s">
        <v>5043</v>
      </c>
      <c r="M5" s="228"/>
      <c r="N5" s="228"/>
      <c r="O5" s="228"/>
      <c r="P5" s="228"/>
      <c r="Q5" s="228"/>
      <c r="R5" s="228"/>
      <c r="S5" s="228"/>
      <c r="U5" s="215">
        <v>1</v>
      </c>
    </row>
    <row r="6" spans="2:21" s="111" customFormat="1" ht="50.1" customHeight="1">
      <c r="B6" s="497" t="s">
        <v>4518</v>
      </c>
      <c r="C6" s="499" t="s">
        <v>4532</v>
      </c>
      <c r="D6" s="500" t="s">
        <v>5044</v>
      </c>
      <c r="E6" s="500" t="s">
        <v>5045</v>
      </c>
      <c r="F6" s="498" t="s">
        <v>5046</v>
      </c>
      <c r="G6" s="503" t="s">
        <v>5032</v>
      </c>
      <c r="H6" s="500" t="s">
        <v>5047</v>
      </c>
      <c r="I6" s="500" t="s">
        <v>5048</v>
      </c>
      <c r="J6" s="498" t="s">
        <v>5049</v>
      </c>
      <c r="K6" s="500" t="s">
        <v>5050</v>
      </c>
      <c r="M6" s="800" t="s">
        <v>6062</v>
      </c>
      <c r="N6" s="800"/>
      <c r="O6" s="800"/>
      <c r="P6" s="800"/>
      <c r="Q6" s="800"/>
      <c r="R6" s="800"/>
      <c r="S6" s="800"/>
      <c r="U6" s="215">
        <v>1</v>
      </c>
    </row>
    <row r="7" spans="2:21" s="111" customFormat="1" ht="50.1" customHeight="1">
      <c r="B7" s="469" t="s">
        <v>4518</v>
      </c>
      <c r="C7" s="468" t="s">
        <v>4538</v>
      </c>
      <c r="D7" s="55" t="s">
        <v>5051</v>
      </c>
      <c r="E7" s="55" t="s">
        <v>5052</v>
      </c>
      <c r="F7" s="422" t="s">
        <v>5053</v>
      </c>
      <c r="G7" s="474" t="s">
        <v>5032</v>
      </c>
      <c r="H7" s="55" t="s">
        <v>5054</v>
      </c>
      <c r="I7" s="55" t="s">
        <v>5055</v>
      </c>
      <c r="J7" s="422" t="s">
        <v>5056</v>
      </c>
      <c r="K7" s="55" t="s">
        <v>5057</v>
      </c>
      <c r="M7" s="807" t="s">
        <v>6063</v>
      </c>
      <c r="N7" s="807"/>
      <c r="O7" s="812" t="s">
        <v>6064</v>
      </c>
      <c r="P7" s="812"/>
      <c r="Q7" s="812"/>
      <c r="R7" s="812"/>
      <c r="S7" s="812"/>
      <c r="U7" s="215">
        <v>1</v>
      </c>
    </row>
    <row r="8" spans="2:21" s="111" customFormat="1" ht="50.1" customHeight="1">
      <c r="B8" s="497" t="s">
        <v>4518</v>
      </c>
      <c r="C8" s="499" t="s">
        <v>3568</v>
      </c>
      <c r="D8" s="500" t="s">
        <v>5058</v>
      </c>
      <c r="E8" s="500" t="s">
        <v>5059</v>
      </c>
      <c r="F8" s="498" t="s">
        <v>5060</v>
      </c>
      <c r="G8" s="503" t="s">
        <v>5032</v>
      </c>
      <c r="H8" s="500" t="s">
        <v>5061</v>
      </c>
      <c r="I8" s="500" t="s">
        <v>5062</v>
      </c>
      <c r="J8" s="498" t="s">
        <v>5063</v>
      </c>
      <c r="K8" s="500" t="s">
        <v>5064</v>
      </c>
      <c r="M8" s="807" t="s">
        <v>6065</v>
      </c>
      <c r="N8" s="807"/>
      <c r="O8" s="812" t="s">
        <v>6066</v>
      </c>
      <c r="P8" s="812"/>
      <c r="Q8" s="812"/>
      <c r="R8" s="812"/>
      <c r="S8" s="812"/>
      <c r="U8" s="215">
        <v>1</v>
      </c>
    </row>
    <row r="9" spans="2:21" s="111" customFormat="1" ht="50.1" customHeight="1">
      <c r="B9" s="469" t="s">
        <v>4518</v>
      </c>
      <c r="C9" s="468" t="s">
        <v>4553</v>
      </c>
      <c r="D9" s="55" t="s">
        <v>5065</v>
      </c>
      <c r="E9" s="55" t="s">
        <v>5066</v>
      </c>
      <c r="F9" s="422" t="s">
        <v>5067</v>
      </c>
      <c r="G9" s="474" t="s">
        <v>5032</v>
      </c>
      <c r="H9" s="55" t="s">
        <v>5068</v>
      </c>
      <c r="I9" s="55" t="s">
        <v>5069</v>
      </c>
      <c r="J9" s="422" t="s">
        <v>5070</v>
      </c>
      <c r="K9" s="55" t="s">
        <v>5071</v>
      </c>
      <c r="M9" s="807" t="s">
        <v>6067</v>
      </c>
      <c r="N9" s="807"/>
      <c r="O9" s="812" t="s">
        <v>6068</v>
      </c>
      <c r="P9" s="812"/>
      <c r="Q9" s="812"/>
      <c r="R9" s="812"/>
      <c r="S9" s="812"/>
      <c r="U9" s="215">
        <v>1</v>
      </c>
    </row>
    <row r="10" spans="2:21" s="111" customFormat="1" ht="50.1" customHeight="1">
      <c r="B10" s="497" t="s">
        <v>4518</v>
      </c>
      <c r="C10" s="499" t="s">
        <v>3610</v>
      </c>
      <c r="D10" s="500" t="s">
        <v>5072</v>
      </c>
      <c r="E10" s="500" t="s">
        <v>5073</v>
      </c>
      <c r="F10" s="498" t="s">
        <v>5074</v>
      </c>
      <c r="G10" s="503" t="s">
        <v>5032</v>
      </c>
      <c r="H10" s="500" t="s">
        <v>5075</v>
      </c>
      <c r="I10" s="500" t="s">
        <v>5076</v>
      </c>
      <c r="J10" s="498" t="s">
        <v>5077</v>
      </c>
      <c r="K10" s="500" t="s">
        <v>5078</v>
      </c>
      <c r="M10" s="807" t="s">
        <v>6069</v>
      </c>
      <c r="N10" s="807"/>
      <c r="O10" s="812" t="s">
        <v>6070</v>
      </c>
      <c r="P10" s="812"/>
      <c r="Q10" s="812"/>
      <c r="R10" s="812"/>
      <c r="S10" s="812"/>
      <c r="U10" s="215">
        <v>1</v>
      </c>
    </row>
    <row r="11" spans="2:21" s="111" customFormat="1" ht="50.1" customHeight="1">
      <c r="B11" s="469" t="s">
        <v>4518</v>
      </c>
      <c r="C11" s="468" t="s">
        <v>4566</v>
      </c>
      <c r="D11" s="55" t="s">
        <v>5079</v>
      </c>
      <c r="E11" s="55" t="s">
        <v>5080</v>
      </c>
      <c r="F11" s="422" t="s">
        <v>5081</v>
      </c>
      <c r="G11" s="474" t="s">
        <v>5032</v>
      </c>
      <c r="H11" s="55" t="s">
        <v>5082</v>
      </c>
      <c r="I11" s="55" t="s">
        <v>5083</v>
      </c>
      <c r="J11" s="422" t="s">
        <v>5084</v>
      </c>
      <c r="K11" s="55" t="s">
        <v>5085</v>
      </c>
      <c r="M11" s="807" t="s">
        <v>6071</v>
      </c>
      <c r="N11" s="807"/>
      <c r="O11" s="812" t="s">
        <v>6072</v>
      </c>
      <c r="P11" s="812"/>
      <c r="Q11" s="812"/>
      <c r="R11" s="812"/>
      <c r="S11" s="812"/>
      <c r="U11" s="215">
        <v>1</v>
      </c>
    </row>
    <row r="12" spans="2:21" s="111" customFormat="1" ht="50.1" customHeight="1">
      <c r="B12" s="497" t="s">
        <v>4524</v>
      </c>
      <c r="C12" s="499" t="s">
        <v>3504</v>
      </c>
      <c r="D12" s="500" t="s">
        <v>5086</v>
      </c>
      <c r="E12" s="500" t="s">
        <v>5087</v>
      </c>
      <c r="F12" s="498" t="s">
        <v>5031</v>
      </c>
      <c r="G12" s="503" t="s">
        <v>5088</v>
      </c>
      <c r="H12" s="500" t="s">
        <v>5033</v>
      </c>
      <c r="I12" s="500" t="s">
        <v>5034</v>
      </c>
      <c r="J12" s="498" t="s">
        <v>5035</v>
      </c>
      <c r="K12" s="500" t="s">
        <v>5089</v>
      </c>
      <c r="M12" s="807" t="s">
        <v>6073</v>
      </c>
      <c r="N12" s="807"/>
      <c r="O12" s="812" t="s">
        <v>6074</v>
      </c>
      <c r="P12" s="812"/>
      <c r="Q12" s="812"/>
      <c r="R12" s="812"/>
      <c r="S12" s="812"/>
      <c r="U12" s="215">
        <v>1</v>
      </c>
    </row>
    <row r="13" spans="2:21" s="111" customFormat="1" ht="50.1" customHeight="1">
      <c r="B13" s="469" t="s">
        <v>4524</v>
      </c>
      <c r="C13" s="468" t="s">
        <v>3526</v>
      </c>
      <c r="D13" s="55" t="s">
        <v>5090</v>
      </c>
      <c r="E13" s="55" t="s">
        <v>5091</v>
      </c>
      <c r="F13" s="422" t="s">
        <v>5039</v>
      </c>
      <c r="G13" s="474" t="s">
        <v>5088</v>
      </c>
      <c r="H13" s="55" t="s">
        <v>5040</v>
      </c>
      <c r="I13" s="55" t="s">
        <v>5041</v>
      </c>
      <c r="J13" s="422" t="s">
        <v>5042</v>
      </c>
      <c r="K13" s="55" t="s">
        <v>5092</v>
      </c>
      <c r="M13" s="807" t="s">
        <v>6075</v>
      </c>
      <c r="N13" s="807"/>
      <c r="O13" s="812" t="s">
        <v>6076</v>
      </c>
      <c r="P13" s="812"/>
      <c r="Q13" s="812"/>
      <c r="R13" s="812"/>
      <c r="S13" s="812"/>
      <c r="U13" s="215">
        <v>1</v>
      </c>
    </row>
    <row r="14" spans="2:21" s="111" customFormat="1" ht="50.1" customHeight="1">
      <c r="B14" s="497" t="s">
        <v>4524</v>
      </c>
      <c r="C14" s="499" t="s">
        <v>4532</v>
      </c>
      <c r="D14" s="500" t="s">
        <v>5044</v>
      </c>
      <c r="E14" s="500" t="s">
        <v>5093</v>
      </c>
      <c r="F14" s="498" t="s">
        <v>5046</v>
      </c>
      <c r="G14" s="503" t="s">
        <v>5088</v>
      </c>
      <c r="H14" s="500" t="s">
        <v>5047</v>
      </c>
      <c r="I14" s="500" t="s">
        <v>5048</v>
      </c>
      <c r="J14" s="498" t="s">
        <v>5049</v>
      </c>
      <c r="K14" s="500" t="s">
        <v>5094</v>
      </c>
      <c r="M14" s="807" t="s">
        <v>6077</v>
      </c>
      <c r="N14" s="807"/>
      <c r="O14" s="812" t="s">
        <v>6078</v>
      </c>
      <c r="P14" s="812"/>
      <c r="Q14" s="812"/>
      <c r="R14" s="812"/>
      <c r="S14" s="812"/>
      <c r="U14" s="215">
        <v>1</v>
      </c>
    </row>
    <row r="15" spans="2:21" s="111" customFormat="1" ht="50.1" customHeight="1">
      <c r="B15" s="469" t="s">
        <v>4524</v>
      </c>
      <c r="C15" s="468" t="s">
        <v>4538</v>
      </c>
      <c r="D15" s="55" t="s">
        <v>5095</v>
      </c>
      <c r="E15" s="55" t="s">
        <v>5096</v>
      </c>
      <c r="F15" s="422" t="s">
        <v>5097</v>
      </c>
      <c r="G15" s="474" t="s">
        <v>5088</v>
      </c>
      <c r="H15" s="55" t="s">
        <v>5054</v>
      </c>
      <c r="I15" s="55" t="s">
        <v>5055</v>
      </c>
      <c r="J15" s="422" t="s">
        <v>5056</v>
      </c>
      <c r="K15" s="55" t="s">
        <v>5098</v>
      </c>
      <c r="M15" s="228"/>
      <c r="N15" s="228"/>
      <c r="O15" s="228"/>
      <c r="P15" s="228"/>
      <c r="Q15" s="228"/>
      <c r="R15" s="228"/>
      <c r="S15" s="228"/>
      <c r="U15" s="215">
        <v>1</v>
      </c>
    </row>
    <row r="16" spans="2:21" s="111" customFormat="1" ht="50.1" customHeight="1">
      <c r="B16" s="497" t="s">
        <v>4524</v>
      </c>
      <c r="C16" s="499" t="s">
        <v>3568</v>
      </c>
      <c r="D16" s="500" t="s">
        <v>5099</v>
      </c>
      <c r="E16" s="500" t="s">
        <v>5059</v>
      </c>
      <c r="F16" s="498" t="s">
        <v>5060</v>
      </c>
      <c r="G16" s="503" t="s">
        <v>5088</v>
      </c>
      <c r="H16" s="500" t="s">
        <v>5061</v>
      </c>
      <c r="I16" s="500" t="s">
        <v>5062</v>
      </c>
      <c r="J16" s="498" t="s">
        <v>5063</v>
      </c>
      <c r="K16" s="500" t="s">
        <v>5100</v>
      </c>
      <c r="M16" s="808" t="s">
        <v>6079</v>
      </c>
      <c r="N16" s="808"/>
      <c r="O16" s="808"/>
      <c r="P16" s="808"/>
      <c r="Q16" s="808"/>
      <c r="R16" s="808"/>
      <c r="S16" s="808"/>
      <c r="U16" s="215">
        <v>1</v>
      </c>
    </row>
    <row r="17" spans="2:21" s="111" customFormat="1" ht="50.1" customHeight="1">
      <c r="B17" s="469" t="s">
        <v>4524</v>
      </c>
      <c r="C17" s="468" t="s">
        <v>4553</v>
      </c>
      <c r="D17" s="55" t="s">
        <v>5065</v>
      </c>
      <c r="E17" s="55" t="s">
        <v>5066</v>
      </c>
      <c r="F17" s="422" t="s">
        <v>5101</v>
      </c>
      <c r="G17" s="474" t="s">
        <v>5088</v>
      </c>
      <c r="H17" s="55" t="s">
        <v>5068</v>
      </c>
      <c r="I17" s="55" t="s">
        <v>5069</v>
      </c>
      <c r="J17" s="422" t="s">
        <v>5070</v>
      </c>
      <c r="K17" s="55" t="s">
        <v>5102</v>
      </c>
      <c r="M17" s="801" t="s">
        <v>6080</v>
      </c>
      <c r="N17" s="801"/>
      <c r="O17" s="801"/>
      <c r="P17" s="801"/>
      <c r="Q17" s="801"/>
      <c r="R17" s="801"/>
      <c r="S17" s="801"/>
      <c r="U17" s="215">
        <v>1</v>
      </c>
    </row>
    <row r="18" spans="2:21" s="111" customFormat="1" ht="50.1" customHeight="1">
      <c r="B18" s="497" t="s">
        <v>4524</v>
      </c>
      <c r="C18" s="499" t="s">
        <v>3610</v>
      </c>
      <c r="D18" s="500" t="s">
        <v>5103</v>
      </c>
      <c r="E18" s="500" t="s">
        <v>5104</v>
      </c>
      <c r="F18" s="498" t="s">
        <v>5074</v>
      </c>
      <c r="G18" s="503" t="s">
        <v>5088</v>
      </c>
      <c r="H18" s="500" t="s">
        <v>5075</v>
      </c>
      <c r="I18" s="500" t="s">
        <v>5076</v>
      </c>
      <c r="J18" s="498" t="s">
        <v>5077</v>
      </c>
      <c r="K18" s="500" t="s">
        <v>5105</v>
      </c>
      <c r="M18" s="801" t="s">
        <v>6081</v>
      </c>
      <c r="N18" s="801"/>
      <c r="O18" s="801"/>
      <c r="P18" s="801"/>
      <c r="Q18" s="801"/>
      <c r="R18" s="801"/>
      <c r="S18" s="801"/>
      <c r="U18" s="215">
        <v>1</v>
      </c>
    </row>
    <row r="19" spans="2:21" s="111" customFormat="1" ht="50.1" customHeight="1">
      <c r="B19" s="469" t="s">
        <v>4524</v>
      </c>
      <c r="C19" s="468" t="s">
        <v>4566</v>
      </c>
      <c r="D19" s="55" t="s">
        <v>5106</v>
      </c>
      <c r="E19" s="55" t="s">
        <v>5080</v>
      </c>
      <c r="F19" s="422" t="s">
        <v>5081</v>
      </c>
      <c r="G19" s="474" t="s">
        <v>5088</v>
      </c>
      <c r="H19" s="55" t="s">
        <v>5082</v>
      </c>
      <c r="I19" s="55" t="s">
        <v>5083</v>
      </c>
      <c r="J19" s="422" t="s">
        <v>5084</v>
      </c>
      <c r="K19" s="55" t="s">
        <v>5107</v>
      </c>
      <c r="M19" s="801" t="s">
        <v>6082</v>
      </c>
      <c r="N19" s="801"/>
      <c r="O19" s="801"/>
      <c r="P19" s="801"/>
      <c r="Q19" s="801"/>
      <c r="R19" s="801"/>
      <c r="S19" s="801"/>
      <c r="U19" s="215">
        <v>1</v>
      </c>
    </row>
    <row r="20" spans="2:21" s="111" customFormat="1" ht="50.1" customHeight="1">
      <c r="B20" s="497" t="s">
        <v>4531</v>
      </c>
      <c r="C20" s="499" t="s">
        <v>3504</v>
      </c>
      <c r="D20" s="500" t="s">
        <v>5108</v>
      </c>
      <c r="E20" s="500" t="s">
        <v>5109</v>
      </c>
      <c r="F20" s="498" t="s">
        <v>5031</v>
      </c>
      <c r="G20" s="503" t="s">
        <v>5110</v>
      </c>
      <c r="H20" s="500" t="s">
        <v>5033</v>
      </c>
      <c r="I20" s="500" t="s">
        <v>5034</v>
      </c>
      <c r="J20" s="498" t="s">
        <v>5035</v>
      </c>
      <c r="K20" s="500" t="s">
        <v>5111</v>
      </c>
      <c r="M20" s="801" t="s">
        <v>6083</v>
      </c>
      <c r="N20" s="801"/>
      <c r="O20" s="801"/>
      <c r="P20" s="801"/>
      <c r="Q20" s="801"/>
      <c r="R20" s="801"/>
      <c r="S20" s="801"/>
      <c r="U20" s="215">
        <v>1</v>
      </c>
    </row>
    <row r="21" spans="2:21" s="111" customFormat="1" ht="50.1" customHeight="1">
      <c r="B21" s="469" t="s">
        <v>4531</v>
      </c>
      <c r="C21" s="468" t="s">
        <v>3526</v>
      </c>
      <c r="D21" s="55" t="s">
        <v>5112</v>
      </c>
      <c r="E21" s="55" t="s">
        <v>5113</v>
      </c>
      <c r="F21" s="422" t="s">
        <v>5039</v>
      </c>
      <c r="G21" s="474" t="s">
        <v>5110</v>
      </c>
      <c r="H21" s="55" t="s">
        <v>5040</v>
      </c>
      <c r="I21" s="55" t="s">
        <v>5041</v>
      </c>
      <c r="J21" s="422" t="s">
        <v>5042</v>
      </c>
      <c r="K21" s="55" t="s">
        <v>5114</v>
      </c>
      <c r="M21" s="801" t="s">
        <v>6084</v>
      </c>
      <c r="N21" s="801"/>
      <c r="O21" s="801"/>
      <c r="P21" s="801"/>
      <c r="Q21" s="801"/>
      <c r="R21" s="801"/>
      <c r="S21" s="801"/>
      <c r="U21" s="215">
        <v>1</v>
      </c>
    </row>
    <row r="22" spans="2:21" s="111" customFormat="1" ht="50.1" customHeight="1">
      <c r="B22" s="497" t="s">
        <v>4531</v>
      </c>
      <c r="C22" s="499" t="s">
        <v>4532</v>
      </c>
      <c r="D22" s="500" t="s">
        <v>5044</v>
      </c>
      <c r="E22" s="500" t="s">
        <v>5115</v>
      </c>
      <c r="F22" s="498" t="s">
        <v>5046</v>
      </c>
      <c r="G22" s="503" t="s">
        <v>5110</v>
      </c>
      <c r="H22" s="500" t="s">
        <v>5047</v>
      </c>
      <c r="I22" s="500" t="s">
        <v>5048</v>
      </c>
      <c r="J22" s="498" t="s">
        <v>5049</v>
      </c>
      <c r="K22" s="500" t="s">
        <v>5116</v>
      </c>
      <c r="M22" s="801" t="s">
        <v>6085</v>
      </c>
      <c r="N22" s="801"/>
      <c r="O22" s="801"/>
      <c r="P22" s="801"/>
      <c r="Q22" s="801"/>
      <c r="R22" s="801"/>
      <c r="S22" s="801"/>
      <c r="U22" s="215">
        <v>1</v>
      </c>
    </row>
    <row r="23" spans="2:21" s="111" customFormat="1" ht="50.1" customHeight="1">
      <c r="B23" s="469" t="s">
        <v>4531</v>
      </c>
      <c r="C23" s="468" t="s">
        <v>4538</v>
      </c>
      <c r="D23" s="55" t="s">
        <v>5117</v>
      </c>
      <c r="E23" s="55" t="s">
        <v>5118</v>
      </c>
      <c r="F23" s="422" t="s">
        <v>5119</v>
      </c>
      <c r="G23" s="474" t="s">
        <v>5110</v>
      </c>
      <c r="H23" s="55" t="s">
        <v>5054</v>
      </c>
      <c r="I23" s="55" t="s">
        <v>5055</v>
      </c>
      <c r="J23" s="422" t="s">
        <v>5056</v>
      </c>
      <c r="K23" s="55" t="s">
        <v>5120</v>
      </c>
      <c r="M23" s="228"/>
      <c r="N23" s="228"/>
      <c r="O23" s="228"/>
      <c r="P23" s="228"/>
      <c r="Q23" s="228"/>
      <c r="R23" s="228"/>
      <c r="S23" s="228"/>
      <c r="U23" s="215">
        <v>1</v>
      </c>
    </row>
    <row r="24" spans="2:21" s="111" customFormat="1" ht="50.1" customHeight="1">
      <c r="B24" s="497" t="s">
        <v>4531</v>
      </c>
      <c r="C24" s="499" t="s">
        <v>3568</v>
      </c>
      <c r="D24" s="500" t="s">
        <v>5121</v>
      </c>
      <c r="E24" s="500" t="s">
        <v>5059</v>
      </c>
      <c r="F24" s="498" t="s">
        <v>5060</v>
      </c>
      <c r="G24" s="503" t="s">
        <v>5110</v>
      </c>
      <c r="H24" s="500" t="s">
        <v>5061</v>
      </c>
      <c r="I24" s="500" t="s">
        <v>5062</v>
      </c>
      <c r="J24" s="498" t="s">
        <v>5063</v>
      </c>
      <c r="K24" s="500" t="s">
        <v>5122</v>
      </c>
      <c r="M24" s="800" t="s">
        <v>6086</v>
      </c>
      <c r="N24" s="800"/>
      <c r="O24" s="800"/>
      <c r="P24" s="800"/>
      <c r="Q24" s="800"/>
      <c r="R24" s="800"/>
      <c r="S24" s="800"/>
      <c r="U24" s="215">
        <v>1</v>
      </c>
    </row>
    <row r="25" spans="2:21" s="111" customFormat="1" ht="50.1" customHeight="1">
      <c r="B25" s="469" t="s">
        <v>4531</v>
      </c>
      <c r="C25" s="468" t="s">
        <v>4553</v>
      </c>
      <c r="D25" s="55" t="s">
        <v>5065</v>
      </c>
      <c r="E25" s="55" t="s">
        <v>5066</v>
      </c>
      <c r="F25" s="422" t="s">
        <v>5123</v>
      </c>
      <c r="G25" s="474" t="s">
        <v>5110</v>
      </c>
      <c r="H25" s="55" t="s">
        <v>5068</v>
      </c>
      <c r="I25" s="55" t="s">
        <v>5069</v>
      </c>
      <c r="J25" s="422" t="s">
        <v>5070</v>
      </c>
      <c r="K25" s="55" t="s">
        <v>5124</v>
      </c>
      <c r="M25" s="813" t="s">
        <v>6087</v>
      </c>
      <c r="N25" s="813"/>
      <c r="O25" s="813"/>
      <c r="P25" s="813"/>
      <c r="Q25" s="813"/>
      <c r="R25" s="813"/>
      <c r="S25" s="813"/>
      <c r="U25" s="215">
        <v>1</v>
      </c>
    </row>
    <row r="26" spans="2:21" s="111" customFormat="1" ht="50.1" customHeight="1">
      <c r="B26" s="497" t="s">
        <v>4531</v>
      </c>
      <c r="C26" s="499" t="s">
        <v>3610</v>
      </c>
      <c r="D26" s="500" t="s">
        <v>5125</v>
      </c>
      <c r="E26" s="500" t="s">
        <v>5126</v>
      </c>
      <c r="F26" s="498" t="s">
        <v>5074</v>
      </c>
      <c r="G26" s="503" t="s">
        <v>5110</v>
      </c>
      <c r="H26" s="500" t="s">
        <v>5075</v>
      </c>
      <c r="I26" s="500" t="s">
        <v>5076</v>
      </c>
      <c r="J26" s="498" t="s">
        <v>5077</v>
      </c>
      <c r="K26" s="500" t="s">
        <v>5127</v>
      </c>
      <c r="M26" s="813"/>
      <c r="N26" s="813"/>
      <c r="O26" s="813"/>
      <c r="P26" s="813"/>
      <c r="Q26" s="813"/>
      <c r="R26" s="813"/>
      <c r="S26" s="813"/>
      <c r="U26" s="215">
        <v>1</v>
      </c>
    </row>
    <row r="27" spans="2:21" s="111" customFormat="1" ht="50.1" customHeight="1">
      <c r="B27" s="469" t="s">
        <v>4531</v>
      </c>
      <c r="C27" s="468" t="s">
        <v>4566</v>
      </c>
      <c r="D27" s="55" t="s">
        <v>5128</v>
      </c>
      <c r="E27" s="55" t="s">
        <v>5080</v>
      </c>
      <c r="F27" s="422" t="s">
        <v>5081</v>
      </c>
      <c r="G27" s="474" t="s">
        <v>5110</v>
      </c>
      <c r="H27" s="55" t="s">
        <v>5082</v>
      </c>
      <c r="I27" s="55" t="s">
        <v>5083</v>
      </c>
      <c r="J27" s="422" t="s">
        <v>5084</v>
      </c>
      <c r="K27" s="55" t="s">
        <v>5129</v>
      </c>
      <c r="M27" s="800" t="s">
        <v>6088</v>
      </c>
      <c r="N27" s="800"/>
      <c r="O27" s="800"/>
      <c r="P27" s="800"/>
      <c r="Q27" s="800"/>
      <c r="R27" s="800"/>
      <c r="S27" s="800"/>
      <c r="U27" s="215">
        <v>1</v>
      </c>
    </row>
    <row r="28" spans="2:21" s="111" customFormat="1" ht="50.1" customHeight="1">
      <c r="B28" s="497" t="s">
        <v>4537</v>
      </c>
      <c r="C28" s="499" t="s">
        <v>3504</v>
      </c>
      <c r="D28" s="500" t="s">
        <v>5130</v>
      </c>
      <c r="E28" s="500" t="s">
        <v>5131</v>
      </c>
      <c r="F28" s="498" t="s">
        <v>5031</v>
      </c>
      <c r="G28" s="503" t="s">
        <v>5132</v>
      </c>
      <c r="H28" s="500" t="s">
        <v>5033</v>
      </c>
      <c r="I28" s="500" t="s">
        <v>5034</v>
      </c>
      <c r="J28" s="498" t="s">
        <v>5035</v>
      </c>
      <c r="K28" s="500" t="s">
        <v>5133</v>
      </c>
      <c r="M28" s="801" t="s">
        <v>6089</v>
      </c>
      <c r="N28" s="801"/>
      <c r="O28" s="801"/>
      <c r="P28" s="801"/>
      <c r="Q28" s="801"/>
      <c r="R28" s="801"/>
      <c r="S28" s="801"/>
      <c r="U28" s="215">
        <v>1</v>
      </c>
    </row>
    <row r="29" spans="2:21" s="111" customFormat="1" ht="50.1" customHeight="1">
      <c r="B29" s="469" t="s">
        <v>4537</v>
      </c>
      <c r="C29" s="468" t="s">
        <v>3526</v>
      </c>
      <c r="D29" s="55" t="s">
        <v>5134</v>
      </c>
      <c r="E29" s="55" t="s">
        <v>5113</v>
      </c>
      <c r="F29" s="422" t="s">
        <v>5039</v>
      </c>
      <c r="G29" s="474" t="s">
        <v>5132</v>
      </c>
      <c r="H29" s="55" t="s">
        <v>5040</v>
      </c>
      <c r="I29" s="55" t="s">
        <v>5041</v>
      </c>
      <c r="J29" s="422" t="s">
        <v>5042</v>
      </c>
      <c r="K29" s="55" t="s">
        <v>5135</v>
      </c>
      <c r="M29" s="801" t="s">
        <v>6090</v>
      </c>
      <c r="N29" s="801"/>
      <c r="O29" s="801"/>
      <c r="P29" s="801"/>
      <c r="Q29" s="801"/>
      <c r="R29" s="801"/>
      <c r="S29" s="801"/>
      <c r="U29" s="215">
        <v>1</v>
      </c>
    </row>
    <row r="30" spans="2:21" s="111" customFormat="1" ht="50.1" customHeight="1">
      <c r="B30" s="497" t="s">
        <v>4537</v>
      </c>
      <c r="C30" s="499" t="s">
        <v>4532</v>
      </c>
      <c r="D30" s="500" t="s">
        <v>5044</v>
      </c>
      <c r="E30" s="500" t="s">
        <v>5136</v>
      </c>
      <c r="F30" s="498" t="s">
        <v>5046</v>
      </c>
      <c r="G30" s="503" t="s">
        <v>5132</v>
      </c>
      <c r="H30" s="500" t="s">
        <v>5047</v>
      </c>
      <c r="I30" s="500" t="s">
        <v>5048</v>
      </c>
      <c r="J30" s="498" t="s">
        <v>5049</v>
      </c>
      <c r="K30" s="500" t="s">
        <v>5137</v>
      </c>
      <c r="M30" s="801" t="s">
        <v>6091</v>
      </c>
      <c r="N30" s="801"/>
      <c r="O30" s="801"/>
      <c r="P30" s="801"/>
      <c r="Q30" s="801"/>
      <c r="R30" s="801"/>
      <c r="S30" s="801"/>
      <c r="U30" s="215">
        <v>1</v>
      </c>
    </row>
    <row r="31" spans="2:21" s="111" customFormat="1" ht="50.1" customHeight="1">
      <c r="B31" s="469" t="s">
        <v>4537</v>
      </c>
      <c r="C31" s="468" t="s">
        <v>4538</v>
      </c>
      <c r="D31" s="55" t="s">
        <v>5138</v>
      </c>
      <c r="E31" s="55" t="s">
        <v>5139</v>
      </c>
      <c r="F31" s="422" t="s">
        <v>5140</v>
      </c>
      <c r="G31" s="474" t="s">
        <v>5132</v>
      </c>
      <c r="H31" s="55" t="s">
        <v>5054</v>
      </c>
      <c r="I31" s="55" t="s">
        <v>5055</v>
      </c>
      <c r="J31" s="422" t="s">
        <v>5056</v>
      </c>
      <c r="K31" s="55" t="s">
        <v>5141</v>
      </c>
      <c r="M31" s="801" t="s">
        <v>6092</v>
      </c>
      <c r="N31" s="801"/>
      <c r="O31" s="801"/>
      <c r="P31" s="801"/>
      <c r="Q31" s="801"/>
      <c r="R31" s="801"/>
      <c r="S31" s="801"/>
      <c r="U31" s="215">
        <v>1</v>
      </c>
    </row>
    <row r="32" spans="2:21" s="111" customFormat="1" ht="50.1" customHeight="1">
      <c r="B32" s="497" t="s">
        <v>4537</v>
      </c>
      <c r="C32" s="499" t="s">
        <v>3568</v>
      </c>
      <c r="D32" s="500" t="s">
        <v>5142</v>
      </c>
      <c r="E32" s="500" t="s">
        <v>5059</v>
      </c>
      <c r="F32" s="498" t="s">
        <v>5060</v>
      </c>
      <c r="G32" s="503" t="s">
        <v>5132</v>
      </c>
      <c r="H32" s="500" t="s">
        <v>5061</v>
      </c>
      <c r="I32" s="500" t="s">
        <v>5062</v>
      </c>
      <c r="J32" s="498" t="s">
        <v>5063</v>
      </c>
      <c r="K32" s="500" t="s">
        <v>5143</v>
      </c>
      <c r="M32" s="801" t="s">
        <v>6093</v>
      </c>
      <c r="N32" s="801"/>
      <c r="O32" s="801"/>
      <c r="P32" s="801"/>
      <c r="Q32" s="801"/>
      <c r="R32" s="801"/>
      <c r="S32" s="801"/>
      <c r="U32" s="215">
        <v>1</v>
      </c>
    </row>
    <row r="33" spans="2:21" s="111" customFormat="1" ht="50.1" customHeight="1">
      <c r="B33" s="469" t="s">
        <v>4537</v>
      </c>
      <c r="C33" s="468" t="s">
        <v>4553</v>
      </c>
      <c r="D33" s="55" t="s">
        <v>5065</v>
      </c>
      <c r="E33" s="55" t="s">
        <v>5066</v>
      </c>
      <c r="F33" s="422" t="s">
        <v>5144</v>
      </c>
      <c r="G33" s="474" t="s">
        <v>5132</v>
      </c>
      <c r="H33" s="55" t="s">
        <v>5068</v>
      </c>
      <c r="I33" s="55" t="s">
        <v>5069</v>
      </c>
      <c r="J33" s="422" t="s">
        <v>5070</v>
      </c>
      <c r="K33" s="55" t="s">
        <v>5145</v>
      </c>
      <c r="M33" s="801" t="s">
        <v>6094</v>
      </c>
      <c r="N33" s="801"/>
      <c r="O33" s="801"/>
      <c r="P33" s="801"/>
      <c r="Q33" s="801"/>
      <c r="R33" s="801"/>
      <c r="S33" s="801"/>
      <c r="U33" s="215">
        <v>1</v>
      </c>
    </row>
    <row r="34" spans="2:21" s="111" customFormat="1" ht="50.1" customHeight="1">
      <c r="B34" s="497" t="s">
        <v>4537</v>
      </c>
      <c r="C34" s="499" t="s">
        <v>3610</v>
      </c>
      <c r="D34" s="500" t="s">
        <v>5146</v>
      </c>
      <c r="E34" s="500" t="s">
        <v>5147</v>
      </c>
      <c r="F34" s="498" t="s">
        <v>5074</v>
      </c>
      <c r="G34" s="503" t="s">
        <v>5132</v>
      </c>
      <c r="H34" s="500" t="s">
        <v>5075</v>
      </c>
      <c r="I34" s="500" t="s">
        <v>5076</v>
      </c>
      <c r="J34" s="498" t="s">
        <v>5077</v>
      </c>
      <c r="K34" s="500" t="s">
        <v>5148</v>
      </c>
      <c r="M34" s="801" t="s">
        <v>6095</v>
      </c>
      <c r="N34" s="801"/>
      <c r="O34" s="801"/>
      <c r="P34" s="801"/>
      <c r="Q34" s="801"/>
      <c r="R34" s="801"/>
      <c r="S34" s="801"/>
      <c r="U34" s="215">
        <v>1</v>
      </c>
    </row>
    <row r="35" spans="2:21" s="111" customFormat="1" ht="50.1" customHeight="1">
      <c r="B35" s="469" t="s">
        <v>4537</v>
      </c>
      <c r="C35" s="468" t="s">
        <v>4566</v>
      </c>
      <c r="D35" s="55" t="s">
        <v>5149</v>
      </c>
      <c r="E35" s="55" t="s">
        <v>5080</v>
      </c>
      <c r="F35" s="422" t="s">
        <v>5081</v>
      </c>
      <c r="G35" s="474" t="s">
        <v>5132</v>
      </c>
      <c r="H35" s="55" t="s">
        <v>5082</v>
      </c>
      <c r="I35" s="55" t="s">
        <v>5083</v>
      </c>
      <c r="J35" s="422" t="s">
        <v>5084</v>
      </c>
      <c r="K35" s="55" t="s">
        <v>5150</v>
      </c>
      <c r="M35" s="800" t="s">
        <v>6096</v>
      </c>
      <c r="N35" s="800"/>
      <c r="O35" s="800"/>
      <c r="P35" s="800"/>
      <c r="Q35" s="800"/>
      <c r="R35" s="800"/>
      <c r="S35" s="800"/>
      <c r="U35" s="215">
        <v>1</v>
      </c>
    </row>
    <row r="36" spans="2:21" s="111" customFormat="1" ht="50.1" customHeight="1">
      <c r="B36" s="497" t="s">
        <v>4543</v>
      </c>
      <c r="C36" s="499" t="s">
        <v>3504</v>
      </c>
      <c r="D36" s="500" t="s">
        <v>5151</v>
      </c>
      <c r="E36" s="500" t="s">
        <v>5152</v>
      </c>
      <c r="F36" s="498" t="s">
        <v>5031</v>
      </c>
      <c r="G36" s="503" t="s">
        <v>5153</v>
      </c>
      <c r="H36" s="500" t="s">
        <v>5033</v>
      </c>
      <c r="I36" s="500" t="s">
        <v>5034</v>
      </c>
      <c r="J36" s="498" t="s">
        <v>5035</v>
      </c>
      <c r="K36" s="500" t="s">
        <v>5154</v>
      </c>
      <c r="M36" s="809" t="s">
        <v>6097</v>
      </c>
      <c r="N36" s="809"/>
      <c r="O36" s="809"/>
      <c r="P36" s="809"/>
      <c r="Q36" s="809"/>
      <c r="R36" s="809"/>
      <c r="S36" s="809"/>
      <c r="U36" s="215">
        <v>1</v>
      </c>
    </row>
    <row r="37" spans="2:21" s="111" customFormat="1" ht="50.1" customHeight="1">
      <c r="B37" s="469" t="s">
        <v>4543</v>
      </c>
      <c r="C37" s="468" t="s">
        <v>3526</v>
      </c>
      <c r="D37" s="55" t="s">
        <v>5155</v>
      </c>
      <c r="E37" s="55" t="s">
        <v>5156</v>
      </c>
      <c r="F37" s="422" t="s">
        <v>5039</v>
      </c>
      <c r="G37" s="474" t="s">
        <v>5153</v>
      </c>
      <c r="H37" s="55" t="s">
        <v>5040</v>
      </c>
      <c r="I37" s="55" t="s">
        <v>5041</v>
      </c>
      <c r="J37" s="422" t="s">
        <v>5042</v>
      </c>
      <c r="K37" s="55" t="s">
        <v>5157</v>
      </c>
      <c r="M37" s="809"/>
      <c r="N37" s="809"/>
      <c r="O37" s="809"/>
      <c r="P37" s="809"/>
      <c r="Q37" s="809"/>
      <c r="R37" s="809"/>
      <c r="S37" s="809"/>
      <c r="U37" s="215">
        <v>1</v>
      </c>
    </row>
    <row r="38" spans="2:21" s="111" customFormat="1" ht="50.1" customHeight="1">
      <c r="B38" s="497" t="s">
        <v>4543</v>
      </c>
      <c r="C38" s="499" t="s">
        <v>4532</v>
      </c>
      <c r="D38" s="500" t="s">
        <v>5044</v>
      </c>
      <c r="E38" s="500" t="s">
        <v>5158</v>
      </c>
      <c r="F38" s="498" t="s">
        <v>5046</v>
      </c>
      <c r="G38" s="503" t="s">
        <v>5153</v>
      </c>
      <c r="H38" s="500" t="s">
        <v>5047</v>
      </c>
      <c r="I38" s="500" t="s">
        <v>5048</v>
      </c>
      <c r="J38" s="498" t="s">
        <v>5049</v>
      </c>
      <c r="K38" s="500" t="s">
        <v>5159</v>
      </c>
      <c r="M38" s="800" t="s">
        <v>6098</v>
      </c>
      <c r="N38" s="800"/>
      <c r="O38" s="800"/>
      <c r="P38" s="800"/>
      <c r="Q38" s="800"/>
      <c r="R38" s="800"/>
      <c r="S38" s="800"/>
      <c r="U38" s="215">
        <v>1</v>
      </c>
    </row>
    <row r="39" spans="2:21" s="111" customFormat="1" ht="50.1" customHeight="1">
      <c r="B39" s="469" t="s">
        <v>4543</v>
      </c>
      <c r="C39" s="468" t="s">
        <v>4538</v>
      </c>
      <c r="D39" s="55" t="s">
        <v>5160</v>
      </c>
      <c r="E39" s="55" t="s">
        <v>5161</v>
      </c>
      <c r="F39" s="422" t="s">
        <v>5162</v>
      </c>
      <c r="G39" s="474" t="s">
        <v>5153</v>
      </c>
      <c r="H39" s="55" t="s">
        <v>5054</v>
      </c>
      <c r="I39" s="55" t="s">
        <v>5055</v>
      </c>
      <c r="J39" s="422" t="s">
        <v>5056</v>
      </c>
      <c r="K39" s="55" t="s">
        <v>5163</v>
      </c>
      <c r="M39" s="806" t="s">
        <v>6099</v>
      </c>
      <c r="N39" s="806"/>
      <c r="O39" s="806"/>
      <c r="P39" s="806"/>
      <c r="Q39" s="806"/>
      <c r="R39" s="806"/>
      <c r="S39" s="622"/>
      <c r="U39" s="215">
        <v>1</v>
      </c>
    </row>
    <row r="40" spans="2:21" s="111" customFormat="1" ht="50.1" customHeight="1">
      <c r="B40" s="497" t="s">
        <v>4543</v>
      </c>
      <c r="C40" s="499" t="s">
        <v>3568</v>
      </c>
      <c r="D40" s="500" t="s">
        <v>5164</v>
      </c>
      <c r="E40" s="500" t="s">
        <v>5059</v>
      </c>
      <c r="F40" s="498" t="s">
        <v>5060</v>
      </c>
      <c r="G40" s="503" t="s">
        <v>5153</v>
      </c>
      <c r="H40" s="500" t="s">
        <v>5061</v>
      </c>
      <c r="I40" s="500" t="s">
        <v>5062</v>
      </c>
      <c r="J40" s="498" t="s">
        <v>5063</v>
      </c>
      <c r="K40" s="500" t="s">
        <v>5165</v>
      </c>
      <c r="M40" s="806"/>
      <c r="N40" s="806"/>
      <c r="O40" s="806"/>
      <c r="P40" s="806"/>
      <c r="Q40" s="806"/>
      <c r="R40" s="806"/>
      <c r="S40" s="622"/>
      <c r="U40" s="215">
        <v>1</v>
      </c>
    </row>
    <row r="41" spans="2:21" s="111" customFormat="1" ht="50.1" customHeight="1">
      <c r="B41" s="469" t="s">
        <v>4543</v>
      </c>
      <c r="C41" s="468" t="s">
        <v>4553</v>
      </c>
      <c r="D41" s="55" t="s">
        <v>5065</v>
      </c>
      <c r="E41" s="55" t="s">
        <v>5066</v>
      </c>
      <c r="F41" s="422" t="s">
        <v>5166</v>
      </c>
      <c r="G41" s="474" t="s">
        <v>5153</v>
      </c>
      <c r="H41" s="55" t="s">
        <v>5068</v>
      </c>
      <c r="I41" s="55" t="s">
        <v>5069</v>
      </c>
      <c r="J41" s="422" t="s">
        <v>5070</v>
      </c>
      <c r="K41" s="55" t="s">
        <v>5167</v>
      </c>
      <c r="U41" s="215">
        <v>1</v>
      </c>
    </row>
    <row r="42" spans="2:21" s="111" customFormat="1" ht="50.1" customHeight="1">
      <c r="B42" s="497" t="s">
        <v>4543</v>
      </c>
      <c r="C42" s="499" t="s">
        <v>3610</v>
      </c>
      <c r="D42" s="500" t="s">
        <v>5168</v>
      </c>
      <c r="E42" s="500" t="s">
        <v>5169</v>
      </c>
      <c r="F42" s="498" t="s">
        <v>5074</v>
      </c>
      <c r="G42" s="503" t="s">
        <v>5153</v>
      </c>
      <c r="H42" s="500" t="s">
        <v>5075</v>
      </c>
      <c r="I42" s="500" t="s">
        <v>5076</v>
      </c>
      <c r="J42" s="498" t="s">
        <v>5077</v>
      </c>
      <c r="K42" s="500" t="s">
        <v>5170</v>
      </c>
      <c r="M42" s="800" t="s">
        <v>6100</v>
      </c>
      <c r="N42" s="800"/>
      <c r="O42" s="800"/>
      <c r="P42" s="800"/>
      <c r="Q42" s="800"/>
      <c r="R42" s="800"/>
      <c r="S42" s="800"/>
      <c r="U42" s="215">
        <v>1</v>
      </c>
    </row>
    <row r="43" spans="2:21" s="111" customFormat="1" ht="50.1" customHeight="1">
      <c r="B43" s="469" t="s">
        <v>4543</v>
      </c>
      <c r="C43" s="468" t="s">
        <v>4566</v>
      </c>
      <c r="D43" s="55" t="s">
        <v>5171</v>
      </c>
      <c r="E43" s="55" t="s">
        <v>5080</v>
      </c>
      <c r="F43" s="422" t="s">
        <v>5081</v>
      </c>
      <c r="G43" s="474" t="s">
        <v>5153</v>
      </c>
      <c r="H43" s="55" t="s">
        <v>5082</v>
      </c>
      <c r="I43" s="55" t="s">
        <v>5083</v>
      </c>
      <c r="J43" s="422" t="s">
        <v>5084</v>
      </c>
      <c r="K43" s="55" t="s">
        <v>5172</v>
      </c>
      <c r="M43" s="805" t="s">
        <v>6101</v>
      </c>
      <c r="N43" s="805"/>
      <c r="O43" s="805"/>
      <c r="P43" s="805"/>
      <c r="Q43" s="805"/>
      <c r="R43" s="805"/>
      <c r="S43" s="805"/>
      <c r="U43" s="215">
        <v>1</v>
      </c>
    </row>
    <row r="44" spans="2:21" s="111" customFormat="1" ht="50.1" customHeight="1">
      <c r="B44" s="497" t="s">
        <v>4552</v>
      </c>
      <c r="C44" s="499" t="s">
        <v>3504</v>
      </c>
      <c r="D44" s="500" t="s">
        <v>5173</v>
      </c>
      <c r="E44" s="500" t="s">
        <v>5174</v>
      </c>
      <c r="F44" s="498" t="s">
        <v>5031</v>
      </c>
      <c r="G44" s="503" t="s">
        <v>5175</v>
      </c>
      <c r="H44" s="500" t="s">
        <v>5033</v>
      </c>
      <c r="I44" s="500" t="s">
        <v>5034</v>
      </c>
      <c r="J44" s="498" t="s">
        <v>5035</v>
      </c>
      <c r="K44" s="500" t="s">
        <v>5176</v>
      </c>
      <c r="M44" s="805"/>
      <c r="N44" s="805"/>
      <c r="O44" s="805"/>
      <c r="P44" s="805"/>
      <c r="Q44" s="805"/>
      <c r="R44" s="805"/>
      <c r="S44" s="805"/>
      <c r="U44" s="215">
        <v>1</v>
      </c>
    </row>
    <row r="45" spans="2:21" s="111" customFormat="1" ht="50.1" customHeight="1">
      <c r="B45" s="469" t="s">
        <v>4552</v>
      </c>
      <c r="C45" s="468" t="s">
        <v>3526</v>
      </c>
      <c r="D45" s="55" t="s">
        <v>5177</v>
      </c>
      <c r="E45" s="55" t="s">
        <v>5178</v>
      </c>
      <c r="F45" s="422" t="s">
        <v>5039</v>
      </c>
      <c r="G45" s="474" t="s">
        <v>5175</v>
      </c>
      <c r="H45" s="55" t="s">
        <v>5040</v>
      </c>
      <c r="I45" s="55" t="s">
        <v>5041</v>
      </c>
      <c r="J45" s="422" t="s">
        <v>5042</v>
      </c>
      <c r="K45" s="55" t="s">
        <v>5179</v>
      </c>
      <c r="U45" s="215">
        <v>1</v>
      </c>
    </row>
    <row r="46" spans="2:21" s="111" customFormat="1" ht="50.1" customHeight="1">
      <c r="B46" s="497" t="s">
        <v>4552</v>
      </c>
      <c r="C46" s="499" t="s">
        <v>4532</v>
      </c>
      <c r="D46" s="500" t="s">
        <v>5044</v>
      </c>
      <c r="E46" s="500" t="s">
        <v>5180</v>
      </c>
      <c r="F46" s="498" t="s">
        <v>5046</v>
      </c>
      <c r="G46" s="503" t="s">
        <v>5175</v>
      </c>
      <c r="H46" s="500" t="s">
        <v>5047</v>
      </c>
      <c r="I46" s="500" t="s">
        <v>5048</v>
      </c>
      <c r="J46" s="498" t="s">
        <v>5049</v>
      </c>
      <c r="K46" s="500" t="s">
        <v>5181</v>
      </c>
      <c r="U46" s="215">
        <v>1</v>
      </c>
    </row>
    <row r="47" spans="2:21" s="111" customFormat="1" ht="50.1" customHeight="1">
      <c r="B47" s="469" t="s">
        <v>4552</v>
      </c>
      <c r="C47" s="468" t="s">
        <v>4538</v>
      </c>
      <c r="D47" s="55" t="s">
        <v>5182</v>
      </c>
      <c r="E47" s="55" t="s">
        <v>5183</v>
      </c>
      <c r="F47" s="422" t="s">
        <v>5184</v>
      </c>
      <c r="G47" s="474" t="s">
        <v>5175</v>
      </c>
      <c r="H47" s="55" t="s">
        <v>5054</v>
      </c>
      <c r="I47" s="55" t="s">
        <v>5055</v>
      </c>
      <c r="J47" s="422" t="s">
        <v>5056</v>
      </c>
      <c r="K47" s="55" t="s">
        <v>5185</v>
      </c>
      <c r="U47" s="215">
        <v>1</v>
      </c>
    </row>
    <row r="48" spans="2:21" s="111" customFormat="1" ht="50.1" customHeight="1">
      <c r="B48" s="497" t="s">
        <v>4552</v>
      </c>
      <c r="C48" s="499" t="s">
        <v>3568</v>
      </c>
      <c r="D48" s="500" t="s">
        <v>5186</v>
      </c>
      <c r="E48" s="500" t="s">
        <v>5059</v>
      </c>
      <c r="F48" s="498" t="s">
        <v>5060</v>
      </c>
      <c r="G48" s="503" t="s">
        <v>5175</v>
      </c>
      <c r="H48" s="500" t="s">
        <v>5061</v>
      </c>
      <c r="I48" s="500" t="s">
        <v>5062</v>
      </c>
      <c r="J48" s="498" t="s">
        <v>5063</v>
      </c>
      <c r="K48" s="500" t="s">
        <v>5187</v>
      </c>
      <c r="M48" s="622"/>
      <c r="N48" s="622"/>
      <c r="O48" s="622"/>
      <c r="P48" s="622"/>
      <c r="Q48" s="622"/>
      <c r="R48" s="622"/>
      <c r="S48" s="622"/>
      <c r="U48" s="215">
        <v>1</v>
      </c>
    </row>
    <row r="49" spans="2:21" s="111" customFormat="1" ht="50.1" customHeight="1">
      <c r="B49" s="469" t="s">
        <v>4552</v>
      </c>
      <c r="C49" s="468" t="s">
        <v>4553</v>
      </c>
      <c r="D49" s="55" t="s">
        <v>5065</v>
      </c>
      <c r="E49" s="55" t="s">
        <v>5066</v>
      </c>
      <c r="F49" s="422" t="s">
        <v>5188</v>
      </c>
      <c r="G49" s="474" t="s">
        <v>5175</v>
      </c>
      <c r="H49" s="55" t="s">
        <v>5068</v>
      </c>
      <c r="I49" s="55" t="s">
        <v>5069</v>
      </c>
      <c r="J49" s="422" t="s">
        <v>5070</v>
      </c>
      <c r="K49" s="55" t="s">
        <v>5189</v>
      </c>
      <c r="M49" s="622"/>
      <c r="N49" s="622"/>
      <c r="O49" s="622"/>
      <c r="P49" s="622"/>
      <c r="Q49" s="622"/>
      <c r="R49" s="622"/>
      <c r="S49" s="622"/>
      <c r="U49" s="215">
        <v>1</v>
      </c>
    </row>
    <row r="50" spans="2:21" s="111" customFormat="1" ht="50.1" customHeight="1">
      <c r="B50" s="497" t="s">
        <v>4552</v>
      </c>
      <c r="C50" s="499" t="s">
        <v>3610</v>
      </c>
      <c r="D50" s="500" t="s">
        <v>5190</v>
      </c>
      <c r="E50" s="500" t="s">
        <v>5191</v>
      </c>
      <c r="F50" s="498" t="s">
        <v>5074</v>
      </c>
      <c r="G50" s="503" t="s">
        <v>5175</v>
      </c>
      <c r="H50" s="500" t="s">
        <v>5075</v>
      </c>
      <c r="I50" s="500" t="s">
        <v>5076</v>
      </c>
      <c r="J50" s="498" t="s">
        <v>5077</v>
      </c>
      <c r="K50" s="500" t="s">
        <v>5192</v>
      </c>
      <c r="M50" s="622"/>
      <c r="N50" s="622"/>
      <c r="O50" s="622"/>
      <c r="P50" s="622"/>
      <c r="Q50" s="622"/>
      <c r="R50" s="622"/>
      <c r="S50" s="622"/>
      <c r="U50" s="215">
        <v>1</v>
      </c>
    </row>
    <row r="51" spans="2:21" s="111" customFormat="1" ht="50.1" customHeight="1">
      <c r="B51" s="469" t="s">
        <v>4552</v>
      </c>
      <c r="C51" s="468" t="s">
        <v>4566</v>
      </c>
      <c r="D51" s="55" t="s">
        <v>5193</v>
      </c>
      <c r="E51" s="55" t="s">
        <v>5080</v>
      </c>
      <c r="F51" s="422" t="s">
        <v>5081</v>
      </c>
      <c r="G51" s="474" t="s">
        <v>5175</v>
      </c>
      <c r="H51" s="55" t="s">
        <v>5082</v>
      </c>
      <c r="I51" s="55" t="s">
        <v>5083</v>
      </c>
      <c r="J51" s="422" t="s">
        <v>5084</v>
      </c>
      <c r="K51" s="55" t="s">
        <v>5194</v>
      </c>
      <c r="M51" s="228"/>
      <c r="N51" s="228"/>
      <c r="O51" s="228"/>
      <c r="P51" s="228"/>
      <c r="Q51" s="228"/>
      <c r="R51" s="228"/>
      <c r="S51" s="228"/>
      <c r="U51" s="215">
        <v>1</v>
      </c>
    </row>
    <row r="52" spans="2:21" s="111" customFormat="1" ht="50.1" customHeight="1">
      <c r="B52" s="504" t="s">
        <v>4558</v>
      </c>
      <c r="C52" s="499" t="s">
        <v>3504</v>
      </c>
      <c r="D52" s="500" t="s">
        <v>5195</v>
      </c>
      <c r="E52" s="500" t="s">
        <v>5196</v>
      </c>
      <c r="F52" s="498" t="s">
        <v>5031</v>
      </c>
      <c r="G52" s="503" t="s">
        <v>5197</v>
      </c>
      <c r="H52" s="500" t="s">
        <v>5033</v>
      </c>
      <c r="I52" s="500" t="s">
        <v>5034</v>
      </c>
      <c r="J52" s="498" t="s">
        <v>5035</v>
      </c>
      <c r="K52" s="500" t="s">
        <v>5198</v>
      </c>
      <c r="U52" s="215">
        <v>1</v>
      </c>
    </row>
    <row r="53" spans="2:21" s="111" customFormat="1" ht="50.1" customHeight="1">
      <c r="B53" s="469" t="s">
        <v>4558</v>
      </c>
      <c r="C53" s="468" t="s">
        <v>3526</v>
      </c>
      <c r="D53" s="55" t="s">
        <v>5199</v>
      </c>
      <c r="E53" s="55" t="s">
        <v>5200</v>
      </c>
      <c r="F53" s="422" t="s">
        <v>5039</v>
      </c>
      <c r="G53" s="474" t="s">
        <v>5197</v>
      </c>
      <c r="H53" s="55" t="s">
        <v>5040</v>
      </c>
      <c r="I53" s="55" t="s">
        <v>5041</v>
      </c>
      <c r="J53" s="422" t="s">
        <v>5042</v>
      </c>
      <c r="K53" s="55" t="s">
        <v>5201</v>
      </c>
      <c r="U53" s="215">
        <v>1</v>
      </c>
    </row>
    <row r="54" spans="2:21" s="111" customFormat="1" ht="50.1" customHeight="1">
      <c r="B54" s="504" t="s">
        <v>4558</v>
      </c>
      <c r="C54" s="499" t="s">
        <v>4532</v>
      </c>
      <c r="D54" s="500" t="s">
        <v>5044</v>
      </c>
      <c r="E54" s="500" t="s">
        <v>5202</v>
      </c>
      <c r="F54" s="498" t="s">
        <v>5046</v>
      </c>
      <c r="G54" s="503" t="s">
        <v>5197</v>
      </c>
      <c r="H54" s="500" t="s">
        <v>5047</v>
      </c>
      <c r="I54" s="500" t="s">
        <v>5048</v>
      </c>
      <c r="J54" s="498" t="s">
        <v>5049</v>
      </c>
      <c r="K54" s="500" t="s">
        <v>5203</v>
      </c>
      <c r="U54" s="215">
        <v>1</v>
      </c>
    </row>
    <row r="55" spans="2:21" s="111" customFormat="1" ht="50.1" customHeight="1">
      <c r="B55" s="469" t="s">
        <v>4558</v>
      </c>
      <c r="C55" s="468" t="s">
        <v>4538</v>
      </c>
      <c r="D55" s="55" t="s">
        <v>5204</v>
      </c>
      <c r="E55" s="55" t="s">
        <v>5205</v>
      </c>
      <c r="F55" s="422" t="s">
        <v>5206</v>
      </c>
      <c r="G55" s="474" t="s">
        <v>5197</v>
      </c>
      <c r="H55" s="55" t="s">
        <v>5054</v>
      </c>
      <c r="I55" s="55" t="s">
        <v>5055</v>
      </c>
      <c r="J55" s="422" t="s">
        <v>5056</v>
      </c>
      <c r="K55" s="55" t="s">
        <v>5207</v>
      </c>
      <c r="M55" s="622"/>
      <c r="N55" s="622"/>
      <c r="O55" s="622"/>
      <c r="P55" s="622"/>
      <c r="Q55" s="622"/>
      <c r="R55" s="622"/>
      <c r="S55" s="622"/>
      <c r="U55" s="215">
        <v>1</v>
      </c>
    </row>
    <row r="56" spans="2:21" s="111" customFormat="1" ht="50.1" customHeight="1">
      <c r="B56" s="504" t="s">
        <v>4558</v>
      </c>
      <c r="C56" s="499" t="s">
        <v>3568</v>
      </c>
      <c r="D56" s="500" t="s">
        <v>5208</v>
      </c>
      <c r="E56" s="500" t="s">
        <v>5059</v>
      </c>
      <c r="F56" s="498" t="s">
        <v>5060</v>
      </c>
      <c r="G56" s="503" t="s">
        <v>5197</v>
      </c>
      <c r="H56" s="500" t="s">
        <v>5061</v>
      </c>
      <c r="I56" s="500" t="s">
        <v>5062</v>
      </c>
      <c r="J56" s="498" t="s">
        <v>5063</v>
      </c>
      <c r="K56" s="500" t="s">
        <v>5209</v>
      </c>
      <c r="M56" s="622"/>
      <c r="N56" s="622"/>
      <c r="O56" s="622"/>
      <c r="P56" s="622"/>
      <c r="Q56" s="622"/>
      <c r="R56" s="622"/>
      <c r="S56" s="622"/>
      <c r="U56" s="215">
        <v>1</v>
      </c>
    </row>
    <row r="57" spans="2:21" s="111" customFormat="1" ht="50.1" customHeight="1">
      <c r="B57" s="469" t="s">
        <v>4558</v>
      </c>
      <c r="C57" s="468" t="s">
        <v>4553</v>
      </c>
      <c r="D57" s="55" t="s">
        <v>5065</v>
      </c>
      <c r="E57" s="55" t="s">
        <v>5066</v>
      </c>
      <c r="F57" s="422" t="s">
        <v>5210</v>
      </c>
      <c r="G57" s="474" t="s">
        <v>5197</v>
      </c>
      <c r="H57" s="55" t="s">
        <v>5068</v>
      </c>
      <c r="I57" s="55" t="s">
        <v>5069</v>
      </c>
      <c r="J57" s="422" t="s">
        <v>5070</v>
      </c>
      <c r="K57" s="55" t="s">
        <v>5211</v>
      </c>
      <c r="M57" s="228"/>
      <c r="N57" s="228"/>
      <c r="O57" s="228"/>
      <c r="P57" s="228"/>
      <c r="Q57" s="228"/>
      <c r="R57" s="228"/>
      <c r="S57" s="228"/>
      <c r="U57" s="215">
        <v>1</v>
      </c>
    </row>
    <row r="58" spans="2:21" s="111" customFormat="1" ht="50.1" customHeight="1">
      <c r="B58" s="504" t="s">
        <v>4558</v>
      </c>
      <c r="C58" s="499" t="s">
        <v>3610</v>
      </c>
      <c r="D58" s="500" t="s">
        <v>5212</v>
      </c>
      <c r="E58" s="500" t="s">
        <v>5213</v>
      </c>
      <c r="F58" s="498" t="s">
        <v>5074</v>
      </c>
      <c r="G58" s="503" t="s">
        <v>5197</v>
      </c>
      <c r="H58" s="500" t="s">
        <v>5075</v>
      </c>
      <c r="I58" s="500" t="s">
        <v>5076</v>
      </c>
      <c r="J58" s="498" t="s">
        <v>5077</v>
      </c>
      <c r="K58" s="500" t="s">
        <v>5214</v>
      </c>
      <c r="M58" s="228"/>
      <c r="N58" s="228"/>
      <c r="O58" s="228"/>
      <c r="P58" s="228"/>
      <c r="Q58" s="228"/>
      <c r="R58" s="228"/>
      <c r="S58" s="228"/>
      <c r="U58" s="215">
        <v>1</v>
      </c>
    </row>
    <row r="59" spans="2:21" s="111" customFormat="1" ht="50.1" customHeight="1">
      <c r="B59" s="469" t="s">
        <v>4558</v>
      </c>
      <c r="C59" s="468" t="s">
        <v>4566</v>
      </c>
      <c r="D59" s="55" t="s">
        <v>5215</v>
      </c>
      <c r="E59" s="55" t="s">
        <v>5080</v>
      </c>
      <c r="F59" s="422" t="s">
        <v>5081</v>
      </c>
      <c r="G59" s="474" t="s">
        <v>5197</v>
      </c>
      <c r="H59" s="55" t="s">
        <v>5082</v>
      </c>
      <c r="I59" s="55" t="s">
        <v>5083</v>
      </c>
      <c r="J59" s="422" t="s">
        <v>5084</v>
      </c>
      <c r="K59" s="55" t="s">
        <v>5216</v>
      </c>
      <c r="M59" s="228"/>
      <c r="N59" s="228"/>
      <c r="O59" s="228"/>
      <c r="P59" s="228"/>
      <c r="Q59" s="228"/>
      <c r="R59" s="228"/>
      <c r="S59" s="228"/>
      <c r="U59" s="215">
        <v>1</v>
      </c>
    </row>
    <row r="60" spans="2:21" s="111" customFormat="1" ht="50.1" customHeight="1">
      <c r="B60" s="504" t="s">
        <v>4565</v>
      </c>
      <c r="C60" s="499" t="s">
        <v>3504</v>
      </c>
      <c r="D60" s="500" t="s">
        <v>5217</v>
      </c>
      <c r="E60" s="500" t="s">
        <v>5218</v>
      </c>
      <c r="F60" s="498" t="s">
        <v>5031</v>
      </c>
      <c r="G60" s="503" t="s">
        <v>5219</v>
      </c>
      <c r="H60" s="500" t="s">
        <v>5033</v>
      </c>
      <c r="I60" s="500" t="s">
        <v>5034</v>
      </c>
      <c r="J60" s="498" t="s">
        <v>5035</v>
      </c>
      <c r="K60" s="500" t="s">
        <v>5220</v>
      </c>
      <c r="M60" s="228"/>
      <c r="N60" s="228"/>
      <c r="O60" s="228"/>
      <c r="P60" s="228"/>
      <c r="Q60" s="228"/>
      <c r="R60" s="228"/>
      <c r="S60" s="228"/>
      <c r="U60" s="215">
        <v>1</v>
      </c>
    </row>
    <row r="61" spans="2:21" s="111" customFormat="1" ht="50.1" customHeight="1">
      <c r="B61" s="469" t="s">
        <v>4565</v>
      </c>
      <c r="C61" s="468" t="s">
        <v>3526</v>
      </c>
      <c r="D61" s="55" t="s">
        <v>5221</v>
      </c>
      <c r="E61" s="55" t="s">
        <v>5222</v>
      </c>
      <c r="F61" s="422" t="s">
        <v>5039</v>
      </c>
      <c r="G61" s="474" t="s">
        <v>5219</v>
      </c>
      <c r="H61" s="55" t="s">
        <v>5040</v>
      </c>
      <c r="I61" s="55" t="s">
        <v>5041</v>
      </c>
      <c r="J61" s="422" t="s">
        <v>5042</v>
      </c>
      <c r="K61" s="55" t="s">
        <v>5223</v>
      </c>
      <c r="M61" s="228"/>
      <c r="N61" s="228"/>
      <c r="O61" s="228"/>
      <c r="P61" s="228"/>
      <c r="Q61" s="228"/>
      <c r="R61" s="228"/>
      <c r="S61" s="228"/>
      <c r="U61" s="215">
        <v>1</v>
      </c>
    </row>
    <row r="62" spans="2:21" s="111" customFormat="1" ht="50.1" customHeight="1">
      <c r="B62" s="504" t="s">
        <v>4565</v>
      </c>
      <c r="C62" s="499" t="s">
        <v>4532</v>
      </c>
      <c r="D62" s="500" t="s">
        <v>5044</v>
      </c>
      <c r="E62" s="500" t="s">
        <v>5224</v>
      </c>
      <c r="F62" s="498" t="s">
        <v>5046</v>
      </c>
      <c r="G62" s="503" t="s">
        <v>5219</v>
      </c>
      <c r="H62" s="500" t="s">
        <v>5047</v>
      </c>
      <c r="I62" s="500" t="s">
        <v>5048</v>
      </c>
      <c r="J62" s="498" t="s">
        <v>5049</v>
      </c>
      <c r="K62" s="500" t="s">
        <v>5225</v>
      </c>
      <c r="M62" s="228"/>
      <c r="N62" s="228"/>
      <c r="O62" s="228"/>
      <c r="P62" s="228"/>
      <c r="Q62" s="228"/>
      <c r="R62" s="228"/>
      <c r="S62" s="228"/>
      <c r="U62" s="215">
        <v>1</v>
      </c>
    </row>
    <row r="63" spans="2:21" s="111" customFormat="1" ht="50.1" customHeight="1">
      <c r="B63" s="469" t="s">
        <v>4565</v>
      </c>
      <c r="C63" s="468" t="s">
        <v>4538</v>
      </c>
      <c r="D63" s="55" t="s">
        <v>5226</v>
      </c>
      <c r="E63" s="55" t="s">
        <v>5227</v>
      </c>
      <c r="F63" s="422" t="s">
        <v>5228</v>
      </c>
      <c r="G63" s="474" t="s">
        <v>5219</v>
      </c>
      <c r="H63" s="55" t="s">
        <v>5054</v>
      </c>
      <c r="I63" s="55" t="s">
        <v>5055</v>
      </c>
      <c r="J63" s="422" t="s">
        <v>5056</v>
      </c>
      <c r="K63" s="55" t="s">
        <v>5229</v>
      </c>
      <c r="M63" s="228"/>
      <c r="N63" s="228"/>
      <c r="O63" s="228"/>
      <c r="P63" s="228"/>
      <c r="Q63" s="228"/>
      <c r="R63" s="228"/>
      <c r="S63" s="228"/>
      <c r="U63" s="215">
        <v>1</v>
      </c>
    </row>
    <row r="64" spans="2:21" s="111" customFormat="1" ht="50.1" customHeight="1">
      <c r="B64" s="504" t="s">
        <v>4565</v>
      </c>
      <c r="C64" s="499" t="s">
        <v>3568</v>
      </c>
      <c r="D64" s="500" t="s">
        <v>5230</v>
      </c>
      <c r="E64" s="500" t="s">
        <v>5059</v>
      </c>
      <c r="F64" s="498" t="s">
        <v>5060</v>
      </c>
      <c r="G64" s="503" t="s">
        <v>5219</v>
      </c>
      <c r="H64" s="500" t="s">
        <v>5061</v>
      </c>
      <c r="I64" s="500" t="s">
        <v>5062</v>
      </c>
      <c r="J64" s="498" t="s">
        <v>5063</v>
      </c>
      <c r="K64" s="500" t="s">
        <v>5231</v>
      </c>
      <c r="M64" s="228"/>
      <c r="N64" s="228"/>
      <c r="O64" s="228"/>
      <c r="P64" s="228"/>
      <c r="Q64" s="228"/>
      <c r="R64" s="228"/>
      <c r="S64" s="228"/>
      <c r="U64" s="215">
        <v>1</v>
      </c>
    </row>
    <row r="65" spans="2:21" s="111" customFormat="1" ht="50.1" customHeight="1">
      <c r="B65" s="469" t="s">
        <v>4565</v>
      </c>
      <c r="C65" s="468" t="s">
        <v>4553</v>
      </c>
      <c r="D65" s="55" t="s">
        <v>5065</v>
      </c>
      <c r="E65" s="55" t="s">
        <v>5066</v>
      </c>
      <c r="F65" s="422" t="s">
        <v>5232</v>
      </c>
      <c r="G65" s="474" t="s">
        <v>5219</v>
      </c>
      <c r="H65" s="55" t="s">
        <v>5068</v>
      </c>
      <c r="I65" s="55" t="s">
        <v>5069</v>
      </c>
      <c r="J65" s="422" t="s">
        <v>5070</v>
      </c>
      <c r="K65" s="55" t="s">
        <v>5233</v>
      </c>
      <c r="M65" s="228"/>
      <c r="N65" s="228"/>
      <c r="O65" s="228"/>
      <c r="P65" s="228"/>
      <c r="Q65" s="228"/>
      <c r="R65" s="228"/>
      <c r="S65" s="228"/>
      <c r="U65" s="215">
        <v>1</v>
      </c>
    </row>
    <row r="66" spans="2:21" s="111" customFormat="1" ht="50.1" customHeight="1">
      <c r="B66" s="504" t="s">
        <v>4565</v>
      </c>
      <c r="C66" s="499" t="s">
        <v>3610</v>
      </c>
      <c r="D66" s="500" t="s">
        <v>5234</v>
      </c>
      <c r="E66" s="500" t="s">
        <v>5235</v>
      </c>
      <c r="F66" s="498" t="s">
        <v>5074</v>
      </c>
      <c r="G66" s="503" t="s">
        <v>5219</v>
      </c>
      <c r="H66" s="500" t="s">
        <v>5075</v>
      </c>
      <c r="I66" s="500" t="s">
        <v>5076</v>
      </c>
      <c r="J66" s="498" t="s">
        <v>5077</v>
      </c>
      <c r="K66" s="500" t="s">
        <v>5236</v>
      </c>
      <c r="M66" s="228"/>
      <c r="N66" s="228"/>
      <c r="O66" s="228"/>
      <c r="P66" s="228"/>
      <c r="Q66" s="228"/>
      <c r="R66" s="228"/>
      <c r="S66" s="228"/>
      <c r="U66" s="215">
        <v>1</v>
      </c>
    </row>
    <row r="67" spans="2:21" s="111" customFormat="1" ht="50.1" customHeight="1">
      <c r="B67" s="469" t="s">
        <v>4565</v>
      </c>
      <c r="C67" s="468" t="s">
        <v>4566</v>
      </c>
      <c r="D67" s="55" t="s">
        <v>5237</v>
      </c>
      <c r="E67" s="55" t="s">
        <v>5080</v>
      </c>
      <c r="F67" s="422" t="s">
        <v>5081</v>
      </c>
      <c r="G67" s="474" t="s">
        <v>5219</v>
      </c>
      <c r="H67" s="55" t="s">
        <v>5082</v>
      </c>
      <c r="I67" s="55" t="s">
        <v>5083</v>
      </c>
      <c r="J67" s="422" t="s">
        <v>5084</v>
      </c>
      <c r="K67" s="55" t="s">
        <v>5238</v>
      </c>
      <c r="M67" s="228"/>
      <c r="N67" s="228"/>
      <c r="O67" s="228"/>
      <c r="P67" s="228"/>
      <c r="Q67" s="228"/>
      <c r="R67" s="228"/>
      <c r="S67" s="228"/>
      <c r="U67" s="215">
        <v>1</v>
      </c>
    </row>
    <row r="68" spans="2:21" ht="50.1" customHeight="1">
      <c r="B68" s="435"/>
      <c r="C68" s="435" t="s">
        <v>5239</v>
      </c>
      <c r="D68" s="428"/>
      <c r="E68" s="428"/>
      <c r="F68" s="428"/>
      <c r="G68" s="428"/>
      <c r="H68" s="428"/>
      <c r="M68" s="263"/>
      <c r="N68" s="263"/>
      <c r="O68" s="263"/>
      <c r="P68" s="263"/>
      <c r="Q68" s="263"/>
      <c r="R68" s="263"/>
      <c r="S68" s="263"/>
      <c r="U68" s="215">
        <v>1</v>
      </c>
    </row>
    <row r="69" spans="2:21" ht="50.1" customHeight="1">
      <c r="B69" s="501" t="s">
        <v>5240</v>
      </c>
      <c r="C69" s="501" t="s">
        <v>5241</v>
      </c>
      <c r="D69" s="501" t="s">
        <v>5242</v>
      </c>
      <c r="E69" s="501" t="s">
        <v>5243</v>
      </c>
      <c r="F69" s="501" t="s">
        <v>5244</v>
      </c>
      <c r="G69" s="501" t="s">
        <v>5245</v>
      </c>
      <c r="H69" s="501" t="s">
        <v>4772</v>
      </c>
      <c r="I69" s="107"/>
      <c r="J69" s="107"/>
      <c r="K69" s="107"/>
      <c r="M69" s="263"/>
      <c r="N69" s="263"/>
      <c r="O69" s="263"/>
      <c r="P69" s="263"/>
      <c r="Q69" s="263"/>
      <c r="R69" s="263"/>
      <c r="S69" s="263"/>
      <c r="U69" s="215">
        <v>1</v>
      </c>
    </row>
    <row r="70" spans="2:21" ht="45" customHeight="1">
      <c r="B70" s="469" t="s">
        <v>5246</v>
      </c>
      <c r="C70" s="468" t="s">
        <v>5247</v>
      </c>
      <c r="D70" s="55" t="s">
        <v>5248</v>
      </c>
      <c r="E70" s="55" t="s">
        <v>5249</v>
      </c>
      <c r="F70" s="40" t="s">
        <v>5250</v>
      </c>
      <c r="G70" s="40" t="s">
        <v>5251</v>
      </c>
      <c r="H70" s="55" t="s">
        <v>5252</v>
      </c>
      <c r="I70" s="107"/>
      <c r="J70" s="107"/>
      <c r="K70" s="107"/>
      <c r="M70" s="263"/>
      <c r="N70" s="263"/>
      <c r="O70" s="263"/>
      <c r="P70" s="263"/>
      <c r="Q70" s="263"/>
      <c r="R70" s="263"/>
      <c r="S70" s="263"/>
      <c r="U70" s="215">
        <v>1</v>
      </c>
    </row>
    <row r="71" spans="2:21" ht="45" customHeight="1">
      <c r="B71" s="469" t="s">
        <v>5253</v>
      </c>
      <c r="C71" s="468" t="s">
        <v>5254</v>
      </c>
      <c r="D71" s="55" t="s">
        <v>5255</v>
      </c>
      <c r="E71" s="55" t="s">
        <v>5256</v>
      </c>
      <c r="F71" s="40" t="s">
        <v>5257</v>
      </c>
      <c r="G71" s="40" t="s">
        <v>5258</v>
      </c>
      <c r="H71" s="55" t="s">
        <v>5259</v>
      </c>
      <c r="I71" s="107"/>
      <c r="J71" s="107"/>
      <c r="K71" s="107"/>
      <c r="M71" s="263"/>
      <c r="N71" s="263"/>
      <c r="O71" s="263"/>
      <c r="P71" s="263"/>
      <c r="Q71" s="263"/>
      <c r="R71" s="263"/>
      <c r="S71" s="263"/>
      <c r="U71" s="215">
        <v>1</v>
      </c>
    </row>
    <row r="72" spans="2:21" ht="45" customHeight="1">
      <c r="B72" s="469" t="s">
        <v>5260</v>
      </c>
      <c r="C72" s="468" t="s">
        <v>5261</v>
      </c>
      <c r="D72" s="55" t="s">
        <v>5262</v>
      </c>
      <c r="E72" s="55" t="s">
        <v>5263</v>
      </c>
      <c r="F72" s="40" t="s">
        <v>5264</v>
      </c>
      <c r="G72" s="40" t="s">
        <v>5265</v>
      </c>
      <c r="H72" s="55" t="s">
        <v>5266</v>
      </c>
      <c r="I72" s="107"/>
      <c r="J72" s="107"/>
      <c r="K72" s="107"/>
      <c r="M72" s="263"/>
      <c r="N72" s="263"/>
      <c r="O72" s="263"/>
      <c r="P72" s="263"/>
      <c r="Q72" s="263"/>
      <c r="R72" s="263"/>
      <c r="S72" s="263"/>
      <c r="U72" s="215">
        <v>1</v>
      </c>
    </row>
    <row r="73" spans="2:21" ht="45" customHeight="1">
      <c r="B73" s="469" t="s">
        <v>5267</v>
      </c>
      <c r="C73" s="468" t="s">
        <v>5268</v>
      </c>
      <c r="D73" s="55" t="s">
        <v>5269</v>
      </c>
      <c r="E73" s="55" t="s">
        <v>5270</v>
      </c>
      <c r="F73" s="40" t="s">
        <v>5271</v>
      </c>
      <c r="G73" s="40" t="s">
        <v>5272</v>
      </c>
      <c r="H73" s="55" t="s">
        <v>5273</v>
      </c>
      <c r="I73" s="107"/>
      <c r="J73" s="107"/>
      <c r="K73" s="107"/>
      <c r="M73" s="263"/>
      <c r="N73" s="263"/>
      <c r="O73" s="263"/>
      <c r="P73" s="263"/>
      <c r="Q73" s="263"/>
      <c r="R73" s="263"/>
      <c r="S73" s="263"/>
      <c r="U73" s="215">
        <v>1</v>
      </c>
    </row>
    <row r="74" spans="2:21" ht="45" customHeight="1">
      <c r="B74" s="469" t="s">
        <v>5274</v>
      </c>
      <c r="C74" s="468" t="s">
        <v>5275</v>
      </c>
      <c r="D74" s="55" t="s">
        <v>5276</v>
      </c>
      <c r="E74" s="55" t="s">
        <v>5277</v>
      </c>
      <c r="F74" s="40" t="s">
        <v>5278</v>
      </c>
      <c r="G74" s="40" t="s">
        <v>5279</v>
      </c>
      <c r="H74" s="55" t="s">
        <v>5280</v>
      </c>
      <c r="I74" s="107"/>
      <c r="J74" s="107"/>
      <c r="K74" s="107"/>
      <c r="M74" s="263"/>
      <c r="N74" s="263"/>
      <c r="O74" s="263"/>
      <c r="P74" s="263"/>
      <c r="Q74" s="263"/>
      <c r="R74" s="263"/>
      <c r="S74" s="263"/>
      <c r="U74" s="215">
        <v>1</v>
      </c>
    </row>
    <row r="75" spans="2:21" ht="45" customHeight="1">
      <c r="B75" s="469" t="s">
        <v>5281</v>
      </c>
      <c r="C75" s="468" t="s">
        <v>5282</v>
      </c>
      <c r="D75" s="55" t="s">
        <v>5283</v>
      </c>
      <c r="E75" s="55" t="s">
        <v>5284</v>
      </c>
      <c r="F75" s="40" t="s">
        <v>5285</v>
      </c>
      <c r="G75" s="40" t="s">
        <v>5286</v>
      </c>
      <c r="H75" s="55" t="s">
        <v>5287</v>
      </c>
      <c r="I75" s="107"/>
      <c r="J75" s="107"/>
      <c r="K75" s="107"/>
      <c r="M75" s="263"/>
      <c r="N75" s="263"/>
      <c r="O75" s="263"/>
      <c r="P75" s="263"/>
      <c r="Q75" s="263"/>
      <c r="R75" s="263"/>
      <c r="S75" s="263"/>
      <c r="U75" s="215">
        <v>1</v>
      </c>
    </row>
    <row r="76" spans="2:21" ht="50.1" customHeight="1">
      <c r="B76" s="40"/>
      <c r="C76" s="40"/>
      <c r="D76" s="40"/>
      <c r="E76" s="40"/>
      <c r="F76" s="40"/>
      <c r="G76" s="40"/>
      <c r="H76" s="40"/>
      <c r="I76" s="107"/>
      <c r="J76" s="107"/>
      <c r="K76" s="107"/>
      <c r="M76" s="263"/>
      <c r="N76" s="263"/>
      <c r="O76" s="263"/>
      <c r="P76" s="263"/>
      <c r="Q76" s="263"/>
      <c r="R76" s="263"/>
      <c r="S76" s="263"/>
      <c r="U76" s="215">
        <v>1</v>
      </c>
    </row>
    <row r="77" spans="2:21" ht="23.25">
      <c r="B77" s="621" t="s">
        <v>5288</v>
      </c>
      <c r="C77" s="506"/>
      <c r="D77" s="506"/>
      <c r="E77" s="506"/>
      <c r="F77" s="506"/>
      <c r="G77" s="506"/>
      <c r="H77" s="506"/>
      <c r="I77" s="107"/>
      <c r="J77" s="107"/>
      <c r="K77" s="107"/>
      <c r="M77" s="263"/>
      <c r="N77" s="263"/>
      <c r="O77" s="263"/>
      <c r="P77" s="263"/>
      <c r="Q77" s="263"/>
      <c r="R77" s="263"/>
      <c r="S77" s="263"/>
      <c r="U77" s="215">
        <v>1</v>
      </c>
    </row>
    <row r="78" spans="2:21" ht="18.75">
      <c r="B78" s="501" t="s">
        <v>317</v>
      </c>
      <c r="C78" s="501" t="s">
        <v>5289</v>
      </c>
      <c r="D78" s="501" t="s">
        <v>5290</v>
      </c>
      <c r="E78" s="501" t="s">
        <v>5291</v>
      </c>
      <c r="F78" s="501" t="s">
        <v>5292</v>
      </c>
      <c r="G78" s="501" t="s">
        <v>5293</v>
      </c>
      <c r="H78" s="501"/>
      <c r="I78" s="107"/>
      <c r="J78" s="107"/>
      <c r="K78" s="107"/>
      <c r="M78" s="263"/>
      <c r="N78" s="263"/>
      <c r="O78" s="263"/>
      <c r="P78" s="263"/>
      <c r="Q78" s="263"/>
      <c r="R78" s="263"/>
      <c r="S78" s="263"/>
      <c r="U78" s="215">
        <v>1</v>
      </c>
    </row>
    <row r="79" spans="2:21" ht="31.5">
      <c r="B79" s="474" t="s">
        <v>5294</v>
      </c>
      <c r="C79" s="55" t="s">
        <v>5295</v>
      </c>
      <c r="D79" s="55" t="s">
        <v>5296</v>
      </c>
      <c r="E79" s="40" t="s">
        <v>5297</v>
      </c>
      <c r="F79" s="422" t="s">
        <v>5298</v>
      </c>
      <c r="G79" s="111" t="s">
        <v>5299</v>
      </c>
      <c r="H79" s="111"/>
      <c r="I79" s="107"/>
      <c r="J79" s="107"/>
      <c r="K79" s="107"/>
      <c r="M79" s="263"/>
      <c r="N79" s="263"/>
      <c r="O79" s="263"/>
      <c r="P79" s="263"/>
      <c r="Q79" s="263"/>
      <c r="R79" s="263"/>
      <c r="S79" s="263"/>
      <c r="U79" s="215">
        <v>1</v>
      </c>
    </row>
    <row r="80" spans="2:21" ht="15.75">
      <c r="B80" s="474" t="s">
        <v>5300</v>
      </c>
      <c r="C80" s="55" t="s">
        <v>5301</v>
      </c>
      <c r="D80" s="55" t="s">
        <v>5302</v>
      </c>
      <c r="E80" s="40" t="s">
        <v>5303</v>
      </c>
      <c r="F80" s="422" t="s">
        <v>5304</v>
      </c>
      <c r="G80" s="111" t="s">
        <v>5305</v>
      </c>
      <c r="H80" s="111"/>
      <c r="I80" s="107"/>
      <c r="J80" s="107"/>
      <c r="K80" s="107"/>
      <c r="M80" s="263"/>
      <c r="N80" s="263"/>
      <c r="O80" s="263"/>
      <c r="P80" s="263"/>
      <c r="Q80" s="263"/>
      <c r="R80" s="263"/>
      <c r="S80" s="263"/>
      <c r="U80" s="215">
        <v>1</v>
      </c>
    </row>
    <row r="81" spans="2:21" ht="31.5">
      <c r="B81" s="474" t="s">
        <v>102</v>
      </c>
      <c r="C81" s="55" t="s">
        <v>5306</v>
      </c>
      <c r="D81" s="55" t="s">
        <v>5307</v>
      </c>
      <c r="E81" s="40" t="s">
        <v>5308</v>
      </c>
      <c r="F81" s="422" t="s">
        <v>5309</v>
      </c>
      <c r="G81" s="111" t="s">
        <v>5310</v>
      </c>
      <c r="H81" s="111"/>
      <c r="I81" s="107"/>
      <c r="J81" s="107"/>
      <c r="K81" s="107"/>
      <c r="M81" s="263"/>
      <c r="N81" s="263"/>
      <c r="O81" s="263"/>
      <c r="P81" s="263"/>
      <c r="Q81" s="263"/>
      <c r="R81" s="263"/>
      <c r="S81" s="263"/>
      <c r="U81" s="215">
        <v>1</v>
      </c>
    </row>
    <row r="82" spans="2:21" ht="15.75">
      <c r="B82" s="474" t="s">
        <v>149</v>
      </c>
      <c r="C82" s="55" t="s">
        <v>5311</v>
      </c>
      <c r="D82" s="55" t="s">
        <v>5312</v>
      </c>
      <c r="E82" s="40" t="s">
        <v>5313</v>
      </c>
      <c r="F82" s="422" t="s">
        <v>5314</v>
      </c>
      <c r="G82" s="111" t="s">
        <v>5315</v>
      </c>
      <c r="H82" s="111"/>
      <c r="I82" s="107"/>
      <c r="J82" s="107"/>
      <c r="K82" s="107"/>
      <c r="M82" s="263"/>
      <c r="N82" s="263"/>
      <c r="O82" s="263"/>
      <c r="P82" s="263"/>
      <c r="Q82" s="263"/>
      <c r="R82" s="263"/>
      <c r="S82" s="263"/>
      <c r="U82" s="215">
        <v>1</v>
      </c>
    </row>
    <row r="83" spans="2:21" ht="15.75">
      <c r="B83" s="474" t="s">
        <v>5316</v>
      </c>
      <c r="C83" s="55" t="s">
        <v>5317</v>
      </c>
      <c r="D83" s="55" t="s">
        <v>5318</v>
      </c>
      <c r="E83" s="40" t="s">
        <v>5319</v>
      </c>
      <c r="F83" s="422" t="s">
        <v>5320</v>
      </c>
      <c r="G83" s="111" t="s">
        <v>5321</v>
      </c>
      <c r="H83" s="111"/>
      <c r="I83" s="107"/>
      <c r="J83" s="107"/>
      <c r="K83" s="107"/>
      <c r="M83" s="263"/>
      <c r="N83" s="263"/>
      <c r="O83" s="263"/>
      <c r="P83" s="263"/>
      <c r="Q83" s="263"/>
      <c r="R83" s="263"/>
      <c r="S83" s="263"/>
      <c r="U83" s="215">
        <v>1</v>
      </c>
    </row>
    <row r="84" spans="2:21" ht="15.75">
      <c r="B84" s="474" t="s">
        <v>5322</v>
      </c>
      <c r="C84" s="55" t="s">
        <v>5323</v>
      </c>
      <c r="D84" s="55" t="s">
        <v>5324</v>
      </c>
      <c r="E84" s="40" t="s">
        <v>5325</v>
      </c>
      <c r="F84" s="422" t="s">
        <v>5326</v>
      </c>
      <c r="G84" s="111" t="s">
        <v>5327</v>
      </c>
      <c r="H84" s="111"/>
      <c r="I84" s="107"/>
      <c r="J84" s="107"/>
      <c r="K84" s="107"/>
      <c r="M84" s="263"/>
      <c r="N84" s="263"/>
      <c r="O84" s="263"/>
      <c r="P84" s="263"/>
      <c r="Q84" s="263"/>
      <c r="R84" s="263"/>
      <c r="S84" s="263"/>
      <c r="U84" s="215">
        <v>1</v>
      </c>
    </row>
    <row r="85" spans="2:21" ht="15.75">
      <c r="B85" s="448"/>
      <c r="C85" s="112"/>
      <c r="D85" s="112"/>
      <c r="E85" s="111"/>
      <c r="F85" s="111"/>
      <c r="G85" s="111"/>
      <c r="M85" s="263"/>
      <c r="N85" s="263"/>
      <c r="O85" s="263"/>
      <c r="P85" s="263"/>
      <c r="Q85" s="263"/>
      <c r="R85" s="263"/>
      <c r="S85" s="263"/>
      <c r="U85" s="215">
        <v>1</v>
      </c>
    </row>
    <row r="86" spans="2:21" ht="15.75">
      <c r="B86" s="111"/>
      <c r="C86" s="112"/>
      <c r="D86" s="112"/>
      <c r="E86" s="111"/>
      <c r="F86" s="111"/>
      <c r="G86" s="111"/>
      <c r="M86" s="263"/>
      <c r="N86" s="263"/>
      <c r="O86" s="263"/>
      <c r="P86" s="263"/>
      <c r="Q86" s="263"/>
      <c r="R86" s="263"/>
      <c r="S86" s="263"/>
      <c r="U86" s="215">
        <v>1</v>
      </c>
    </row>
    <row r="87" spans="2:21">
      <c r="U87" s="215">
        <v>1</v>
      </c>
    </row>
    <row r="88" spans="2:21" ht="21">
      <c r="B88" s="435" t="s">
        <v>5328</v>
      </c>
      <c r="C88" s="428"/>
      <c r="D88" s="428"/>
      <c r="E88" s="428"/>
      <c r="F88" s="428"/>
      <c r="G88" s="428"/>
      <c r="H88" s="428"/>
      <c r="M88" s="263"/>
      <c r="N88" s="263"/>
      <c r="O88" s="263"/>
      <c r="P88" s="263"/>
      <c r="Q88" s="263"/>
      <c r="R88" s="263"/>
      <c r="S88" s="263"/>
      <c r="U88" s="215">
        <v>1</v>
      </c>
    </row>
    <row r="89" spans="2:21" ht="18.75">
      <c r="B89" s="505" t="s">
        <v>3476</v>
      </c>
      <c r="C89" s="505"/>
      <c r="D89" s="505" t="s">
        <v>5329</v>
      </c>
      <c r="E89" s="505"/>
      <c r="F89" s="501" t="s">
        <v>5330</v>
      </c>
      <c r="G89" s="501"/>
      <c r="H89" s="501"/>
      <c r="M89" s="263"/>
      <c r="N89" s="263"/>
      <c r="O89" s="263"/>
      <c r="P89" s="263"/>
      <c r="Q89" s="263"/>
      <c r="R89" s="263"/>
      <c r="S89" s="263"/>
      <c r="U89" s="215">
        <v>1</v>
      </c>
    </row>
    <row r="90" spans="2:21" ht="30" customHeight="1">
      <c r="B90" s="507"/>
      <c r="C90" s="448" t="s">
        <v>5331</v>
      </c>
      <c r="D90" s="111" t="s">
        <v>5332</v>
      </c>
      <c r="F90" s="111" t="s">
        <v>5333</v>
      </c>
      <c r="G90" s="107"/>
      <c r="H90" s="107"/>
      <c r="I90" s="107"/>
      <c r="J90" s="107"/>
      <c r="K90" s="107"/>
      <c r="M90" s="263"/>
      <c r="N90" s="263"/>
      <c r="O90" s="263"/>
      <c r="P90" s="263"/>
      <c r="Q90" s="263"/>
      <c r="R90" s="263"/>
      <c r="S90" s="263"/>
      <c r="U90" s="215">
        <v>1</v>
      </c>
    </row>
    <row r="91" spans="2:21" ht="30" customHeight="1">
      <c r="B91" s="507"/>
      <c r="C91" s="448" t="s">
        <v>5334</v>
      </c>
      <c r="D91" s="111" t="s">
        <v>5335</v>
      </c>
      <c r="F91" s="111" t="s">
        <v>5336</v>
      </c>
      <c r="G91" s="107"/>
      <c r="H91" s="107"/>
      <c r="I91" s="107"/>
      <c r="J91" s="107"/>
      <c r="K91" s="107"/>
      <c r="M91" s="263"/>
      <c r="N91" s="263"/>
      <c r="O91" s="263"/>
      <c r="P91" s="263"/>
      <c r="Q91" s="263"/>
      <c r="R91" s="263"/>
      <c r="S91" s="263"/>
      <c r="U91" s="215">
        <v>1</v>
      </c>
    </row>
    <row r="92" spans="2:21" ht="30" customHeight="1">
      <c r="B92" s="507"/>
      <c r="C92" s="448" t="s">
        <v>5337</v>
      </c>
      <c r="D92" s="658" t="s">
        <v>5338</v>
      </c>
      <c r="E92" s="658"/>
      <c r="F92" s="111" t="s">
        <v>5339</v>
      </c>
      <c r="G92" s="107"/>
      <c r="H92" s="107"/>
      <c r="I92" s="107"/>
      <c r="J92" s="107"/>
      <c r="K92" s="107"/>
      <c r="M92" s="263"/>
      <c r="N92" s="263"/>
      <c r="O92" s="263"/>
      <c r="P92" s="263"/>
      <c r="Q92" s="263"/>
      <c r="R92" s="263"/>
      <c r="S92" s="263"/>
      <c r="U92" s="215">
        <v>1</v>
      </c>
    </row>
    <row r="93" spans="2:21" ht="30" customHeight="1">
      <c r="B93" s="507"/>
      <c r="C93" s="448" t="s">
        <v>5340</v>
      </c>
      <c r="D93" s="111" t="s">
        <v>5341</v>
      </c>
      <c r="F93" s="111" t="s">
        <v>5342</v>
      </c>
      <c r="G93" s="107"/>
      <c r="H93" s="107"/>
      <c r="I93" s="107"/>
      <c r="J93" s="107"/>
      <c r="K93" s="107"/>
      <c r="M93" s="263"/>
      <c r="N93" s="263"/>
      <c r="O93" s="263"/>
      <c r="P93" s="263"/>
      <c r="Q93" s="263"/>
      <c r="R93" s="263"/>
      <c r="S93" s="263"/>
      <c r="U93" s="215">
        <v>1</v>
      </c>
    </row>
    <row r="94" spans="2:21" ht="30" customHeight="1">
      <c r="B94" s="474" t="s">
        <v>5343</v>
      </c>
      <c r="C94" s="235" t="s">
        <v>5344</v>
      </c>
      <c r="D94" s="111"/>
      <c r="E94" s="40"/>
      <c r="F94" s="107"/>
      <c r="G94" s="107"/>
      <c r="H94" s="107"/>
      <c r="I94" s="107"/>
      <c r="J94" s="107"/>
      <c r="K94" s="107"/>
      <c r="M94" s="263"/>
      <c r="N94" s="263"/>
      <c r="O94" s="263"/>
      <c r="P94" s="263"/>
      <c r="Q94" s="263"/>
      <c r="R94" s="263"/>
      <c r="S94" s="263"/>
      <c r="U94" s="215">
        <v>1</v>
      </c>
    </row>
    <row r="95" spans="2:21">
      <c r="U95" s="215">
        <v>1</v>
      </c>
    </row>
    <row r="96" spans="2:21" ht="15.75">
      <c r="C96" s="610" t="s">
        <v>5847</v>
      </c>
      <c r="D96" s="540" t="str" cm="1">
        <f t="array" aca="1" ref="D96" ca="1">CELL("nomfichier")</f>
        <v>D:\Données\1.UPRT\0-UPRT.fait\1-UPRT.FR-SITE-WEB\ff-fiches-fabrications\ff.fiches.fabrication.2026\ffr-restaurant-2026\[02-16-parcours-saveurs_complet.28.09.2026.xlsx]13_MATRICE_MAROC</v>
      </c>
      <c r="E96" s="540"/>
      <c r="F96" s="540"/>
      <c r="G96" s="540"/>
      <c r="M96" s="263"/>
      <c r="N96" s="263"/>
      <c r="O96" s="263"/>
      <c r="P96" s="263"/>
      <c r="Q96" s="263"/>
      <c r="R96" s="263"/>
      <c r="S96" s="263"/>
      <c r="U96" s="215">
        <v>1</v>
      </c>
    </row>
    <row r="97" spans="1:21">
      <c r="M97" s="263"/>
      <c r="N97" s="263"/>
      <c r="O97" s="263"/>
      <c r="P97" s="263"/>
      <c r="Q97" s="263"/>
      <c r="R97" s="263"/>
      <c r="S97" s="263"/>
      <c r="U97" s="215">
        <v>1</v>
      </c>
    </row>
    <row r="98" spans="1:21">
      <c r="U98" s="216" t="s">
        <v>172</v>
      </c>
    </row>
    <row r="99" spans="1:21">
      <c r="A99" s="215">
        <v>1</v>
      </c>
      <c r="B99" s="215">
        <v>1</v>
      </c>
      <c r="C99" s="215">
        <v>1</v>
      </c>
      <c r="D99" s="215">
        <v>1</v>
      </c>
      <c r="E99" s="215">
        <v>1</v>
      </c>
      <c r="F99" s="215">
        <v>1</v>
      </c>
      <c r="G99" s="215">
        <v>1</v>
      </c>
      <c r="H99" s="215">
        <v>1</v>
      </c>
      <c r="I99" s="215">
        <v>1</v>
      </c>
      <c r="J99" s="215">
        <v>1</v>
      </c>
      <c r="K99" s="215">
        <v>1</v>
      </c>
      <c r="L99" s="215">
        <v>1</v>
      </c>
      <c r="M99" s="215">
        <v>1</v>
      </c>
      <c r="N99" s="215">
        <v>1</v>
      </c>
      <c r="O99" s="215">
        <v>1</v>
      </c>
      <c r="P99" s="215">
        <v>1</v>
      </c>
      <c r="Q99" s="215">
        <v>1</v>
      </c>
      <c r="R99" s="215">
        <v>1</v>
      </c>
      <c r="S99" s="215">
        <v>1</v>
      </c>
      <c r="T99" s="215">
        <v>1</v>
      </c>
      <c r="U99" s="217" t="str">
        <f>ADDRESS(ROW(),COLUMN(),4)</f>
        <v>U99</v>
      </c>
    </row>
  </sheetData>
  <mergeCells count="43">
    <mergeCell ref="M42:S42"/>
    <mergeCell ref="M25:S26"/>
    <mergeCell ref="M36:S37"/>
    <mergeCell ref="M39:R40"/>
    <mergeCell ref="M43:S44"/>
    <mergeCell ref="M34:S34"/>
    <mergeCell ref="M35:S35"/>
    <mergeCell ref="M38:S38"/>
    <mergeCell ref="M29:S29"/>
    <mergeCell ref="M30:S30"/>
    <mergeCell ref="M31:S31"/>
    <mergeCell ref="M32:S32"/>
    <mergeCell ref="M33:S33"/>
    <mergeCell ref="M22:S22"/>
    <mergeCell ref="M24:S24"/>
    <mergeCell ref="M27:S27"/>
    <mergeCell ref="M28:S28"/>
    <mergeCell ref="M17:S17"/>
    <mergeCell ref="M18:S18"/>
    <mergeCell ref="M19:S19"/>
    <mergeCell ref="M20:S20"/>
    <mergeCell ref="M21:S21"/>
    <mergeCell ref="M13:N13"/>
    <mergeCell ref="O13:S13"/>
    <mergeCell ref="M14:N14"/>
    <mergeCell ref="O14:S14"/>
    <mergeCell ref="M16:S16"/>
    <mergeCell ref="D92:E92"/>
    <mergeCell ref="M2:S2"/>
    <mergeCell ref="M3:S4"/>
    <mergeCell ref="M6:S6"/>
    <mergeCell ref="M7:N7"/>
    <mergeCell ref="O7:S7"/>
    <mergeCell ref="M8:N8"/>
    <mergeCell ref="O8:S8"/>
    <mergeCell ref="M9:N9"/>
    <mergeCell ref="O9:S9"/>
    <mergeCell ref="M10:N10"/>
    <mergeCell ref="O10:S10"/>
    <mergeCell ref="M11:N11"/>
    <mergeCell ref="O11:S11"/>
    <mergeCell ref="M12:N12"/>
    <mergeCell ref="O12:S1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U48"/>
  <sheetViews>
    <sheetView topLeftCell="H1" workbookViewId="0">
      <selection activeCell="L1" sqref="L1"/>
    </sheetView>
  </sheetViews>
  <sheetFormatPr baseColWidth="10" defaultColWidth="9.140625" defaultRowHeight="15"/>
  <cols>
    <col min="1" max="1" width="9.140625" style="104"/>
    <col min="2" max="2" width="34.7109375" style="104" customWidth="1"/>
    <col min="3" max="3" width="44.140625" style="104" customWidth="1"/>
    <col min="4" max="4" width="41.7109375" style="104" customWidth="1"/>
    <col min="5" max="5" width="35.7109375" style="104" customWidth="1"/>
    <col min="6" max="6" width="38" style="104" customWidth="1"/>
    <col min="7" max="7" width="36.7109375" style="104" customWidth="1"/>
    <col min="8" max="8" width="33.7109375" style="104" customWidth="1"/>
    <col min="9" max="10" width="32.7109375" style="104" customWidth="1"/>
    <col min="11" max="11" width="41.7109375" style="104" customWidth="1"/>
    <col min="12" max="12" width="9.140625" style="104"/>
    <col min="13" max="14" width="16" customWidth="1"/>
    <col min="15" max="19" width="13" customWidth="1"/>
    <col min="20" max="16384" width="9.140625" style="104"/>
  </cols>
  <sheetData>
    <row r="1" spans="2:21" ht="33.75" customHeight="1">
      <c r="B1" s="814" t="s">
        <v>5979</v>
      </c>
      <c r="C1" s="815"/>
      <c r="D1" s="815"/>
      <c r="E1" s="815"/>
      <c r="F1" s="815"/>
      <c r="G1" s="815"/>
      <c r="H1" s="815"/>
      <c r="I1" s="815"/>
      <c r="J1" s="815"/>
      <c r="K1" s="816"/>
      <c r="U1" s="215">
        <v>1</v>
      </c>
    </row>
    <row r="2" spans="2:21" ht="27.75" customHeight="1">
      <c r="B2" s="817" t="s">
        <v>5374</v>
      </c>
      <c r="C2" s="818"/>
      <c r="D2" s="818"/>
      <c r="E2" s="818"/>
      <c r="F2" s="818"/>
      <c r="G2" s="818"/>
      <c r="H2" s="818"/>
      <c r="I2" s="818"/>
      <c r="J2" s="818"/>
      <c r="K2" s="819"/>
      <c r="M2" s="799" t="s">
        <v>6280</v>
      </c>
      <c r="N2" s="799"/>
      <c r="O2" s="799"/>
      <c r="P2" s="799"/>
      <c r="Q2" s="799"/>
      <c r="R2" s="799"/>
      <c r="S2" s="799"/>
      <c r="U2" s="215">
        <v>1</v>
      </c>
    </row>
    <row r="3" spans="2:21" s="263" customFormat="1" ht="44.25" customHeight="1">
      <c r="B3" s="581" t="s">
        <v>5978</v>
      </c>
      <c r="C3" s="581"/>
      <c r="D3" s="581"/>
      <c r="E3" s="581"/>
      <c r="F3" s="581"/>
      <c r="G3" s="581"/>
      <c r="H3" s="581"/>
      <c r="I3" s="581"/>
      <c r="J3" s="581"/>
      <c r="K3" s="581"/>
      <c r="M3" s="805" t="s">
        <v>6102</v>
      </c>
      <c r="N3" s="805"/>
      <c r="O3" s="805"/>
      <c r="P3" s="805"/>
      <c r="Q3" s="805"/>
      <c r="R3" s="805"/>
      <c r="S3" s="805"/>
      <c r="U3" s="215">
        <v>1</v>
      </c>
    </row>
    <row r="4" spans="2:21" s="263" customFormat="1" ht="35.25" customHeight="1">
      <c r="B4" s="584" t="s">
        <v>5375</v>
      </c>
      <c r="C4" s="560" t="s">
        <v>5376</v>
      </c>
      <c r="D4" s="560" t="s">
        <v>5377</v>
      </c>
      <c r="E4" s="560" t="s">
        <v>5378</v>
      </c>
      <c r="F4" s="560" t="s">
        <v>5379</v>
      </c>
      <c r="G4" s="560" t="s">
        <v>5380</v>
      </c>
      <c r="H4" s="560" t="s">
        <v>5381</v>
      </c>
      <c r="I4" s="560" t="s">
        <v>318</v>
      </c>
      <c r="J4" s="560" t="s">
        <v>5382</v>
      </c>
      <c r="K4" s="560" t="s">
        <v>572</v>
      </c>
      <c r="M4" s="805"/>
      <c r="N4" s="805"/>
      <c r="O4" s="805"/>
      <c r="P4" s="805"/>
      <c r="Q4" s="805"/>
      <c r="R4" s="805"/>
      <c r="S4" s="805"/>
      <c r="U4" s="215">
        <v>1</v>
      </c>
    </row>
    <row r="5" spans="2:21" ht="52.7" customHeight="1">
      <c r="B5" s="543" t="s">
        <v>5383</v>
      </c>
      <c r="C5" s="547" t="s">
        <v>5384</v>
      </c>
      <c r="D5" s="547" t="s">
        <v>5385</v>
      </c>
      <c r="E5" s="547" t="s">
        <v>5386</v>
      </c>
      <c r="F5" s="547" t="s">
        <v>5387</v>
      </c>
      <c r="G5" s="547" t="s">
        <v>5388</v>
      </c>
      <c r="H5" s="579"/>
      <c r="I5" s="580"/>
      <c r="J5" s="580"/>
      <c r="K5" s="579"/>
      <c r="M5" s="800" t="s">
        <v>6103</v>
      </c>
      <c r="N5" s="800"/>
      <c r="O5" s="800"/>
      <c r="P5" s="800"/>
      <c r="Q5" s="800"/>
      <c r="R5" s="800"/>
      <c r="S5" s="800"/>
      <c r="U5" s="215">
        <v>1</v>
      </c>
    </row>
    <row r="6" spans="2:21" ht="66" customHeight="1">
      <c r="B6" s="543" t="s">
        <v>5389</v>
      </c>
      <c r="C6" s="547" t="s">
        <v>5390</v>
      </c>
      <c r="D6" s="547" t="s">
        <v>5391</v>
      </c>
      <c r="E6" s="547" t="s">
        <v>5392</v>
      </c>
      <c r="F6" s="547" t="s">
        <v>5393</v>
      </c>
      <c r="G6" s="547" t="s">
        <v>5394</v>
      </c>
      <c r="H6" s="579"/>
      <c r="I6" s="580"/>
      <c r="J6" s="580"/>
      <c r="K6" s="579"/>
      <c r="M6" s="801" t="s">
        <v>6104</v>
      </c>
      <c r="N6" s="801"/>
      <c r="O6" s="801"/>
      <c r="P6" s="801"/>
      <c r="Q6" s="801"/>
      <c r="R6" s="801"/>
      <c r="S6" s="801"/>
      <c r="U6" s="215">
        <v>1</v>
      </c>
    </row>
    <row r="7" spans="2:21" ht="66" customHeight="1">
      <c r="B7" s="543" t="s">
        <v>5395</v>
      </c>
      <c r="C7" s="547" t="s">
        <v>5396</v>
      </c>
      <c r="D7" s="547" t="s">
        <v>5397</v>
      </c>
      <c r="E7" s="547" t="s">
        <v>5398</v>
      </c>
      <c r="F7" s="547" t="s">
        <v>5399</v>
      </c>
      <c r="G7" s="547" t="s">
        <v>5400</v>
      </c>
      <c r="H7" s="579"/>
      <c r="I7" s="580"/>
      <c r="J7" s="580"/>
      <c r="K7" s="579"/>
      <c r="M7" s="801" t="s">
        <v>6105</v>
      </c>
      <c r="N7" s="801"/>
      <c r="O7" s="801"/>
      <c r="P7" s="801"/>
      <c r="Q7" s="801"/>
      <c r="R7" s="801"/>
      <c r="S7" s="801"/>
      <c r="U7" s="215">
        <v>1</v>
      </c>
    </row>
    <row r="8" spans="2:21" ht="66" customHeight="1">
      <c r="B8" s="543" t="s">
        <v>5401</v>
      </c>
      <c r="C8" s="547" t="s">
        <v>5402</v>
      </c>
      <c r="D8" s="547" t="s">
        <v>5403</v>
      </c>
      <c r="E8" s="547" t="s">
        <v>5404</v>
      </c>
      <c r="F8" s="547" t="s">
        <v>5405</v>
      </c>
      <c r="G8" s="547" t="s">
        <v>5406</v>
      </c>
      <c r="H8" s="579"/>
      <c r="I8" s="580"/>
      <c r="J8" s="580"/>
      <c r="K8" s="579"/>
      <c r="M8" s="801" t="s">
        <v>6106</v>
      </c>
      <c r="N8" s="801"/>
      <c r="O8" s="801"/>
      <c r="P8" s="801"/>
      <c r="Q8" s="801"/>
      <c r="R8" s="801"/>
      <c r="S8" s="801"/>
      <c r="U8" s="215">
        <v>1</v>
      </c>
    </row>
    <row r="9" spans="2:21" ht="52.7" customHeight="1">
      <c r="B9" s="543" t="s">
        <v>5407</v>
      </c>
      <c r="C9" s="547" t="s">
        <v>5408</v>
      </c>
      <c r="D9" s="547" t="s">
        <v>5409</v>
      </c>
      <c r="E9" s="547" t="s">
        <v>5410</v>
      </c>
      <c r="F9" s="547" t="s">
        <v>5411</v>
      </c>
      <c r="G9" s="547" t="s">
        <v>5412</v>
      </c>
      <c r="H9" s="579"/>
      <c r="I9" s="580"/>
      <c r="J9" s="580"/>
      <c r="K9" s="579"/>
      <c r="M9" s="801" t="s">
        <v>6107</v>
      </c>
      <c r="N9" s="801"/>
      <c r="O9" s="801"/>
      <c r="P9" s="801"/>
      <c r="Q9" s="801"/>
      <c r="R9" s="801"/>
      <c r="S9" s="801"/>
      <c r="U9" s="215">
        <v>1</v>
      </c>
    </row>
    <row r="10" spans="2:21" ht="79.150000000000006" customHeight="1">
      <c r="B10" s="543" t="s">
        <v>5413</v>
      </c>
      <c r="C10" s="547" t="s">
        <v>5414</v>
      </c>
      <c r="D10" s="547" t="s">
        <v>5415</v>
      </c>
      <c r="E10" s="547" t="s">
        <v>5416</v>
      </c>
      <c r="F10" s="547" t="s">
        <v>5417</v>
      </c>
      <c r="G10" s="547" t="s">
        <v>5418</v>
      </c>
      <c r="H10" s="579"/>
      <c r="I10" s="580"/>
      <c r="J10" s="580"/>
      <c r="K10" s="579"/>
      <c r="M10" s="801" t="s">
        <v>6108</v>
      </c>
      <c r="N10" s="801"/>
      <c r="O10" s="801"/>
      <c r="P10" s="801"/>
      <c r="Q10" s="801"/>
      <c r="R10" s="801"/>
      <c r="S10" s="801"/>
      <c r="U10" s="215">
        <v>1</v>
      </c>
    </row>
    <row r="11" spans="2:21" ht="66" customHeight="1">
      <c r="B11" s="543" t="s">
        <v>5419</v>
      </c>
      <c r="C11" s="547" t="s">
        <v>5420</v>
      </c>
      <c r="D11" s="547" t="s">
        <v>5421</v>
      </c>
      <c r="E11" s="547" t="s">
        <v>5422</v>
      </c>
      <c r="F11" s="547" t="s">
        <v>5423</v>
      </c>
      <c r="G11" s="547" t="s">
        <v>5424</v>
      </c>
      <c r="H11" s="579"/>
      <c r="I11" s="580"/>
      <c r="J11" s="580"/>
      <c r="K11" s="579"/>
      <c r="M11" s="808" t="s">
        <v>6109</v>
      </c>
      <c r="N11" s="808"/>
      <c r="O11" s="808"/>
      <c r="P11" s="808"/>
      <c r="Q11" s="808"/>
      <c r="R11" s="808"/>
      <c r="S11" s="808"/>
      <c r="U11" s="215">
        <v>1</v>
      </c>
    </row>
    <row r="12" spans="2:21" ht="15" customHeight="1">
      <c r="B12" s="517"/>
      <c r="C12" s="518"/>
      <c r="D12" s="518"/>
      <c r="E12" s="518"/>
      <c r="F12" s="518"/>
      <c r="G12" s="518"/>
      <c r="H12" s="518"/>
      <c r="I12" s="518"/>
      <c r="J12" s="518"/>
      <c r="K12" s="519"/>
      <c r="M12" s="802" t="s">
        <v>6110</v>
      </c>
      <c r="N12" s="802"/>
      <c r="O12" s="801" t="s">
        <v>6111</v>
      </c>
      <c r="P12" s="801"/>
      <c r="Q12" s="801"/>
      <c r="R12" s="801"/>
      <c r="S12" s="801"/>
      <c r="U12" s="215">
        <v>1</v>
      </c>
    </row>
    <row r="13" spans="2:21" s="263" customFormat="1" ht="33" customHeight="1">
      <c r="B13" s="820" t="s">
        <v>5425</v>
      </c>
      <c r="C13" s="820"/>
      <c r="D13" s="820"/>
      <c r="E13" s="820"/>
      <c r="F13" s="820"/>
      <c r="G13" s="820"/>
      <c r="H13" s="820"/>
      <c r="I13" s="820"/>
      <c r="J13" s="820"/>
      <c r="K13" s="820"/>
      <c r="M13" s="802" t="s">
        <v>6112</v>
      </c>
      <c r="N13" s="802"/>
      <c r="O13" s="801" t="s">
        <v>6113</v>
      </c>
      <c r="P13" s="801"/>
      <c r="Q13" s="801"/>
      <c r="R13" s="801"/>
      <c r="S13" s="801"/>
      <c r="U13" s="215">
        <v>1</v>
      </c>
    </row>
    <row r="14" spans="2:21" s="263" customFormat="1" ht="48.75" customHeight="1">
      <c r="B14" s="821" t="s">
        <v>5426</v>
      </c>
      <c r="C14" s="821"/>
      <c r="D14" s="821"/>
      <c r="E14" s="821"/>
      <c r="F14" s="821"/>
      <c r="G14" s="821"/>
      <c r="H14" s="821"/>
      <c r="I14" s="821"/>
      <c r="J14" s="821"/>
      <c r="K14" s="821"/>
      <c r="M14" s="802" t="s">
        <v>6114</v>
      </c>
      <c r="N14" s="802"/>
      <c r="O14" s="801" t="s">
        <v>6115</v>
      </c>
      <c r="P14" s="801"/>
      <c r="Q14" s="801"/>
      <c r="R14" s="801"/>
      <c r="S14" s="801"/>
      <c r="U14" s="215">
        <v>1</v>
      </c>
    </row>
    <row r="15" spans="2:21" s="263" customFormat="1" ht="39.6" customHeight="1">
      <c r="B15" s="582" t="s">
        <v>5427</v>
      </c>
      <c r="C15" s="583" t="s">
        <v>5428</v>
      </c>
      <c r="D15" s="583" t="s">
        <v>5429</v>
      </c>
      <c r="E15" s="583" t="s">
        <v>5430</v>
      </c>
      <c r="F15" s="583" t="s">
        <v>5431</v>
      </c>
      <c r="G15" s="583" t="s">
        <v>5432</v>
      </c>
      <c r="H15" s="583" t="s">
        <v>5433</v>
      </c>
      <c r="I15" s="583" t="s">
        <v>5434</v>
      </c>
      <c r="J15" s="583" t="s">
        <v>5435</v>
      </c>
      <c r="K15" s="583" t="s">
        <v>5436</v>
      </c>
      <c r="M15" s="802" t="s">
        <v>6116</v>
      </c>
      <c r="N15" s="802"/>
      <c r="O15" s="801" t="s">
        <v>6117</v>
      </c>
      <c r="P15" s="801"/>
      <c r="Q15" s="801"/>
      <c r="R15" s="801"/>
      <c r="S15" s="801"/>
      <c r="U15" s="215">
        <v>1</v>
      </c>
    </row>
    <row r="16" spans="2:21" s="263" customFormat="1" ht="39.6" customHeight="1">
      <c r="B16" s="575" t="s">
        <v>5437</v>
      </c>
      <c r="C16" s="546" t="s">
        <v>471</v>
      </c>
      <c r="D16" s="544" t="s">
        <v>5438</v>
      </c>
      <c r="E16" s="544" t="s">
        <v>5439</v>
      </c>
      <c r="F16" s="544" t="s">
        <v>5440</v>
      </c>
      <c r="G16" s="544" t="s">
        <v>5441</v>
      </c>
      <c r="H16" s="544" t="s">
        <v>5442</v>
      </c>
      <c r="I16" s="544" t="s">
        <v>5443</v>
      </c>
      <c r="J16" s="544" t="s">
        <v>5444</v>
      </c>
      <c r="K16" s="544" t="s">
        <v>5445</v>
      </c>
      <c r="M16" s="802" t="s">
        <v>6118</v>
      </c>
      <c r="N16" s="802"/>
      <c r="O16" s="801" t="s">
        <v>6119</v>
      </c>
      <c r="P16" s="801"/>
      <c r="Q16" s="801"/>
      <c r="R16" s="801"/>
      <c r="S16" s="801"/>
      <c r="U16" s="215">
        <v>1</v>
      </c>
    </row>
    <row r="17" spans="2:21" ht="15" customHeight="1">
      <c r="B17" s="517"/>
      <c r="C17" s="518"/>
      <c r="D17" s="518"/>
      <c r="E17" s="518"/>
      <c r="F17" s="518"/>
      <c r="G17" s="518"/>
      <c r="H17" s="518"/>
      <c r="I17" s="518"/>
      <c r="J17" s="518"/>
      <c r="K17" s="519"/>
      <c r="M17" s="802" t="s">
        <v>6120</v>
      </c>
      <c r="N17" s="802"/>
      <c r="O17" s="801" t="s">
        <v>6121</v>
      </c>
      <c r="P17" s="801"/>
      <c r="Q17" s="801"/>
      <c r="R17" s="801"/>
      <c r="S17" s="801"/>
      <c r="U17" s="215">
        <v>1</v>
      </c>
    </row>
    <row r="18" spans="2:21" s="263" customFormat="1" ht="39.6" customHeight="1">
      <c r="B18" s="822" t="s">
        <v>5446</v>
      </c>
      <c r="C18" s="822"/>
      <c r="D18" s="822"/>
      <c r="E18" s="822"/>
      <c r="F18" s="822"/>
      <c r="G18" s="822"/>
      <c r="H18" s="822"/>
      <c r="I18" s="822"/>
      <c r="J18" s="822"/>
      <c r="K18" s="822"/>
      <c r="M18" s="802" t="s">
        <v>6122</v>
      </c>
      <c r="N18" s="802"/>
      <c r="O18" s="801" t="s">
        <v>6123</v>
      </c>
      <c r="P18" s="801"/>
      <c r="Q18" s="801"/>
      <c r="R18" s="801"/>
      <c r="S18" s="801"/>
      <c r="U18" s="215">
        <v>1</v>
      </c>
    </row>
    <row r="19" spans="2:21" ht="76.5" customHeight="1">
      <c r="B19" s="440" t="s">
        <v>6421</v>
      </c>
      <c r="M19" s="802" t="s">
        <v>6124</v>
      </c>
      <c r="N19" s="802"/>
      <c r="O19" s="801" t="s">
        <v>6125</v>
      </c>
      <c r="P19" s="801"/>
      <c r="Q19" s="801"/>
      <c r="R19" s="801"/>
      <c r="S19" s="801"/>
      <c r="U19" s="215">
        <v>1</v>
      </c>
    </row>
    <row r="20" spans="2:21" s="263" customFormat="1" ht="33.75" customHeight="1">
      <c r="B20" s="824" t="s">
        <v>5962</v>
      </c>
      <c r="C20" s="825"/>
      <c r="D20" s="825"/>
      <c r="E20" s="825"/>
      <c r="F20" s="825"/>
      <c r="G20" s="825"/>
      <c r="H20" s="825"/>
      <c r="I20" s="825"/>
      <c r="J20" s="825"/>
      <c r="K20" s="825"/>
      <c r="M20" s="802" t="s">
        <v>6126</v>
      </c>
      <c r="N20" s="802"/>
      <c r="O20" s="801" t="s">
        <v>6127</v>
      </c>
      <c r="P20" s="801"/>
      <c r="Q20" s="801"/>
      <c r="R20" s="801"/>
      <c r="S20" s="801"/>
      <c r="U20" s="215">
        <v>1</v>
      </c>
    </row>
    <row r="21" spans="2:21" s="263" customFormat="1" ht="27.75" customHeight="1">
      <c r="B21" s="826" t="s">
        <v>5374</v>
      </c>
      <c r="C21" s="826"/>
      <c r="D21" s="826"/>
      <c r="E21" s="826"/>
      <c r="F21" s="826"/>
      <c r="G21" s="826"/>
      <c r="H21" s="826"/>
      <c r="I21" s="826"/>
      <c r="J21" s="826"/>
      <c r="K21" s="826"/>
      <c r="M21" s="802" t="s">
        <v>6128</v>
      </c>
      <c r="N21" s="802"/>
      <c r="O21" s="801" t="s">
        <v>6129</v>
      </c>
      <c r="P21" s="801"/>
      <c r="Q21" s="801"/>
      <c r="R21" s="801"/>
      <c r="S21" s="801"/>
      <c r="U21" s="215">
        <v>1</v>
      </c>
    </row>
    <row r="22" spans="2:21" s="263" customFormat="1" ht="44.25" customHeight="1">
      <c r="B22" s="823" t="s">
        <v>5963</v>
      </c>
      <c r="C22" s="823"/>
      <c r="D22" s="823"/>
      <c r="E22" s="823"/>
      <c r="F22" s="823"/>
      <c r="G22" s="823"/>
      <c r="H22" s="823"/>
      <c r="I22" s="823"/>
      <c r="J22" s="823"/>
      <c r="K22" s="823"/>
      <c r="U22" s="215">
        <v>1</v>
      </c>
    </row>
    <row r="23" spans="2:21" s="263" customFormat="1" ht="35.25" customHeight="1">
      <c r="B23" s="560" t="s">
        <v>5375</v>
      </c>
      <c r="C23" s="560" t="s">
        <v>5376</v>
      </c>
      <c r="D23" s="560" t="s">
        <v>5377</v>
      </c>
      <c r="E23" s="560" t="s">
        <v>5378</v>
      </c>
      <c r="F23" s="560" t="s">
        <v>5379</v>
      </c>
      <c r="G23" s="560" t="s">
        <v>5380</v>
      </c>
      <c r="H23" s="560" t="s">
        <v>5381</v>
      </c>
      <c r="I23" s="560" t="s">
        <v>318</v>
      </c>
      <c r="J23" s="560" t="s">
        <v>5382</v>
      </c>
      <c r="K23" s="560" t="s">
        <v>572</v>
      </c>
      <c r="M23" s="800" t="s">
        <v>6130</v>
      </c>
      <c r="N23" s="800"/>
      <c r="O23" s="800"/>
      <c r="P23" s="800"/>
      <c r="Q23" s="800"/>
      <c r="R23" s="800"/>
      <c r="S23" s="800"/>
      <c r="U23" s="215">
        <v>1</v>
      </c>
    </row>
    <row r="24" spans="2:21" s="263" customFormat="1" ht="52.7" customHeight="1">
      <c r="B24" s="543" t="s">
        <v>5383</v>
      </c>
      <c r="C24" s="547" t="s">
        <v>5384</v>
      </c>
      <c r="D24" s="547" t="s">
        <v>5385</v>
      </c>
      <c r="E24" s="547" t="s">
        <v>5386</v>
      </c>
      <c r="F24" s="547" t="s">
        <v>5387</v>
      </c>
      <c r="G24" s="547" t="s">
        <v>5388</v>
      </c>
      <c r="H24" s="574" t="s">
        <v>5964</v>
      </c>
      <c r="I24" s="578">
        <v>4</v>
      </c>
      <c r="J24" s="578">
        <v>3</v>
      </c>
      <c r="K24" s="574" t="s">
        <v>5965</v>
      </c>
      <c r="M24" s="801" t="s">
        <v>6131</v>
      </c>
      <c r="N24" s="801"/>
      <c r="O24" s="801"/>
      <c r="P24" s="801"/>
      <c r="Q24" s="801"/>
      <c r="R24" s="801"/>
      <c r="S24" s="801"/>
      <c r="U24" s="215">
        <v>1</v>
      </c>
    </row>
    <row r="25" spans="2:21" s="263" customFormat="1" ht="66" customHeight="1">
      <c r="B25" s="543" t="s">
        <v>5389</v>
      </c>
      <c r="C25" s="547" t="s">
        <v>5390</v>
      </c>
      <c r="D25" s="547" t="s">
        <v>5391</v>
      </c>
      <c r="E25" s="547" t="s">
        <v>5392</v>
      </c>
      <c r="F25" s="547" t="s">
        <v>5393</v>
      </c>
      <c r="G25" s="547" t="s">
        <v>5394</v>
      </c>
      <c r="H25" s="574" t="s">
        <v>5966</v>
      </c>
      <c r="I25" s="578">
        <v>4</v>
      </c>
      <c r="J25" s="578">
        <v>3</v>
      </c>
      <c r="K25" s="574" t="s">
        <v>5967</v>
      </c>
      <c r="M25" s="801" t="s">
        <v>6132</v>
      </c>
      <c r="N25" s="801"/>
      <c r="O25" s="801"/>
      <c r="P25" s="801"/>
      <c r="Q25" s="801"/>
      <c r="R25" s="801"/>
      <c r="S25" s="801"/>
      <c r="U25" s="215">
        <v>1</v>
      </c>
    </row>
    <row r="26" spans="2:21" s="263" customFormat="1" ht="66" customHeight="1">
      <c r="B26" s="543" t="s">
        <v>5395</v>
      </c>
      <c r="C26" s="547" t="s">
        <v>5396</v>
      </c>
      <c r="D26" s="547" t="s">
        <v>5397</v>
      </c>
      <c r="E26" s="547" t="s">
        <v>5398</v>
      </c>
      <c r="F26" s="547" t="s">
        <v>5399</v>
      </c>
      <c r="G26" s="547" t="s">
        <v>5400</v>
      </c>
      <c r="H26" s="574" t="s">
        <v>5968</v>
      </c>
      <c r="I26" s="578">
        <v>4</v>
      </c>
      <c r="J26" s="578">
        <v>3</v>
      </c>
      <c r="K26" s="574" t="s">
        <v>5969</v>
      </c>
      <c r="M26" s="801" t="s">
        <v>6133</v>
      </c>
      <c r="N26" s="801"/>
      <c r="O26" s="801"/>
      <c r="P26" s="801"/>
      <c r="Q26" s="801"/>
      <c r="R26" s="801"/>
      <c r="S26" s="801"/>
      <c r="U26" s="215">
        <v>1</v>
      </c>
    </row>
    <row r="27" spans="2:21" s="263" customFormat="1" ht="66" customHeight="1">
      <c r="B27" s="543" t="s">
        <v>5401</v>
      </c>
      <c r="C27" s="547" t="s">
        <v>5402</v>
      </c>
      <c r="D27" s="547" t="s">
        <v>5403</v>
      </c>
      <c r="E27" s="547" t="s">
        <v>5404</v>
      </c>
      <c r="F27" s="547" t="s">
        <v>5405</v>
      </c>
      <c r="G27" s="547" t="s">
        <v>5406</v>
      </c>
      <c r="H27" s="574" t="s">
        <v>5970</v>
      </c>
      <c r="I27" s="578">
        <v>2</v>
      </c>
      <c r="J27" s="578">
        <v>2</v>
      </c>
      <c r="K27" s="574" t="s">
        <v>5971</v>
      </c>
      <c r="M27" s="801" t="s">
        <v>6134</v>
      </c>
      <c r="N27" s="801"/>
      <c r="O27" s="801"/>
      <c r="P27" s="801"/>
      <c r="Q27" s="801"/>
      <c r="R27" s="801"/>
      <c r="S27" s="801"/>
      <c r="U27" s="215">
        <v>1</v>
      </c>
    </row>
    <row r="28" spans="2:21" s="263" customFormat="1" ht="52.7" customHeight="1">
      <c r="B28" s="543" t="s">
        <v>5407</v>
      </c>
      <c r="C28" s="547" t="s">
        <v>5408</v>
      </c>
      <c r="D28" s="547" t="s">
        <v>5409</v>
      </c>
      <c r="E28" s="547" t="s">
        <v>5410</v>
      </c>
      <c r="F28" s="547" t="s">
        <v>5411</v>
      </c>
      <c r="G28" s="547" t="s">
        <v>5412</v>
      </c>
      <c r="H28" s="574" t="s">
        <v>5972</v>
      </c>
      <c r="I28" s="578">
        <v>2</v>
      </c>
      <c r="J28" s="578">
        <v>4</v>
      </c>
      <c r="K28" s="574" t="s">
        <v>5973</v>
      </c>
      <c r="M28" s="801" t="s">
        <v>6135</v>
      </c>
      <c r="N28" s="801"/>
      <c r="O28" s="801"/>
      <c r="P28" s="801"/>
      <c r="Q28" s="801"/>
      <c r="R28" s="801"/>
      <c r="S28" s="801"/>
      <c r="U28" s="215">
        <v>1</v>
      </c>
    </row>
    <row r="29" spans="2:21" s="263" customFormat="1" ht="79.150000000000006" customHeight="1">
      <c r="B29" s="543" t="s">
        <v>5413</v>
      </c>
      <c r="C29" s="547" t="s">
        <v>5414</v>
      </c>
      <c r="D29" s="547" t="s">
        <v>5415</v>
      </c>
      <c r="E29" s="547" t="s">
        <v>5416</v>
      </c>
      <c r="F29" s="547" t="s">
        <v>5417</v>
      </c>
      <c r="G29" s="547" t="s">
        <v>5418</v>
      </c>
      <c r="H29" s="574" t="s">
        <v>5974</v>
      </c>
      <c r="I29" s="578">
        <v>2</v>
      </c>
      <c r="J29" s="578">
        <v>2</v>
      </c>
      <c r="K29" s="574" t="s">
        <v>5975</v>
      </c>
      <c r="M29" s="801" t="s">
        <v>6136</v>
      </c>
      <c r="N29" s="801"/>
      <c r="O29" s="801"/>
      <c r="P29" s="801"/>
      <c r="Q29" s="801"/>
      <c r="R29" s="801"/>
      <c r="S29" s="801"/>
      <c r="U29" s="215">
        <v>1</v>
      </c>
    </row>
    <row r="30" spans="2:21" s="263" customFormat="1" ht="66" customHeight="1">
      <c r="B30" s="543" t="s">
        <v>5419</v>
      </c>
      <c r="C30" s="547" t="s">
        <v>5420</v>
      </c>
      <c r="D30" s="547" t="s">
        <v>5421</v>
      </c>
      <c r="E30" s="547" t="s">
        <v>5422</v>
      </c>
      <c r="F30" s="547" t="s">
        <v>5423</v>
      </c>
      <c r="G30" s="547" t="s">
        <v>5424</v>
      </c>
      <c r="H30" s="574" t="s">
        <v>5976</v>
      </c>
      <c r="I30" s="578">
        <v>4</v>
      </c>
      <c r="J30" s="578">
        <v>4</v>
      </c>
      <c r="K30" s="574" t="s">
        <v>5977</v>
      </c>
      <c r="M30" s="801" t="s">
        <v>6137</v>
      </c>
      <c r="N30" s="801"/>
      <c r="O30" s="801"/>
      <c r="P30" s="801"/>
      <c r="Q30" s="801"/>
      <c r="R30" s="801"/>
      <c r="S30" s="801"/>
      <c r="U30" s="215">
        <v>1</v>
      </c>
    </row>
    <row r="31" spans="2:21" s="263" customFormat="1" ht="15" customHeight="1">
      <c r="B31" s="541"/>
      <c r="C31" s="541"/>
      <c r="D31" s="541"/>
      <c r="E31" s="541"/>
      <c r="F31" s="541"/>
      <c r="G31" s="541"/>
      <c r="H31" s="541"/>
      <c r="I31" s="541"/>
      <c r="J31" s="541"/>
      <c r="K31" s="541"/>
      <c r="U31" s="215">
        <v>1</v>
      </c>
    </row>
    <row r="32" spans="2:21" s="263" customFormat="1" ht="33" customHeight="1">
      <c r="B32" s="820" t="s">
        <v>5425</v>
      </c>
      <c r="C32" s="820"/>
      <c r="D32" s="820"/>
      <c r="E32" s="820"/>
      <c r="F32" s="820"/>
      <c r="G32" s="820"/>
      <c r="H32" s="820"/>
      <c r="I32" s="820"/>
      <c r="J32" s="820"/>
      <c r="K32" s="820"/>
      <c r="M32" s="800" t="s">
        <v>6138</v>
      </c>
      <c r="N32" s="800"/>
      <c r="O32" s="800"/>
      <c r="P32" s="800"/>
      <c r="Q32" s="800"/>
      <c r="R32" s="800"/>
      <c r="S32" s="800"/>
      <c r="U32" s="215">
        <v>1</v>
      </c>
    </row>
    <row r="33" spans="1:21" s="263" customFormat="1" ht="48.75" customHeight="1">
      <c r="B33" s="821" t="s">
        <v>5426</v>
      </c>
      <c r="C33" s="821"/>
      <c r="D33" s="821"/>
      <c r="E33" s="821"/>
      <c r="F33" s="821"/>
      <c r="G33" s="821"/>
      <c r="H33" s="821"/>
      <c r="I33" s="821"/>
      <c r="J33" s="821"/>
      <c r="K33" s="821"/>
      <c r="M33" s="809" t="s">
        <v>6139</v>
      </c>
      <c r="N33" s="809"/>
      <c r="O33" s="809"/>
      <c r="P33" s="809"/>
      <c r="Q33" s="809"/>
      <c r="R33" s="809"/>
      <c r="S33" s="809"/>
      <c r="U33" s="215">
        <v>1</v>
      </c>
    </row>
    <row r="34" spans="1:21" s="263" customFormat="1" ht="39.6" customHeight="1">
      <c r="B34" s="582" t="s">
        <v>5427</v>
      </c>
      <c r="C34" s="583" t="s">
        <v>5428</v>
      </c>
      <c r="D34" s="583" t="s">
        <v>5429</v>
      </c>
      <c r="E34" s="583" t="s">
        <v>5430</v>
      </c>
      <c r="F34" s="583" t="s">
        <v>5431</v>
      </c>
      <c r="G34" s="583" t="s">
        <v>5432</v>
      </c>
      <c r="H34" s="583" t="s">
        <v>5433</v>
      </c>
      <c r="I34" s="583" t="s">
        <v>5434</v>
      </c>
      <c r="J34" s="583" t="s">
        <v>5435</v>
      </c>
      <c r="K34" s="583" t="s">
        <v>5436</v>
      </c>
      <c r="M34" s="809"/>
      <c r="N34" s="809"/>
      <c r="O34" s="809"/>
      <c r="P34" s="809"/>
      <c r="Q34" s="809"/>
      <c r="R34" s="809"/>
      <c r="S34" s="809"/>
      <c r="U34" s="215">
        <v>1</v>
      </c>
    </row>
    <row r="35" spans="1:21" s="263" customFormat="1" ht="39.6" customHeight="1">
      <c r="B35" s="575" t="s">
        <v>5437</v>
      </c>
      <c r="C35" s="546" t="s">
        <v>471</v>
      </c>
      <c r="D35" s="544" t="s">
        <v>5438</v>
      </c>
      <c r="E35" s="544" t="s">
        <v>5439</v>
      </c>
      <c r="F35" s="544" t="s">
        <v>5440</v>
      </c>
      <c r="G35" s="544" t="s">
        <v>5441</v>
      </c>
      <c r="H35" s="544" t="s">
        <v>5442</v>
      </c>
      <c r="I35" s="544" t="s">
        <v>5443</v>
      </c>
      <c r="J35" s="544" t="s">
        <v>5444</v>
      </c>
      <c r="K35" s="544" t="s">
        <v>5445</v>
      </c>
      <c r="M35" s="800" t="s">
        <v>6140</v>
      </c>
      <c r="N35" s="800"/>
      <c r="O35" s="800"/>
      <c r="P35" s="800"/>
      <c r="Q35" s="800"/>
      <c r="R35" s="800"/>
      <c r="S35" s="800"/>
      <c r="U35" s="215">
        <v>1</v>
      </c>
    </row>
    <row r="36" spans="1:21" s="263" customFormat="1" ht="15" customHeight="1">
      <c r="B36" s="541"/>
      <c r="C36" s="541"/>
      <c r="D36" s="541"/>
      <c r="E36" s="541"/>
      <c r="F36" s="541"/>
      <c r="G36" s="541"/>
      <c r="H36" s="541"/>
      <c r="I36" s="541"/>
      <c r="J36" s="541"/>
      <c r="K36" s="541"/>
      <c r="M36" s="827" t="s">
        <v>6141</v>
      </c>
      <c r="N36" s="827"/>
      <c r="O36" s="827"/>
      <c r="P36" s="827"/>
      <c r="Q36" s="827"/>
      <c r="R36" s="827"/>
      <c r="S36" s="827"/>
      <c r="U36" s="215">
        <v>1</v>
      </c>
    </row>
    <row r="37" spans="1:21" s="263" customFormat="1" ht="39.6" customHeight="1">
      <c r="B37" s="822" t="s">
        <v>5446</v>
      </c>
      <c r="C37" s="822"/>
      <c r="D37" s="822"/>
      <c r="E37" s="822"/>
      <c r="F37" s="822"/>
      <c r="G37" s="822"/>
      <c r="H37" s="822"/>
      <c r="I37" s="822"/>
      <c r="J37" s="822"/>
      <c r="K37" s="822"/>
      <c r="M37" s="827"/>
      <c r="N37" s="827"/>
      <c r="O37" s="827"/>
      <c r="P37" s="827"/>
      <c r="Q37" s="827"/>
      <c r="R37" s="827"/>
      <c r="S37" s="827"/>
      <c r="U37" s="215">
        <v>1</v>
      </c>
    </row>
    <row r="38" spans="1:21" s="263" customFormat="1">
      <c r="M38" s="827"/>
      <c r="N38" s="827"/>
      <c r="O38" s="827"/>
      <c r="P38" s="827"/>
      <c r="Q38" s="827"/>
      <c r="R38" s="827"/>
      <c r="S38" s="827"/>
      <c r="U38" s="215">
        <v>1</v>
      </c>
    </row>
    <row r="39" spans="1:21" s="263" customFormat="1">
      <c r="B39" s="576">
        <f t="shared" ref="B39:K39" ca="1" si="0">INDEX(CELL("largeur",B39),1,1)</f>
        <v>34</v>
      </c>
      <c r="C39" s="576">
        <f t="shared" ca="1" si="0"/>
        <v>43</v>
      </c>
      <c r="D39" s="576">
        <f t="shared" ca="1" si="0"/>
        <v>41</v>
      </c>
      <c r="E39" s="576">
        <f t="shared" ca="1" si="0"/>
        <v>35</v>
      </c>
      <c r="F39" s="576">
        <f t="shared" ca="1" si="0"/>
        <v>37</v>
      </c>
      <c r="G39" s="576">
        <f t="shared" ca="1" si="0"/>
        <v>36</v>
      </c>
      <c r="H39" s="576">
        <f t="shared" ca="1" si="0"/>
        <v>33</v>
      </c>
      <c r="I39" s="576">
        <f t="shared" ca="1" si="0"/>
        <v>32</v>
      </c>
      <c r="J39" s="576">
        <f t="shared" ca="1" si="0"/>
        <v>32</v>
      </c>
      <c r="K39" s="576">
        <f t="shared" ca="1" si="0"/>
        <v>41</v>
      </c>
      <c r="M39" s="827"/>
      <c r="N39" s="827"/>
      <c r="O39" s="827"/>
      <c r="P39" s="827"/>
      <c r="Q39" s="827"/>
      <c r="R39" s="827"/>
      <c r="S39" s="827"/>
      <c r="U39" s="215">
        <v>1</v>
      </c>
    </row>
    <row r="40" spans="1:21" s="263" customFormat="1">
      <c r="B40" s="577">
        <v>34</v>
      </c>
      <c r="C40" s="577">
        <v>43</v>
      </c>
      <c r="D40" s="577">
        <v>41</v>
      </c>
      <c r="E40" s="577">
        <v>35</v>
      </c>
      <c r="F40" s="577">
        <v>37</v>
      </c>
      <c r="G40" s="577">
        <v>36</v>
      </c>
      <c r="H40" s="577">
        <v>33</v>
      </c>
      <c r="I40" s="577">
        <v>32</v>
      </c>
      <c r="J40" s="577">
        <v>32</v>
      </c>
      <c r="K40" s="577">
        <v>41</v>
      </c>
      <c r="M40"/>
      <c r="N40"/>
      <c r="O40"/>
      <c r="P40"/>
      <c r="Q40"/>
      <c r="R40"/>
      <c r="S40"/>
      <c r="U40" s="215">
        <v>1</v>
      </c>
    </row>
    <row r="41" spans="1:21" ht="15" customHeight="1">
      <c r="M41" s="800" t="s">
        <v>6059</v>
      </c>
      <c r="N41" s="800"/>
      <c r="O41" s="800"/>
      <c r="P41" s="800"/>
      <c r="Q41" s="800"/>
      <c r="R41" s="800"/>
      <c r="S41" s="800"/>
      <c r="U41" s="215">
        <v>1</v>
      </c>
    </row>
    <row r="42" spans="1:21" ht="15.75" customHeight="1">
      <c r="B42" s="610" t="s">
        <v>5847</v>
      </c>
      <c r="C42" s="540" t="str" cm="1">
        <f t="array" aca="1" ref="C42" ca="1">CELL("nomfichier")</f>
        <v>D:\Données\1.UPRT\0-UPRT.fait\1-UPRT.FR-SITE-WEB\ff-fiches-fabrications\ff.fiches.fabrication.2026\ffr-restaurant-2026\[02-16-parcours-saveurs_complet.28.09.2026.xlsx]13_MATRICE_MAROC</v>
      </c>
      <c r="D42" s="540"/>
      <c r="E42" s="540"/>
      <c r="F42" s="540"/>
      <c r="M42" s="869" t="s">
        <v>6142</v>
      </c>
      <c r="N42" s="869"/>
      <c r="O42" s="869"/>
      <c r="P42" s="869"/>
      <c r="Q42" s="869"/>
      <c r="R42" s="869"/>
      <c r="S42" s="869"/>
      <c r="U42" s="215">
        <v>1</v>
      </c>
    </row>
    <row r="43" spans="1:21" ht="15" customHeight="1">
      <c r="M43" s="869"/>
      <c r="N43" s="869"/>
      <c r="O43" s="869"/>
      <c r="P43" s="869"/>
      <c r="Q43" s="869"/>
      <c r="R43" s="869"/>
      <c r="S43" s="869"/>
      <c r="U43" s="215">
        <v>1</v>
      </c>
    </row>
    <row r="44" spans="1:21" ht="15" customHeight="1">
      <c r="M44" s="869"/>
      <c r="N44" s="869"/>
      <c r="O44" s="869"/>
      <c r="P44" s="869"/>
      <c r="Q44" s="869"/>
      <c r="R44" s="869"/>
      <c r="S44" s="869"/>
      <c r="U44" s="215">
        <v>1</v>
      </c>
    </row>
    <row r="45" spans="1:21" ht="15" customHeight="1">
      <c r="M45" s="869"/>
      <c r="N45" s="869"/>
      <c r="O45" s="869"/>
      <c r="P45" s="869"/>
      <c r="Q45" s="869"/>
      <c r="R45" s="869"/>
      <c r="S45" s="869"/>
      <c r="U45" s="215">
        <v>1</v>
      </c>
    </row>
    <row r="46" spans="1:21">
      <c r="M46" s="869"/>
      <c r="N46" s="869"/>
      <c r="O46" s="869"/>
      <c r="P46" s="869"/>
      <c r="Q46" s="869"/>
      <c r="R46" s="869"/>
      <c r="S46" s="869"/>
      <c r="U46" s="215">
        <v>1</v>
      </c>
    </row>
    <row r="47" spans="1:21">
      <c r="U47" s="216" t="s">
        <v>172</v>
      </c>
    </row>
    <row r="48" spans="1:21">
      <c r="A48" s="215">
        <v>1</v>
      </c>
      <c r="B48" s="215">
        <v>1</v>
      </c>
      <c r="C48" s="215">
        <v>1</v>
      </c>
      <c r="D48" s="215">
        <v>1</v>
      </c>
      <c r="E48" s="215">
        <v>1</v>
      </c>
      <c r="F48" s="215">
        <v>1</v>
      </c>
      <c r="G48" s="215">
        <v>1</v>
      </c>
      <c r="H48" s="215">
        <v>1</v>
      </c>
      <c r="I48" s="215">
        <v>1</v>
      </c>
      <c r="J48" s="215">
        <v>1</v>
      </c>
      <c r="K48" s="215">
        <v>1</v>
      </c>
      <c r="L48" s="215">
        <v>1</v>
      </c>
      <c r="M48" s="215">
        <v>1</v>
      </c>
      <c r="N48" s="215">
        <v>1</v>
      </c>
      <c r="O48" s="215">
        <v>1</v>
      </c>
      <c r="P48" s="215">
        <v>1</v>
      </c>
      <c r="Q48" s="215">
        <v>1</v>
      </c>
      <c r="R48" s="215">
        <v>1</v>
      </c>
      <c r="S48" s="215">
        <v>1</v>
      </c>
      <c r="T48" s="215">
        <v>1</v>
      </c>
      <c r="U48" s="217" t="str">
        <f>ADDRESS(ROW(),COLUMN(),4)</f>
        <v>U48</v>
      </c>
    </row>
  </sheetData>
  <mergeCells count="54">
    <mergeCell ref="M33:S34"/>
    <mergeCell ref="M35:S35"/>
    <mergeCell ref="M36:S39"/>
    <mergeCell ref="M41:S41"/>
    <mergeCell ref="M42:S46"/>
    <mergeCell ref="M3:S4"/>
    <mergeCell ref="M5:S5"/>
    <mergeCell ref="M6:S6"/>
    <mergeCell ref="M7:S7"/>
    <mergeCell ref="M8:S8"/>
    <mergeCell ref="M9:S9"/>
    <mergeCell ref="M10:S10"/>
    <mergeCell ref="M28:S28"/>
    <mergeCell ref="M29:S29"/>
    <mergeCell ref="M30:S30"/>
    <mergeCell ref="M19:N19"/>
    <mergeCell ref="O19:S19"/>
    <mergeCell ref="M20:N20"/>
    <mergeCell ref="O20:S20"/>
    <mergeCell ref="M21:N21"/>
    <mergeCell ref="O21:S21"/>
    <mergeCell ref="M16:N16"/>
    <mergeCell ref="O16:S16"/>
    <mergeCell ref="M17:N17"/>
    <mergeCell ref="O17:S17"/>
    <mergeCell ref="M18:N18"/>
    <mergeCell ref="O15:S15"/>
    <mergeCell ref="M32:S32"/>
    <mergeCell ref="M23:S23"/>
    <mergeCell ref="M24:S24"/>
    <mergeCell ref="M25:S25"/>
    <mergeCell ref="M26:S26"/>
    <mergeCell ref="M27:S27"/>
    <mergeCell ref="B37:K37"/>
    <mergeCell ref="B22:K22"/>
    <mergeCell ref="M2:S2"/>
    <mergeCell ref="M11:S11"/>
    <mergeCell ref="M12:N12"/>
    <mergeCell ref="O12:S12"/>
    <mergeCell ref="M13:N13"/>
    <mergeCell ref="B20:K20"/>
    <mergeCell ref="B21:K21"/>
    <mergeCell ref="B32:K32"/>
    <mergeCell ref="B33:K33"/>
    <mergeCell ref="O18:S18"/>
    <mergeCell ref="O13:S13"/>
    <mergeCell ref="M14:N14"/>
    <mergeCell ref="O14:S14"/>
    <mergeCell ref="M15:N15"/>
    <mergeCell ref="B1:K1"/>
    <mergeCell ref="B2:K2"/>
    <mergeCell ref="B13:K13"/>
    <mergeCell ref="B14:K14"/>
    <mergeCell ref="B18:K1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59"/>
  <sheetViews>
    <sheetView topLeftCell="J1" workbookViewId="0">
      <selection activeCell="M4" sqref="M4"/>
    </sheetView>
  </sheetViews>
  <sheetFormatPr baseColWidth="10" defaultColWidth="9.140625" defaultRowHeight="15"/>
  <cols>
    <col min="1" max="1" width="6.28515625" style="104" customWidth="1"/>
    <col min="2" max="2" width="19.7109375" style="104" customWidth="1"/>
    <col min="3" max="3" width="35.7109375" style="104" customWidth="1"/>
    <col min="4" max="4" width="41.7109375" style="104" customWidth="1"/>
    <col min="5" max="5" width="37.7109375" style="104" customWidth="1"/>
    <col min="6" max="7" width="28.7109375" style="104" customWidth="1"/>
    <col min="8" max="8" width="42.7109375" style="104" customWidth="1"/>
    <col min="9" max="9" width="32.7109375" style="104" customWidth="1"/>
    <col min="10" max="10" width="40.7109375" style="104" customWidth="1"/>
    <col min="11" max="11" width="41.7109375" style="104" customWidth="1"/>
    <col min="12" max="12" width="51.7109375" style="104" customWidth="1"/>
    <col min="13" max="13" width="9.140625" style="104"/>
    <col min="14" max="15" width="16" customWidth="1"/>
    <col min="16" max="20" width="13" customWidth="1"/>
    <col min="21" max="16384" width="9.140625" style="104"/>
  </cols>
  <sheetData>
    <row r="1" spans="2:22" ht="33.950000000000003" customHeight="1">
      <c r="B1" s="828" t="s">
        <v>6018</v>
      </c>
      <c r="C1" s="829"/>
      <c r="D1" s="829"/>
      <c r="E1" s="829"/>
      <c r="F1" s="829"/>
      <c r="G1" s="829"/>
      <c r="H1" s="829"/>
      <c r="I1" s="829"/>
      <c r="J1" s="829"/>
      <c r="K1" s="829"/>
      <c r="L1" s="830"/>
      <c r="V1" s="215">
        <v>1</v>
      </c>
    </row>
    <row r="2" spans="2:22" ht="29.25" customHeight="1">
      <c r="B2" s="817" t="s">
        <v>5447</v>
      </c>
      <c r="C2" s="818"/>
      <c r="D2" s="818"/>
      <c r="E2" s="818"/>
      <c r="F2" s="818"/>
      <c r="G2" s="818"/>
      <c r="H2" s="818"/>
      <c r="I2" s="818"/>
      <c r="J2" s="818"/>
      <c r="K2" s="818"/>
      <c r="L2" s="819"/>
      <c r="N2" s="799" t="s">
        <v>6279</v>
      </c>
      <c r="O2" s="799"/>
      <c r="P2" s="799"/>
      <c r="Q2" s="799"/>
      <c r="R2" s="799"/>
      <c r="S2" s="799"/>
      <c r="T2" s="799"/>
      <c r="V2" s="215">
        <v>1</v>
      </c>
    </row>
    <row r="3" spans="2:22" ht="15" customHeight="1">
      <c r="B3" s="440" t="s">
        <v>6421</v>
      </c>
      <c r="C3" s="518"/>
      <c r="D3" s="518"/>
      <c r="E3" s="518"/>
      <c r="F3" s="518"/>
      <c r="G3" s="518"/>
      <c r="H3" s="518"/>
      <c r="I3" s="518"/>
      <c r="J3" s="518"/>
      <c r="K3" s="518"/>
      <c r="L3" s="519"/>
      <c r="N3" s="805" t="s">
        <v>6143</v>
      </c>
      <c r="O3" s="805"/>
      <c r="P3" s="805"/>
      <c r="Q3" s="805"/>
      <c r="R3" s="805"/>
      <c r="S3" s="805"/>
      <c r="T3" s="805"/>
      <c r="V3" s="215">
        <v>1</v>
      </c>
    </row>
    <row r="4" spans="2:22" ht="30" customHeight="1">
      <c r="B4" s="831" t="s">
        <v>5448</v>
      </c>
      <c r="C4" s="832"/>
      <c r="D4" s="832"/>
      <c r="E4" s="832"/>
      <c r="F4" s="832"/>
      <c r="G4" s="832"/>
      <c r="H4" s="832"/>
      <c r="I4" s="832"/>
      <c r="J4" s="832"/>
      <c r="K4" s="832"/>
      <c r="L4" s="833"/>
      <c r="N4" s="805"/>
      <c r="O4" s="805"/>
      <c r="P4" s="805"/>
      <c r="Q4" s="805"/>
      <c r="R4" s="805"/>
      <c r="S4" s="805"/>
      <c r="T4" s="805"/>
      <c r="V4" s="215">
        <v>1</v>
      </c>
    </row>
    <row r="5" spans="2:22" ht="21" customHeight="1">
      <c r="B5" s="523" t="s">
        <v>5</v>
      </c>
      <c r="C5" s="524" t="s">
        <v>5449</v>
      </c>
      <c r="D5" s="524" t="s">
        <v>5450</v>
      </c>
      <c r="E5" s="524" t="s">
        <v>5451</v>
      </c>
      <c r="F5" s="524" t="s">
        <v>5452</v>
      </c>
      <c r="G5" s="524" t="s">
        <v>5453</v>
      </c>
      <c r="H5" s="524" t="s">
        <v>4560</v>
      </c>
      <c r="I5" s="524" t="s">
        <v>5454</v>
      </c>
      <c r="J5" s="524" t="s">
        <v>5455</v>
      </c>
      <c r="K5" s="524" t="s">
        <v>5456</v>
      </c>
      <c r="L5" s="525" t="s">
        <v>5457</v>
      </c>
      <c r="N5" s="805"/>
      <c r="O5" s="805"/>
      <c r="P5" s="805"/>
      <c r="Q5" s="805"/>
      <c r="R5" s="805"/>
      <c r="S5" s="805"/>
      <c r="T5" s="805"/>
      <c r="V5" s="215">
        <v>1</v>
      </c>
    </row>
    <row r="6" spans="2:22" ht="50.1" customHeight="1">
      <c r="B6" s="526" t="s">
        <v>3725</v>
      </c>
      <c r="C6" s="527" t="s">
        <v>5458</v>
      </c>
      <c r="D6" s="518" t="s">
        <v>5459</v>
      </c>
      <c r="E6" s="518" t="s">
        <v>5460</v>
      </c>
      <c r="F6" s="518" t="s">
        <v>5461</v>
      </c>
      <c r="G6" s="518" t="s">
        <v>5462</v>
      </c>
      <c r="H6" s="518" t="s">
        <v>5463</v>
      </c>
      <c r="I6" s="518" t="s">
        <v>5464</v>
      </c>
      <c r="J6" s="518" t="s">
        <v>5465</v>
      </c>
      <c r="K6" s="518" t="s">
        <v>5466</v>
      </c>
      <c r="L6" s="519" t="s">
        <v>5467</v>
      </c>
      <c r="N6" s="805"/>
      <c r="O6" s="805"/>
      <c r="P6" s="805"/>
      <c r="Q6" s="805"/>
      <c r="R6" s="805"/>
      <c r="S6" s="805"/>
      <c r="T6" s="805"/>
      <c r="V6" s="215">
        <v>1</v>
      </c>
    </row>
    <row r="7" spans="2:22" ht="50.1" customHeight="1">
      <c r="B7" s="526" t="s">
        <v>5468</v>
      </c>
      <c r="C7" s="527" t="s">
        <v>5469</v>
      </c>
      <c r="D7" s="518" t="s">
        <v>5470</v>
      </c>
      <c r="E7" s="518" t="s">
        <v>5471</v>
      </c>
      <c r="F7" s="518" t="s">
        <v>5472</v>
      </c>
      <c r="G7" s="518" t="s">
        <v>5473</v>
      </c>
      <c r="H7" s="518" t="s">
        <v>5474</v>
      </c>
      <c r="I7" s="518" t="s">
        <v>5475</v>
      </c>
      <c r="J7" s="518" t="s">
        <v>5476</v>
      </c>
      <c r="K7" s="518" t="s">
        <v>5477</v>
      </c>
      <c r="L7" s="519" t="s">
        <v>5478</v>
      </c>
      <c r="N7" s="800" t="s">
        <v>6144</v>
      </c>
      <c r="O7" s="800"/>
      <c r="P7" s="800"/>
      <c r="Q7" s="800"/>
      <c r="R7" s="800"/>
      <c r="S7" s="800"/>
      <c r="T7" s="800"/>
      <c r="V7" s="215">
        <v>1</v>
      </c>
    </row>
    <row r="8" spans="2:22" ht="50.1" customHeight="1">
      <c r="B8" s="526" t="s">
        <v>5479</v>
      </c>
      <c r="C8" s="527" t="s">
        <v>5480</v>
      </c>
      <c r="D8" s="518" t="s">
        <v>5481</v>
      </c>
      <c r="E8" s="518" t="s">
        <v>5482</v>
      </c>
      <c r="F8" s="518" t="s">
        <v>5483</v>
      </c>
      <c r="G8" s="518" t="s">
        <v>5484</v>
      </c>
      <c r="H8" s="518" t="s">
        <v>5485</v>
      </c>
      <c r="I8" s="518" t="s">
        <v>5486</v>
      </c>
      <c r="J8" s="518" t="s">
        <v>5487</v>
      </c>
      <c r="K8" s="518" t="s">
        <v>5488</v>
      </c>
      <c r="L8" s="519" t="s">
        <v>5489</v>
      </c>
      <c r="N8" s="801" t="s">
        <v>6145</v>
      </c>
      <c r="O8" s="801"/>
      <c r="P8" s="801"/>
      <c r="Q8" s="801"/>
      <c r="R8" s="801"/>
      <c r="S8" s="801"/>
      <c r="T8" s="801"/>
      <c r="V8" s="215">
        <v>1</v>
      </c>
    </row>
    <row r="9" spans="2:22" ht="50.1" customHeight="1">
      <c r="B9" s="526" t="s">
        <v>5490</v>
      </c>
      <c r="C9" s="527" t="s">
        <v>5491</v>
      </c>
      <c r="D9" s="518" t="s">
        <v>5492</v>
      </c>
      <c r="E9" s="518" t="s">
        <v>5493</v>
      </c>
      <c r="F9" s="518" t="s">
        <v>5494</v>
      </c>
      <c r="G9" s="518" t="s">
        <v>5495</v>
      </c>
      <c r="H9" s="518" t="s">
        <v>5496</v>
      </c>
      <c r="I9" s="518" t="s">
        <v>5497</v>
      </c>
      <c r="J9" s="518" t="s">
        <v>5498</v>
      </c>
      <c r="K9" s="518" t="s">
        <v>5499</v>
      </c>
      <c r="L9" s="519" t="s">
        <v>5500</v>
      </c>
      <c r="N9" s="801" t="s">
        <v>6146</v>
      </c>
      <c r="O9" s="801"/>
      <c r="P9" s="801"/>
      <c r="Q9" s="801"/>
      <c r="R9" s="801"/>
      <c r="S9" s="801"/>
      <c r="T9" s="801"/>
      <c r="V9" s="215">
        <v>1</v>
      </c>
    </row>
    <row r="10" spans="2:22" ht="35.1" customHeight="1">
      <c r="B10" s="517"/>
      <c r="C10" s="518"/>
      <c r="D10" s="518"/>
      <c r="E10" s="518"/>
      <c r="F10" s="518"/>
      <c r="G10" s="518"/>
      <c r="H10" s="518"/>
      <c r="I10" s="518"/>
      <c r="J10" s="518"/>
      <c r="K10" s="518"/>
      <c r="L10" s="519"/>
      <c r="N10" s="801" t="s">
        <v>6147</v>
      </c>
      <c r="O10" s="801"/>
      <c r="P10" s="801"/>
      <c r="Q10" s="801"/>
      <c r="R10" s="801"/>
      <c r="S10" s="801"/>
      <c r="T10" s="801"/>
      <c r="V10" s="215">
        <v>1</v>
      </c>
    </row>
    <row r="11" spans="2:22" ht="37.5" customHeight="1">
      <c r="B11" s="831" t="s">
        <v>5501</v>
      </c>
      <c r="C11" s="832"/>
      <c r="D11" s="832"/>
      <c r="E11" s="832"/>
      <c r="F11" s="832"/>
      <c r="G11" s="832"/>
      <c r="H11" s="832"/>
      <c r="I11" s="832"/>
      <c r="J11" s="832"/>
      <c r="K11" s="832"/>
      <c r="L11" s="833"/>
      <c r="N11" s="801" t="s">
        <v>6148</v>
      </c>
      <c r="O11" s="801"/>
      <c r="P11" s="801"/>
      <c r="Q11" s="801"/>
      <c r="R11" s="801"/>
      <c r="S11" s="801"/>
      <c r="T11" s="801"/>
      <c r="V11" s="215">
        <v>1</v>
      </c>
    </row>
    <row r="12" spans="2:22" ht="21" customHeight="1">
      <c r="B12" s="523" t="s">
        <v>5502</v>
      </c>
      <c r="C12" s="524" t="s">
        <v>5449</v>
      </c>
      <c r="D12" s="524" t="s">
        <v>5450</v>
      </c>
      <c r="E12" s="524" t="s">
        <v>5451</v>
      </c>
      <c r="F12" s="524" t="s">
        <v>5452</v>
      </c>
      <c r="G12" s="524" t="s">
        <v>5453</v>
      </c>
      <c r="H12" s="524" t="s">
        <v>4560</v>
      </c>
      <c r="I12" s="524" t="s">
        <v>5454</v>
      </c>
      <c r="J12" s="524" t="s">
        <v>5455</v>
      </c>
      <c r="K12" s="524" t="s">
        <v>5456</v>
      </c>
      <c r="L12" s="525" t="s">
        <v>5457</v>
      </c>
      <c r="N12" s="801" t="s">
        <v>6149</v>
      </c>
      <c r="O12" s="801"/>
      <c r="P12" s="801"/>
      <c r="Q12" s="801"/>
      <c r="R12" s="801"/>
      <c r="S12" s="801"/>
      <c r="T12" s="801"/>
      <c r="V12" s="215">
        <v>1</v>
      </c>
    </row>
    <row r="13" spans="2:22" ht="50.1" customHeight="1">
      <c r="B13" s="526" t="s">
        <v>5503</v>
      </c>
      <c r="C13" s="527" t="s">
        <v>5504</v>
      </c>
      <c r="D13" s="518" t="s">
        <v>5505</v>
      </c>
      <c r="E13" s="518" t="s">
        <v>5506</v>
      </c>
      <c r="F13" s="518" t="s">
        <v>5507</v>
      </c>
      <c r="G13" s="518" t="s">
        <v>5508</v>
      </c>
      <c r="H13" s="518" t="s">
        <v>5509</v>
      </c>
      <c r="I13" s="518" t="s">
        <v>5510</v>
      </c>
      <c r="J13" s="518" t="s">
        <v>5511</v>
      </c>
      <c r="K13" s="518" t="s">
        <v>5512</v>
      </c>
      <c r="L13" s="519" t="s">
        <v>5513</v>
      </c>
      <c r="N13" s="111"/>
      <c r="O13" s="111"/>
      <c r="P13" s="111"/>
      <c r="Q13" s="111"/>
      <c r="R13" s="111"/>
      <c r="S13" s="111"/>
      <c r="T13" s="111"/>
      <c r="V13" s="215">
        <v>1</v>
      </c>
    </row>
    <row r="14" spans="2:22" ht="50.1" customHeight="1">
      <c r="B14" s="526" t="s">
        <v>5468</v>
      </c>
      <c r="C14" s="527" t="s">
        <v>5514</v>
      </c>
      <c r="D14" s="518" t="s">
        <v>5515</v>
      </c>
      <c r="E14" s="518" t="s">
        <v>5516</v>
      </c>
      <c r="F14" s="518" t="s">
        <v>5517</v>
      </c>
      <c r="G14" s="518" t="s">
        <v>5518</v>
      </c>
      <c r="H14" s="518" t="s">
        <v>5519</v>
      </c>
      <c r="I14" s="518" t="s">
        <v>5520</v>
      </c>
      <c r="J14" s="518" t="s">
        <v>5521</v>
      </c>
      <c r="K14" s="518" t="s">
        <v>5522</v>
      </c>
      <c r="L14" s="519" t="s">
        <v>5523</v>
      </c>
      <c r="N14" s="800" t="s">
        <v>6150</v>
      </c>
      <c r="O14" s="800"/>
      <c r="P14" s="800"/>
      <c r="Q14" s="800"/>
      <c r="R14" s="800"/>
      <c r="S14" s="800"/>
      <c r="T14" s="800"/>
      <c r="V14" s="215">
        <v>1</v>
      </c>
    </row>
    <row r="15" spans="2:22" ht="50.1" customHeight="1">
      <c r="B15" s="526" t="s">
        <v>5524</v>
      </c>
      <c r="C15" s="527" t="s">
        <v>5525</v>
      </c>
      <c r="D15" s="518" t="s">
        <v>5526</v>
      </c>
      <c r="E15" s="518" t="s">
        <v>5527</v>
      </c>
      <c r="F15" s="518" t="s">
        <v>5528</v>
      </c>
      <c r="G15" s="518" t="s">
        <v>5529</v>
      </c>
      <c r="H15" s="518" t="s">
        <v>5530</v>
      </c>
      <c r="I15" s="518" t="s">
        <v>5531</v>
      </c>
      <c r="J15" s="518" t="s">
        <v>5532</v>
      </c>
      <c r="K15" s="518" t="s">
        <v>5533</v>
      </c>
      <c r="L15" s="519" t="s">
        <v>5534</v>
      </c>
      <c r="N15" s="802" t="s">
        <v>6151</v>
      </c>
      <c r="O15" s="802"/>
      <c r="P15" s="801" t="s">
        <v>6152</v>
      </c>
      <c r="Q15" s="801"/>
      <c r="R15" s="801"/>
      <c r="S15" s="801"/>
      <c r="T15" s="801"/>
      <c r="V15" s="215">
        <v>1</v>
      </c>
    </row>
    <row r="16" spans="2:22" ht="21" customHeight="1">
      <c r="B16" s="831"/>
      <c r="C16" s="832"/>
      <c r="D16" s="832"/>
      <c r="E16" s="832"/>
      <c r="F16" s="832"/>
      <c r="G16" s="832"/>
      <c r="H16" s="832"/>
      <c r="I16" s="832"/>
      <c r="J16" s="832"/>
      <c r="K16" s="832"/>
      <c r="L16" s="833"/>
      <c r="N16" s="802" t="s">
        <v>6153</v>
      </c>
      <c r="O16" s="802"/>
      <c r="P16" s="801" t="s">
        <v>6154</v>
      </c>
      <c r="Q16" s="801"/>
      <c r="R16" s="801"/>
      <c r="S16" s="801"/>
      <c r="T16" s="801"/>
      <c r="V16" s="215">
        <v>1</v>
      </c>
    </row>
    <row r="17" spans="2:22" ht="21" customHeight="1">
      <c r="B17" s="528" t="s">
        <v>5535</v>
      </c>
      <c r="C17" s="524"/>
      <c r="D17" s="524"/>
      <c r="E17" s="524"/>
      <c r="F17" s="524"/>
      <c r="G17" s="524"/>
      <c r="H17" s="524"/>
      <c r="I17" s="524"/>
      <c r="J17" s="524"/>
      <c r="K17" s="524"/>
      <c r="L17" s="525"/>
      <c r="N17" s="802" t="s">
        <v>6155</v>
      </c>
      <c r="O17" s="802"/>
      <c r="P17" s="801" t="s">
        <v>6156</v>
      </c>
      <c r="Q17" s="801"/>
      <c r="R17" s="801"/>
      <c r="S17" s="801"/>
      <c r="T17" s="801"/>
      <c r="V17" s="215">
        <v>1</v>
      </c>
    </row>
    <row r="18" spans="2:22" s="263" customFormat="1" ht="34.5" customHeight="1">
      <c r="B18" s="588" t="s">
        <v>5536</v>
      </c>
      <c r="C18" s="594" t="s">
        <v>449</v>
      </c>
      <c r="D18" s="588" t="s">
        <v>5537</v>
      </c>
      <c r="E18" s="589" t="s">
        <v>5538</v>
      </c>
      <c r="F18" s="590" t="s">
        <v>5539</v>
      </c>
      <c r="G18" s="591" t="s">
        <v>5540</v>
      </c>
      <c r="H18" s="592" t="s">
        <v>5541</v>
      </c>
      <c r="I18" s="589" t="s">
        <v>5542</v>
      </c>
      <c r="J18" s="589" t="s">
        <v>5543</v>
      </c>
      <c r="K18" s="589" t="s">
        <v>5544</v>
      </c>
      <c r="L18" s="589" t="s">
        <v>572</v>
      </c>
      <c r="N18" s="802" t="s">
        <v>6157</v>
      </c>
      <c r="O18" s="802"/>
      <c r="P18" s="801" t="s">
        <v>6158</v>
      </c>
      <c r="Q18" s="801"/>
      <c r="R18" s="801"/>
      <c r="S18" s="801"/>
      <c r="T18" s="801"/>
      <c r="V18" s="215">
        <v>1</v>
      </c>
    </row>
    <row r="19" spans="2:22" s="263" customFormat="1" ht="50.1" customHeight="1">
      <c r="B19" s="580"/>
      <c r="C19" s="595"/>
      <c r="D19" s="580"/>
      <c r="E19" s="580"/>
      <c r="F19" s="580"/>
      <c r="G19" s="580"/>
      <c r="H19" s="580"/>
      <c r="I19" s="580"/>
      <c r="J19" s="579"/>
      <c r="K19" s="568"/>
      <c r="L19" s="579"/>
      <c r="N19" s="802" t="s">
        <v>6159</v>
      </c>
      <c r="O19" s="802"/>
      <c r="P19" s="801" t="s">
        <v>6160</v>
      </c>
      <c r="Q19" s="801"/>
      <c r="R19" s="801"/>
      <c r="S19" s="801"/>
      <c r="T19" s="801"/>
      <c r="V19" s="215">
        <v>1</v>
      </c>
    </row>
    <row r="20" spans="2:22" s="263" customFormat="1" ht="50.1" customHeight="1">
      <c r="B20" s="580"/>
      <c r="C20" s="595"/>
      <c r="D20" s="580"/>
      <c r="E20" s="580"/>
      <c r="F20" s="580"/>
      <c r="G20" s="580"/>
      <c r="H20" s="580"/>
      <c r="I20" s="580"/>
      <c r="J20" s="579"/>
      <c r="K20" s="568"/>
      <c r="L20" s="579"/>
      <c r="N20" s="802" t="s">
        <v>6161</v>
      </c>
      <c r="O20" s="802"/>
      <c r="P20" s="801" t="s">
        <v>6162</v>
      </c>
      <c r="Q20" s="801"/>
      <c r="R20" s="801"/>
      <c r="S20" s="801"/>
      <c r="T20" s="801"/>
      <c r="V20" s="215">
        <v>1</v>
      </c>
    </row>
    <row r="21" spans="2:22" s="263" customFormat="1" ht="50.1" customHeight="1">
      <c r="B21" s="580"/>
      <c r="C21" s="595"/>
      <c r="D21" s="580"/>
      <c r="E21" s="580"/>
      <c r="F21" s="580"/>
      <c r="G21" s="580"/>
      <c r="H21" s="580"/>
      <c r="I21" s="580"/>
      <c r="J21" s="579"/>
      <c r="K21" s="568"/>
      <c r="L21" s="579"/>
      <c r="N21" s="802" t="s">
        <v>6075</v>
      </c>
      <c r="O21" s="802"/>
      <c r="P21" s="801" t="s">
        <v>6163</v>
      </c>
      <c r="Q21" s="801"/>
      <c r="R21" s="801"/>
      <c r="S21" s="801"/>
      <c r="T21" s="801"/>
      <c r="V21" s="215">
        <v>1</v>
      </c>
    </row>
    <row r="22" spans="2:22" s="263" customFormat="1" ht="50.1" customHeight="1">
      <c r="B22" s="580"/>
      <c r="C22" s="595"/>
      <c r="D22" s="580"/>
      <c r="E22" s="580"/>
      <c r="F22" s="580"/>
      <c r="G22" s="580"/>
      <c r="H22" s="580"/>
      <c r="I22" s="580"/>
      <c r="J22" s="579"/>
      <c r="K22" s="568"/>
      <c r="L22" s="579"/>
      <c r="N22" s="802" t="s">
        <v>6164</v>
      </c>
      <c r="O22" s="802"/>
      <c r="P22" s="801" t="s">
        <v>6165</v>
      </c>
      <c r="Q22" s="801"/>
      <c r="R22" s="801"/>
      <c r="S22" s="801"/>
      <c r="T22" s="801"/>
      <c r="V22" s="215">
        <v>1</v>
      </c>
    </row>
    <row r="23" spans="2:22" s="263" customFormat="1" ht="50.1" customHeight="1">
      <c r="B23" s="580"/>
      <c r="C23" s="595"/>
      <c r="D23" s="580"/>
      <c r="E23" s="580"/>
      <c r="F23" s="580"/>
      <c r="G23" s="580"/>
      <c r="H23" s="580"/>
      <c r="I23" s="580"/>
      <c r="J23" s="579"/>
      <c r="K23" s="568"/>
      <c r="L23" s="579"/>
      <c r="N23" s="802" t="s">
        <v>6166</v>
      </c>
      <c r="O23" s="802"/>
      <c r="P23" s="801" t="s">
        <v>6167</v>
      </c>
      <c r="Q23" s="801"/>
      <c r="R23" s="801"/>
      <c r="S23" s="801"/>
      <c r="T23" s="801"/>
      <c r="V23" s="215">
        <v>1</v>
      </c>
    </row>
    <row r="24" spans="2:22" s="263" customFormat="1" ht="50.1" customHeight="1">
      <c r="B24" s="580"/>
      <c r="C24" s="595"/>
      <c r="D24" s="580"/>
      <c r="E24" s="580"/>
      <c r="F24" s="580"/>
      <c r="G24" s="580"/>
      <c r="H24" s="580"/>
      <c r="I24" s="580"/>
      <c r="J24" s="579"/>
      <c r="K24" s="568"/>
      <c r="L24" s="579"/>
      <c r="N24" s="802" t="s">
        <v>6168</v>
      </c>
      <c r="O24" s="802"/>
      <c r="P24" s="801" t="s">
        <v>6169</v>
      </c>
      <c r="Q24" s="801"/>
      <c r="R24" s="801"/>
      <c r="S24" s="801"/>
      <c r="T24" s="801"/>
      <c r="V24" s="215">
        <v>1</v>
      </c>
    </row>
    <row r="25" spans="2:22" s="263" customFormat="1" ht="50.1" customHeight="1">
      <c r="B25" s="580"/>
      <c r="C25" s="595"/>
      <c r="D25" s="580"/>
      <c r="E25" s="580"/>
      <c r="F25" s="580"/>
      <c r="G25" s="580"/>
      <c r="H25" s="580"/>
      <c r="I25" s="580"/>
      <c r="J25" s="579"/>
      <c r="K25" s="568"/>
      <c r="L25" s="579"/>
      <c r="N25" s="802" t="s">
        <v>6170</v>
      </c>
      <c r="O25" s="802"/>
      <c r="P25" s="801" t="s">
        <v>6171</v>
      </c>
      <c r="Q25" s="801"/>
      <c r="R25" s="801"/>
      <c r="S25" s="801"/>
      <c r="T25" s="801"/>
      <c r="V25" s="215">
        <v>1</v>
      </c>
    </row>
    <row r="26" spans="2:22" ht="45" customHeight="1">
      <c r="B26" s="836" t="s">
        <v>5545</v>
      </c>
      <c r="C26" s="837"/>
      <c r="D26" s="837"/>
      <c r="E26" s="837"/>
      <c r="F26" s="837"/>
      <c r="G26" s="837"/>
      <c r="H26" s="837"/>
      <c r="I26" s="837"/>
      <c r="J26" s="837"/>
      <c r="K26" s="837"/>
      <c r="L26" s="838"/>
      <c r="V26" s="215">
        <v>1</v>
      </c>
    </row>
    <row r="27" spans="2:22" ht="60" customHeight="1">
      <c r="N27" s="800" t="s">
        <v>6172</v>
      </c>
      <c r="O27" s="800"/>
      <c r="P27" s="800"/>
      <c r="Q27" s="800"/>
      <c r="R27" s="800"/>
      <c r="S27" s="800"/>
      <c r="T27" s="800"/>
      <c r="V27" s="215">
        <v>1</v>
      </c>
    </row>
    <row r="28" spans="2:22" s="263" customFormat="1" ht="33.950000000000003" customHeight="1">
      <c r="B28" s="824" t="s">
        <v>6017</v>
      </c>
      <c r="C28" s="825"/>
      <c r="D28" s="825"/>
      <c r="E28" s="825"/>
      <c r="F28" s="825"/>
      <c r="G28" s="825"/>
      <c r="H28" s="825"/>
      <c r="I28" s="825"/>
      <c r="J28" s="825"/>
      <c r="K28" s="825"/>
      <c r="L28" s="825"/>
      <c r="N28" s="801" t="s">
        <v>6173</v>
      </c>
      <c r="O28" s="801"/>
      <c r="P28" s="801"/>
      <c r="Q28" s="801"/>
      <c r="R28" s="801"/>
      <c r="S28" s="801"/>
      <c r="T28" s="801"/>
      <c r="V28" s="215">
        <v>1</v>
      </c>
    </row>
    <row r="29" spans="2:22" s="263" customFormat="1" ht="29.25" customHeight="1">
      <c r="B29" s="834" t="s">
        <v>5447</v>
      </c>
      <c r="C29" s="834"/>
      <c r="D29" s="834"/>
      <c r="E29" s="834"/>
      <c r="F29" s="834"/>
      <c r="G29" s="834"/>
      <c r="H29" s="834"/>
      <c r="I29" s="834"/>
      <c r="J29" s="834"/>
      <c r="K29" s="834"/>
      <c r="L29" s="834"/>
      <c r="N29" s="801"/>
      <c r="O29" s="801"/>
      <c r="P29" s="801"/>
      <c r="Q29" s="801"/>
      <c r="R29" s="801"/>
      <c r="S29" s="801"/>
      <c r="T29" s="801"/>
      <c r="V29" s="215">
        <v>1</v>
      </c>
    </row>
    <row r="30" spans="2:22" s="263" customFormat="1" ht="15" customHeight="1">
      <c r="B30" s="541"/>
      <c r="C30" s="541"/>
      <c r="D30" s="541"/>
      <c r="E30" s="541"/>
      <c r="F30" s="541"/>
      <c r="G30" s="541"/>
      <c r="H30" s="541"/>
      <c r="I30" s="541"/>
      <c r="J30" s="541"/>
      <c r="K30" s="541"/>
      <c r="L30" s="541"/>
      <c r="N30" s="801"/>
      <c r="O30" s="801"/>
      <c r="P30" s="801"/>
      <c r="Q30" s="801"/>
      <c r="R30" s="801"/>
      <c r="S30" s="801"/>
      <c r="T30" s="801"/>
      <c r="V30" s="215">
        <v>1</v>
      </c>
    </row>
    <row r="31" spans="2:22" s="263" customFormat="1" ht="30" customHeight="1">
      <c r="B31" s="835" t="s">
        <v>5448</v>
      </c>
      <c r="C31" s="835"/>
      <c r="D31" s="835"/>
      <c r="E31" s="835"/>
      <c r="F31" s="835"/>
      <c r="G31" s="835"/>
      <c r="H31" s="835"/>
      <c r="I31" s="835"/>
      <c r="J31" s="835"/>
      <c r="K31" s="835"/>
      <c r="L31" s="835"/>
      <c r="N31" s="801"/>
      <c r="O31" s="801"/>
      <c r="P31" s="801"/>
      <c r="Q31" s="801"/>
      <c r="R31" s="801"/>
      <c r="S31" s="801"/>
      <c r="T31" s="801"/>
      <c r="V31" s="215">
        <v>1</v>
      </c>
    </row>
    <row r="32" spans="2:22" s="263" customFormat="1" ht="37.5" customHeight="1">
      <c r="B32" s="560" t="s">
        <v>5</v>
      </c>
      <c r="C32" s="560" t="s">
        <v>5449</v>
      </c>
      <c r="D32" s="560" t="s">
        <v>5450</v>
      </c>
      <c r="E32" s="560" t="s">
        <v>5451</v>
      </c>
      <c r="F32" s="560" t="s">
        <v>5452</v>
      </c>
      <c r="G32" s="560" t="s">
        <v>5453</v>
      </c>
      <c r="H32" s="560" t="s">
        <v>4560</v>
      </c>
      <c r="I32" s="560" t="s">
        <v>5454</v>
      </c>
      <c r="J32" s="560" t="s">
        <v>5455</v>
      </c>
      <c r="K32" s="560" t="s">
        <v>5456</v>
      </c>
      <c r="L32" s="560" t="s">
        <v>5457</v>
      </c>
      <c r="V32" s="215">
        <v>1</v>
      </c>
    </row>
    <row r="33" spans="2:22" s="263" customFormat="1" ht="50.1" customHeight="1">
      <c r="B33" s="585" t="s">
        <v>3725</v>
      </c>
      <c r="C33" s="586" t="s">
        <v>5458</v>
      </c>
      <c r="D33" s="541" t="s">
        <v>5459</v>
      </c>
      <c r="E33" s="541" t="s">
        <v>5460</v>
      </c>
      <c r="F33" s="541" t="s">
        <v>5461</v>
      </c>
      <c r="G33" s="541" t="s">
        <v>5462</v>
      </c>
      <c r="H33" s="541" t="s">
        <v>5463</v>
      </c>
      <c r="I33" s="541" t="s">
        <v>5464</v>
      </c>
      <c r="J33" s="541" t="s">
        <v>5465</v>
      </c>
      <c r="K33" s="541" t="s">
        <v>5466</v>
      </c>
      <c r="L33" s="541" t="s">
        <v>5467</v>
      </c>
      <c r="N33" s="800" t="s">
        <v>6174</v>
      </c>
      <c r="O33" s="800"/>
      <c r="P33" s="800"/>
      <c r="Q33" s="800"/>
      <c r="R33" s="800"/>
      <c r="S33" s="800"/>
      <c r="T33" s="800"/>
      <c r="V33" s="215">
        <v>1</v>
      </c>
    </row>
    <row r="34" spans="2:22" s="263" customFormat="1" ht="50.1" customHeight="1">
      <c r="B34" s="585" t="s">
        <v>5468</v>
      </c>
      <c r="C34" s="586" t="s">
        <v>5469</v>
      </c>
      <c r="D34" s="541" t="s">
        <v>5470</v>
      </c>
      <c r="E34" s="541" t="s">
        <v>5471</v>
      </c>
      <c r="F34" s="541" t="s">
        <v>5472</v>
      </c>
      <c r="G34" s="541" t="s">
        <v>5473</v>
      </c>
      <c r="H34" s="541" t="s">
        <v>5474</v>
      </c>
      <c r="I34" s="541" t="s">
        <v>5475</v>
      </c>
      <c r="J34" s="541" t="s">
        <v>5476</v>
      </c>
      <c r="K34" s="541" t="s">
        <v>5477</v>
      </c>
      <c r="L34" s="541" t="s">
        <v>5478</v>
      </c>
      <c r="N34" s="809" t="s">
        <v>6175</v>
      </c>
      <c r="O34" s="809"/>
      <c r="P34" s="809"/>
      <c r="Q34" s="809"/>
      <c r="R34" s="809"/>
      <c r="S34" s="809"/>
      <c r="T34" s="809"/>
      <c r="V34" s="215">
        <v>1</v>
      </c>
    </row>
    <row r="35" spans="2:22" s="263" customFormat="1" ht="50.1" customHeight="1">
      <c r="B35" s="585" t="s">
        <v>5479</v>
      </c>
      <c r="C35" s="586" t="s">
        <v>5480</v>
      </c>
      <c r="D35" s="541" t="s">
        <v>5481</v>
      </c>
      <c r="E35" s="541" t="s">
        <v>5482</v>
      </c>
      <c r="F35" s="541" t="s">
        <v>5483</v>
      </c>
      <c r="G35" s="541" t="s">
        <v>5484</v>
      </c>
      <c r="H35" s="541" t="s">
        <v>5485</v>
      </c>
      <c r="I35" s="541" t="s">
        <v>5486</v>
      </c>
      <c r="J35" s="541" t="s">
        <v>5487</v>
      </c>
      <c r="K35" s="541" t="s">
        <v>5488</v>
      </c>
      <c r="L35" s="541" t="s">
        <v>5489</v>
      </c>
      <c r="N35" s="809"/>
      <c r="O35" s="809"/>
      <c r="P35" s="809"/>
      <c r="Q35" s="809"/>
      <c r="R35" s="809"/>
      <c r="S35" s="809"/>
      <c r="T35" s="809"/>
      <c r="V35" s="215">
        <v>1</v>
      </c>
    </row>
    <row r="36" spans="2:22" s="263" customFormat="1" ht="50.1" customHeight="1">
      <c r="B36" s="585" t="s">
        <v>5490</v>
      </c>
      <c r="C36" s="586" t="s">
        <v>5491</v>
      </c>
      <c r="D36" s="541" t="s">
        <v>5492</v>
      </c>
      <c r="E36" s="541" t="s">
        <v>5493</v>
      </c>
      <c r="F36" s="541" t="s">
        <v>5494</v>
      </c>
      <c r="G36" s="541" t="s">
        <v>5495</v>
      </c>
      <c r="H36" s="541" t="s">
        <v>5496</v>
      </c>
      <c r="I36" s="541" t="s">
        <v>5497</v>
      </c>
      <c r="J36" s="541" t="s">
        <v>5498</v>
      </c>
      <c r="K36" s="541" t="s">
        <v>5499</v>
      </c>
      <c r="L36" s="541" t="s">
        <v>5500</v>
      </c>
      <c r="N36" s="622"/>
      <c r="O36" s="622"/>
      <c r="P36" s="622"/>
      <c r="Q36" s="622"/>
      <c r="R36" s="622"/>
      <c r="S36" s="622"/>
      <c r="T36" s="622"/>
      <c r="V36" s="215">
        <v>1</v>
      </c>
    </row>
    <row r="37" spans="2:22" s="263" customFormat="1" ht="35.1" customHeight="1">
      <c r="B37" s="541"/>
      <c r="C37" s="541"/>
      <c r="D37" s="541"/>
      <c r="E37" s="541"/>
      <c r="F37" s="541"/>
      <c r="G37" s="541"/>
      <c r="H37" s="541"/>
      <c r="I37" s="541"/>
      <c r="J37" s="541"/>
      <c r="K37" s="541"/>
      <c r="L37" s="541"/>
      <c r="N37" s="800" t="s">
        <v>6176</v>
      </c>
      <c r="O37" s="800"/>
      <c r="P37" s="800"/>
      <c r="Q37" s="800"/>
      <c r="R37" s="800"/>
      <c r="S37" s="800"/>
      <c r="T37" s="800"/>
      <c r="V37" s="215">
        <v>1</v>
      </c>
    </row>
    <row r="38" spans="2:22" s="263" customFormat="1" ht="37.5" customHeight="1">
      <c r="B38" s="835" t="s">
        <v>5501</v>
      </c>
      <c r="C38" s="835"/>
      <c r="D38" s="835"/>
      <c r="E38" s="835"/>
      <c r="F38" s="835"/>
      <c r="G38" s="835"/>
      <c r="H38" s="835"/>
      <c r="I38" s="835"/>
      <c r="J38" s="835"/>
      <c r="K38" s="835"/>
      <c r="L38" s="835"/>
      <c r="N38" s="801" t="s">
        <v>6177</v>
      </c>
      <c r="O38" s="801"/>
      <c r="P38" s="801"/>
      <c r="Q38" s="801"/>
      <c r="R38" s="801"/>
      <c r="S38" s="801"/>
      <c r="T38" s="801"/>
      <c r="V38" s="215">
        <v>1</v>
      </c>
    </row>
    <row r="39" spans="2:22" s="263" customFormat="1" ht="21" customHeight="1">
      <c r="B39" s="560" t="s">
        <v>5502</v>
      </c>
      <c r="C39" s="560" t="s">
        <v>5449</v>
      </c>
      <c r="D39" s="560" t="s">
        <v>5450</v>
      </c>
      <c r="E39" s="560" t="s">
        <v>5451</v>
      </c>
      <c r="F39" s="560" t="s">
        <v>5452</v>
      </c>
      <c r="G39" s="560" t="s">
        <v>5453</v>
      </c>
      <c r="H39" s="560" t="s">
        <v>4560</v>
      </c>
      <c r="I39" s="560" t="s">
        <v>5454</v>
      </c>
      <c r="J39" s="560" t="s">
        <v>5455</v>
      </c>
      <c r="K39" s="560" t="s">
        <v>5456</v>
      </c>
      <c r="L39" s="560" t="s">
        <v>5457</v>
      </c>
      <c r="N39" s="801" t="s">
        <v>6178</v>
      </c>
      <c r="O39" s="801"/>
      <c r="P39" s="801"/>
      <c r="Q39" s="801"/>
      <c r="R39" s="801"/>
      <c r="S39" s="801"/>
      <c r="T39" s="801"/>
      <c r="V39" s="215">
        <v>1</v>
      </c>
    </row>
    <row r="40" spans="2:22" s="263" customFormat="1" ht="50.1" customHeight="1">
      <c r="B40" s="585" t="s">
        <v>5503</v>
      </c>
      <c r="C40" s="586" t="s">
        <v>5504</v>
      </c>
      <c r="D40" s="541" t="s">
        <v>5505</v>
      </c>
      <c r="E40" s="541" t="s">
        <v>5506</v>
      </c>
      <c r="F40" s="541" t="s">
        <v>5507</v>
      </c>
      <c r="G40" s="541" t="s">
        <v>5508</v>
      </c>
      <c r="H40" s="541" t="s">
        <v>5509</v>
      </c>
      <c r="I40" s="541" t="s">
        <v>5510</v>
      </c>
      <c r="J40" s="541" t="s">
        <v>5511</v>
      </c>
      <c r="K40" s="541" t="s">
        <v>5512</v>
      </c>
      <c r="L40" s="541" t="s">
        <v>5513</v>
      </c>
      <c r="N40" s="801" t="s">
        <v>6179</v>
      </c>
      <c r="O40" s="801"/>
      <c r="P40" s="801"/>
      <c r="Q40" s="801"/>
      <c r="R40" s="801"/>
      <c r="S40" s="801"/>
      <c r="T40" s="801"/>
      <c r="V40" s="215">
        <v>1</v>
      </c>
    </row>
    <row r="41" spans="2:22" s="263" customFormat="1" ht="50.1" customHeight="1">
      <c r="B41" s="585" t="s">
        <v>5468</v>
      </c>
      <c r="C41" s="586" t="s">
        <v>5514</v>
      </c>
      <c r="D41" s="541" t="s">
        <v>5515</v>
      </c>
      <c r="E41" s="541" t="s">
        <v>5516</v>
      </c>
      <c r="F41" s="541" t="s">
        <v>5517</v>
      </c>
      <c r="G41" s="541" t="s">
        <v>5518</v>
      </c>
      <c r="H41" s="541" t="s">
        <v>5519</v>
      </c>
      <c r="I41" s="541" t="s">
        <v>5520</v>
      </c>
      <c r="J41" s="541" t="s">
        <v>5521</v>
      </c>
      <c r="K41" s="541" t="s">
        <v>5522</v>
      </c>
      <c r="L41" s="541" t="s">
        <v>5523</v>
      </c>
      <c r="N41" s="801" t="s">
        <v>6180</v>
      </c>
      <c r="O41" s="801"/>
      <c r="P41" s="801"/>
      <c r="Q41" s="801"/>
      <c r="R41" s="801"/>
      <c r="S41" s="801"/>
      <c r="T41" s="801"/>
      <c r="V41" s="215">
        <v>1</v>
      </c>
    </row>
    <row r="42" spans="2:22" s="263" customFormat="1" ht="50.1" customHeight="1">
      <c r="B42" s="585" t="s">
        <v>5524</v>
      </c>
      <c r="C42" s="586" t="s">
        <v>5525</v>
      </c>
      <c r="D42" s="541" t="s">
        <v>5526</v>
      </c>
      <c r="E42" s="541" t="s">
        <v>5527</v>
      </c>
      <c r="F42" s="541" t="s">
        <v>5528</v>
      </c>
      <c r="G42" s="541" t="s">
        <v>5529</v>
      </c>
      <c r="H42" s="541" t="s">
        <v>5530</v>
      </c>
      <c r="I42" s="541" t="s">
        <v>5531</v>
      </c>
      <c r="J42" s="541" t="s">
        <v>5532</v>
      </c>
      <c r="K42" s="541" t="s">
        <v>5533</v>
      </c>
      <c r="L42" s="541" t="s">
        <v>5534</v>
      </c>
      <c r="N42" s="801" t="s">
        <v>6181</v>
      </c>
      <c r="O42" s="801"/>
      <c r="P42" s="801"/>
      <c r="Q42" s="801"/>
      <c r="R42" s="801"/>
      <c r="S42" s="801"/>
      <c r="T42" s="801"/>
      <c r="V42" s="215">
        <v>1</v>
      </c>
    </row>
    <row r="43" spans="2:22" s="263" customFormat="1" ht="21" customHeight="1">
      <c r="B43" s="835"/>
      <c r="C43" s="835"/>
      <c r="D43" s="835"/>
      <c r="E43" s="835"/>
      <c r="F43" s="835"/>
      <c r="G43" s="835"/>
      <c r="H43" s="835"/>
      <c r="I43" s="835"/>
      <c r="J43" s="835"/>
      <c r="K43" s="835"/>
      <c r="L43" s="835"/>
      <c r="N43" s="801" t="s">
        <v>6182</v>
      </c>
      <c r="O43" s="801"/>
      <c r="P43" s="801"/>
      <c r="Q43" s="801"/>
      <c r="R43" s="801"/>
      <c r="S43" s="801"/>
      <c r="T43" s="801"/>
      <c r="V43" s="215">
        <v>1</v>
      </c>
    </row>
    <row r="44" spans="2:22" s="263" customFormat="1" ht="30" customHeight="1">
      <c r="B44" s="587" t="s">
        <v>5535</v>
      </c>
      <c r="C44" s="560"/>
      <c r="D44" s="560"/>
      <c r="E44" s="560"/>
      <c r="F44" s="560"/>
      <c r="G44" s="560"/>
      <c r="H44" s="560"/>
      <c r="I44" s="560"/>
      <c r="J44" s="560"/>
      <c r="K44" s="560"/>
      <c r="L44" s="560"/>
      <c r="N44" s="801" t="s">
        <v>6183</v>
      </c>
      <c r="O44" s="801"/>
      <c r="P44" s="801"/>
      <c r="Q44" s="801"/>
      <c r="R44" s="801"/>
      <c r="S44" s="801"/>
      <c r="T44" s="801"/>
      <c r="V44" s="215">
        <v>1</v>
      </c>
    </row>
    <row r="45" spans="2:22" s="263" customFormat="1" ht="34.5" customHeight="1">
      <c r="B45" s="588" t="s">
        <v>5536</v>
      </c>
      <c r="C45" s="588" t="s">
        <v>449</v>
      </c>
      <c r="D45" s="588" t="s">
        <v>5537</v>
      </c>
      <c r="E45" s="589" t="s">
        <v>5538</v>
      </c>
      <c r="F45" s="590" t="s">
        <v>5539</v>
      </c>
      <c r="G45" s="591" t="s">
        <v>5540</v>
      </c>
      <c r="H45" s="592" t="s">
        <v>5541</v>
      </c>
      <c r="I45" s="589" t="s">
        <v>5542</v>
      </c>
      <c r="J45" s="589" t="s">
        <v>5543</v>
      </c>
      <c r="K45" s="589" t="s">
        <v>5544</v>
      </c>
      <c r="L45" s="589" t="s">
        <v>572</v>
      </c>
      <c r="V45" s="215">
        <v>1</v>
      </c>
    </row>
    <row r="46" spans="2:22" s="263" customFormat="1" ht="50.1" customHeight="1">
      <c r="B46" s="578" t="s">
        <v>5980</v>
      </c>
      <c r="C46" s="593" t="s">
        <v>5981</v>
      </c>
      <c r="D46" s="578" t="s">
        <v>5982</v>
      </c>
      <c r="E46" s="578">
        <v>4</v>
      </c>
      <c r="F46" s="578">
        <v>5</v>
      </c>
      <c r="G46" s="578">
        <v>3</v>
      </c>
      <c r="H46" s="578">
        <v>3</v>
      </c>
      <c r="I46" s="578">
        <v>4</v>
      </c>
      <c r="J46" s="574" t="s">
        <v>5983</v>
      </c>
      <c r="K46" s="566" t="s">
        <v>5984</v>
      </c>
      <c r="L46" s="574" t="s">
        <v>5985</v>
      </c>
      <c r="N46" s="800" t="s">
        <v>6184</v>
      </c>
      <c r="O46" s="800"/>
      <c r="P46" s="800"/>
      <c r="Q46" s="800"/>
      <c r="R46" s="800"/>
      <c r="S46" s="800"/>
      <c r="T46" s="800"/>
      <c r="V46" s="215">
        <v>1</v>
      </c>
    </row>
    <row r="47" spans="2:22" s="263" customFormat="1" ht="50.1" customHeight="1">
      <c r="B47" s="578" t="s">
        <v>5986</v>
      </c>
      <c r="C47" s="593" t="s">
        <v>5981</v>
      </c>
      <c r="D47" s="578" t="s">
        <v>5987</v>
      </c>
      <c r="E47" s="578">
        <v>4</v>
      </c>
      <c r="F47" s="578">
        <v>3</v>
      </c>
      <c r="G47" s="578">
        <v>3</v>
      </c>
      <c r="H47" s="578">
        <v>2</v>
      </c>
      <c r="I47" s="578">
        <v>4</v>
      </c>
      <c r="J47" s="574" t="s">
        <v>5988</v>
      </c>
      <c r="K47" s="566" t="s">
        <v>5989</v>
      </c>
      <c r="L47" s="574" t="s">
        <v>5990</v>
      </c>
      <c r="N47" s="809" t="s">
        <v>6185</v>
      </c>
      <c r="O47" s="809"/>
      <c r="P47" s="809"/>
      <c r="Q47" s="809"/>
      <c r="R47" s="809"/>
      <c r="S47" s="809"/>
      <c r="T47" s="809"/>
      <c r="V47" s="215">
        <v>1</v>
      </c>
    </row>
    <row r="48" spans="2:22" s="263" customFormat="1" ht="50.1" customHeight="1">
      <c r="B48" s="578" t="s">
        <v>5991</v>
      </c>
      <c r="C48" s="593" t="s">
        <v>5992</v>
      </c>
      <c r="D48" s="578" t="s">
        <v>5993</v>
      </c>
      <c r="E48" s="578">
        <v>3</v>
      </c>
      <c r="F48" s="578">
        <v>4</v>
      </c>
      <c r="G48" s="578">
        <v>4</v>
      </c>
      <c r="H48" s="578">
        <v>1</v>
      </c>
      <c r="I48" s="578">
        <v>3</v>
      </c>
      <c r="J48" s="574" t="s">
        <v>5994</v>
      </c>
      <c r="K48" s="566" t="s">
        <v>5995</v>
      </c>
      <c r="L48" s="574" t="s">
        <v>5996</v>
      </c>
      <c r="N48" s="809"/>
      <c r="O48" s="809"/>
      <c r="P48" s="809"/>
      <c r="Q48" s="809"/>
      <c r="R48" s="809"/>
      <c r="S48" s="809"/>
      <c r="T48" s="809"/>
      <c r="V48" s="215">
        <v>1</v>
      </c>
    </row>
    <row r="49" spans="1:22" s="263" customFormat="1" ht="50.1" customHeight="1">
      <c r="B49" s="578" t="s">
        <v>5997</v>
      </c>
      <c r="C49" s="593" t="s">
        <v>5998</v>
      </c>
      <c r="D49" s="578" t="s">
        <v>5999</v>
      </c>
      <c r="E49" s="578">
        <v>1</v>
      </c>
      <c r="F49" s="578">
        <v>0</v>
      </c>
      <c r="G49" s="578">
        <v>0</v>
      </c>
      <c r="H49" s="578">
        <v>0</v>
      </c>
      <c r="I49" s="578">
        <v>1</v>
      </c>
      <c r="J49" s="574" t="s">
        <v>6000</v>
      </c>
      <c r="K49" s="566" t="s">
        <v>6001</v>
      </c>
      <c r="L49" s="574" t="s">
        <v>6002</v>
      </c>
      <c r="N49" s="800" t="s">
        <v>622</v>
      </c>
      <c r="O49" s="800"/>
      <c r="P49" s="800"/>
      <c r="Q49" s="800"/>
      <c r="R49" s="800"/>
      <c r="S49" s="800"/>
      <c r="T49" s="800"/>
      <c r="V49" s="215">
        <v>1</v>
      </c>
    </row>
    <row r="50" spans="1:22" s="263" customFormat="1" ht="50.1" customHeight="1">
      <c r="B50" s="578" t="s">
        <v>6003</v>
      </c>
      <c r="C50" s="593" t="s">
        <v>5815</v>
      </c>
      <c r="D50" s="578" t="s">
        <v>6004</v>
      </c>
      <c r="E50" s="578">
        <v>2</v>
      </c>
      <c r="F50" s="578">
        <v>1</v>
      </c>
      <c r="G50" s="578">
        <v>0</v>
      </c>
      <c r="H50" s="578">
        <v>0</v>
      </c>
      <c r="I50" s="578">
        <v>2</v>
      </c>
      <c r="J50" s="574" t="s">
        <v>6005</v>
      </c>
      <c r="K50" s="566" t="s">
        <v>6006</v>
      </c>
      <c r="L50" s="574" t="s">
        <v>6007</v>
      </c>
      <c r="N50" s="805" t="s">
        <v>6186</v>
      </c>
      <c r="O50" s="805"/>
      <c r="P50" s="805"/>
      <c r="Q50" s="805"/>
      <c r="R50" s="805"/>
      <c r="S50" s="805"/>
      <c r="T50" s="805"/>
      <c r="V50" s="215">
        <v>1</v>
      </c>
    </row>
    <row r="51" spans="1:22" s="263" customFormat="1" ht="50.1" customHeight="1">
      <c r="B51" s="578" t="s">
        <v>6008</v>
      </c>
      <c r="C51" s="593" t="s">
        <v>5815</v>
      </c>
      <c r="D51" s="578" t="s">
        <v>5999</v>
      </c>
      <c r="E51" s="578">
        <v>4</v>
      </c>
      <c r="F51" s="578">
        <v>1</v>
      </c>
      <c r="G51" s="578">
        <v>0</v>
      </c>
      <c r="H51" s="578">
        <v>0</v>
      </c>
      <c r="I51" s="578">
        <v>4</v>
      </c>
      <c r="J51" s="574" t="s">
        <v>6009</v>
      </c>
      <c r="K51" s="566" t="s">
        <v>6010</v>
      </c>
      <c r="L51" s="574" t="s">
        <v>6011</v>
      </c>
      <c r="N51" s="805"/>
      <c r="O51" s="805"/>
      <c r="P51" s="805"/>
      <c r="Q51" s="805"/>
      <c r="R51" s="805"/>
      <c r="S51" s="805"/>
      <c r="T51" s="805"/>
      <c r="V51" s="215">
        <v>1</v>
      </c>
    </row>
    <row r="52" spans="1:22" s="263" customFormat="1" ht="50.1" customHeight="1">
      <c r="B52" s="578" t="s">
        <v>6012</v>
      </c>
      <c r="C52" s="593" t="s">
        <v>5815</v>
      </c>
      <c r="D52" s="578" t="s">
        <v>6013</v>
      </c>
      <c r="E52" s="578">
        <v>5</v>
      </c>
      <c r="F52" s="578">
        <v>2</v>
      </c>
      <c r="G52" s="578">
        <v>0</v>
      </c>
      <c r="H52" s="578">
        <v>1</v>
      </c>
      <c r="I52" s="578">
        <v>5</v>
      </c>
      <c r="J52" s="574" t="s">
        <v>6014</v>
      </c>
      <c r="K52" s="566" t="s">
        <v>6015</v>
      </c>
      <c r="L52" s="574" t="s">
        <v>6016</v>
      </c>
      <c r="N52" s="399"/>
      <c r="O52" s="399"/>
      <c r="P52" s="399"/>
      <c r="Q52" s="399"/>
      <c r="R52" s="399"/>
      <c r="S52" s="399"/>
      <c r="T52" s="399"/>
      <c r="V52" s="215">
        <v>1</v>
      </c>
    </row>
    <row r="53" spans="1:22" s="263" customFormat="1" ht="45" customHeight="1">
      <c r="B53" s="839" t="s">
        <v>5545</v>
      </c>
      <c r="C53" s="839"/>
      <c r="D53" s="839"/>
      <c r="E53" s="839"/>
      <c r="F53" s="839"/>
      <c r="G53" s="839"/>
      <c r="H53" s="839"/>
      <c r="I53" s="839"/>
      <c r="J53" s="839"/>
      <c r="K53" s="839"/>
      <c r="L53" s="839"/>
      <c r="N53" s="399"/>
      <c r="O53" s="399"/>
      <c r="P53" s="399"/>
      <c r="Q53" s="399"/>
      <c r="R53" s="399"/>
      <c r="S53" s="399"/>
      <c r="T53" s="399"/>
      <c r="V53" s="215">
        <v>1</v>
      </c>
    </row>
    <row r="54" spans="1:22" s="263" customFormat="1">
      <c r="V54" s="215">
        <v>1</v>
      </c>
    </row>
    <row r="55" spans="1:22" s="263" customFormat="1">
      <c r="B55" s="576">
        <f t="shared" ref="B55:L55" ca="1" si="0">INDEX(CELL("largeur",B55),1,1)</f>
        <v>19</v>
      </c>
      <c r="C55" s="576">
        <f t="shared" ca="1" si="0"/>
        <v>35</v>
      </c>
      <c r="D55" s="576">
        <f t="shared" ca="1" si="0"/>
        <v>41</v>
      </c>
      <c r="E55" s="576">
        <f t="shared" ca="1" si="0"/>
        <v>37</v>
      </c>
      <c r="F55" s="576">
        <f t="shared" ca="1" si="0"/>
        <v>28</v>
      </c>
      <c r="G55" s="576">
        <f t="shared" ca="1" si="0"/>
        <v>28</v>
      </c>
      <c r="H55" s="576">
        <f t="shared" ca="1" si="0"/>
        <v>42</v>
      </c>
      <c r="I55" s="576">
        <f t="shared" ca="1" si="0"/>
        <v>32</v>
      </c>
      <c r="J55" s="576">
        <f t="shared" ca="1" si="0"/>
        <v>40</v>
      </c>
      <c r="K55" s="576">
        <f t="shared" ca="1" si="0"/>
        <v>41</v>
      </c>
      <c r="L55" s="576">
        <f t="shared" ca="1" si="0"/>
        <v>51</v>
      </c>
      <c r="V55" s="215">
        <v>1</v>
      </c>
    </row>
    <row r="56" spans="1:22" s="263" customFormat="1">
      <c r="B56" s="577">
        <v>19</v>
      </c>
      <c r="C56" s="577">
        <v>34</v>
      </c>
      <c r="D56" s="577">
        <v>41</v>
      </c>
      <c r="E56" s="577">
        <v>37</v>
      </c>
      <c r="F56" s="577">
        <v>28</v>
      </c>
      <c r="G56" s="577">
        <v>28</v>
      </c>
      <c r="H56" s="577">
        <v>42</v>
      </c>
      <c r="I56" s="577">
        <v>32</v>
      </c>
      <c r="J56" s="577">
        <v>40</v>
      </c>
      <c r="K56" s="577">
        <v>41</v>
      </c>
      <c r="L56" s="577">
        <v>51</v>
      </c>
      <c r="V56" s="215">
        <v>1</v>
      </c>
    </row>
    <row r="57" spans="1:22">
      <c r="V57" s="215">
        <v>1</v>
      </c>
    </row>
    <row r="58" spans="1:22" ht="15.75">
      <c r="B58" s="610" t="s">
        <v>5847</v>
      </c>
      <c r="C58" s="540" t="str" cm="1">
        <f t="array" aca="1" ref="C58" ca="1">CELL("nomfichier")</f>
        <v>D:\Données\1.UPRT\0-UPRT.fait\1-UPRT.FR-SITE-WEB\ff-fiches-fabrications\ff.fiches.fabrication.2026\ffr-restaurant-2026\[02-16-parcours-saveurs_complet.28.09.2026.xlsx]13_MATRICE_MAROC</v>
      </c>
      <c r="D58" s="540"/>
      <c r="E58" s="540"/>
      <c r="F58" s="540"/>
      <c r="V58" s="216" t="s">
        <v>172</v>
      </c>
    </row>
    <row r="59" spans="1:22">
      <c r="A59" s="215">
        <v>1</v>
      </c>
      <c r="B59" s="215">
        <v>1</v>
      </c>
      <c r="C59" s="215">
        <v>1</v>
      </c>
      <c r="D59" s="215">
        <v>1</v>
      </c>
      <c r="E59" s="215">
        <v>1</v>
      </c>
      <c r="F59" s="215">
        <v>1</v>
      </c>
      <c r="G59" s="215">
        <v>1</v>
      </c>
      <c r="H59" s="215">
        <v>1</v>
      </c>
      <c r="I59" s="215">
        <v>1</v>
      </c>
      <c r="J59" s="215">
        <v>1</v>
      </c>
      <c r="K59" s="215">
        <v>1</v>
      </c>
      <c r="L59" s="215">
        <v>1</v>
      </c>
      <c r="M59" s="215">
        <v>1</v>
      </c>
      <c r="N59" s="215">
        <v>1</v>
      </c>
      <c r="O59" s="215">
        <v>1</v>
      </c>
      <c r="P59" s="215">
        <v>1</v>
      </c>
      <c r="Q59" s="215">
        <v>1</v>
      </c>
      <c r="R59" s="215">
        <v>1</v>
      </c>
      <c r="S59" s="215">
        <v>1</v>
      </c>
      <c r="T59" s="215">
        <v>1</v>
      </c>
      <c r="U59" s="215">
        <v>1</v>
      </c>
      <c r="V59" s="217" t="str">
        <f>ADDRESS(ROW(),COLUMN(),4)</f>
        <v>V59</v>
      </c>
    </row>
  </sheetData>
  <mergeCells count="59">
    <mergeCell ref="N3:T6"/>
    <mergeCell ref="N34:T35"/>
    <mergeCell ref="N37:T37"/>
    <mergeCell ref="N38:T38"/>
    <mergeCell ref="N39:T39"/>
    <mergeCell ref="N24:O24"/>
    <mergeCell ref="P24:T24"/>
    <mergeCell ref="N25:O25"/>
    <mergeCell ref="P25:T25"/>
    <mergeCell ref="N27:T27"/>
    <mergeCell ref="N21:O21"/>
    <mergeCell ref="P21:T21"/>
    <mergeCell ref="N22:O22"/>
    <mergeCell ref="P22:T22"/>
    <mergeCell ref="N23:O23"/>
    <mergeCell ref="P23:T23"/>
    <mergeCell ref="N46:T46"/>
    <mergeCell ref="N49:T49"/>
    <mergeCell ref="N47:T48"/>
    <mergeCell ref="N50:T51"/>
    <mergeCell ref="N28:T31"/>
    <mergeCell ref="N33:T33"/>
    <mergeCell ref="N40:T40"/>
    <mergeCell ref="N41:T41"/>
    <mergeCell ref="N42:T42"/>
    <mergeCell ref="N43:T43"/>
    <mergeCell ref="N44:T44"/>
    <mergeCell ref="N18:O18"/>
    <mergeCell ref="P18:T18"/>
    <mergeCell ref="N19:O19"/>
    <mergeCell ref="P19:T19"/>
    <mergeCell ref="N20:O20"/>
    <mergeCell ref="P20:T20"/>
    <mergeCell ref="B53:L53"/>
    <mergeCell ref="N2:T2"/>
    <mergeCell ref="N7:T7"/>
    <mergeCell ref="N8:T8"/>
    <mergeCell ref="N9:T9"/>
    <mergeCell ref="N10:T10"/>
    <mergeCell ref="N11:T11"/>
    <mergeCell ref="N12:T12"/>
    <mergeCell ref="N14:T14"/>
    <mergeCell ref="N15:O15"/>
    <mergeCell ref="P15:T15"/>
    <mergeCell ref="N16:O16"/>
    <mergeCell ref="P16:T16"/>
    <mergeCell ref="N17:O17"/>
    <mergeCell ref="P17:T17"/>
    <mergeCell ref="B28:L28"/>
    <mergeCell ref="B29:L29"/>
    <mergeCell ref="B31:L31"/>
    <mergeCell ref="B38:L38"/>
    <mergeCell ref="B43:L43"/>
    <mergeCell ref="B26:L26"/>
    <mergeCell ref="B1:L1"/>
    <mergeCell ref="B2:L2"/>
    <mergeCell ref="B4:L4"/>
    <mergeCell ref="B11:L11"/>
    <mergeCell ref="B16:L1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62"/>
  <sheetViews>
    <sheetView topLeftCell="J1" workbookViewId="0">
      <selection activeCell="M6" sqref="M6"/>
    </sheetView>
  </sheetViews>
  <sheetFormatPr baseColWidth="10" defaultColWidth="9.140625" defaultRowHeight="15"/>
  <cols>
    <col min="1" max="1" width="9.140625" style="104"/>
    <col min="2" max="2" width="20" style="104" customWidth="1"/>
    <col min="3" max="3" width="33.7109375" style="104" customWidth="1"/>
    <col min="4" max="4" width="44.28515625" style="104" customWidth="1"/>
    <col min="5" max="5" width="29.140625" style="104" customWidth="1"/>
    <col min="6" max="6" width="29.42578125" style="104" customWidth="1"/>
    <col min="7" max="7" width="34.85546875" style="104" customWidth="1"/>
    <col min="8" max="9" width="28" style="104" customWidth="1"/>
    <col min="10" max="10" width="38.28515625" style="104" customWidth="1"/>
    <col min="11" max="12" width="28" style="104" customWidth="1"/>
    <col min="13" max="13" width="9.140625" style="104"/>
    <col min="14" max="15" width="16" style="104" customWidth="1"/>
    <col min="16" max="20" width="13" style="104" customWidth="1"/>
    <col min="21" max="16384" width="9.140625" style="104"/>
  </cols>
  <sheetData>
    <row r="1" spans="2:27" ht="33.950000000000003" customHeight="1">
      <c r="B1" s="840" t="s">
        <v>5546</v>
      </c>
      <c r="C1" s="841"/>
      <c r="D1" s="841"/>
      <c r="E1" s="841"/>
      <c r="F1" s="841"/>
      <c r="G1" s="841"/>
      <c r="H1" s="841"/>
      <c r="I1" s="841"/>
      <c r="J1" s="841"/>
      <c r="K1" s="841"/>
      <c r="L1" s="842"/>
      <c r="U1" s="625"/>
      <c r="V1" s="625"/>
      <c r="W1" s="625"/>
      <c r="X1" s="625"/>
      <c r="Y1" s="625"/>
      <c r="Z1" s="625"/>
      <c r="AA1" s="215">
        <v>1</v>
      </c>
    </row>
    <row r="2" spans="2:27" ht="29.25" customHeight="1">
      <c r="B2" s="817" t="s">
        <v>5547</v>
      </c>
      <c r="C2" s="818"/>
      <c r="D2" s="818"/>
      <c r="E2" s="818"/>
      <c r="F2" s="818"/>
      <c r="G2" s="818"/>
      <c r="H2" s="818"/>
      <c r="I2" s="818"/>
      <c r="J2" s="818"/>
      <c r="K2" s="818"/>
      <c r="L2" s="819"/>
      <c r="N2" s="867" t="s">
        <v>6278</v>
      </c>
      <c r="O2" s="867"/>
      <c r="P2" s="867"/>
      <c r="Q2" s="867"/>
      <c r="R2" s="867"/>
      <c r="S2" s="867"/>
      <c r="T2" s="867"/>
      <c r="U2" s="868"/>
      <c r="V2" s="868"/>
      <c r="W2" s="868"/>
      <c r="X2" s="868"/>
      <c r="Y2" s="868"/>
      <c r="Z2" s="625"/>
      <c r="AA2" s="215">
        <v>1</v>
      </c>
    </row>
    <row r="3" spans="2:27" ht="15" customHeight="1">
      <c r="B3" s="440" t="s">
        <v>6421</v>
      </c>
      <c r="C3" s="518"/>
      <c r="D3" s="518"/>
      <c r="E3" s="518"/>
      <c r="F3" s="518"/>
      <c r="G3" s="518"/>
      <c r="H3" s="518"/>
      <c r="I3" s="518"/>
      <c r="J3" s="518"/>
      <c r="K3" s="518"/>
      <c r="L3" s="519"/>
      <c r="N3" s="805" t="s">
        <v>6187</v>
      </c>
      <c r="O3" s="805"/>
      <c r="P3" s="805"/>
      <c r="Q3" s="805"/>
      <c r="R3" s="805"/>
      <c r="S3" s="805"/>
      <c r="T3" s="805"/>
      <c r="U3" s="625"/>
      <c r="V3" s="625"/>
      <c r="W3" s="625"/>
      <c r="X3" s="625"/>
      <c r="Y3" s="625"/>
      <c r="Z3" s="625"/>
      <c r="AA3" s="215">
        <v>1</v>
      </c>
    </row>
    <row r="4" spans="2:27" ht="51" customHeight="1">
      <c r="B4" s="523" t="s">
        <v>5548</v>
      </c>
      <c r="C4" s="524" t="s">
        <v>5549</v>
      </c>
      <c r="D4" s="524" t="s">
        <v>5550</v>
      </c>
      <c r="E4" s="524" t="s">
        <v>5551</v>
      </c>
      <c r="F4" s="524" t="s">
        <v>5552</v>
      </c>
      <c r="G4" s="524" t="s">
        <v>5553</v>
      </c>
      <c r="H4" s="524" t="s">
        <v>5554</v>
      </c>
      <c r="I4" s="524" t="s">
        <v>5555</v>
      </c>
      <c r="J4" s="524" t="s">
        <v>4559</v>
      </c>
      <c r="K4" s="524" t="s">
        <v>5556</v>
      </c>
      <c r="L4" s="525" t="s">
        <v>5243</v>
      </c>
      <c r="N4" s="805"/>
      <c r="O4" s="805"/>
      <c r="P4" s="805"/>
      <c r="Q4" s="805"/>
      <c r="R4" s="805"/>
      <c r="S4" s="805"/>
      <c r="T4" s="805"/>
      <c r="U4" s="625"/>
      <c r="V4" s="625"/>
      <c r="W4" s="625"/>
      <c r="X4" s="625"/>
      <c r="Y4" s="625"/>
      <c r="Z4" s="625"/>
      <c r="AA4" s="215">
        <v>1</v>
      </c>
    </row>
    <row r="5" spans="2:27" ht="50.1" customHeight="1">
      <c r="B5" s="539" t="s">
        <v>5557</v>
      </c>
      <c r="C5" s="537" t="s">
        <v>5558</v>
      </c>
      <c r="D5" s="537" t="s">
        <v>5559</v>
      </c>
      <c r="E5" s="537" t="s">
        <v>5560</v>
      </c>
      <c r="F5" s="537" t="s">
        <v>5561</v>
      </c>
      <c r="G5" s="538" t="s">
        <v>5562</v>
      </c>
      <c r="H5" s="532" t="s">
        <v>5563</v>
      </c>
      <c r="I5" s="532" t="s">
        <v>5564</v>
      </c>
      <c r="J5" s="534" t="s">
        <v>5565</v>
      </c>
      <c r="K5" s="537" t="s">
        <v>5566</v>
      </c>
      <c r="L5" s="533"/>
      <c r="N5" s="805"/>
      <c r="O5" s="805"/>
      <c r="P5" s="805"/>
      <c r="Q5" s="805"/>
      <c r="R5" s="805"/>
      <c r="S5" s="805"/>
      <c r="T5" s="805"/>
      <c r="U5" s="625"/>
      <c r="V5" s="625"/>
      <c r="W5" s="625"/>
      <c r="X5" s="625"/>
      <c r="Y5" s="625"/>
      <c r="Z5" s="625"/>
      <c r="AA5" s="215">
        <v>1</v>
      </c>
    </row>
    <row r="6" spans="2:27" ht="50.1" customHeight="1">
      <c r="B6" s="539" t="s">
        <v>5567</v>
      </c>
      <c r="C6" s="537" t="s">
        <v>5568</v>
      </c>
      <c r="D6" s="537" t="s">
        <v>5569</v>
      </c>
      <c r="E6" s="537" t="s">
        <v>5570</v>
      </c>
      <c r="F6" s="537" t="s">
        <v>5571</v>
      </c>
      <c r="G6" s="538" t="s">
        <v>5572</v>
      </c>
      <c r="H6" s="532" t="s">
        <v>5573</v>
      </c>
      <c r="I6" s="532" t="s">
        <v>5574</v>
      </c>
      <c r="J6" s="534" t="s">
        <v>5575</v>
      </c>
      <c r="K6" s="537" t="s">
        <v>5576</v>
      </c>
      <c r="L6" s="533"/>
      <c r="N6" s="846" t="s">
        <v>6144</v>
      </c>
      <c r="O6" s="846"/>
      <c r="P6" s="846"/>
      <c r="Q6" s="846"/>
      <c r="R6" s="846"/>
      <c r="S6" s="846"/>
      <c r="T6" s="846"/>
      <c r="U6" s="626"/>
      <c r="V6" s="626"/>
      <c r="W6" s="626"/>
      <c r="X6" s="626"/>
      <c r="Y6" s="626"/>
      <c r="Z6" s="625"/>
      <c r="AA6" s="215">
        <v>1</v>
      </c>
    </row>
    <row r="7" spans="2:27" ht="50.1" customHeight="1">
      <c r="B7" s="539" t="s">
        <v>5577</v>
      </c>
      <c r="C7" s="537" t="s">
        <v>5578</v>
      </c>
      <c r="D7" s="537" t="s">
        <v>5579</v>
      </c>
      <c r="E7" s="537" t="s">
        <v>5580</v>
      </c>
      <c r="F7" s="537" t="s">
        <v>5581</v>
      </c>
      <c r="G7" s="538" t="s">
        <v>5582</v>
      </c>
      <c r="H7" s="532" t="s">
        <v>5583</v>
      </c>
      <c r="I7" s="532" t="s">
        <v>5584</v>
      </c>
      <c r="J7" s="534" t="s">
        <v>5585</v>
      </c>
      <c r="K7" s="537" t="s">
        <v>5586</v>
      </c>
      <c r="L7" s="533"/>
      <c r="N7" s="801" t="s">
        <v>6188</v>
      </c>
      <c r="O7" s="801"/>
      <c r="P7" s="801"/>
      <c r="Q7" s="801"/>
      <c r="R7" s="801"/>
      <c r="S7" s="801"/>
      <c r="T7" s="801"/>
      <c r="U7" s="625"/>
      <c r="V7" s="625"/>
      <c r="W7" s="625"/>
      <c r="X7" s="625"/>
      <c r="Y7" s="625"/>
      <c r="Z7" s="625"/>
      <c r="AA7" s="215">
        <v>1</v>
      </c>
    </row>
    <row r="8" spans="2:27" ht="50.1" customHeight="1">
      <c r="B8" s="539" t="s">
        <v>5587</v>
      </c>
      <c r="C8" s="537" t="s">
        <v>5588</v>
      </c>
      <c r="D8" s="537" t="s">
        <v>5589</v>
      </c>
      <c r="E8" s="537" t="s">
        <v>5590</v>
      </c>
      <c r="F8" s="537" t="s">
        <v>5591</v>
      </c>
      <c r="G8" s="538" t="s">
        <v>5592</v>
      </c>
      <c r="H8" s="532" t="s">
        <v>5593</v>
      </c>
      <c r="I8" s="532" t="s">
        <v>5594</v>
      </c>
      <c r="J8" s="534" t="s">
        <v>5595</v>
      </c>
      <c r="K8" s="537" t="s">
        <v>5596</v>
      </c>
      <c r="L8" s="533"/>
      <c r="N8" s="801" t="s">
        <v>6189</v>
      </c>
      <c r="O8" s="801"/>
      <c r="P8" s="801"/>
      <c r="Q8" s="801"/>
      <c r="R8" s="801"/>
      <c r="S8" s="801"/>
      <c r="T8" s="801"/>
      <c r="U8" s="625"/>
      <c r="V8" s="625"/>
      <c r="W8" s="625"/>
      <c r="X8" s="625"/>
      <c r="Y8" s="625"/>
      <c r="Z8" s="625"/>
      <c r="AA8" s="215">
        <v>1</v>
      </c>
    </row>
    <row r="9" spans="2:27" ht="50.1" customHeight="1">
      <c r="B9" s="539" t="s">
        <v>5597</v>
      </c>
      <c r="C9" s="537" t="s">
        <v>5598</v>
      </c>
      <c r="D9" s="537" t="s">
        <v>5599</v>
      </c>
      <c r="E9" s="537" t="s">
        <v>5600</v>
      </c>
      <c r="F9" s="537" t="s">
        <v>5601</v>
      </c>
      <c r="G9" s="538" t="s">
        <v>5602</v>
      </c>
      <c r="H9" s="532" t="s">
        <v>5603</v>
      </c>
      <c r="I9" s="532" t="s">
        <v>5604</v>
      </c>
      <c r="J9" s="534" t="s">
        <v>5605</v>
      </c>
      <c r="K9" s="537" t="s">
        <v>5606</v>
      </c>
      <c r="L9" s="533"/>
      <c r="N9" s="801" t="s">
        <v>6190</v>
      </c>
      <c r="O9" s="801"/>
      <c r="P9" s="801"/>
      <c r="Q9" s="801"/>
      <c r="R9" s="801"/>
      <c r="S9" s="801"/>
      <c r="T9" s="801"/>
      <c r="U9" s="625"/>
      <c r="V9" s="625"/>
      <c r="W9" s="625"/>
      <c r="X9" s="625"/>
      <c r="Y9" s="625"/>
      <c r="Z9" s="625"/>
      <c r="AA9" s="215">
        <v>1</v>
      </c>
    </row>
    <row r="10" spans="2:27" ht="50.1" customHeight="1">
      <c r="B10" s="539" t="s">
        <v>5607</v>
      </c>
      <c r="C10" s="537" t="s">
        <v>5608</v>
      </c>
      <c r="D10" s="537" t="s">
        <v>5609</v>
      </c>
      <c r="E10" s="537" t="s">
        <v>5610</v>
      </c>
      <c r="F10" s="537" t="s">
        <v>5611</v>
      </c>
      <c r="G10" s="538" t="s">
        <v>5612</v>
      </c>
      <c r="H10" s="532" t="s">
        <v>5613</v>
      </c>
      <c r="I10" s="532" t="s">
        <v>5614</v>
      </c>
      <c r="J10" s="534" t="s">
        <v>5615</v>
      </c>
      <c r="K10" s="537" t="s">
        <v>5616</v>
      </c>
      <c r="L10" s="533"/>
      <c r="N10" s="801" t="s">
        <v>6191</v>
      </c>
      <c r="O10" s="801"/>
      <c r="P10" s="801"/>
      <c r="Q10" s="801"/>
      <c r="R10" s="801"/>
      <c r="S10" s="801"/>
      <c r="T10" s="801"/>
      <c r="U10" s="625"/>
      <c r="V10" s="625"/>
      <c r="W10" s="625"/>
      <c r="X10" s="625"/>
      <c r="Y10" s="625"/>
      <c r="Z10" s="625"/>
      <c r="AA10" s="215">
        <v>1</v>
      </c>
    </row>
    <row r="11" spans="2:27" ht="50.1" customHeight="1">
      <c r="B11" s="539" t="s">
        <v>5617</v>
      </c>
      <c r="C11" s="537" t="s">
        <v>5618</v>
      </c>
      <c r="D11" s="537" t="s">
        <v>5619</v>
      </c>
      <c r="E11" s="537" t="s">
        <v>5620</v>
      </c>
      <c r="F11" s="537" t="s">
        <v>5621</v>
      </c>
      <c r="G11" s="538" t="s">
        <v>5622</v>
      </c>
      <c r="H11" s="532" t="s">
        <v>5623</v>
      </c>
      <c r="I11" s="532" t="s">
        <v>5624</v>
      </c>
      <c r="J11" s="534" t="s">
        <v>5625</v>
      </c>
      <c r="K11" s="537" t="s">
        <v>5626</v>
      </c>
      <c r="L11" s="533"/>
      <c r="N11" s="801" t="s">
        <v>6192</v>
      </c>
      <c r="O11" s="801"/>
      <c r="P11" s="801"/>
      <c r="Q11" s="801"/>
      <c r="R11" s="801"/>
      <c r="S11" s="801"/>
      <c r="T11" s="801"/>
      <c r="U11" s="625"/>
      <c r="V11" s="625"/>
      <c r="W11" s="625"/>
      <c r="X11" s="625"/>
      <c r="Y11" s="625"/>
      <c r="Z11" s="625"/>
      <c r="AA11" s="215">
        <v>1</v>
      </c>
    </row>
    <row r="12" spans="2:27" ht="15" customHeight="1">
      <c r="B12" s="531"/>
      <c r="C12" s="532"/>
      <c r="D12" s="532"/>
      <c r="E12" s="532"/>
      <c r="F12" s="532"/>
      <c r="G12" s="532"/>
      <c r="H12" s="532"/>
      <c r="I12" s="532"/>
      <c r="J12" s="532"/>
      <c r="K12" s="532"/>
      <c r="L12" s="533"/>
      <c r="N12" s="625"/>
      <c r="O12" s="625"/>
      <c r="P12" s="625"/>
      <c r="Q12" s="625"/>
      <c r="R12" s="625"/>
      <c r="S12" s="625"/>
      <c r="T12" s="625"/>
      <c r="U12" s="625"/>
      <c r="V12" s="625"/>
      <c r="W12" s="625"/>
      <c r="X12" s="625"/>
      <c r="Y12" s="625"/>
      <c r="Z12" s="625"/>
      <c r="AA12" s="215">
        <v>1</v>
      </c>
    </row>
    <row r="13" spans="2:27" ht="26.45" customHeight="1">
      <c r="B13" s="831" t="s">
        <v>5627</v>
      </c>
      <c r="C13" s="832"/>
      <c r="D13" s="832"/>
      <c r="E13" s="832"/>
      <c r="F13" s="832"/>
      <c r="G13" s="832"/>
      <c r="H13" s="832"/>
      <c r="I13" s="832"/>
      <c r="J13" s="832"/>
      <c r="K13" s="832"/>
      <c r="L13" s="833"/>
      <c r="N13" s="625"/>
      <c r="O13" s="625"/>
      <c r="P13" s="625"/>
      <c r="Q13" s="625"/>
      <c r="R13" s="625"/>
      <c r="S13" s="625"/>
      <c r="T13" s="625"/>
      <c r="U13" s="625"/>
      <c r="V13" s="625"/>
      <c r="W13" s="625"/>
      <c r="X13" s="625"/>
      <c r="Y13" s="625"/>
      <c r="Z13" s="625"/>
      <c r="AA13" s="215">
        <v>1</v>
      </c>
    </row>
    <row r="14" spans="2:27" ht="203.25" customHeight="1">
      <c r="B14" s="843" t="s">
        <v>5628</v>
      </c>
      <c r="C14" s="844"/>
      <c r="D14" s="844"/>
      <c r="E14" s="844"/>
      <c r="F14" s="844"/>
      <c r="G14" s="844"/>
      <c r="H14" s="844"/>
      <c r="I14" s="844"/>
      <c r="J14" s="844"/>
      <c r="K14" s="844"/>
      <c r="L14" s="845"/>
      <c r="N14" s="625"/>
      <c r="O14" s="625"/>
      <c r="P14" s="625"/>
      <c r="Q14" s="625"/>
      <c r="R14" s="625"/>
      <c r="S14" s="625"/>
      <c r="T14" s="625"/>
      <c r="U14" s="625"/>
      <c r="V14" s="625"/>
      <c r="W14" s="625"/>
      <c r="X14" s="625"/>
      <c r="Y14" s="625"/>
      <c r="Z14" s="625"/>
      <c r="AA14" s="215">
        <v>1</v>
      </c>
    </row>
    <row r="15" spans="2:27" ht="26.45" customHeight="1">
      <c r="B15" s="831" t="s">
        <v>5629</v>
      </c>
      <c r="C15" s="832"/>
      <c r="D15" s="832"/>
      <c r="E15" s="832"/>
      <c r="F15" s="832"/>
      <c r="G15" s="832"/>
      <c r="H15" s="832"/>
      <c r="I15" s="832"/>
      <c r="J15" s="832"/>
      <c r="K15" s="832"/>
      <c r="L15" s="833"/>
      <c r="N15" s="846" t="s">
        <v>6109</v>
      </c>
      <c r="O15" s="846"/>
      <c r="P15" s="846"/>
      <c r="Q15" s="846"/>
      <c r="R15" s="846"/>
      <c r="S15" s="846"/>
      <c r="T15" s="846"/>
      <c r="U15" s="626"/>
      <c r="V15" s="626"/>
      <c r="W15" s="626"/>
      <c r="X15" s="626"/>
      <c r="Y15" s="626"/>
      <c r="AA15" s="215">
        <v>1</v>
      </c>
    </row>
    <row r="16" spans="2:27" ht="39" customHeight="1">
      <c r="B16" s="523" t="s">
        <v>5630</v>
      </c>
      <c r="C16" s="524" t="s">
        <v>5631</v>
      </c>
      <c r="D16" s="524" t="s">
        <v>5632</v>
      </c>
      <c r="E16" s="524" t="s">
        <v>5633</v>
      </c>
      <c r="F16" s="524" t="s">
        <v>5634</v>
      </c>
      <c r="G16" s="524" t="s">
        <v>5635</v>
      </c>
      <c r="H16" s="524" t="s">
        <v>5636</v>
      </c>
      <c r="I16" s="524" t="s">
        <v>5637</v>
      </c>
      <c r="J16" s="524" t="s">
        <v>5638</v>
      </c>
      <c r="K16" s="524" t="s">
        <v>875</v>
      </c>
      <c r="L16" s="525" t="s">
        <v>5639</v>
      </c>
      <c r="N16" s="807" t="s">
        <v>6193</v>
      </c>
      <c r="O16" s="807"/>
      <c r="P16" s="624" t="s">
        <v>6194</v>
      </c>
      <c r="Q16" s="624"/>
      <c r="R16" s="624"/>
      <c r="S16" s="624"/>
      <c r="T16" s="624"/>
      <c r="U16" s="624"/>
      <c r="V16" s="624"/>
      <c r="W16" s="625"/>
      <c r="X16" s="625"/>
      <c r="Y16" s="625"/>
      <c r="AA16" s="215">
        <v>1</v>
      </c>
    </row>
    <row r="17" spans="2:27" ht="21" customHeight="1">
      <c r="B17" s="536" t="s">
        <v>5640</v>
      </c>
      <c r="C17" s="535" t="s">
        <v>5641</v>
      </c>
      <c r="D17" s="529"/>
      <c r="E17" s="529"/>
      <c r="F17" s="529"/>
      <c r="G17" s="529"/>
      <c r="H17" s="529"/>
      <c r="I17" s="529"/>
      <c r="J17" s="529"/>
      <c r="K17" s="529"/>
      <c r="L17" s="530"/>
      <c r="N17" s="807" t="s">
        <v>6195</v>
      </c>
      <c r="O17" s="807"/>
      <c r="P17" s="624" t="s">
        <v>6196</v>
      </c>
      <c r="Q17" s="624"/>
      <c r="R17" s="624"/>
      <c r="S17" s="624"/>
      <c r="T17" s="624"/>
      <c r="U17" s="624"/>
      <c r="V17" s="624"/>
      <c r="W17" s="625"/>
      <c r="X17" s="625"/>
      <c r="Y17" s="625"/>
      <c r="AA17" s="215">
        <v>1</v>
      </c>
    </row>
    <row r="18" spans="2:27" ht="21" customHeight="1">
      <c r="B18" s="536" t="s">
        <v>5642</v>
      </c>
      <c r="C18" s="535" t="s">
        <v>5643</v>
      </c>
      <c r="D18" s="529"/>
      <c r="E18" s="529"/>
      <c r="F18" s="529"/>
      <c r="G18" s="529"/>
      <c r="H18" s="529"/>
      <c r="I18" s="529"/>
      <c r="J18" s="529"/>
      <c r="K18" s="529"/>
      <c r="L18" s="530"/>
      <c r="N18" s="807" t="s">
        <v>6197</v>
      </c>
      <c r="O18" s="807"/>
      <c r="P18" s="624" t="s">
        <v>6198</v>
      </c>
      <c r="Q18" s="624"/>
      <c r="R18" s="624"/>
      <c r="S18" s="624"/>
      <c r="T18" s="624"/>
      <c r="U18" s="624"/>
      <c r="V18" s="624"/>
      <c r="W18" s="625"/>
      <c r="X18" s="625"/>
      <c r="Y18" s="625"/>
      <c r="AA18" s="215">
        <v>1</v>
      </c>
    </row>
    <row r="19" spans="2:27" ht="21" customHeight="1">
      <c r="B19" s="517"/>
      <c r="C19" s="518"/>
      <c r="D19" s="518"/>
      <c r="E19" s="518"/>
      <c r="F19" s="518"/>
      <c r="G19" s="518"/>
      <c r="H19" s="518"/>
      <c r="I19" s="518"/>
      <c r="J19" s="518"/>
      <c r="K19" s="518"/>
      <c r="L19" s="519"/>
      <c r="N19" s="807" t="s">
        <v>6199</v>
      </c>
      <c r="O19" s="807"/>
      <c r="P19" s="624" t="s">
        <v>6200</v>
      </c>
      <c r="Q19" s="624"/>
      <c r="R19" s="624"/>
      <c r="S19" s="624"/>
      <c r="T19" s="624"/>
      <c r="U19" s="624"/>
      <c r="V19" s="624"/>
      <c r="W19" s="625"/>
      <c r="X19" s="625"/>
      <c r="Y19" s="625"/>
      <c r="AA19" s="215">
        <v>1</v>
      </c>
    </row>
    <row r="20" spans="2:27" ht="45" customHeight="1">
      <c r="B20" s="836" t="s">
        <v>5644</v>
      </c>
      <c r="C20" s="837"/>
      <c r="D20" s="837"/>
      <c r="E20" s="837"/>
      <c r="F20" s="837"/>
      <c r="G20" s="837"/>
      <c r="H20" s="837"/>
      <c r="I20" s="837"/>
      <c r="J20" s="837"/>
      <c r="K20" s="837"/>
      <c r="L20" s="838"/>
      <c r="N20" s="807" t="s">
        <v>6201</v>
      </c>
      <c r="O20" s="807"/>
      <c r="P20" s="624" t="s">
        <v>6202</v>
      </c>
      <c r="Q20" s="624"/>
      <c r="R20" s="624"/>
      <c r="S20" s="624"/>
      <c r="T20" s="624"/>
      <c r="U20" s="624"/>
      <c r="V20" s="624"/>
      <c r="W20" s="625"/>
      <c r="X20" s="625"/>
      <c r="Y20" s="625"/>
      <c r="AA20" s="215">
        <v>1</v>
      </c>
    </row>
    <row r="21" spans="2:27" ht="15.75" customHeight="1">
      <c r="N21" s="807" t="s">
        <v>6203</v>
      </c>
      <c r="O21" s="807"/>
      <c r="P21" s="624" t="s">
        <v>6204</v>
      </c>
      <c r="Q21" s="624"/>
      <c r="R21" s="624"/>
      <c r="S21" s="624"/>
      <c r="T21" s="624"/>
      <c r="U21" s="624"/>
      <c r="V21" s="624"/>
      <c r="W21" s="625"/>
      <c r="X21" s="625"/>
      <c r="Y21" s="625"/>
      <c r="AA21" s="215">
        <v>1</v>
      </c>
    </row>
    <row r="22" spans="2:27" ht="15.75" customHeight="1">
      <c r="B22" s="610" t="s">
        <v>5847</v>
      </c>
      <c r="C22" s="540" t="str" cm="1">
        <f t="array" aca="1" ref="C22" ca="1">CELL("nomfichier")</f>
        <v>D:\Données\1.UPRT\0-UPRT.fait\1-UPRT.FR-SITE-WEB\ff-fiches-fabrications\ff.fiches.fabrication.2026\ffr-restaurant-2026\[02-16-parcours-saveurs_complet.28.09.2026.xlsx]13_MATRICE_MAROC</v>
      </c>
      <c r="D22" s="540"/>
      <c r="E22" s="540"/>
      <c r="F22" s="540"/>
      <c r="N22" s="807" t="s">
        <v>6205</v>
      </c>
      <c r="O22" s="807"/>
      <c r="P22" s="624" t="s">
        <v>6206</v>
      </c>
      <c r="Q22" s="624"/>
      <c r="R22" s="624"/>
      <c r="S22" s="624"/>
      <c r="T22" s="624"/>
      <c r="U22" s="624"/>
      <c r="V22" s="624"/>
      <c r="W22" s="625"/>
      <c r="X22" s="625"/>
      <c r="Y22" s="625"/>
      <c r="AA22" s="215">
        <v>1</v>
      </c>
    </row>
    <row r="23" spans="2:27" ht="15.75" customHeight="1">
      <c r="N23" s="807" t="s">
        <v>149</v>
      </c>
      <c r="O23" s="807"/>
      <c r="P23" s="624" t="s">
        <v>6207</v>
      </c>
      <c r="Q23" s="624"/>
      <c r="R23" s="624"/>
      <c r="S23" s="624"/>
      <c r="T23" s="624"/>
      <c r="U23" s="624"/>
      <c r="V23" s="624"/>
      <c r="W23" s="625"/>
      <c r="X23" s="625"/>
      <c r="Y23" s="625"/>
      <c r="AA23" s="215">
        <v>1</v>
      </c>
    </row>
    <row r="24" spans="2:27" ht="15.75" customHeight="1">
      <c r="N24" s="807" t="s">
        <v>6071</v>
      </c>
      <c r="O24" s="807"/>
      <c r="P24" s="624" t="s">
        <v>6208</v>
      </c>
      <c r="Q24" s="624"/>
      <c r="R24" s="624"/>
      <c r="S24" s="624"/>
      <c r="T24" s="624"/>
      <c r="U24" s="624"/>
      <c r="V24" s="624"/>
      <c r="W24" s="625"/>
      <c r="X24" s="625"/>
      <c r="Y24" s="625"/>
      <c r="AA24" s="215">
        <v>1</v>
      </c>
    </row>
    <row r="25" spans="2:27" ht="15.75" customHeight="1">
      <c r="N25" s="807" t="s">
        <v>6209</v>
      </c>
      <c r="O25" s="807"/>
      <c r="P25" s="624" t="s">
        <v>6210</v>
      </c>
      <c r="Q25" s="624"/>
      <c r="R25" s="624"/>
      <c r="S25" s="624"/>
      <c r="T25" s="624"/>
      <c r="U25" s="624"/>
      <c r="V25" s="624"/>
      <c r="W25" s="625"/>
      <c r="X25" s="625"/>
      <c r="Y25" s="625"/>
      <c r="AA25" s="215">
        <v>1</v>
      </c>
    </row>
    <row r="26" spans="2:27" ht="15.75" customHeight="1">
      <c r="N26" s="807" t="s">
        <v>6211</v>
      </c>
      <c r="O26" s="807"/>
      <c r="P26" s="624" t="s">
        <v>6212</v>
      </c>
      <c r="Q26" s="624"/>
      <c r="R26" s="624"/>
      <c r="S26" s="624"/>
      <c r="T26" s="624"/>
      <c r="U26" s="624"/>
      <c r="V26" s="624"/>
      <c r="W26" s="625"/>
      <c r="X26" s="625"/>
      <c r="Y26" s="625"/>
      <c r="AA26" s="215">
        <v>1</v>
      </c>
    </row>
    <row r="27" spans="2:27">
      <c r="AA27" s="215">
        <v>1</v>
      </c>
    </row>
    <row r="28" spans="2:27" ht="18.75">
      <c r="N28" s="800" t="s">
        <v>6213</v>
      </c>
      <c r="O28" s="800"/>
      <c r="P28" s="800"/>
      <c r="Q28" s="800"/>
      <c r="R28" s="800"/>
      <c r="S28" s="800"/>
      <c r="T28" s="800"/>
      <c r="U28" s="626"/>
      <c r="V28" s="626"/>
      <c r="W28" s="626"/>
      <c r="X28" s="626"/>
      <c r="Y28" s="626"/>
      <c r="AA28" s="215">
        <v>1</v>
      </c>
    </row>
    <row r="29" spans="2:27" ht="15" customHeight="1">
      <c r="N29" s="806" t="s">
        <v>6214</v>
      </c>
      <c r="O29" s="806"/>
      <c r="P29" s="806"/>
      <c r="Q29" s="806"/>
      <c r="R29" s="806"/>
      <c r="S29" s="806"/>
      <c r="T29" s="806"/>
      <c r="U29" s="806"/>
      <c r="V29" s="806"/>
      <c r="W29" s="806"/>
      <c r="X29" s="806"/>
      <c r="Y29" s="806"/>
      <c r="AA29" s="215">
        <v>1</v>
      </c>
    </row>
    <row r="30" spans="2:27" ht="15" customHeight="1">
      <c r="N30" s="806"/>
      <c r="O30" s="806"/>
      <c r="P30" s="806"/>
      <c r="Q30" s="806"/>
      <c r="R30" s="806"/>
      <c r="S30" s="806"/>
      <c r="T30" s="806"/>
      <c r="U30" s="806"/>
      <c r="V30" s="806"/>
      <c r="W30" s="806"/>
      <c r="X30" s="806"/>
      <c r="Y30" s="806"/>
      <c r="AA30" s="215">
        <v>1</v>
      </c>
    </row>
    <row r="31" spans="2:27" ht="15" customHeight="1">
      <c r="N31" s="806"/>
      <c r="O31" s="806"/>
      <c r="P31" s="806"/>
      <c r="Q31" s="806"/>
      <c r="R31" s="806"/>
      <c r="S31" s="806"/>
      <c r="T31" s="806"/>
      <c r="U31" s="806"/>
      <c r="V31" s="806"/>
      <c r="W31" s="806"/>
      <c r="X31" s="806"/>
      <c r="Y31" s="806"/>
      <c r="AA31" s="215">
        <v>1</v>
      </c>
    </row>
    <row r="32" spans="2:27" ht="15" customHeight="1">
      <c r="N32" s="806"/>
      <c r="O32" s="806"/>
      <c r="P32" s="806"/>
      <c r="Q32" s="806"/>
      <c r="R32" s="806"/>
      <c r="S32" s="806"/>
      <c r="T32" s="806"/>
      <c r="U32" s="806"/>
      <c r="V32" s="806"/>
      <c r="W32" s="806"/>
      <c r="X32" s="806"/>
      <c r="Y32" s="806"/>
      <c r="AA32" s="215">
        <v>1</v>
      </c>
    </row>
    <row r="33" spans="14:27">
      <c r="AA33" s="215">
        <v>1</v>
      </c>
    </row>
    <row r="34" spans="14:27" ht="18.75">
      <c r="N34" s="800" t="s">
        <v>6215</v>
      </c>
      <c r="O34" s="800"/>
      <c r="P34" s="800"/>
      <c r="Q34" s="800"/>
      <c r="R34" s="800"/>
      <c r="S34" s="800"/>
      <c r="T34" s="800"/>
      <c r="U34" s="626"/>
      <c r="V34" s="626"/>
      <c r="W34" s="626"/>
      <c r="X34" s="626"/>
      <c r="Y34" s="626"/>
      <c r="AA34" s="215">
        <v>1</v>
      </c>
    </row>
    <row r="35" spans="14:27" ht="15" customHeight="1">
      <c r="N35" s="847" t="s">
        <v>6216</v>
      </c>
      <c r="O35" s="847"/>
      <c r="P35" s="847"/>
      <c r="Q35" s="847"/>
      <c r="R35" s="847"/>
      <c r="S35" s="847"/>
      <c r="T35" s="847"/>
      <c r="U35" s="847"/>
      <c r="V35" s="847"/>
      <c r="W35" s="847"/>
      <c r="X35" s="847"/>
      <c r="Y35" s="847"/>
      <c r="AA35" s="215">
        <v>1</v>
      </c>
    </row>
    <row r="36" spans="14:27">
      <c r="N36" s="847"/>
      <c r="O36" s="847"/>
      <c r="P36" s="847"/>
      <c r="Q36" s="847"/>
      <c r="R36" s="847"/>
      <c r="S36" s="847"/>
      <c r="T36" s="847"/>
      <c r="U36" s="847"/>
      <c r="V36" s="847"/>
      <c r="W36" s="847"/>
      <c r="X36" s="847"/>
      <c r="Y36" s="847"/>
      <c r="AA36" s="215">
        <v>1</v>
      </c>
    </row>
    <row r="37" spans="14:27">
      <c r="N37" s="847"/>
      <c r="O37" s="847"/>
      <c r="P37" s="847"/>
      <c r="Q37" s="847"/>
      <c r="R37" s="847"/>
      <c r="S37" s="847"/>
      <c r="T37" s="847"/>
      <c r="U37" s="847"/>
      <c r="V37" s="847"/>
      <c r="W37" s="847"/>
      <c r="X37" s="847"/>
      <c r="Y37" s="847"/>
      <c r="AA37" s="215">
        <v>1</v>
      </c>
    </row>
    <row r="38" spans="14:27">
      <c r="N38" s="847"/>
      <c r="O38" s="847"/>
      <c r="P38" s="847"/>
      <c r="Q38" s="847"/>
      <c r="R38" s="847"/>
      <c r="S38" s="847"/>
      <c r="T38" s="847"/>
      <c r="U38" s="847"/>
      <c r="V38" s="847"/>
      <c r="W38" s="847"/>
      <c r="X38" s="847"/>
      <c r="Y38" s="847"/>
      <c r="AA38" s="215">
        <v>1</v>
      </c>
    </row>
    <row r="39" spans="14:27">
      <c r="AA39" s="215">
        <v>1</v>
      </c>
    </row>
    <row r="40" spans="14:27" ht="18.75">
      <c r="N40" s="800" t="s">
        <v>6217</v>
      </c>
      <c r="O40" s="800"/>
      <c r="P40" s="800"/>
      <c r="Q40" s="800"/>
      <c r="R40" s="800"/>
      <c r="S40" s="800"/>
      <c r="T40" s="800"/>
      <c r="U40" s="626"/>
      <c r="V40" s="626"/>
      <c r="W40" s="626"/>
      <c r="X40" s="626"/>
      <c r="Y40" s="626"/>
      <c r="AA40" s="215">
        <v>1</v>
      </c>
    </row>
    <row r="41" spans="14:27">
      <c r="N41" s="804" t="s">
        <v>6218</v>
      </c>
      <c r="O41" s="804"/>
      <c r="P41" s="804"/>
      <c r="Q41" s="804"/>
      <c r="R41" s="804"/>
      <c r="S41" s="804"/>
      <c r="T41" s="804"/>
      <c r="AA41" s="215">
        <v>1</v>
      </c>
    </row>
    <row r="42" spans="14:27">
      <c r="N42" s="804" t="s">
        <v>6219</v>
      </c>
      <c r="O42" s="804"/>
      <c r="P42" s="804"/>
      <c r="Q42" s="804"/>
      <c r="R42" s="804"/>
      <c r="S42" s="804"/>
      <c r="T42" s="804"/>
      <c r="AA42" s="215">
        <v>1</v>
      </c>
    </row>
    <row r="43" spans="14:27">
      <c r="N43" s="804" t="s">
        <v>6220</v>
      </c>
      <c r="O43" s="804"/>
      <c r="P43" s="804"/>
      <c r="Q43" s="804"/>
      <c r="R43" s="804"/>
      <c r="S43" s="804"/>
      <c r="T43" s="804"/>
      <c r="AA43" s="215">
        <v>1</v>
      </c>
    </row>
    <row r="44" spans="14:27">
      <c r="N44" s="804" t="s">
        <v>6221</v>
      </c>
      <c r="O44" s="804"/>
      <c r="P44" s="804"/>
      <c r="Q44" s="804"/>
      <c r="R44" s="804"/>
      <c r="S44" s="804"/>
      <c r="T44" s="804"/>
      <c r="AA44" s="215">
        <v>1</v>
      </c>
    </row>
    <row r="45" spans="14:27">
      <c r="N45" s="804" t="s">
        <v>6222</v>
      </c>
      <c r="O45" s="804"/>
      <c r="P45" s="804"/>
      <c r="Q45" s="804"/>
      <c r="R45" s="804"/>
      <c r="S45" s="804"/>
      <c r="T45" s="804"/>
      <c r="AA45" s="215">
        <v>1</v>
      </c>
    </row>
    <row r="46" spans="14:27">
      <c r="N46" s="804" t="s">
        <v>6223</v>
      </c>
      <c r="O46" s="804"/>
      <c r="P46" s="804"/>
      <c r="Q46" s="804"/>
      <c r="R46" s="804"/>
      <c r="S46" s="804"/>
      <c r="T46" s="804"/>
      <c r="AA46" s="215">
        <v>1</v>
      </c>
    </row>
    <row r="47" spans="14:27">
      <c r="N47" s="804" t="s">
        <v>6224</v>
      </c>
      <c r="O47" s="804"/>
      <c r="P47" s="804"/>
      <c r="Q47" s="804"/>
      <c r="R47" s="804"/>
      <c r="S47" s="804"/>
      <c r="T47" s="804"/>
      <c r="AA47" s="215">
        <v>1</v>
      </c>
    </row>
    <row r="48" spans="14:27">
      <c r="AA48" s="215">
        <v>1</v>
      </c>
    </row>
    <row r="49" spans="1:27" ht="18.75">
      <c r="N49" s="800" t="s">
        <v>6184</v>
      </c>
      <c r="O49" s="800"/>
      <c r="P49" s="800"/>
      <c r="Q49" s="800"/>
      <c r="R49" s="800"/>
      <c r="S49" s="800"/>
      <c r="T49" s="800"/>
      <c r="U49" s="626"/>
      <c r="V49" s="626"/>
      <c r="W49" s="626"/>
      <c r="X49" s="626"/>
      <c r="Y49" s="626"/>
      <c r="AA49" s="215">
        <v>1</v>
      </c>
    </row>
    <row r="50" spans="1:27" ht="15" customHeight="1">
      <c r="N50" s="806" t="s">
        <v>6225</v>
      </c>
      <c r="O50" s="806"/>
      <c r="P50" s="806"/>
      <c r="Q50" s="806"/>
      <c r="R50" s="806"/>
      <c r="S50" s="806"/>
      <c r="T50" s="806"/>
      <c r="U50" s="806"/>
      <c r="V50" s="806"/>
      <c r="W50" s="806"/>
      <c r="X50" s="806"/>
      <c r="Y50" s="806"/>
      <c r="AA50" s="215">
        <v>1</v>
      </c>
    </row>
    <row r="51" spans="1:27">
      <c r="N51" s="806"/>
      <c r="O51" s="806"/>
      <c r="P51" s="806"/>
      <c r="Q51" s="806"/>
      <c r="R51" s="806"/>
      <c r="S51" s="806"/>
      <c r="T51" s="806"/>
      <c r="U51" s="806"/>
      <c r="V51" s="806"/>
      <c r="W51" s="806"/>
      <c r="X51" s="806"/>
      <c r="Y51" s="806"/>
      <c r="AA51" s="215">
        <v>1</v>
      </c>
    </row>
    <row r="52" spans="1:27">
      <c r="N52" s="806"/>
      <c r="O52" s="806"/>
      <c r="P52" s="806"/>
      <c r="Q52" s="806"/>
      <c r="R52" s="806"/>
      <c r="S52" s="806"/>
      <c r="T52" s="806"/>
      <c r="U52" s="806"/>
      <c r="V52" s="806"/>
      <c r="W52" s="806"/>
      <c r="X52" s="806"/>
      <c r="Y52" s="806"/>
      <c r="AA52" s="215">
        <v>1</v>
      </c>
    </row>
    <row r="53" spans="1:27">
      <c r="N53" s="806"/>
      <c r="O53" s="806"/>
      <c r="P53" s="806"/>
      <c r="Q53" s="806"/>
      <c r="R53" s="806"/>
      <c r="S53" s="806"/>
      <c r="T53" s="806"/>
      <c r="U53" s="806"/>
      <c r="V53" s="806"/>
      <c r="W53" s="806"/>
      <c r="X53" s="806"/>
      <c r="Y53" s="806"/>
      <c r="AA53" s="215">
        <v>1</v>
      </c>
    </row>
    <row r="54" spans="1:27">
      <c r="AA54" s="215">
        <v>1</v>
      </c>
    </row>
    <row r="55" spans="1:27" ht="18.75">
      <c r="N55" s="800" t="s">
        <v>6059</v>
      </c>
      <c r="O55" s="800"/>
      <c r="P55" s="800"/>
      <c r="Q55" s="800"/>
      <c r="R55" s="800"/>
      <c r="S55" s="800"/>
      <c r="T55" s="800"/>
      <c r="U55" s="626"/>
      <c r="V55" s="626"/>
      <c r="W55" s="626"/>
      <c r="X55" s="626"/>
      <c r="Y55" s="626"/>
      <c r="AA55" s="215">
        <v>1</v>
      </c>
    </row>
    <row r="56" spans="1:27" ht="15" customHeight="1">
      <c r="N56" s="848" t="s">
        <v>6226</v>
      </c>
      <c r="O56" s="848"/>
      <c r="P56" s="848"/>
      <c r="Q56" s="848"/>
      <c r="R56" s="848"/>
      <c r="S56" s="848"/>
      <c r="T56" s="848"/>
      <c r="U56" s="848"/>
      <c r="V56" s="848"/>
      <c r="W56" s="848"/>
      <c r="X56" s="848"/>
      <c r="Y56" s="848"/>
      <c r="AA56" s="215">
        <v>1</v>
      </c>
    </row>
    <row r="57" spans="1:27">
      <c r="N57" s="848"/>
      <c r="O57" s="848"/>
      <c r="P57" s="848"/>
      <c r="Q57" s="848"/>
      <c r="R57" s="848"/>
      <c r="S57" s="848"/>
      <c r="T57" s="848"/>
      <c r="U57" s="848"/>
      <c r="V57" s="848"/>
      <c r="W57" s="848"/>
      <c r="X57" s="848"/>
      <c r="Y57" s="848"/>
      <c r="AA57" s="215">
        <v>1</v>
      </c>
    </row>
    <row r="58" spans="1:27">
      <c r="N58" s="848"/>
      <c r="O58" s="848"/>
      <c r="P58" s="848"/>
      <c r="Q58" s="848"/>
      <c r="R58" s="848"/>
      <c r="S58" s="848"/>
      <c r="T58" s="848"/>
      <c r="U58" s="848"/>
      <c r="V58" s="848"/>
      <c r="W58" s="848"/>
      <c r="X58" s="848"/>
      <c r="Y58" s="848"/>
      <c r="AA58" s="215">
        <v>1</v>
      </c>
    </row>
    <row r="59" spans="1:27">
      <c r="N59" s="848"/>
      <c r="O59" s="848"/>
      <c r="P59" s="848"/>
      <c r="Q59" s="848"/>
      <c r="R59" s="848"/>
      <c r="S59" s="848"/>
      <c r="T59" s="848"/>
      <c r="U59" s="848"/>
      <c r="V59" s="848"/>
      <c r="W59" s="848"/>
      <c r="X59" s="848"/>
      <c r="Y59" s="848"/>
      <c r="AA59" s="215">
        <v>1</v>
      </c>
    </row>
    <row r="60" spans="1:27">
      <c r="AA60" s="215">
        <v>1</v>
      </c>
    </row>
    <row r="61" spans="1:27">
      <c r="AA61" s="216" t="s">
        <v>172</v>
      </c>
    </row>
    <row r="62" spans="1:27">
      <c r="A62" s="215">
        <v>1</v>
      </c>
      <c r="B62" s="215">
        <v>1</v>
      </c>
      <c r="C62" s="215">
        <v>1</v>
      </c>
      <c r="D62" s="215">
        <v>1</v>
      </c>
      <c r="E62" s="215">
        <v>1</v>
      </c>
      <c r="F62" s="215">
        <v>1</v>
      </c>
      <c r="G62" s="215">
        <v>1</v>
      </c>
      <c r="H62" s="215">
        <v>1</v>
      </c>
      <c r="I62" s="215">
        <v>1</v>
      </c>
      <c r="J62" s="215">
        <v>1</v>
      </c>
      <c r="K62" s="215">
        <v>1</v>
      </c>
      <c r="L62" s="215">
        <v>1</v>
      </c>
      <c r="M62" s="215">
        <v>1</v>
      </c>
      <c r="N62" s="215">
        <v>1</v>
      </c>
      <c r="O62" s="215">
        <v>1</v>
      </c>
      <c r="P62" s="215">
        <v>1</v>
      </c>
      <c r="Q62" s="215">
        <v>1</v>
      </c>
      <c r="R62" s="215">
        <v>1</v>
      </c>
      <c r="S62" s="215">
        <v>1</v>
      </c>
      <c r="T62" s="215">
        <v>1</v>
      </c>
      <c r="U62" s="215">
        <v>1</v>
      </c>
      <c r="V62" s="215">
        <v>1</v>
      </c>
      <c r="W62" s="215">
        <v>1</v>
      </c>
      <c r="X62" s="215">
        <v>1</v>
      </c>
      <c r="Y62" s="215">
        <v>1</v>
      </c>
      <c r="Z62" s="215">
        <v>1</v>
      </c>
      <c r="AA62" s="217" t="str">
        <f>ADDRESS(ROW(),COLUMN(),4)</f>
        <v>AA62</v>
      </c>
    </row>
  </sheetData>
  <mergeCells count="42">
    <mergeCell ref="N50:Y53"/>
    <mergeCell ref="N56:Y59"/>
    <mergeCell ref="N55:T55"/>
    <mergeCell ref="N44:T44"/>
    <mergeCell ref="N45:T45"/>
    <mergeCell ref="N46:T46"/>
    <mergeCell ref="N47:T47"/>
    <mergeCell ref="N49:T49"/>
    <mergeCell ref="N40:T40"/>
    <mergeCell ref="N41:T41"/>
    <mergeCell ref="N42:T42"/>
    <mergeCell ref="N43:T43"/>
    <mergeCell ref="N35:Y38"/>
    <mergeCell ref="N26:O26"/>
    <mergeCell ref="N28:T28"/>
    <mergeCell ref="N34:T34"/>
    <mergeCell ref="N29:Y32"/>
    <mergeCell ref="N23:O23"/>
    <mergeCell ref="N24:O24"/>
    <mergeCell ref="N25:O25"/>
    <mergeCell ref="N20:O20"/>
    <mergeCell ref="N21:O21"/>
    <mergeCell ref="N22:O22"/>
    <mergeCell ref="N17:O17"/>
    <mergeCell ref="N18:O18"/>
    <mergeCell ref="N19:O19"/>
    <mergeCell ref="N9:T9"/>
    <mergeCell ref="N10:T10"/>
    <mergeCell ref="N11:T11"/>
    <mergeCell ref="N15:T15"/>
    <mergeCell ref="N16:O16"/>
    <mergeCell ref="N2:T2"/>
    <mergeCell ref="N3:T5"/>
    <mergeCell ref="N6:T6"/>
    <mergeCell ref="N7:T7"/>
    <mergeCell ref="N8:T8"/>
    <mergeCell ref="B20:L20"/>
    <mergeCell ref="B1:L1"/>
    <mergeCell ref="B2:L2"/>
    <mergeCell ref="B13:L13"/>
    <mergeCell ref="B14:L14"/>
    <mergeCell ref="B15:L1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68"/>
  <sheetViews>
    <sheetView topLeftCell="L1" workbookViewId="0">
      <selection activeCell="X7" sqref="X7"/>
    </sheetView>
  </sheetViews>
  <sheetFormatPr baseColWidth="10" defaultColWidth="30.7109375" defaultRowHeight="15"/>
  <cols>
    <col min="1" max="1" width="4.42578125" style="104" customWidth="1"/>
    <col min="2" max="2" width="30.7109375" style="104"/>
    <col min="3" max="3" width="45.28515625" style="104" customWidth="1"/>
    <col min="4" max="4" width="47.7109375" style="104" customWidth="1"/>
    <col min="5" max="9" width="30.7109375" style="104"/>
    <col min="10" max="10" width="57.85546875" style="104" customWidth="1"/>
    <col min="11" max="11" width="52.28515625" style="104" customWidth="1"/>
    <col min="12" max="12" width="58.7109375" style="104" customWidth="1"/>
    <col min="13" max="13" width="45.7109375" style="104" customWidth="1"/>
    <col min="14" max="14" width="30.7109375" style="104"/>
    <col min="15" max="16" width="16" style="104" customWidth="1"/>
    <col min="17" max="21" width="13" style="104" customWidth="1"/>
    <col min="22" max="22" width="12.42578125" style="104" customWidth="1"/>
    <col min="23" max="23" width="8.42578125" style="104" customWidth="1"/>
    <col min="24" max="16384" width="30.7109375" style="104"/>
  </cols>
  <sheetData>
    <row r="1" spans="2:23" ht="33.950000000000003" customHeight="1">
      <c r="B1" s="849" t="s">
        <v>5877</v>
      </c>
      <c r="C1" s="849"/>
      <c r="D1" s="849"/>
      <c r="E1" s="849"/>
      <c r="F1" s="849"/>
      <c r="G1" s="849"/>
      <c r="H1" s="849"/>
      <c r="I1" s="849"/>
      <c r="J1" s="849"/>
      <c r="K1" s="849"/>
      <c r="L1" s="849"/>
      <c r="M1" s="849"/>
      <c r="O1" s="627"/>
      <c r="W1" s="215">
        <v>1</v>
      </c>
    </row>
    <row r="2" spans="2:23" ht="29.25" customHeight="1">
      <c r="B2" s="850" t="s">
        <v>5645</v>
      </c>
      <c r="C2" s="850"/>
      <c r="D2" s="850"/>
      <c r="E2" s="850"/>
      <c r="F2" s="850"/>
      <c r="G2" s="850"/>
      <c r="H2" s="850"/>
      <c r="I2" s="850"/>
      <c r="J2" s="850"/>
      <c r="K2" s="850"/>
      <c r="L2" s="850"/>
      <c r="M2" s="850"/>
      <c r="O2" s="799" t="s">
        <v>6277</v>
      </c>
      <c r="P2" s="799"/>
      <c r="Q2" s="799"/>
      <c r="R2" s="799"/>
      <c r="S2" s="799"/>
      <c r="T2" s="799"/>
      <c r="U2" s="799"/>
      <c r="W2" s="215">
        <v>1</v>
      </c>
    </row>
    <row r="3" spans="2:23" ht="15" customHeight="1">
      <c r="B3" s="440" t="s">
        <v>6421</v>
      </c>
      <c r="C3" s="518"/>
      <c r="D3" s="518"/>
      <c r="E3" s="518"/>
      <c r="F3" s="518"/>
      <c r="G3" s="518"/>
      <c r="H3" s="518"/>
      <c r="I3" s="518"/>
      <c r="J3" s="518"/>
      <c r="K3" s="518"/>
      <c r="L3" s="518"/>
      <c r="M3" s="519"/>
      <c r="O3" s="803" t="s">
        <v>6227</v>
      </c>
      <c r="P3" s="803"/>
      <c r="Q3" s="803"/>
      <c r="R3" s="803"/>
      <c r="S3" s="803"/>
      <c r="T3" s="803"/>
      <c r="U3" s="803"/>
      <c r="W3" s="215">
        <v>1</v>
      </c>
    </row>
    <row r="4" spans="2:23" ht="39.6" customHeight="1">
      <c r="B4" s="831" t="s">
        <v>5646</v>
      </c>
      <c r="C4" s="832"/>
      <c r="D4" s="832"/>
      <c r="E4" s="832"/>
      <c r="F4" s="832"/>
      <c r="G4" s="832"/>
      <c r="H4" s="832"/>
      <c r="I4" s="832"/>
      <c r="J4" s="832"/>
      <c r="K4" s="832"/>
      <c r="L4" s="832"/>
      <c r="M4" s="833"/>
      <c r="O4" s="803"/>
      <c r="P4" s="803"/>
      <c r="Q4" s="803"/>
      <c r="R4" s="803"/>
      <c r="S4" s="803"/>
      <c r="T4" s="803"/>
      <c r="U4" s="803"/>
      <c r="W4" s="215">
        <v>1</v>
      </c>
    </row>
    <row r="5" spans="2:23" ht="54.75" customHeight="1">
      <c r="B5" s="520" t="s">
        <v>5647</v>
      </c>
      <c r="C5" s="521" t="s">
        <v>5648</v>
      </c>
      <c r="D5" s="521" t="s">
        <v>5649</v>
      </c>
      <c r="E5" s="521" t="s">
        <v>5538</v>
      </c>
      <c r="F5" s="521" t="s">
        <v>5650</v>
      </c>
      <c r="G5" s="521" t="s">
        <v>5651</v>
      </c>
      <c r="H5" s="521" t="s">
        <v>5652</v>
      </c>
      <c r="I5" s="521" t="s">
        <v>5653</v>
      </c>
      <c r="J5" s="521" t="s">
        <v>5541</v>
      </c>
      <c r="K5" s="521" t="s">
        <v>5542</v>
      </c>
      <c r="L5" s="521" t="s">
        <v>5543</v>
      </c>
      <c r="M5" s="522" t="s">
        <v>5654</v>
      </c>
      <c r="O5" s="803"/>
      <c r="P5" s="803"/>
      <c r="Q5" s="803"/>
      <c r="R5" s="803"/>
      <c r="S5" s="803"/>
      <c r="T5" s="803"/>
      <c r="U5" s="803"/>
      <c r="W5" s="215">
        <v>1</v>
      </c>
    </row>
    <row r="6" spans="2:23" ht="50.1" customHeight="1">
      <c r="B6" s="539" t="s">
        <v>5655</v>
      </c>
      <c r="C6" s="537" t="s">
        <v>5656</v>
      </c>
      <c r="D6" s="537" t="s">
        <v>5657</v>
      </c>
      <c r="E6" s="554"/>
      <c r="F6" s="554"/>
      <c r="G6" s="554"/>
      <c r="H6" s="554"/>
      <c r="I6" s="554"/>
      <c r="J6" s="554"/>
      <c r="K6" s="554"/>
      <c r="L6" s="555"/>
      <c r="M6" s="555"/>
      <c r="W6" s="215">
        <v>1</v>
      </c>
    </row>
    <row r="7" spans="2:23" ht="50.1" customHeight="1">
      <c r="B7" s="539" t="s">
        <v>5658</v>
      </c>
      <c r="C7" s="537" t="s">
        <v>5659</v>
      </c>
      <c r="D7" s="537" t="s">
        <v>5660</v>
      </c>
      <c r="E7" s="554"/>
      <c r="F7" s="554"/>
      <c r="G7" s="554"/>
      <c r="H7" s="554"/>
      <c r="I7" s="554"/>
      <c r="J7" s="554"/>
      <c r="K7" s="554"/>
      <c r="L7" s="555"/>
      <c r="M7" s="555"/>
      <c r="O7" s="808" t="s">
        <v>6228</v>
      </c>
      <c r="P7" s="808"/>
      <c r="Q7" s="808"/>
      <c r="R7" s="808"/>
      <c r="S7" s="808"/>
      <c r="T7" s="808"/>
      <c r="U7" s="808"/>
      <c r="W7" s="215">
        <v>1</v>
      </c>
    </row>
    <row r="8" spans="2:23" ht="50.1" customHeight="1">
      <c r="B8" s="539" t="s">
        <v>5661</v>
      </c>
      <c r="C8" s="537" t="s">
        <v>5662</v>
      </c>
      <c r="D8" s="537" t="s">
        <v>5657</v>
      </c>
      <c r="E8" s="554"/>
      <c r="F8" s="554"/>
      <c r="G8" s="554"/>
      <c r="H8" s="554"/>
      <c r="I8" s="554"/>
      <c r="J8" s="554"/>
      <c r="K8" s="554"/>
      <c r="L8" s="555"/>
      <c r="M8" s="555"/>
      <c r="O8" s="801" t="s">
        <v>6229</v>
      </c>
      <c r="P8" s="801"/>
      <c r="Q8" s="801"/>
      <c r="R8" s="801"/>
      <c r="S8" s="801"/>
      <c r="T8" s="801"/>
      <c r="U8" s="801"/>
      <c r="W8" s="215">
        <v>1</v>
      </c>
    </row>
    <row r="9" spans="2:23" ht="50.1" customHeight="1">
      <c r="B9" s="539" t="s">
        <v>5663</v>
      </c>
      <c r="C9" s="537" t="s">
        <v>5659</v>
      </c>
      <c r="D9" s="537" t="s">
        <v>5664</v>
      </c>
      <c r="E9" s="554"/>
      <c r="F9" s="554"/>
      <c r="G9" s="554"/>
      <c r="H9" s="554"/>
      <c r="I9" s="554"/>
      <c r="J9" s="554"/>
      <c r="K9" s="554"/>
      <c r="L9" s="555"/>
      <c r="M9" s="555"/>
      <c r="O9" s="801" t="s">
        <v>6230</v>
      </c>
      <c r="P9" s="801"/>
      <c r="Q9" s="801"/>
      <c r="R9" s="801"/>
      <c r="S9" s="801"/>
      <c r="T9" s="801"/>
      <c r="U9" s="801"/>
      <c r="W9" s="215">
        <v>1</v>
      </c>
    </row>
    <row r="10" spans="2:23" ht="15" customHeight="1">
      <c r="B10" s="517"/>
      <c r="C10" s="518"/>
      <c r="D10" s="518"/>
      <c r="E10" s="518"/>
      <c r="F10" s="518"/>
      <c r="G10" s="518"/>
      <c r="H10" s="518"/>
      <c r="I10" s="518"/>
      <c r="J10" s="518"/>
      <c r="K10" s="518"/>
      <c r="L10" s="518"/>
      <c r="M10" s="519"/>
      <c r="O10" s="801" t="s">
        <v>6231</v>
      </c>
      <c r="P10" s="801"/>
      <c r="Q10" s="801"/>
      <c r="R10" s="801"/>
      <c r="S10" s="801"/>
      <c r="T10" s="801"/>
      <c r="U10" s="801"/>
      <c r="W10" s="215">
        <v>1</v>
      </c>
    </row>
    <row r="11" spans="2:23" ht="39.6" customHeight="1">
      <c r="B11" s="831" t="s">
        <v>5665</v>
      </c>
      <c r="C11" s="832"/>
      <c r="D11" s="832"/>
      <c r="E11" s="832"/>
      <c r="F11" s="832"/>
      <c r="G11" s="832"/>
      <c r="H11" s="832"/>
      <c r="I11" s="832"/>
      <c r="J11" s="832"/>
      <c r="K11" s="832"/>
      <c r="L11" s="832"/>
      <c r="M11" s="833"/>
      <c r="O11" s="801" t="s">
        <v>6232</v>
      </c>
      <c r="P11" s="801"/>
      <c r="Q11" s="801"/>
      <c r="R11" s="801"/>
      <c r="S11" s="801"/>
      <c r="T11" s="801"/>
      <c r="U11" s="801"/>
      <c r="W11" s="215">
        <v>1</v>
      </c>
    </row>
    <row r="12" spans="2:23" ht="15" customHeight="1">
      <c r="B12" s="517"/>
      <c r="C12" s="518"/>
      <c r="D12" s="518"/>
      <c r="E12" s="518"/>
      <c r="F12" s="518"/>
      <c r="G12" s="518"/>
      <c r="H12" s="518"/>
      <c r="I12" s="518"/>
      <c r="J12" s="518"/>
      <c r="K12" s="518"/>
      <c r="L12" s="518"/>
      <c r="M12" s="519"/>
      <c r="O12" s="801" t="s">
        <v>6233</v>
      </c>
      <c r="P12" s="801"/>
      <c r="Q12" s="801"/>
      <c r="R12" s="801"/>
      <c r="S12" s="801"/>
      <c r="T12" s="801"/>
      <c r="U12" s="801"/>
      <c r="W12" s="215">
        <v>1</v>
      </c>
    </row>
    <row r="13" spans="2:23" ht="39.6" customHeight="1">
      <c r="B13" s="831" t="s">
        <v>5666</v>
      </c>
      <c r="C13" s="832"/>
      <c r="D13" s="832"/>
      <c r="E13" s="832"/>
      <c r="F13" s="832"/>
      <c r="G13" s="832"/>
      <c r="H13" s="832"/>
      <c r="I13" s="832"/>
      <c r="J13" s="832"/>
      <c r="K13" s="832"/>
      <c r="L13" s="832"/>
      <c r="M13" s="833"/>
      <c r="O13" s="111"/>
      <c r="P13" s="111"/>
      <c r="Q13" s="111"/>
      <c r="R13" s="111"/>
      <c r="S13" s="111"/>
      <c r="T13" s="111"/>
      <c r="U13" s="111"/>
      <c r="W13" s="215">
        <v>1</v>
      </c>
    </row>
    <row r="14" spans="2:23" ht="54.75" customHeight="1">
      <c r="B14" s="520" t="s">
        <v>5667</v>
      </c>
      <c r="C14" s="521" t="s">
        <v>5668</v>
      </c>
      <c r="D14" s="521" t="s">
        <v>5669</v>
      </c>
      <c r="E14" s="521" t="s">
        <v>5670</v>
      </c>
      <c r="F14" s="521" t="s">
        <v>5378</v>
      </c>
      <c r="G14" s="521" t="s">
        <v>5453</v>
      </c>
      <c r="H14" s="521" t="s">
        <v>5671</v>
      </c>
      <c r="I14" s="521" t="s">
        <v>5672</v>
      </c>
      <c r="J14" s="521" t="s">
        <v>5673</v>
      </c>
      <c r="K14" s="521" t="s">
        <v>5674</v>
      </c>
      <c r="L14" s="521" t="s">
        <v>572</v>
      </c>
      <c r="M14" s="522" t="s">
        <v>5675</v>
      </c>
      <c r="O14" s="800" t="s">
        <v>6234</v>
      </c>
      <c r="P14" s="800"/>
      <c r="Q14" s="800"/>
      <c r="R14" s="800"/>
      <c r="S14" s="800"/>
      <c r="T14" s="800"/>
      <c r="U14" s="800"/>
      <c r="W14" s="215">
        <v>1</v>
      </c>
    </row>
    <row r="15" spans="2:23" ht="60" customHeight="1">
      <c r="B15" s="539" t="s">
        <v>5676</v>
      </c>
      <c r="C15" s="537" t="s">
        <v>5677</v>
      </c>
      <c r="D15" s="538" t="s">
        <v>5678</v>
      </c>
      <c r="E15" s="537" t="s">
        <v>5679</v>
      </c>
      <c r="F15" s="537" t="s">
        <v>5680</v>
      </c>
      <c r="G15" s="537" t="s">
        <v>5681</v>
      </c>
      <c r="H15" s="532" t="s">
        <v>5682</v>
      </c>
      <c r="I15" s="532" t="s">
        <v>5683</v>
      </c>
      <c r="J15" s="532" t="s">
        <v>5684</v>
      </c>
      <c r="K15" s="529"/>
      <c r="L15" s="529"/>
      <c r="M15" s="530"/>
      <c r="O15" s="802" t="s">
        <v>6235</v>
      </c>
      <c r="P15" s="802"/>
      <c r="Q15" s="801" t="s">
        <v>6236</v>
      </c>
      <c r="R15" s="801"/>
      <c r="S15" s="801"/>
      <c r="T15" s="801"/>
      <c r="U15" s="801"/>
      <c r="W15" s="215">
        <v>1</v>
      </c>
    </row>
    <row r="16" spans="2:23" ht="60" customHeight="1">
      <c r="B16" s="539" t="s">
        <v>5685</v>
      </c>
      <c r="C16" s="537" t="s">
        <v>5686</v>
      </c>
      <c r="D16" s="538" t="s">
        <v>5687</v>
      </c>
      <c r="E16" s="537" t="s">
        <v>5688</v>
      </c>
      <c r="F16" s="537" t="s">
        <v>5689</v>
      </c>
      <c r="G16" s="537" t="s">
        <v>5690</v>
      </c>
      <c r="H16" s="532" t="s">
        <v>5691</v>
      </c>
      <c r="I16" s="532" t="s">
        <v>5692</v>
      </c>
      <c r="J16" s="532" t="s">
        <v>5860</v>
      </c>
      <c r="K16" s="529"/>
      <c r="L16" s="529"/>
      <c r="M16" s="530"/>
      <c r="O16" s="802" t="s">
        <v>6237</v>
      </c>
      <c r="P16" s="802"/>
      <c r="Q16" s="801" t="s">
        <v>6238</v>
      </c>
      <c r="R16" s="801"/>
      <c r="S16" s="801"/>
      <c r="T16" s="801"/>
      <c r="U16" s="801"/>
      <c r="W16" s="215">
        <v>1</v>
      </c>
    </row>
    <row r="17" spans="2:23" ht="60" customHeight="1">
      <c r="B17" s="539" t="s">
        <v>5693</v>
      </c>
      <c r="C17" s="537" t="s">
        <v>5694</v>
      </c>
      <c r="D17" s="538" t="s">
        <v>5695</v>
      </c>
      <c r="E17" s="537" t="s">
        <v>5696</v>
      </c>
      <c r="F17" s="537" t="s">
        <v>5697</v>
      </c>
      <c r="G17" s="537" t="s">
        <v>5698</v>
      </c>
      <c r="H17" s="532" t="s">
        <v>5699</v>
      </c>
      <c r="I17" s="532" t="s">
        <v>5700</v>
      </c>
      <c r="J17" s="532" t="s">
        <v>5864</v>
      </c>
      <c r="K17" s="529"/>
      <c r="L17" s="529"/>
      <c r="M17" s="530"/>
      <c r="O17" s="802" t="s">
        <v>6239</v>
      </c>
      <c r="P17" s="802"/>
      <c r="Q17" s="801" t="s">
        <v>6240</v>
      </c>
      <c r="R17" s="801"/>
      <c r="S17" s="801"/>
      <c r="T17" s="801"/>
      <c r="U17" s="801"/>
      <c r="W17" s="215">
        <v>1</v>
      </c>
    </row>
    <row r="18" spans="2:23" ht="60" customHeight="1">
      <c r="B18" s="539" t="s">
        <v>5701</v>
      </c>
      <c r="C18" s="537" t="s">
        <v>5702</v>
      </c>
      <c r="D18" s="538" t="s">
        <v>5703</v>
      </c>
      <c r="E18" s="537" t="s">
        <v>5704</v>
      </c>
      <c r="F18" s="537" t="s">
        <v>5705</v>
      </c>
      <c r="G18" s="537" t="s">
        <v>5706</v>
      </c>
      <c r="H18" s="532" t="s">
        <v>5707</v>
      </c>
      <c r="I18" s="532" t="s">
        <v>5708</v>
      </c>
      <c r="J18" s="532" t="s">
        <v>5868</v>
      </c>
      <c r="K18" s="529"/>
      <c r="L18" s="529"/>
      <c r="M18" s="530"/>
      <c r="O18" s="802" t="s">
        <v>6241</v>
      </c>
      <c r="P18" s="802"/>
      <c r="Q18" s="801" t="s">
        <v>6242</v>
      </c>
      <c r="R18" s="801"/>
      <c r="S18" s="801"/>
      <c r="T18" s="801"/>
      <c r="U18" s="801"/>
      <c r="W18" s="215">
        <v>1</v>
      </c>
    </row>
    <row r="19" spans="2:23" ht="60" customHeight="1">
      <c r="B19" s="539" t="s">
        <v>5709</v>
      </c>
      <c r="C19" s="537" t="s">
        <v>5710</v>
      </c>
      <c r="D19" s="538" t="s">
        <v>5711</v>
      </c>
      <c r="E19" s="537" t="s">
        <v>5712</v>
      </c>
      <c r="F19" s="537" t="s">
        <v>5713</v>
      </c>
      <c r="G19" s="537" t="s">
        <v>5714</v>
      </c>
      <c r="H19" s="532" t="s">
        <v>5715</v>
      </c>
      <c r="I19" s="532" t="s">
        <v>5716</v>
      </c>
      <c r="J19" s="532" t="s">
        <v>5872</v>
      </c>
      <c r="K19" s="529"/>
      <c r="L19" s="529"/>
      <c r="M19" s="530"/>
      <c r="O19" s="802" t="s">
        <v>6243</v>
      </c>
      <c r="P19" s="802"/>
      <c r="Q19" s="801" t="s">
        <v>6244</v>
      </c>
      <c r="R19" s="801"/>
      <c r="S19" s="801"/>
      <c r="T19" s="801"/>
      <c r="U19" s="801"/>
      <c r="W19" s="215">
        <v>1</v>
      </c>
    </row>
    <row r="20" spans="2:23" ht="15" customHeight="1">
      <c r="B20" s="531"/>
      <c r="C20" s="532"/>
      <c r="D20" s="532"/>
      <c r="E20" s="532"/>
      <c r="F20" s="532"/>
      <c r="G20" s="532"/>
      <c r="H20" s="532"/>
      <c r="I20" s="532"/>
      <c r="J20" s="532"/>
      <c r="K20" s="532"/>
      <c r="L20" s="532"/>
      <c r="M20" s="533"/>
      <c r="O20" s="852" t="s">
        <v>6245</v>
      </c>
      <c r="P20" s="852"/>
      <c r="Q20" s="847" t="s">
        <v>6246</v>
      </c>
      <c r="R20" s="847"/>
      <c r="S20" s="847"/>
      <c r="T20" s="847"/>
      <c r="U20" s="847"/>
      <c r="W20" s="215">
        <v>1</v>
      </c>
    </row>
    <row r="21" spans="2:23" ht="39.6" customHeight="1">
      <c r="B21" s="831" t="s">
        <v>5717</v>
      </c>
      <c r="C21" s="832"/>
      <c r="D21" s="832"/>
      <c r="E21" s="832"/>
      <c r="F21" s="832"/>
      <c r="G21" s="832"/>
      <c r="H21" s="832"/>
      <c r="I21" s="832"/>
      <c r="J21" s="832"/>
      <c r="K21" s="832"/>
      <c r="L21" s="832"/>
      <c r="M21" s="833"/>
      <c r="O21" s="852"/>
      <c r="P21" s="852"/>
      <c r="Q21" s="847"/>
      <c r="R21" s="847"/>
      <c r="S21" s="847"/>
      <c r="T21" s="847"/>
      <c r="U21" s="847"/>
      <c r="W21" s="215">
        <v>1</v>
      </c>
    </row>
    <row r="22" spans="2:23">
      <c r="W22" s="215">
        <v>1</v>
      </c>
    </row>
    <row r="23" spans="2:23" ht="48" customHeight="1">
      <c r="O23" s="808" t="s">
        <v>6247</v>
      </c>
      <c r="P23" s="808"/>
      <c r="Q23" s="808"/>
      <c r="R23" s="808"/>
      <c r="S23" s="808"/>
      <c r="T23" s="808"/>
      <c r="U23" s="808"/>
      <c r="W23" s="215">
        <v>1</v>
      </c>
    </row>
    <row r="24" spans="2:23" s="263" customFormat="1" ht="33.950000000000003" customHeight="1">
      <c r="B24" s="824" t="s">
        <v>5876</v>
      </c>
      <c r="C24" s="824"/>
      <c r="D24" s="824"/>
      <c r="E24" s="824"/>
      <c r="F24" s="824"/>
      <c r="G24" s="824"/>
      <c r="H24" s="824"/>
      <c r="I24" s="824"/>
      <c r="J24" s="824"/>
      <c r="K24" s="824"/>
      <c r="L24" s="824"/>
      <c r="M24" s="824"/>
      <c r="O24" s="809" t="s">
        <v>6248</v>
      </c>
      <c r="P24" s="809"/>
      <c r="Q24" s="809"/>
      <c r="R24" s="809"/>
      <c r="S24" s="809"/>
      <c r="T24" s="809"/>
      <c r="U24" s="809"/>
      <c r="W24" s="215">
        <v>1</v>
      </c>
    </row>
    <row r="25" spans="2:23" s="263" customFormat="1" ht="29.25" customHeight="1">
      <c r="B25" s="851" t="s">
        <v>5645</v>
      </c>
      <c r="C25" s="851"/>
      <c r="D25" s="851"/>
      <c r="E25" s="851"/>
      <c r="F25" s="851"/>
      <c r="G25" s="851"/>
      <c r="H25" s="851"/>
      <c r="I25" s="851"/>
      <c r="J25" s="851"/>
      <c r="K25" s="851"/>
      <c r="L25" s="851"/>
      <c r="M25" s="851"/>
      <c r="O25" s="809"/>
      <c r="P25" s="809"/>
      <c r="Q25" s="809"/>
      <c r="R25" s="809"/>
      <c r="S25" s="809"/>
      <c r="T25" s="809"/>
      <c r="U25" s="809"/>
      <c r="W25" s="215">
        <v>1</v>
      </c>
    </row>
    <row r="26" spans="2:23" s="263" customFormat="1" ht="15" customHeight="1">
      <c r="B26" s="541"/>
      <c r="C26" s="541"/>
      <c r="D26" s="541"/>
      <c r="E26" s="541"/>
      <c r="F26" s="541"/>
      <c r="G26" s="541"/>
      <c r="H26" s="541"/>
      <c r="I26" s="541"/>
      <c r="J26" s="541"/>
      <c r="K26" s="541"/>
      <c r="L26" s="541"/>
      <c r="M26" s="541"/>
      <c r="O26" s="809"/>
      <c r="P26" s="809"/>
      <c r="Q26" s="809"/>
      <c r="R26" s="809"/>
      <c r="S26" s="809"/>
      <c r="T26" s="809"/>
      <c r="U26" s="809"/>
      <c r="W26" s="215">
        <v>1</v>
      </c>
    </row>
    <row r="27" spans="2:23" s="263" customFormat="1" ht="39.6" customHeight="1">
      <c r="B27" s="835" t="s">
        <v>5646</v>
      </c>
      <c r="C27" s="835"/>
      <c r="D27" s="835"/>
      <c r="E27" s="835"/>
      <c r="F27" s="835"/>
      <c r="G27" s="835"/>
      <c r="H27" s="835"/>
      <c r="I27" s="835"/>
      <c r="J27" s="835"/>
      <c r="K27" s="835"/>
      <c r="L27" s="835"/>
      <c r="M27" s="835"/>
      <c r="O27" s="622"/>
      <c r="P27" s="622"/>
      <c r="Q27" s="622"/>
      <c r="R27" s="622"/>
      <c r="S27" s="622"/>
      <c r="T27" s="622"/>
      <c r="U27" s="622"/>
      <c r="W27" s="215">
        <v>1</v>
      </c>
    </row>
    <row r="28" spans="2:23" s="263" customFormat="1" ht="54.75" customHeight="1">
      <c r="B28" s="542" t="s">
        <v>5647</v>
      </c>
      <c r="C28" s="542" t="s">
        <v>5648</v>
      </c>
      <c r="D28" s="542" t="s">
        <v>5649</v>
      </c>
      <c r="E28" s="542" t="s">
        <v>5538</v>
      </c>
      <c r="F28" s="542" t="s">
        <v>5650</v>
      </c>
      <c r="G28" s="542" t="s">
        <v>5651</v>
      </c>
      <c r="H28" s="542" t="s">
        <v>5652</v>
      </c>
      <c r="I28" s="542" t="s">
        <v>5653</v>
      </c>
      <c r="J28" s="542" t="s">
        <v>5541</v>
      </c>
      <c r="K28" s="542" t="s">
        <v>5542</v>
      </c>
      <c r="L28" s="542" t="s">
        <v>5543</v>
      </c>
      <c r="M28" s="542" t="s">
        <v>5654</v>
      </c>
      <c r="O28" s="808" t="s">
        <v>6249</v>
      </c>
      <c r="P28" s="808"/>
      <c r="Q28" s="808"/>
      <c r="R28" s="808"/>
      <c r="S28" s="808"/>
      <c r="T28" s="808"/>
      <c r="U28" s="808"/>
      <c r="W28" s="215">
        <v>1</v>
      </c>
    </row>
    <row r="29" spans="2:23" s="263" customFormat="1" ht="50.1" customHeight="1">
      <c r="B29" s="543" t="s">
        <v>5655</v>
      </c>
      <c r="C29" s="544" t="s">
        <v>5656</v>
      </c>
      <c r="D29" s="544" t="s">
        <v>5657</v>
      </c>
      <c r="E29" s="554">
        <v>3</v>
      </c>
      <c r="F29" s="554">
        <v>4</v>
      </c>
      <c r="G29" s="554">
        <v>3</v>
      </c>
      <c r="H29" s="554">
        <v>1</v>
      </c>
      <c r="I29" s="554">
        <v>4</v>
      </c>
      <c r="J29" s="554">
        <v>2</v>
      </c>
      <c r="K29" s="554">
        <v>3</v>
      </c>
      <c r="L29" s="555" t="s">
        <v>5848</v>
      </c>
      <c r="M29" s="555" t="s">
        <v>5849</v>
      </c>
      <c r="O29" s="807" t="s">
        <v>6250</v>
      </c>
      <c r="P29" s="807"/>
      <c r="Q29" s="804" t="s">
        <v>6251</v>
      </c>
      <c r="R29" s="804"/>
      <c r="S29" s="804"/>
      <c r="T29" s="804"/>
      <c r="U29" s="804"/>
      <c r="W29" s="215">
        <v>1</v>
      </c>
    </row>
    <row r="30" spans="2:23" s="263" customFormat="1" ht="50.1" customHeight="1">
      <c r="B30" s="543" t="s">
        <v>5658</v>
      </c>
      <c r="C30" s="544" t="s">
        <v>5659</v>
      </c>
      <c r="D30" s="544" t="s">
        <v>5660</v>
      </c>
      <c r="E30" s="554">
        <v>5</v>
      </c>
      <c r="F30" s="554">
        <v>5</v>
      </c>
      <c r="G30" s="554">
        <v>3</v>
      </c>
      <c r="H30" s="554">
        <v>1</v>
      </c>
      <c r="I30" s="554">
        <v>5</v>
      </c>
      <c r="J30" s="554">
        <v>2</v>
      </c>
      <c r="K30" s="554">
        <v>5</v>
      </c>
      <c r="L30" s="555" t="s">
        <v>5850</v>
      </c>
      <c r="M30" s="555" t="s">
        <v>5851</v>
      </c>
      <c r="O30" s="807" t="s">
        <v>6252</v>
      </c>
      <c r="P30" s="807"/>
      <c r="Q30" s="804" t="s">
        <v>6253</v>
      </c>
      <c r="R30" s="804"/>
      <c r="S30" s="804"/>
      <c r="T30" s="804"/>
      <c r="U30" s="804"/>
      <c r="W30" s="215">
        <v>1</v>
      </c>
    </row>
    <row r="31" spans="2:23" s="263" customFormat="1" ht="50.1" customHeight="1">
      <c r="B31" s="543" t="s">
        <v>5661</v>
      </c>
      <c r="C31" s="544" t="s">
        <v>5662</v>
      </c>
      <c r="D31" s="544" t="s">
        <v>5657</v>
      </c>
      <c r="E31" s="554">
        <v>4</v>
      </c>
      <c r="F31" s="554">
        <v>3</v>
      </c>
      <c r="G31" s="554">
        <v>1</v>
      </c>
      <c r="H31" s="554">
        <v>4</v>
      </c>
      <c r="I31" s="554">
        <v>2</v>
      </c>
      <c r="J31" s="554">
        <v>1</v>
      </c>
      <c r="K31" s="554">
        <v>4</v>
      </c>
      <c r="L31" s="555" t="s">
        <v>5852</v>
      </c>
      <c r="M31" s="555" t="s">
        <v>5853</v>
      </c>
      <c r="O31" s="807" t="s">
        <v>6254</v>
      </c>
      <c r="P31" s="807"/>
      <c r="Q31" s="804" t="s">
        <v>6255</v>
      </c>
      <c r="R31" s="804"/>
      <c r="S31" s="804"/>
      <c r="T31" s="804"/>
      <c r="U31" s="804"/>
      <c r="W31" s="215">
        <v>1</v>
      </c>
    </row>
    <row r="32" spans="2:23" s="263" customFormat="1" ht="50.1" customHeight="1">
      <c r="B32" s="543" t="s">
        <v>5663</v>
      </c>
      <c r="C32" s="544" t="s">
        <v>5659</v>
      </c>
      <c r="D32" s="544" t="s">
        <v>5854</v>
      </c>
      <c r="E32" s="554">
        <v>5</v>
      </c>
      <c r="F32" s="554">
        <v>4</v>
      </c>
      <c r="G32" s="554">
        <v>1</v>
      </c>
      <c r="H32" s="554">
        <v>3</v>
      </c>
      <c r="I32" s="554">
        <v>3</v>
      </c>
      <c r="J32" s="554">
        <v>2</v>
      </c>
      <c r="K32" s="554">
        <v>5</v>
      </c>
      <c r="L32" s="555" t="s">
        <v>5855</v>
      </c>
      <c r="M32" s="555" t="s">
        <v>5856</v>
      </c>
      <c r="O32" s="807" t="s">
        <v>6116</v>
      </c>
      <c r="P32" s="807"/>
      <c r="Q32" s="804" t="s">
        <v>6256</v>
      </c>
      <c r="R32" s="804"/>
      <c r="S32" s="804"/>
      <c r="T32" s="804"/>
      <c r="U32" s="804"/>
      <c r="W32" s="215">
        <v>1</v>
      </c>
    </row>
    <row r="33" spans="1:23" s="263" customFormat="1" ht="15" customHeight="1">
      <c r="B33" s="541"/>
      <c r="C33" s="541"/>
      <c r="D33" s="541"/>
      <c r="E33" s="541"/>
      <c r="F33" s="541"/>
      <c r="G33" s="541"/>
      <c r="H33" s="541"/>
      <c r="I33" s="541"/>
      <c r="J33" s="541"/>
      <c r="K33" s="541"/>
      <c r="L33" s="541"/>
      <c r="M33" s="541"/>
      <c r="O33" s="807" t="s">
        <v>6257</v>
      </c>
      <c r="P33" s="807"/>
      <c r="Q33" s="804" t="s">
        <v>6258</v>
      </c>
      <c r="R33" s="804"/>
      <c r="S33" s="804"/>
      <c r="T33" s="804"/>
      <c r="U33" s="804"/>
      <c r="W33" s="215">
        <v>1</v>
      </c>
    </row>
    <row r="34" spans="1:23" s="263" customFormat="1" ht="39.6" customHeight="1">
      <c r="B34" s="835" t="s">
        <v>5665</v>
      </c>
      <c r="C34" s="835"/>
      <c r="D34" s="835"/>
      <c r="E34" s="835"/>
      <c r="F34" s="835"/>
      <c r="G34" s="835"/>
      <c r="H34" s="835"/>
      <c r="I34" s="835"/>
      <c r="J34" s="835"/>
      <c r="K34" s="835"/>
      <c r="L34" s="835"/>
      <c r="M34" s="835"/>
      <c r="O34" s="807" t="s">
        <v>6259</v>
      </c>
      <c r="P34" s="807"/>
      <c r="Q34" s="804" t="s">
        <v>6260</v>
      </c>
      <c r="R34" s="804"/>
      <c r="S34" s="804"/>
      <c r="T34" s="804"/>
      <c r="U34" s="804"/>
      <c r="W34" s="215">
        <v>1</v>
      </c>
    </row>
    <row r="35" spans="1:23" s="263" customFormat="1" ht="15" customHeight="1">
      <c r="B35" s="541"/>
      <c r="C35" s="541"/>
      <c r="D35" s="541"/>
      <c r="E35" s="541"/>
      <c r="F35" s="541"/>
      <c r="G35" s="541"/>
      <c r="H35" s="541"/>
      <c r="I35" s="541"/>
      <c r="J35" s="541"/>
      <c r="K35" s="541"/>
      <c r="L35" s="541"/>
      <c r="M35" s="541"/>
      <c r="O35" s="807" t="s">
        <v>6261</v>
      </c>
      <c r="P35" s="807"/>
      <c r="Q35" s="804" t="s">
        <v>6262</v>
      </c>
      <c r="R35" s="804"/>
      <c r="S35" s="804"/>
      <c r="T35" s="804"/>
      <c r="U35" s="804"/>
      <c r="W35" s="215">
        <v>1</v>
      </c>
    </row>
    <row r="36" spans="1:23" s="263" customFormat="1" ht="39.6" customHeight="1">
      <c r="B36" s="835" t="s">
        <v>5666</v>
      </c>
      <c r="C36" s="835"/>
      <c r="D36" s="835"/>
      <c r="E36" s="835"/>
      <c r="F36" s="835"/>
      <c r="G36" s="835"/>
      <c r="H36" s="835"/>
      <c r="I36" s="835"/>
      <c r="J36" s="835"/>
      <c r="K36" s="835"/>
      <c r="L36" s="835"/>
      <c r="M36" s="835"/>
      <c r="O36" s="807" t="s">
        <v>6263</v>
      </c>
      <c r="P36" s="807"/>
      <c r="Q36" s="804" t="s">
        <v>6264</v>
      </c>
      <c r="R36" s="804"/>
      <c r="S36" s="804"/>
      <c r="T36" s="804"/>
      <c r="U36" s="804"/>
      <c r="W36" s="215">
        <v>1</v>
      </c>
    </row>
    <row r="37" spans="1:23" s="263" customFormat="1" ht="54.75" customHeight="1">
      <c r="B37" s="542" t="s">
        <v>5667</v>
      </c>
      <c r="C37" s="542" t="s">
        <v>5668</v>
      </c>
      <c r="D37" s="542" t="s">
        <v>5669</v>
      </c>
      <c r="E37" s="542" t="s">
        <v>5670</v>
      </c>
      <c r="F37" s="542" t="s">
        <v>5378</v>
      </c>
      <c r="G37" s="542" t="s">
        <v>5453</v>
      </c>
      <c r="H37" s="542" t="s">
        <v>5671</v>
      </c>
      <c r="I37" s="542" t="s">
        <v>5672</v>
      </c>
      <c r="J37" s="542" t="s">
        <v>5673</v>
      </c>
      <c r="K37" s="542" t="s">
        <v>5674</v>
      </c>
      <c r="L37" s="542" t="s">
        <v>572</v>
      </c>
      <c r="M37" s="542" t="s">
        <v>5675</v>
      </c>
      <c r="O37" s="807" t="s">
        <v>6128</v>
      </c>
      <c r="P37" s="807"/>
      <c r="Q37" s="804" t="s">
        <v>6265</v>
      </c>
      <c r="R37" s="804"/>
      <c r="S37" s="804"/>
      <c r="T37" s="804"/>
      <c r="U37" s="804"/>
      <c r="W37" s="215">
        <v>1</v>
      </c>
    </row>
    <row r="38" spans="1:23" s="263" customFormat="1" ht="60" customHeight="1">
      <c r="B38" s="543" t="s">
        <v>5676</v>
      </c>
      <c r="C38" s="544" t="s">
        <v>5677</v>
      </c>
      <c r="D38" s="546" t="s">
        <v>5678</v>
      </c>
      <c r="E38" s="550" t="s">
        <v>5679</v>
      </c>
      <c r="F38" s="550" t="s">
        <v>5680</v>
      </c>
      <c r="G38" s="550" t="s">
        <v>5681</v>
      </c>
      <c r="H38" s="551" t="s">
        <v>5682</v>
      </c>
      <c r="I38" s="551" t="s">
        <v>5683</v>
      </c>
      <c r="J38" s="552" t="s">
        <v>5684</v>
      </c>
      <c r="K38" s="552" t="s">
        <v>5857</v>
      </c>
      <c r="L38" s="552" t="s">
        <v>5858</v>
      </c>
      <c r="M38" s="552" t="s">
        <v>5859</v>
      </c>
      <c r="O38" s="807" t="s">
        <v>6266</v>
      </c>
      <c r="P38" s="807"/>
      <c r="Q38" s="804" t="s">
        <v>6267</v>
      </c>
      <c r="R38" s="804"/>
      <c r="S38" s="804"/>
      <c r="T38" s="804"/>
      <c r="U38" s="804"/>
      <c r="W38" s="215">
        <v>1</v>
      </c>
    </row>
    <row r="39" spans="1:23" s="263" customFormat="1" ht="60" customHeight="1">
      <c r="B39" s="543" t="s">
        <v>5685</v>
      </c>
      <c r="C39" s="544" t="s">
        <v>5686</v>
      </c>
      <c r="D39" s="546" t="s">
        <v>5687</v>
      </c>
      <c r="E39" s="550" t="s">
        <v>5688</v>
      </c>
      <c r="F39" s="550" t="s">
        <v>5689</v>
      </c>
      <c r="G39" s="550" t="s">
        <v>5690</v>
      </c>
      <c r="H39" s="551" t="s">
        <v>5691</v>
      </c>
      <c r="I39" s="551" t="s">
        <v>5692</v>
      </c>
      <c r="J39" s="553" t="s">
        <v>5860</v>
      </c>
      <c r="K39" s="552" t="s">
        <v>5861</v>
      </c>
      <c r="L39" s="552" t="s">
        <v>5862</v>
      </c>
      <c r="M39" s="552" t="s">
        <v>5863</v>
      </c>
      <c r="O39" s="104"/>
      <c r="P39" s="104"/>
      <c r="Q39" s="104"/>
      <c r="R39" s="104"/>
      <c r="S39" s="104"/>
      <c r="T39" s="104"/>
      <c r="U39" s="104"/>
      <c r="W39" s="215">
        <v>1</v>
      </c>
    </row>
    <row r="40" spans="1:23" s="263" customFormat="1" ht="60" customHeight="1">
      <c r="B40" s="543" t="s">
        <v>5693</v>
      </c>
      <c r="C40" s="544" t="s">
        <v>5694</v>
      </c>
      <c r="D40" s="546" t="s">
        <v>5695</v>
      </c>
      <c r="E40" s="550" t="s">
        <v>5696</v>
      </c>
      <c r="F40" s="550" t="s">
        <v>5697</v>
      </c>
      <c r="G40" s="550" t="s">
        <v>5698</v>
      </c>
      <c r="H40" s="551" t="s">
        <v>5699</v>
      </c>
      <c r="I40" s="551" t="s">
        <v>5700</v>
      </c>
      <c r="J40" s="553" t="s">
        <v>5864</v>
      </c>
      <c r="K40" s="552" t="s">
        <v>5865</v>
      </c>
      <c r="L40" s="552" t="s">
        <v>5866</v>
      </c>
      <c r="M40" s="552" t="s">
        <v>5867</v>
      </c>
      <c r="O40" s="808" t="s">
        <v>6217</v>
      </c>
      <c r="P40" s="808"/>
      <c r="Q40" s="808"/>
      <c r="R40" s="808"/>
      <c r="S40" s="808"/>
      <c r="T40" s="808"/>
      <c r="U40" s="808"/>
      <c r="W40" s="215">
        <v>1</v>
      </c>
    </row>
    <row r="41" spans="1:23" s="263" customFormat="1" ht="60" customHeight="1">
      <c r="B41" s="543" t="s">
        <v>5701</v>
      </c>
      <c r="C41" s="544" t="s">
        <v>5702</v>
      </c>
      <c r="D41" s="546" t="s">
        <v>5703</v>
      </c>
      <c r="E41" s="550" t="s">
        <v>5704</v>
      </c>
      <c r="F41" s="550" t="s">
        <v>5705</v>
      </c>
      <c r="G41" s="550" t="s">
        <v>5706</v>
      </c>
      <c r="H41" s="551" t="s">
        <v>5707</v>
      </c>
      <c r="I41" s="551" t="s">
        <v>5708</v>
      </c>
      <c r="J41" s="553" t="s">
        <v>5868</v>
      </c>
      <c r="K41" s="552" t="s">
        <v>5869</v>
      </c>
      <c r="L41" s="552" t="s">
        <v>5870</v>
      </c>
      <c r="M41" s="552" t="s">
        <v>5871</v>
      </c>
      <c r="O41" s="801" t="s">
        <v>6268</v>
      </c>
      <c r="P41" s="801"/>
      <c r="Q41" s="801"/>
      <c r="R41" s="801"/>
      <c r="S41" s="801"/>
      <c r="T41" s="801"/>
      <c r="U41" s="801"/>
      <c r="W41" s="215">
        <v>1</v>
      </c>
    </row>
    <row r="42" spans="1:23" s="263" customFormat="1" ht="60" customHeight="1">
      <c r="B42" s="543" t="s">
        <v>5709</v>
      </c>
      <c r="C42" s="544" t="s">
        <v>5710</v>
      </c>
      <c r="D42" s="546" t="s">
        <v>5711</v>
      </c>
      <c r="E42" s="550" t="s">
        <v>5712</v>
      </c>
      <c r="F42" s="550" t="s">
        <v>5713</v>
      </c>
      <c r="G42" s="550" t="s">
        <v>5714</v>
      </c>
      <c r="H42" s="551" t="s">
        <v>5715</v>
      </c>
      <c r="I42" s="551" t="s">
        <v>5716</v>
      </c>
      <c r="J42" s="553" t="s">
        <v>5872</v>
      </c>
      <c r="K42" s="552" t="s">
        <v>5873</v>
      </c>
      <c r="L42" s="552" t="s">
        <v>5874</v>
      </c>
      <c r="M42" s="552" t="s">
        <v>5875</v>
      </c>
      <c r="O42" s="801" t="s">
        <v>6269</v>
      </c>
      <c r="P42" s="801"/>
      <c r="Q42" s="801"/>
      <c r="R42" s="801"/>
      <c r="S42" s="801"/>
      <c r="T42" s="801"/>
      <c r="U42" s="801"/>
      <c r="W42" s="215">
        <v>1</v>
      </c>
    </row>
    <row r="43" spans="1:23" s="263" customFormat="1" ht="15" customHeight="1">
      <c r="B43" s="547"/>
      <c r="C43" s="547"/>
      <c r="D43" s="547"/>
      <c r="E43" s="547"/>
      <c r="F43" s="547"/>
      <c r="G43" s="547"/>
      <c r="H43" s="547"/>
      <c r="I43" s="547"/>
      <c r="J43" s="547"/>
      <c r="K43" s="547"/>
      <c r="L43" s="547"/>
      <c r="M43" s="547"/>
      <c r="O43" s="801" t="s">
        <v>6270</v>
      </c>
      <c r="P43" s="801"/>
      <c r="Q43" s="801"/>
      <c r="R43" s="801"/>
      <c r="S43" s="801"/>
      <c r="T43" s="801"/>
      <c r="U43" s="801"/>
      <c r="W43" s="215">
        <v>1</v>
      </c>
    </row>
    <row r="44" spans="1:23" s="263" customFormat="1" ht="39.6" customHeight="1">
      <c r="B44" s="835" t="s">
        <v>5717</v>
      </c>
      <c r="C44" s="835"/>
      <c r="D44" s="835"/>
      <c r="E44" s="835"/>
      <c r="F44" s="835"/>
      <c r="G44" s="835"/>
      <c r="H44" s="835"/>
      <c r="I44" s="835"/>
      <c r="J44" s="835"/>
      <c r="K44" s="835"/>
      <c r="L44" s="835"/>
      <c r="M44" s="835"/>
      <c r="O44" s="801" t="s">
        <v>6271</v>
      </c>
      <c r="P44" s="801"/>
      <c r="Q44" s="801"/>
      <c r="R44" s="801"/>
      <c r="S44" s="801"/>
      <c r="T44" s="801"/>
      <c r="U44" s="801"/>
      <c r="W44" s="215">
        <v>1</v>
      </c>
    </row>
    <row r="45" spans="1:23" ht="15" customHeight="1">
      <c r="A45" s="263"/>
      <c r="B45" s="263"/>
      <c r="C45" s="263"/>
      <c r="D45" s="263"/>
      <c r="E45" s="263"/>
      <c r="F45" s="263"/>
      <c r="G45" s="263"/>
      <c r="H45" s="263"/>
      <c r="I45" s="263"/>
      <c r="J45" s="263"/>
      <c r="K45" s="263"/>
      <c r="L45" s="263"/>
      <c r="M45" s="263"/>
      <c r="O45" s="801" t="s">
        <v>6272</v>
      </c>
      <c r="P45" s="801"/>
      <c r="Q45" s="801"/>
      <c r="R45" s="801"/>
      <c r="S45" s="801"/>
      <c r="T45" s="801"/>
      <c r="U45" s="801"/>
      <c r="W45" s="215">
        <v>1</v>
      </c>
    </row>
    <row r="46" spans="1:23" ht="15" customHeight="1">
      <c r="A46" s="263"/>
      <c r="B46" s="548">
        <f t="shared" ref="B46:M46" ca="1" si="0">INDEX(CELL("largeur",B46),1,1)</f>
        <v>30</v>
      </c>
      <c r="C46" s="548">
        <f t="shared" ca="1" si="0"/>
        <v>45</v>
      </c>
      <c r="D46" s="548">
        <f t="shared" ca="1" si="0"/>
        <v>47</v>
      </c>
      <c r="E46" s="548">
        <f t="shared" ca="1" si="0"/>
        <v>30</v>
      </c>
      <c r="F46" s="548">
        <f t="shared" ca="1" si="0"/>
        <v>30</v>
      </c>
      <c r="G46" s="548">
        <f t="shared" ca="1" si="0"/>
        <v>30</v>
      </c>
      <c r="H46" s="548">
        <f t="shared" ca="1" si="0"/>
        <v>30</v>
      </c>
      <c r="I46" s="548">
        <f t="shared" ca="1" si="0"/>
        <v>30</v>
      </c>
      <c r="J46" s="548">
        <f t="shared" ca="1" si="0"/>
        <v>57</v>
      </c>
      <c r="K46" s="548">
        <f t="shared" ca="1" si="0"/>
        <v>52</v>
      </c>
      <c r="L46" s="548">
        <f t="shared" ca="1" si="0"/>
        <v>58</v>
      </c>
      <c r="M46" s="548">
        <f t="shared" ca="1" si="0"/>
        <v>45</v>
      </c>
      <c r="W46" s="215">
        <v>1</v>
      </c>
    </row>
    <row r="47" spans="1:23" ht="15" customHeight="1">
      <c r="A47" s="263"/>
      <c r="B47" s="549">
        <v>30</v>
      </c>
      <c r="C47" s="549">
        <v>45</v>
      </c>
      <c r="D47" s="549">
        <v>47</v>
      </c>
      <c r="E47" s="549">
        <v>30</v>
      </c>
      <c r="F47" s="549">
        <v>30</v>
      </c>
      <c r="G47" s="549">
        <v>30</v>
      </c>
      <c r="H47" s="549">
        <v>30</v>
      </c>
      <c r="I47" s="549">
        <v>30</v>
      </c>
      <c r="J47" s="549">
        <v>33</v>
      </c>
      <c r="K47" s="549">
        <v>41</v>
      </c>
      <c r="L47" s="549">
        <v>58</v>
      </c>
      <c r="M47" s="549">
        <v>45</v>
      </c>
      <c r="O47" s="801" t="s">
        <v>6273</v>
      </c>
      <c r="P47" s="801"/>
      <c r="Q47" s="801"/>
      <c r="R47" s="801"/>
      <c r="S47" s="801"/>
      <c r="T47" s="801"/>
      <c r="U47" s="801"/>
      <c r="W47" s="215">
        <v>1</v>
      </c>
    </row>
    <row r="48" spans="1:23">
      <c r="A48" s="263"/>
      <c r="B48" s="263"/>
      <c r="C48" s="263"/>
      <c r="D48" s="263"/>
      <c r="E48" s="263"/>
      <c r="F48" s="263"/>
      <c r="G48" s="263"/>
      <c r="H48" s="263"/>
      <c r="I48" s="263"/>
      <c r="J48" s="263"/>
      <c r="K48" s="263"/>
      <c r="L48" s="263"/>
      <c r="M48" s="263"/>
      <c r="W48" s="215">
        <v>1</v>
      </c>
    </row>
    <row r="49" spans="2:23" ht="15.75">
      <c r="B49" s="610" t="s">
        <v>5847</v>
      </c>
      <c r="C49" s="540" t="str" cm="1">
        <f t="array" aca="1" ref="C49" ca="1">CELL("nomfichier")</f>
        <v>D:\Données\1.UPRT\0-UPRT.fait\1-UPRT.FR-SITE-WEB\ff-fiches-fabrications\ff.fiches.fabrication.2026\ffr-restaurant-2026\[02-16-parcours-saveurs_complet.28.09.2026.xlsx]13_MATRICE_MAROC</v>
      </c>
      <c r="D49" s="540"/>
      <c r="E49" s="540"/>
      <c r="F49" s="540"/>
      <c r="O49" s="806" t="s">
        <v>6274</v>
      </c>
      <c r="P49" s="806"/>
      <c r="Q49" s="806"/>
      <c r="R49" s="806"/>
      <c r="S49" s="806"/>
      <c r="T49" s="806"/>
      <c r="U49" s="806"/>
      <c r="W49" s="215">
        <v>1</v>
      </c>
    </row>
    <row r="50" spans="2:23" ht="15" customHeight="1">
      <c r="O50" s="806"/>
      <c r="P50" s="806"/>
      <c r="Q50" s="806"/>
      <c r="R50" s="806"/>
      <c r="S50" s="806"/>
      <c r="T50" s="806"/>
      <c r="U50" s="806"/>
      <c r="W50" s="215">
        <v>1</v>
      </c>
    </row>
    <row r="51" spans="2:23">
      <c r="W51" s="215">
        <v>1</v>
      </c>
    </row>
    <row r="52" spans="2:23" ht="18.75">
      <c r="O52" s="800" t="s">
        <v>6184</v>
      </c>
      <c r="P52" s="800"/>
      <c r="Q52" s="800"/>
      <c r="R52" s="800"/>
      <c r="S52" s="800"/>
      <c r="T52" s="800"/>
      <c r="U52" s="800"/>
      <c r="W52" s="215">
        <v>1</v>
      </c>
    </row>
    <row r="53" spans="2:23" ht="15" customHeight="1">
      <c r="O53" s="809" t="s">
        <v>6275</v>
      </c>
      <c r="P53" s="809"/>
      <c r="Q53" s="809"/>
      <c r="R53" s="809"/>
      <c r="S53" s="809"/>
      <c r="T53" s="809"/>
      <c r="U53" s="809"/>
      <c r="W53" s="215">
        <v>1</v>
      </c>
    </row>
    <row r="54" spans="2:23" ht="15" customHeight="1">
      <c r="O54" s="809"/>
      <c r="P54" s="809"/>
      <c r="Q54" s="809"/>
      <c r="R54" s="809"/>
      <c r="S54" s="809"/>
      <c r="T54" s="809"/>
      <c r="U54" s="809"/>
      <c r="W54" s="215">
        <v>1</v>
      </c>
    </row>
    <row r="55" spans="2:23">
      <c r="O55" s="809"/>
      <c r="P55" s="809"/>
      <c r="Q55" s="809"/>
      <c r="R55" s="809"/>
      <c r="S55" s="809"/>
      <c r="T55" s="809"/>
      <c r="U55" s="809"/>
      <c r="W55" s="215">
        <v>1</v>
      </c>
    </row>
    <row r="56" spans="2:23" ht="15" customHeight="1">
      <c r="O56" s="809"/>
      <c r="P56" s="809"/>
      <c r="Q56" s="809"/>
      <c r="R56" s="809"/>
      <c r="S56" s="809"/>
      <c r="T56" s="809"/>
      <c r="U56" s="809"/>
      <c r="W56" s="215">
        <v>1</v>
      </c>
    </row>
    <row r="57" spans="2:23">
      <c r="O57" s="809"/>
      <c r="P57" s="809"/>
      <c r="Q57" s="809"/>
      <c r="R57" s="809"/>
      <c r="S57" s="809"/>
      <c r="T57" s="809"/>
      <c r="U57" s="809"/>
      <c r="W57" s="215">
        <v>1</v>
      </c>
    </row>
    <row r="58" spans="2:23">
      <c r="W58" s="215">
        <v>1</v>
      </c>
    </row>
    <row r="59" spans="2:23" ht="18.75">
      <c r="O59" s="800" t="s">
        <v>6059</v>
      </c>
      <c r="P59" s="800"/>
      <c r="Q59" s="800"/>
      <c r="R59" s="800"/>
      <c r="S59" s="800"/>
      <c r="T59" s="800"/>
      <c r="U59" s="800"/>
      <c r="W59" s="215">
        <v>1</v>
      </c>
    </row>
    <row r="60" spans="2:23" ht="15" customHeight="1">
      <c r="O60" s="805" t="s">
        <v>6276</v>
      </c>
      <c r="P60" s="805"/>
      <c r="Q60" s="805"/>
      <c r="R60" s="805"/>
      <c r="S60" s="805"/>
      <c r="T60" s="805"/>
      <c r="U60" s="805"/>
      <c r="W60" s="215">
        <v>1</v>
      </c>
    </row>
    <row r="61" spans="2:23" ht="15" customHeight="1">
      <c r="O61" s="805"/>
      <c r="P61" s="805"/>
      <c r="Q61" s="805"/>
      <c r="R61" s="805"/>
      <c r="S61" s="805"/>
      <c r="T61" s="805"/>
      <c r="U61" s="805"/>
      <c r="W61" s="215">
        <v>1</v>
      </c>
    </row>
    <row r="62" spans="2:23" ht="15" customHeight="1">
      <c r="O62" s="805"/>
      <c r="P62" s="805"/>
      <c r="Q62" s="805"/>
      <c r="R62" s="805"/>
      <c r="S62" s="805"/>
      <c r="T62" s="805"/>
      <c r="U62" s="805"/>
      <c r="W62" s="215">
        <v>1</v>
      </c>
    </row>
    <row r="63" spans="2:23" ht="15" customHeight="1">
      <c r="O63" s="805"/>
      <c r="P63" s="805"/>
      <c r="Q63" s="805"/>
      <c r="R63" s="805"/>
      <c r="S63" s="805"/>
      <c r="T63" s="805"/>
      <c r="U63" s="805"/>
      <c r="W63" s="215">
        <v>1</v>
      </c>
    </row>
    <row r="64" spans="2:23">
      <c r="O64" s="805"/>
      <c r="P64" s="805"/>
      <c r="Q64" s="805"/>
      <c r="R64" s="805"/>
      <c r="S64" s="805"/>
      <c r="T64" s="805"/>
      <c r="U64" s="805"/>
      <c r="W64" s="215">
        <v>1</v>
      </c>
    </row>
    <row r="65" spans="1:23">
      <c r="O65" s="805"/>
      <c r="P65" s="805"/>
      <c r="Q65" s="805"/>
      <c r="R65" s="805"/>
      <c r="S65" s="805"/>
      <c r="T65" s="805"/>
      <c r="U65" s="805"/>
      <c r="W65" s="215">
        <v>1</v>
      </c>
    </row>
    <row r="66" spans="1:23">
      <c r="W66" s="215">
        <v>1</v>
      </c>
    </row>
    <row r="67" spans="1:23">
      <c r="W67" s="216" t="s">
        <v>172</v>
      </c>
    </row>
    <row r="68" spans="1:23">
      <c r="A68" s="215">
        <v>1</v>
      </c>
      <c r="B68" s="215">
        <v>1</v>
      </c>
      <c r="C68" s="215">
        <v>1</v>
      </c>
      <c r="D68" s="215">
        <v>1</v>
      </c>
      <c r="E68" s="215">
        <v>1</v>
      </c>
      <c r="F68" s="215">
        <v>1</v>
      </c>
      <c r="G68" s="215">
        <v>1</v>
      </c>
      <c r="H68" s="215">
        <v>1</v>
      </c>
      <c r="I68" s="215">
        <v>1</v>
      </c>
      <c r="J68" s="215">
        <v>1</v>
      </c>
      <c r="K68" s="215">
        <v>1</v>
      </c>
      <c r="L68" s="215">
        <v>1</v>
      </c>
      <c r="M68" s="215">
        <v>1</v>
      </c>
      <c r="N68" s="215">
        <v>1</v>
      </c>
      <c r="O68" s="215">
        <v>1</v>
      </c>
      <c r="P68" s="215">
        <v>1</v>
      </c>
      <c r="Q68" s="215">
        <v>1</v>
      </c>
      <c r="R68" s="215">
        <v>1</v>
      </c>
      <c r="S68" s="215">
        <v>1</v>
      </c>
      <c r="T68" s="215">
        <v>1</v>
      </c>
      <c r="U68" s="215">
        <v>1</v>
      </c>
      <c r="V68" s="215">
        <v>1</v>
      </c>
      <c r="W68" s="217" t="str">
        <f>ADDRESS(ROW(),COLUMN(),4)</f>
        <v>W68</v>
      </c>
    </row>
  </sheetData>
  <mergeCells count="68">
    <mergeCell ref="O38:P38"/>
    <mergeCell ref="Q38:U38"/>
    <mergeCell ref="O40:U40"/>
    <mergeCell ref="O41:U41"/>
    <mergeCell ref="O42:U42"/>
    <mergeCell ref="O60:U65"/>
    <mergeCell ref="O43:U43"/>
    <mergeCell ref="O44:U44"/>
    <mergeCell ref="O45:U45"/>
    <mergeCell ref="O47:U47"/>
    <mergeCell ref="O52:U52"/>
    <mergeCell ref="O59:U59"/>
    <mergeCell ref="O49:U50"/>
    <mergeCell ref="O53:U57"/>
    <mergeCell ref="Q36:U36"/>
    <mergeCell ref="O37:P37"/>
    <mergeCell ref="Q37:U37"/>
    <mergeCell ref="O32:P32"/>
    <mergeCell ref="Q32:U32"/>
    <mergeCell ref="O33:P33"/>
    <mergeCell ref="Q33:U33"/>
    <mergeCell ref="O34:P34"/>
    <mergeCell ref="Q34:U34"/>
    <mergeCell ref="O35:P35"/>
    <mergeCell ref="Q35:U35"/>
    <mergeCell ref="O36:P36"/>
    <mergeCell ref="O29:P29"/>
    <mergeCell ref="Q29:U29"/>
    <mergeCell ref="O30:P30"/>
    <mergeCell ref="Q30:U30"/>
    <mergeCell ref="O31:P31"/>
    <mergeCell ref="Q31:U31"/>
    <mergeCell ref="O28:U28"/>
    <mergeCell ref="O18:P18"/>
    <mergeCell ref="Q18:U18"/>
    <mergeCell ref="O19:P19"/>
    <mergeCell ref="Q19:U19"/>
    <mergeCell ref="O20:P21"/>
    <mergeCell ref="Q20:U21"/>
    <mergeCell ref="O23:U23"/>
    <mergeCell ref="O24:U26"/>
    <mergeCell ref="B44:M44"/>
    <mergeCell ref="O2:U2"/>
    <mergeCell ref="O3:U5"/>
    <mergeCell ref="O7:U7"/>
    <mergeCell ref="O8:U8"/>
    <mergeCell ref="O9:U9"/>
    <mergeCell ref="O10:U10"/>
    <mergeCell ref="O11:U11"/>
    <mergeCell ref="O12:U12"/>
    <mergeCell ref="O14:U14"/>
    <mergeCell ref="O15:P15"/>
    <mergeCell ref="Q15:U15"/>
    <mergeCell ref="O16:P16"/>
    <mergeCell ref="Q16:U16"/>
    <mergeCell ref="O17:P17"/>
    <mergeCell ref="Q17:U17"/>
    <mergeCell ref="B24:M24"/>
    <mergeCell ref="B25:M25"/>
    <mergeCell ref="B27:M27"/>
    <mergeCell ref="B34:M34"/>
    <mergeCell ref="B36:M36"/>
    <mergeCell ref="B21:M21"/>
    <mergeCell ref="B1:M1"/>
    <mergeCell ref="B2:M2"/>
    <mergeCell ref="B4:M4"/>
    <mergeCell ref="B11:M11"/>
    <mergeCell ref="B13:M1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67"/>
  <sheetViews>
    <sheetView topLeftCell="J1" workbookViewId="0">
      <selection activeCell="U4" sqref="U4"/>
    </sheetView>
  </sheetViews>
  <sheetFormatPr baseColWidth="10" defaultColWidth="9.140625" defaultRowHeight="15"/>
  <cols>
    <col min="1" max="1" width="9.140625" style="104"/>
    <col min="2" max="2" width="29.7109375" style="104" customWidth="1"/>
    <col min="3" max="3" width="35.42578125" style="104" customWidth="1"/>
    <col min="4" max="4" width="37.7109375" style="104" customWidth="1"/>
    <col min="5" max="5" width="39.7109375" style="104" customWidth="1"/>
    <col min="6" max="6" width="33.7109375" style="104" customWidth="1"/>
    <col min="7" max="7" width="36.7109375" style="104" customWidth="1"/>
    <col min="8" max="8" width="39.7109375" style="104" customWidth="1"/>
    <col min="9" max="9" width="38.7109375" style="104" customWidth="1"/>
    <col min="10" max="10" width="19.140625" style="104" customWidth="1"/>
    <col min="11" max="11" width="48.7109375" style="104" customWidth="1"/>
    <col min="12" max="12" width="47.7109375" style="104" customWidth="1"/>
    <col min="13" max="13" width="9.140625" style="104"/>
    <col min="14" max="15" width="16" style="104" customWidth="1"/>
    <col min="16" max="20" width="13" style="104" customWidth="1"/>
    <col min="21" max="16384" width="9.140625" style="104"/>
  </cols>
  <sheetData>
    <row r="1" spans="2:22" ht="33.950000000000003" customHeight="1">
      <c r="B1" s="828" t="s">
        <v>6019</v>
      </c>
      <c r="C1" s="828"/>
      <c r="D1" s="828"/>
      <c r="E1" s="828"/>
      <c r="F1" s="828"/>
      <c r="G1" s="828"/>
      <c r="H1" s="828"/>
      <c r="I1" s="828"/>
      <c r="J1" s="828"/>
      <c r="K1" s="828"/>
      <c r="L1" s="828"/>
      <c r="V1" s="215">
        <v>1</v>
      </c>
    </row>
    <row r="2" spans="2:22" ht="28.5" customHeight="1">
      <c r="B2" s="817" t="s">
        <v>5718</v>
      </c>
      <c r="C2" s="818"/>
      <c r="D2" s="818"/>
      <c r="E2" s="818"/>
      <c r="F2" s="818"/>
      <c r="G2" s="818"/>
      <c r="H2" s="818"/>
      <c r="I2" s="818"/>
      <c r="J2" s="818"/>
      <c r="K2" s="818"/>
      <c r="L2" s="819"/>
      <c r="N2" s="799" t="s">
        <v>6332</v>
      </c>
      <c r="O2" s="799"/>
      <c r="P2" s="799"/>
      <c r="Q2" s="799"/>
      <c r="R2" s="799"/>
      <c r="S2" s="799"/>
      <c r="T2" s="799"/>
      <c r="V2" s="215">
        <v>1</v>
      </c>
    </row>
    <row r="3" spans="2:22" s="263" customFormat="1" ht="28.5" customHeight="1">
      <c r="B3" s="573" t="s">
        <v>5961</v>
      </c>
      <c r="C3" s="857"/>
      <c r="D3" s="857"/>
      <c r="E3" s="857"/>
      <c r="F3" s="857"/>
      <c r="G3" s="857"/>
      <c r="H3" s="857"/>
      <c r="I3" s="561" t="s">
        <v>5846</v>
      </c>
      <c r="J3" s="562"/>
      <c r="N3" s="805" t="s">
        <v>6281</v>
      </c>
      <c r="O3" s="805"/>
      <c r="P3" s="805"/>
      <c r="Q3" s="805"/>
      <c r="R3" s="805"/>
      <c r="S3" s="805"/>
      <c r="T3" s="805"/>
      <c r="V3" s="215">
        <v>1</v>
      </c>
    </row>
    <row r="4" spans="2:22" ht="54.75" customHeight="1">
      <c r="B4" s="520" t="s">
        <v>5719</v>
      </c>
      <c r="C4" s="521" t="s">
        <v>5720</v>
      </c>
      <c r="D4" s="521" t="s">
        <v>5721</v>
      </c>
      <c r="E4" s="521" t="s">
        <v>79</v>
      </c>
      <c r="F4" s="521" t="s">
        <v>9</v>
      </c>
      <c r="G4" s="521" t="s">
        <v>13</v>
      </c>
      <c r="H4" s="521" t="s">
        <v>17</v>
      </c>
      <c r="I4" s="521" t="s">
        <v>5722</v>
      </c>
      <c r="J4" s="521" t="s">
        <v>5723</v>
      </c>
      <c r="K4" s="521" t="s">
        <v>5724</v>
      </c>
      <c r="L4" s="521" t="s">
        <v>5725</v>
      </c>
      <c r="N4" s="805"/>
      <c r="O4" s="805"/>
      <c r="P4" s="805"/>
      <c r="Q4" s="805"/>
      <c r="R4" s="805"/>
      <c r="S4" s="805"/>
      <c r="T4" s="805"/>
      <c r="V4" s="215">
        <v>1</v>
      </c>
    </row>
    <row r="5" spans="2:22" ht="50.1" customHeight="1">
      <c r="B5" s="539" t="s">
        <v>5726</v>
      </c>
      <c r="C5" s="532" t="s">
        <v>5727</v>
      </c>
      <c r="D5" s="532" t="s">
        <v>5728</v>
      </c>
      <c r="E5" s="537" t="s">
        <v>5729</v>
      </c>
      <c r="F5" s="537" t="s">
        <v>5730</v>
      </c>
      <c r="G5" s="537" t="s">
        <v>5731</v>
      </c>
      <c r="H5" s="537" t="s">
        <v>5732</v>
      </c>
      <c r="I5" s="596"/>
      <c r="J5" s="596"/>
      <c r="K5" s="596"/>
      <c r="L5" s="597"/>
      <c r="N5" s="628"/>
      <c r="O5" s="628"/>
      <c r="P5" s="628"/>
      <c r="Q5" s="628"/>
      <c r="R5" s="628"/>
      <c r="S5" s="628"/>
      <c r="T5" s="628"/>
      <c r="V5" s="215">
        <v>1</v>
      </c>
    </row>
    <row r="6" spans="2:22" ht="50.1" customHeight="1">
      <c r="B6" s="539" t="s">
        <v>5733</v>
      </c>
      <c r="C6" s="532" t="s">
        <v>5734</v>
      </c>
      <c r="D6" s="532" t="s">
        <v>5735</v>
      </c>
      <c r="E6" s="537" t="s">
        <v>5736</v>
      </c>
      <c r="F6" s="537" t="s">
        <v>5737</v>
      </c>
      <c r="G6" s="537" t="s">
        <v>5731</v>
      </c>
      <c r="H6" s="537" t="s">
        <v>5738</v>
      </c>
      <c r="I6" s="596"/>
      <c r="J6" s="596"/>
      <c r="K6" s="596"/>
      <c r="L6" s="597"/>
      <c r="N6" s="808" t="s">
        <v>6144</v>
      </c>
      <c r="O6" s="808"/>
      <c r="P6" s="808"/>
      <c r="Q6" s="808"/>
      <c r="R6" s="808"/>
      <c r="S6" s="808"/>
      <c r="T6" s="808"/>
      <c r="V6" s="215">
        <v>1</v>
      </c>
    </row>
    <row r="7" spans="2:22" ht="50.1" customHeight="1">
      <c r="B7" s="539" t="s">
        <v>5693</v>
      </c>
      <c r="C7" s="532" t="s">
        <v>5739</v>
      </c>
      <c r="D7" s="532" t="s">
        <v>5740</v>
      </c>
      <c r="E7" s="537" t="s">
        <v>5741</v>
      </c>
      <c r="F7" s="537" t="s">
        <v>4842</v>
      </c>
      <c r="G7" s="537" t="s">
        <v>5742</v>
      </c>
      <c r="H7" s="537" t="s">
        <v>5743</v>
      </c>
      <c r="I7" s="596"/>
      <c r="J7" s="596"/>
      <c r="K7" s="596"/>
      <c r="L7" s="597"/>
      <c r="N7" s="801" t="s">
        <v>6282</v>
      </c>
      <c r="O7" s="801"/>
      <c r="P7" s="801"/>
      <c r="Q7" s="801"/>
      <c r="R7" s="801"/>
      <c r="S7" s="801"/>
      <c r="T7" s="801"/>
      <c r="V7" s="215">
        <v>1</v>
      </c>
    </row>
    <row r="8" spans="2:22" ht="50.1" customHeight="1">
      <c r="B8" s="539" t="s">
        <v>5744</v>
      </c>
      <c r="C8" s="532" t="s">
        <v>5300</v>
      </c>
      <c r="D8" s="532" t="s">
        <v>5745</v>
      </c>
      <c r="E8" s="537" t="s">
        <v>5746</v>
      </c>
      <c r="F8" s="537" t="s">
        <v>5747</v>
      </c>
      <c r="G8" s="537" t="s">
        <v>5748</v>
      </c>
      <c r="H8" s="537" t="s">
        <v>5749</v>
      </c>
      <c r="I8" s="596"/>
      <c r="J8" s="596"/>
      <c r="K8" s="596"/>
      <c r="L8" s="597"/>
      <c r="N8" s="801" t="s">
        <v>6283</v>
      </c>
      <c r="O8" s="801"/>
      <c r="P8" s="801"/>
      <c r="Q8" s="801"/>
      <c r="R8" s="801"/>
      <c r="S8" s="801"/>
      <c r="T8" s="801"/>
      <c r="V8" s="215">
        <v>1</v>
      </c>
    </row>
    <row r="9" spans="2:22" ht="50.1" customHeight="1">
      <c r="B9" s="539" t="s">
        <v>5750</v>
      </c>
      <c r="C9" s="532" t="s">
        <v>5751</v>
      </c>
      <c r="D9" s="532" t="s">
        <v>5752</v>
      </c>
      <c r="E9" s="537" t="s">
        <v>5753</v>
      </c>
      <c r="F9" s="537" t="s">
        <v>5754</v>
      </c>
      <c r="G9" s="537" t="s">
        <v>5731</v>
      </c>
      <c r="H9" s="537" t="s">
        <v>5755</v>
      </c>
      <c r="I9" s="596"/>
      <c r="J9" s="596"/>
      <c r="K9" s="596"/>
      <c r="L9" s="597"/>
      <c r="N9" s="801" t="s">
        <v>6284</v>
      </c>
      <c r="O9" s="801"/>
      <c r="P9" s="801"/>
      <c r="Q9" s="801"/>
      <c r="R9" s="801"/>
      <c r="S9" s="801"/>
      <c r="T9" s="801"/>
      <c r="V9" s="215">
        <v>1</v>
      </c>
    </row>
    <row r="10" spans="2:22" ht="50.1" customHeight="1">
      <c r="B10" s="539" t="s">
        <v>5750</v>
      </c>
      <c r="C10" s="532" t="s">
        <v>5756</v>
      </c>
      <c r="D10" s="532" t="s">
        <v>5757</v>
      </c>
      <c r="E10" s="537" t="s">
        <v>5758</v>
      </c>
      <c r="F10" s="537" t="s">
        <v>5759</v>
      </c>
      <c r="G10" s="537" t="s">
        <v>5760</v>
      </c>
      <c r="H10" s="537" t="s">
        <v>5761</v>
      </c>
      <c r="I10" s="598"/>
      <c r="J10" s="596"/>
      <c r="K10" s="596"/>
      <c r="L10" s="597"/>
      <c r="N10" s="801" t="s">
        <v>6285</v>
      </c>
      <c r="O10" s="801"/>
      <c r="P10" s="801"/>
      <c r="Q10" s="801"/>
      <c r="R10" s="801"/>
      <c r="S10" s="801"/>
      <c r="T10" s="801"/>
      <c r="V10" s="215">
        <v>1</v>
      </c>
    </row>
    <row r="11" spans="2:22" ht="50.1" customHeight="1">
      <c r="B11" s="539" t="s">
        <v>5750</v>
      </c>
      <c r="C11" s="532" t="s">
        <v>5762</v>
      </c>
      <c r="D11" s="532" t="s">
        <v>5763</v>
      </c>
      <c r="E11" s="537" t="s">
        <v>5764</v>
      </c>
      <c r="F11" s="537" t="s">
        <v>5765</v>
      </c>
      <c r="G11" s="537" t="s">
        <v>5760</v>
      </c>
      <c r="H11" s="537" t="s">
        <v>5766</v>
      </c>
      <c r="I11" s="596"/>
      <c r="J11" s="596"/>
      <c r="K11" s="596"/>
      <c r="L11" s="597"/>
      <c r="N11" s="801" t="s">
        <v>6286</v>
      </c>
      <c r="O11" s="801"/>
      <c r="P11" s="801"/>
      <c r="Q11" s="801"/>
      <c r="R11" s="801"/>
      <c r="S11" s="801"/>
      <c r="T11" s="801"/>
      <c r="V11" s="215">
        <v>1</v>
      </c>
    </row>
    <row r="12" spans="2:22" ht="50.1" customHeight="1">
      <c r="B12" s="539" t="s">
        <v>102</v>
      </c>
      <c r="C12" s="532" t="s">
        <v>5767</v>
      </c>
      <c r="D12" s="532" t="s">
        <v>5768</v>
      </c>
      <c r="E12" s="537" t="s">
        <v>5769</v>
      </c>
      <c r="F12" s="537" t="s">
        <v>5770</v>
      </c>
      <c r="G12" s="537" t="s">
        <v>5771</v>
      </c>
      <c r="H12" s="537" t="s">
        <v>5772</v>
      </c>
      <c r="I12" s="596"/>
      <c r="J12" s="596"/>
      <c r="K12" s="596"/>
      <c r="L12" s="597"/>
      <c r="V12" s="215">
        <v>1</v>
      </c>
    </row>
    <row r="13" spans="2:22" ht="50.1" customHeight="1">
      <c r="B13" s="539" t="s">
        <v>102</v>
      </c>
      <c r="C13" s="532" t="s">
        <v>5773</v>
      </c>
      <c r="D13" s="532" t="s">
        <v>5774</v>
      </c>
      <c r="E13" s="537" t="s">
        <v>5775</v>
      </c>
      <c r="F13" s="537" t="s">
        <v>3632</v>
      </c>
      <c r="G13" s="537" t="s">
        <v>5776</v>
      </c>
      <c r="H13" s="537" t="s">
        <v>5777</v>
      </c>
      <c r="I13" s="596"/>
      <c r="J13" s="596"/>
      <c r="K13" s="596"/>
      <c r="L13" s="597"/>
      <c r="N13" s="808" t="s">
        <v>6287</v>
      </c>
      <c r="O13" s="808"/>
      <c r="P13" s="808"/>
      <c r="Q13" s="808"/>
      <c r="R13" s="808"/>
      <c r="S13" s="808"/>
      <c r="T13" s="808"/>
      <c r="V13" s="215">
        <v>1</v>
      </c>
    </row>
    <row r="14" spans="2:22" ht="50.1" customHeight="1">
      <c r="B14" s="539" t="s">
        <v>5778</v>
      </c>
      <c r="C14" s="532" t="s">
        <v>5779</v>
      </c>
      <c r="D14" s="532" t="s">
        <v>5780</v>
      </c>
      <c r="E14" s="537" t="s">
        <v>5781</v>
      </c>
      <c r="F14" s="537" t="s">
        <v>5782</v>
      </c>
      <c r="G14" s="537" t="s">
        <v>5783</v>
      </c>
      <c r="H14" s="537" t="s">
        <v>5784</v>
      </c>
      <c r="I14" s="596"/>
      <c r="J14" s="596"/>
      <c r="K14" s="596"/>
      <c r="L14" s="597"/>
      <c r="N14" s="802" t="s">
        <v>6288</v>
      </c>
      <c r="O14" s="802"/>
      <c r="P14" s="804" t="s">
        <v>6289</v>
      </c>
      <c r="Q14" s="804"/>
      <c r="R14" s="804"/>
      <c r="S14" s="804"/>
      <c r="T14" s="804"/>
      <c r="V14" s="215">
        <v>1</v>
      </c>
    </row>
    <row r="15" spans="2:22" ht="50.1" customHeight="1">
      <c r="B15" s="539" t="s">
        <v>5778</v>
      </c>
      <c r="C15" s="532" t="s">
        <v>5785</v>
      </c>
      <c r="D15" s="532" t="s">
        <v>5786</v>
      </c>
      <c r="E15" s="537" t="s">
        <v>5781</v>
      </c>
      <c r="F15" s="537" t="s">
        <v>5787</v>
      </c>
      <c r="G15" s="537" t="s">
        <v>5788</v>
      </c>
      <c r="H15" s="537" t="s">
        <v>5789</v>
      </c>
      <c r="I15" s="596"/>
      <c r="J15" s="596"/>
      <c r="K15" s="596"/>
      <c r="L15" s="597"/>
      <c r="N15" s="802" t="s">
        <v>6290</v>
      </c>
      <c r="O15" s="802"/>
      <c r="P15" s="804" t="s">
        <v>6291</v>
      </c>
      <c r="Q15" s="804"/>
      <c r="R15" s="804"/>
      <c r="S15" s="804"/>
      <c r="T15" s="804"/>
      <c r="V15" s="215">
        <v>1</v>
      </c>
    </row>
    <row r="16" spans="2:22" ht="15" customHeight="1">
      <c r="B16" s="517"/>
      <c r="C16" s="518"/>
      <c r="D16" s="518"/>
      <c r="E16" s="518"/>
      <c r="F16" s="518"/>
      <c r="G16" s="518"/>
      <c r="H16" s="518"/>
      <c r="I16" s="518"/>
      <c r="J16" s="518"/>
      <c r="K16" s="518"/>
      <c r="L16" s="519"/>
      <c r="N16" s="802" t="s">
        <v>6292</v>
      </c>
      <c r="O16" s="802"/>
      <c r="P16" s="804" t="s">
        <v>6293</v>
      </c>
      <c r="Q16" s="804"/>
      <c r="R16" s="804"/>
      <c r="S16" s="804"/>
      <c r="T16" s="804"/>
      <c r="V16" s="215">
        <v>1</v>
      </c>
    </row>
    <row r="17" spans="2:22" s="263" customFormat="1" ht="36.75" customHeight="1">
      <c r="B17" s="560" t="s">
        <v>5790</v>
      </c>
      <c r="C17" s="560" t="s">
        <v>5791</v>
      </c>
      <c r="D17" s="560" t="s">
        <v>5792</v>
      </c>
      <c r="E17" s="560" t="s">
        <v>5793</v>
      </c>
      <c r="F17" s="560" t="s">
        <v>705</v>
      </c>
      <c r="G17" s="560" t="s">
        <v>5794</v>
      </c>
      <c r="H17" s="560" t="s">
        <v>5795</v>
      </c>
      <c r="I17" s="560"/>
      <c r="J17" s="560"/>
      <c r="K17" s="560"/>
      <c r="L17" s="560"/>
      <c r="N17" s="802" t="s">
        <v>6294</v>
      </c>
      <c r="O17" s="802"/>
      <c r="P17" s="804" t="s">
        <v>6295</v>
      </c>
      <c r="Q17" s="804"/>
      <c r="R17" s="804"/>
      <c r="S17" s="804"/>
      <c r="T17" s="804"/>
      <c r="V17" s="215">
        <v>1</v>
      </c>
    </row>
    <row r="18" spans="2:22" s="263" customFormat="1" ht="43.5" customHeight="1">
      <c r="B18" s="556" t="s">
        <v>5796</v>
      </c>
      <c r="C18" s="557" t="str">
        <f>IF(COUNT(I5:I15)=0,"",SUM(I5:I15))</f>
        <v/>
      </c>
      <c r="D18" s="557" t="str">
        <f>IF(COUNT(J5:J15)=0,"",SUM(J5:J15))</f>
        <v/>
      </c>
      <c r="E18" s="557" t="str">
        <f>IF(OR(C18="",D18=""),"",ABS(C18-D18))</f>
        <v/>
      </c>
      <c r="F18" s="557" t="str">
        <f>IF(D18="","",IF(D18&lt;17,"À REMÉDIER",IF(D18&lt;25,"EN COURS",IF(D18&lt;31,"MAÎTRISÉ","TRÈS MAÎTRISÉ"))))</f>
        <v/>
      </c>
      <c r="G18" s="558"/>
      <c r="H18" s="558"/>
      <c r="I18" s="559"/>
      <c r="J18" s="559"/>
      <c r="K18" s="541"/>
      <c r="L18" s="541"/>
      <c r="N18" s="802" t="s">
        <v>5722</v>
      </c>
      <c r="O18" s="802"/>
      <c r="P18" s="804" t="s">
        <v>6296</v>
      </c>
      <c r="Q18" s="804"/>
      <c r="R18" s="804"/>
      <c r="S18" s="804"/>
      <c r="T18" s="804"/>
      <c r="V18" s="215">
        <v>1</v>
      </c>
    </row>
    <row r="19" spans="2:22" ht="15" customHeight="1">
      <c r="B19" s="517"/>
      <c r="C19" s="518"/>
      <c r="D19" s="518"/>
      <c r="E19" s="518"/>
      <c r="F19" s="518"/>
      <c r="G19" s="518"/>
      <c r="H19" s="518"/>
      <c r="I19" s="518"/>
      <c r="J19" s="518"/>
      <c r="K19" s="518"/>
      <c r="L19" s="519"/>
      <c r="N19" s="802" t="s">
        <v>5723</v>
      </c>
      <c r="O19" s="802"/>
      <c r="P19" s="804" t="s">
        <v>6297</v>
      </c>
      <c r="Q19" s="804"/>
      <c r="R19" s="804"/>
      <c r="S19" s="804"/>
      <c r="T19" s="804"/>
      <c r="V19" s="215">
        <v>1</v>
      </c>
    </row>
    <row r="20" spans="2:22" ht="48" customHeight="1">
      <c r="B20" s="853" t="s">
        <v>5797</v>
      </c>
      <c r="C20" s="853"/>
      <c r="D20" s="853"/>
      <c r="E20" s="853"/>
      <c r="F20" s="853"/>
      <c r="G20" s="853"/>
      <c r="H20" s="853"/>
      <c r="I20" s="853"/>
      <c r="J20" s="853"/>
      <c r="K20" s="853"/>
      <c r="L20" s="853"/>
      <c r="N20" s="802" t="s">
        <v>6298</v>
      </c>
      <c r="O20" s="802"/>
      <c r="P20" s="804" t="s">
        <v>6299</v>
      </c>
      <c r="Q20" s="804"/>
      <c r="R20" s="804"/>
      <c r="S20" s="804"/>
      <c r="T20" s="804"/>
      <c r="V20" s="215">
        <v>1</v>
      </c>
    </row>
    <row r="21" spans="2:22" ht="15" customHeight="1">
      <c r="B21" s="517"/>
      <c r="C21" s="518"/>
      <c r="D21" s="518"/>
      <c r="E21" s="518"/>
      <c r="F21" s="518"/>
      <c r="G21" s="518"/>
      <c r="H21" s="518"/>
      <c r="I21" s="518"/>
      <c r="J21" s="518"/>
      <c r="K21" s="518"/>
      <c r="L21" s="519"/>
      <c r="N21" s="802" t="s">
        <v>6300</v>
      </c>
      <c r="O21" s="802"/>
      <c r="P21" s="804" t="s">
        <v>6301</v>
      </c>
      <c r="Q21" s="804"/>
      <c r="R21" s="804"/>
      <c r="S21" s="804"/>
      <c r="T21" s="804"/>
      <c r="V21" s="215">
        <v>1</v>
      </c>
    </row>
    <row r="22" spans="2:22" ht="39.6" customHeight="1">
      <c r="B22" s="856" t="s">
        <v>5798</v>
      </c>
      <c r="C22" s="856"/>
      <c r="D22" s="856"/>
      <c r="E22" s="856"/>
      <c r="F22" s="856"/>
      <c r="G22" s="856"/>
      <c r="H22" s="856"/>
      <c r="I22" s="856"/>
      <c r="J22" s="572"/>
      <c r="K22" s="572"/>
      <c r="L22" s="572"/>
      <c r="V22" s="215">
        <v>1</v>
      </c>
    </row>
    <row r="23" spans="2:22" ht="38.25" customHeight="1">
      <c r="B23" s="571" t="s">
        <v>5799</v>
      </c>
      <c r="C23" s="570" t="s">
        <v>5800</v>
      </c>
      <c r="D23" s="570" t="s">
        <v>5801</v>
      </c>
      <c r="E23" s="570" t="s">
        <v>5802</v>
      </c>
      <c r="F23" s="570" t="s">
        <v>5803</v>
      </c>
      <c r="G23" s="570" t="s">
        <v>5804</v>
      </c>
      <c r="H23" s="570" t="s">
        <v>5805</v>
      </c>
      <c r="I23" s="570" t="s">
        <v>4772</v>
      </c>
      <c r="J23" s="572"/>
      <c r="K23" s="572"/>
      <c r="L23" s="572"/>
      <c r="N23" s="808" t="s">
        <v>6302</v>
      </c>
      <c r="O23" s="808"/>
      <c r="P23" s="808"/>
      <c r="Q23" s="808"/>
      <c r="R23" s="808"/>
      <c r="S23" s="808"/>
      <c r="T23" s="808"/>
      <c r="V23" s="215">
        <v>1</v>
      </c>
    </row>
    <row r="24" spans="2:22" s="263" customFormat="1" ht="59.25" customHeight="1">
      <c r="B24" s="567"/>
      <c r="C24" s="568"/>
      <c r="D24" s="568"/>
      <c r="E24" s="568"/>
      <c r="F24" s="568"/>
      <c r="G24" s="568"/>
      <c r="H24" s="568"/>
      <c r="I24" s="568"/>
      <c r="J24" s="572"/>
      <c r="K24" s="572"/>
      <c r="L24" s="572"/>
      <c r="N24" s="805" t="s">
        <v>6303</v>
      </c>
      <c r="O24" s="805"/>
      <c r="P24" s="805"/>
      <c r="Q24" s="805"/>
      <c r="R24" s="805"/>
      <c r="S24" s="805"/>
      <c r="T24" s="805"/>
      <c r="V24" s="215">
        <v>1</v>
      </c>
    </row>
    <row r="25" spans="2:22" s="263" customFormat="1" ht="57.95" customHeight="1">
      <c r="B25" s="567"/>
      <c r="C25" s="568"/>
      <c r="D25" s="568"/>
      <c r="E25" s="568"/>
      <c r="F25" s="568"/>
      <c r="G25" s="568"/>
      <c r="H25" s="568"/>
      <c r="I25" s="568"/>
      <c r="J25" s="572"/>
      <c r="K25" s="572"/>
      <c r="L25" s="572"/>
      <c r="N25" s="805"/>
      <c r="O25" s="805"/>
      <c r="P25" s="805"/>
      <c r="Q25" s="805"/>
      <c r="R25" s="805"/>
      <c r="S25" s="805"/>
      <c r="T25" s="805"/>
      <c r="V25" s="215">
        <v>1</v>
      </c>
    </row>
    <row r="26" spans="2:22" s="263" customFormat="1" ht="57.95" customHeight="1">
      <c r="B26" s="567"/>
      <c r="C26" s="568"/>
      <c r="D26" s="568"/>
      <c r="E26" s="568"/>
      <c r="F26" s="568"/>
      <c r="G26" s="568"/>
      <c r="H26" s="568"/>
      <c r="I26" s="568"/>
      <c r="J26" s="572"/>
      <c r="K26" s="572"/>
      <c r="L26" s="572"/>
      <c r="N26" s="808" t="s">
        <v>6304</v>
      </c>
      <c r="O26" s="808"/>
      <c r="P26" s="808"/>
      <c r="Q26" s="808"/>
      <c r="R26" s="808"/>
      <c r="S26" s="808"/>
      <c r="T26" s="808"/>
      <c r="V26" s="215">
        <v>1</v>
      </c>
    </row>
    <row r="27" spans="2:22" s="263" customFormat="1" ht="57.95" customHeight="1">
      <c r="B27" s="567"/>
      <c r="C27" s="568"/>
      <c r="D27" s="568"/>
      <c r="E27" s="568"/>
      <c r="F27" s="568"/>
      <c r="G27" s="568"/>
      <c r="H27" s="568"/>
      <c r="I27" s="568"/>
      <c r="J27" s="572"/>
      <c r="K27" s="572"/>
      <c r="L27" s="572"/>
      <c r="N27" s="802" t="s">
        <v>6305</v>
      </c>
      <c r="O27" s="802"/>
      <c r="P27" s="801" t="s">
        <v>6306</v>
      </c>
      <c r="Q27" s="801"/>
      <c r="R27" s="801"/>
      <c r="S27" s="801"/>
      <c r="T27" s="801"/>
      <c r="V27" s="215">
        <v>1</v>
      </c>
    </row>
    <row r="28" spans="2:22" s="263" customFormat="1" ht="57.95" customHeight="1">
      <c r="B28" s="567"/>
      <c r="C28" s="568"/>
      <c r="D28" s="568"/>
      <c r="E28" s="568"/>
      <c r="F28" s="568"/>
      <c r="G28" s="568"/>
      <c r="H28" s="568"/>
      <c r="I28" s="568"/>
      <c r="J28" s="572"/>
      <c r="K28" s="572"/>
      <c r="L28" s="572"/>
      <c r="N28" s="802" t="s">
        <v>6307</v>
      </c>
      <c r="O28" s="802"/>
      <c r="P28" s="801" t="s">
        <v>6308</v>
      </c>
      <c r="Q28" s="801"/>
      <c r="R28" s="801"/>
      <c r="S28" s="801"/>
      <c r="T28" s="801"/>
      <c r="V28" s="215">
        <v>1</v>
      </c>
    </row>
    <row r="29" spans="2:22" s="263" customFormat="1" ht="57.95" customHeight="1">
      <c r="B29" s="567"/>
      <c r="C29" s="568"/>
      <c r="D29" s="568"/>
      <c r="E29" s="568"/>
      <c r="F29" s="568"/>
      <c r="G29" s="568"/>
      <c r="H29" s="568"/>
      <c r="I29" s="568"/>
      <c r="J29" s="572"/>
      <c r="K29" s="572"/>
      <c r="L29" s="572"/>
      <c r="N29" s="802" t="s">
        <v>6309</v>
      </c>
      <c r="O29" s="802"/>
      <c r="P29" s="801" t="s">
        <v>6310</v>
      </c>
      <c r="Q29" s="801"/>
      <c r="R29" s="801"/>
      <c r="S29" s="801"/>
      <c r="T29" s="801"/>
      <c r="V29" s="215">
        <v>1</v>
      </c>
    </row>
    <row r="30" spans="2:22" s="263" customFormat="1" ht="57.95" customHeight="1">
      <c r="B30" s="567"/>
      <c r="C30" s="568"/>
      <c r="D30" s="568"/>
      <c r="E30" s="568"/>
      <c r="F30" s="568"/>
      <c r="G30" s="568"/>
      <c r="H30" s="568"/>
      <c r="I30" s="568"/>
      <c r="J30" s="572"/>
      <c r="K30" s="572"/>
      <c r="L30" s="572"/>
      <c r="N30" s="802" t="s">
        <v>6311</v>
      </c>
      <c r="O30" s="802"/>
      <c r="P30" s="801" t="s">
        <v>6312</v>
      </c>
      <c r="Q30" s="801"/>
      <c r="R30" s="801"/>
      <c r="S30" s="801"/>
      <c r="T30" s="801"/>
      <c r="V30" s="215">
        <v>1</v>
      </c>
    </row>
    <row r="31" spans="2:22" ht="15" customHeight="1">
      <c r="B31" s="440" t="s">
        <v>6421</v>
      </c>
      <c r="N31" s="802" t="s">
        <v>5796</v>
      </c>
      <c r="O31" s="802"/>
      <c r="P31" s="801" t="s">
        <v>6313</v>
      </c>
      <c r="Q31" s="801"/>
      <c r="R31" s="801"/>
      <c r="S31" s="801"/>
      <c r="T31" s="801"/>
      <c r="V31" s="215">
        <v>1</v>
      </c>
    </row>
    <row r="32" spans="2:22" s="263" customFormat="1" ht="33.950000000000003" customHeight="1">
      <c r="B32" s="824" t="s">
        <v>5878</v>
      </c>
      <c r="C32" s="824"/>
      <c r="D32" s="824"/>
      <c r="E32" s="824"/>
      <c r="F32" s="824"/>
      <c r="G32" s="824"/>
      <c r="H32" s="824"/>
      <c r="I32" s="824"/>
      <c r="J32" s="824"/>
      <c r="K32" s="824"/>
      <c r="L32" s="824"/>
      <c r="N32" s="802" t="s">
        <v>6314</v>
      </c>
      <c r="O32" s="802"/>
      <c r="P32" s="801" t="s">
        <v>6315</v>
      </c>
      <c r="Q32" s="801"/>
      <c r="R32" s="801"/>
      <c r="S32" s="801"/>
      <c r="T32" s="801"/>
      <c r="V32" s="215">
        <v>1</v>
      </c>
    </row>
    <row r="33" spans="2:22" s="263" customFormat="1" ht="28.5" customHeight="1">
      <c r="B33" s="854" t="s">
        <v>5718</v>
      </c>
      <c r="C33" s="854"/>
      <c r="D33" s="854"/>
      <c r="E33" s="854"/>
      <c r="F33" s="854"/>
      <c r="G33" s="854"/>
      <c r="H33" s="854"/>
      <c r="I33" s="854"/>
      <c r="J33" s="854"/>
      <c r="K33" s="854"/>
      <c r="L33" s="854"/>
      <c r="N33" s="802" t="s">
        <v>5316</v>
      </c>
      <c r="O33" s="802"/>
      <c r="P33" s="801" t="s">
        <v>6316</v>
      </c>
      <c r="Q33" s="801"/>
      <c r="R33" s="801"/>
      <c r="S33" s="801"/>
      <c r="T33" s="801"/>
      <c r="V33" s="215">
        <v>1</v>
      </c>
    </row>
    <row r="34" spans="2:22" s="263" customFormat="1" ht="28.5" customHeight="1">
      <c r="B34" s="855" t="s">
        <v>5879</v>
      </c>
      <c r="C34" s="855"/>
      <c r="D34" s="855"/>
      <c r="E34" s="855"/>
      <c r="F34" s="855"/>
      <c r="G34" s="855"/>
      <c r="H34" s="855"/>
      <c r="I34" s="561" t="s">
        <v>5846</v>
      </c>
      <c r="J34" s="562"/>
      <c r="N34" s="802" t="s">
        <v>6317</v>
      </c>
      <c r="O34" s="802"/>
      <c r="P34" s="801" t="s">
        <v>6318</v>
      </c>
      <c r="Q34" s="801"/>
      <c r="R34" s="801"/>
      <c r="S34" s="801"/>
      <c r="T34" s="801"/>
      <c r="V34" s="215">
        <v>1</v>
      </c>
    </row>
    <row r="35" spans="2:22" s="263" customFormat="1" ht="54.75" customHeight="1">
      <c r="B35" s="542" t="s">
        <v>5719</v>
      </c>
      <c r="C35" s="542" t="s">
        <v>5720</v>
      </c>
      <c r="D35" s="542" t="s">
        <v>5721</v>
      </c>
      <c r="E35" s="542" t="s">
        <v>79</v>
      </c>
      <c r="F35" s="542" t="s">
        <v>9</v>
      </c>
      <c r="G35" s="542" t="s">
        <v>13</v>
      </c>
      <c r="H35" s="542" t="s">
        <v>17</v>
      </c>
      <c r="I35" s="542" t="s">
        <v>5722</v>
      </c>
      <c r="J35" s="542" t="s">
        <v>5723</v>
      </c>
      <c r="K35" s="542" t="s">
        <v>5724</v>
      </c>
      <c r="L35" s="542" t="s">
        <v>5725</v>
      </c>
      <c r="V35" s="215">
        <v>1</v>
      </c>
    </row>
    <row r="36" spans="2:22" s="263" customFormat="1" ht="50.1" customHeight="1">
      <c r="B36" s="543" t="s">
        <v>5726</v>
      </c>
      <c r="C36" s="547" t="s">
        <v>5727</v>
      </c>
      <c r="D36" s="547" t="s">
        <v>5728</v>
      </c>
      <c r="E36" s="544" t="s">
        <v>5729</v>
      </c>
      <c r="F36" s="544" t="s">
        <v>5730</v>
      </c>
      <c r="G36" s="544" t="s">
        <v>5731</v>
      </c>
      <c r="H36" s="544" t="s">
        <v>5732</v>
      </c>
      <c r="I36" s="545">
        <v>3</v>
      </c>
      <c r="J36" s="545">
        <v>3</v>
      </c>
      <c r="K36" s="545" t="s">
        <v>5880</v>
      </c>
      <c r="L36" s="545" t="s">
        <v>5881</v>
      </c>
      <c r="N36" s="808" t="s">
        <v>6319</v>
      </c>
      <c r="O36" s="808"/>
      <c r="P36" s="808"/>
      <c r="Q36" s="808"/>
      <c r="R36" s="808"/>
      <c r="S36" s="808"/>
      <c r="T36" s="808"/>
      <c r="V36" s="215">
        <v>1</v>
      </c>
    </row>
    <row r="37" spans="2:22" s="263" customFormat="1" ht="50.1" customHeight="1">
      <c r="B37" s="543" t="s">
        <v>5733</v>
      </c>
      <c r="C37" s="547" t="s">
        <v>5734</v>
      </c>
      <c r="D37" s="547" t="s">
        <v>5735</v>
      </c>
      <c r="E37" s="544" t="s">
        <v>5736</v>
      </c>
      <c r="F37" s="544" t="s">
        <v>5737</v>
      </c>
      <c r="G37" s="544" t="s">
        <v>5731</v>
      </c>
      <c r="H37" s="544" t="s">
        <v>5738</v>
      </c>
      <c r="I37" s="545">
        <v>3</v>
      </c>
      <c r="J37" s="545">
        <v>3</v>
      </c>
      <c r="K37" s="545" t="s">
        <v>5882</v>
      </c>
      <c r="L37" s="545" t="s">
        <v>5883</v>
      </c>
      <c r="N37" s="801" t="s">
        <v>6320</v>
      </c>
      <c r="O37" s="801"/>
      <c r="P37" s="801"/>
      <c r="Q37" s="801"/>
      <c r="R37" s="801"/>
      <c r="S37" s="801"/>
      <c r="T37" s="801"/>
      <c r="V37" s="215">
        <v>1</v>
      </c>
    </row>
    <row r="38" spans="2:22" s="263" customFormat="1" ht="50.1" customHeight="1">
      <c r="B38" s="543" t="s">
        <v>5693</v>
      </c>
      <c r="C38" s="547" t="s">
        <v>5739</v>
      </c>
      <c r="D38" s="547" t="s">
        <v>5740</v>
      </c>
      <c r="E38" s="544" t="s">
        <v>5741</v>
      </c>
      <c r="F38" s="544" t="s">
        <v>4842</v>
      </c>
      <c r="G38" s="544" t="s">
        <v>5742</v>
      </c>
      <c r="H38" s="544" t="s">
        <v>5743</v>
      </c>
      <c r="I38" s="545">
        <v>2</v>
      </c>
      <c r="J38" s="545">
        <v>2</v>
      </c>
      <c r="K38" s="545" t="s">
        <v>5884</v>
      </c>
      <c r="L38" s="545" t="s">
        <v>5885</v>
      </c>
      <c r="N38" s="801" t="s">
        <v>6321</v>
      </c>
      <c r="O38" s="801"/>
      <c r="P38" s="801"/>
      <c r="Q38" s="801"/>
      <c r="R38" s="801"/>
      <c r="S38" s="801"/>
      <c r="T38" s="801"/>
      <c r="V38" s="215">
        <v>1</v>
      </c>
    </row>
    <row r="39" spans="2:22" s="263" customFormat="1" ht="50.1" customHeight="1">
      <c r="B39" s="543" t="s">
        <v>5744</v>
      </c>
      <c r="C39" s="547" t="s">
        <v>5300</v>
      </c>
      <c r="D39" s="547" t="s">
        <v>5745</v>
      </c>
      <c r="E39" s="544" t="s">
        <v>5746</v>
      </c>
      <c r="F39" s="544" t="s">
        <v>5747</v>
      </c>
      <c r="G39" s="544" t="s">
        <v>5748</v>
      </c>
      <c r="H39" s="544" t="s">
        <v>5749</v>
      </c>
      <c r="I39" s="545">
        <v>2</v>
      </c>
      <c r="J39" s="545">
        <v>2</v>
      </c>
      <c r="K39" s="545" t="s">
        <v>5886</v>
      </c>
      <c r="L39" s="545" t="s">
        <v>5887</v>
      </c>
      <c r="N39" s="801" t="s">
        <v>6322</v>
      </c>
      <c r="O39" s="801"/>
      <c r="P39" s="801"/>
      <c r="Q39" s="801"/>
      <c r="R39" s="801"/>
      <c r="S39" s="801"/>
      <c r="T39" s="801"/>
      <c r="V39" s="215">
        <v>1</v>
      </c>
    </row>
    <row r="40" spans="2:22" s="263" customFormat="1" ht="50.1" customHeight="1">
      <c r="B40" s="543" t="s">
        <v>5750</v>
      </c>
      <c r="C40" s="547" t="s">
        <v>5751</v>
      </c>
      <c r="D40" s="547" t="s">
        <v>5752</v>
      </c>
      <c r="E40" s="544" t="s">
        <v>5753</v>
      </c>
      <c r="F40" s="544" t="s">
        <v>5754</v>
      </c>
      <c r="G40" s="544" t="s">
        <v>5731</v>
      </c>
      <c r="H40" s="544" t="s">
        <v>5755</v>
      </c>
      <c r="I40" s="545">
        <v>3</v>
      </c>
      <c r="J40" s="545">
        <v>3</v>
      </c>
      <c r="K40" s="545" t="s">
        <v>5888</v>
      </c>
      <c r="L40" s="545" t="s">
        <v>5889</v>
      </c>
      <c r="N40" s="801" t="s">
        <v>6323</v>
      </c>
      <c r="O40" s="801"/>
      <c r="P40" s="801"/>
      <c r="Q40" s="801"/>
      <c r="R40" s="801"/>
      <c r="S40" s="801"/>
      <c r="T40" s="801"/>
      <c r="V40" s="215">
        <v>1</v>
      </c>
    </row>
    <row r="41" spans="2:22" s="263" customFormat="1" ht="50.1" customHeight="1">
      <c r="B41" s="543" t="s">
        <v>5750</v>
      </c>
      <c r="C41" s="547" t="s">
        <v>5756</v>
      </c>
      <c r="D41" s="547" t="s">
        <v>5757</v>
      </c>
      <c r="E41" s="544" t="s">
        <v>5758</v>
      </c>
      <c r="F41" s="544" t="s">
        <v>5759</v>
      </c>
      <c r="G41" s="544" t="s">
        <v>5760</v>
      </c>
      <c r="H41" s="544" t="s">
        <v>5761</v>
      </c>
      <c r="I41" s="545">
        <v>2</v>
      </c>
      <c r="J41" s="545">
        <v>2</v>
      </c>
      <c r="K41" s="545" t="s">
        <v>5890</v>
      </c>
      <c r="L41" s="545" t="s">
        <v>5891</v>
      </c>
      <c r="N41" s="801" t="s">
        <v>6324</v>
      </c>
      <c r="O41" s="801"/>
      <c r="P41" s="801"/>
      <c r="Q41" s="801"/>
      <c r="R41" s="801"/>
      <c r="S41" s="801"/>
      <c r="T41" s="801"/>
      <c r="V41" s="215">
        <v>1</v>
      </c>
    </row>
    <row r="42" spans="2:22" s="263" customFormat="1" ht="50.1" customHeight="1">
      <c r="B42" s="543" t="s">
        <v>5750</v>
      </c>
      <c r="C42" s="547" t="s">
        <v>5762</v>
      </c>
      <c r="D42" s="547" t="s">
        <v>5763</v>
      </c>
      <c r="E42" s="544" t="s">
        <v>5764</v>
      </c>
      <c r="F42" s="544" t="s">
        <v>5765</v>
      </c>
      <c r="G42" s="544" t="s">
        <v>5760</v>
      </c>
      <c r="H42" s="544" t="s">
        <v>5766</v>
      </c>
      <c r="I42" s="545">
        <v>2</v>
      </c>
      <c r="J42" s="545">
        <v>2</v>
      </c>
      <c r="K42" s="545" t="s">
        <v>5892</v>
      </c>
      <c r="L42" s="545" t="s">
        <v>5893</v>
      </c>
      <c r="N42" s="801" t="s">
        <v>6325</v>
      </c>
      <c r="O42" s="801"/>
      <c r="P42" s="801"/>
      <c r="Q42" s="801"/>
      <c r="R42" s="801"/>
      <c r="S42" s="801"/>
      <c r="T42" s="801"/>
      <c r="V42" s="215">
        <v>1</v>
      </c>
    </row>
    <row r="43" spans="2:22" s="263" customFormat="1" ht="50.1" customHeight="1">
      <c r="B43" s="543" t="s">
        <v>102</v>
      </c>
      <c r="C43" s="547" t="s">
        <v>5767</v>
      </c>
      <c r="D43" s="547" t="s">
        <v>5768</v>
      </c>
      <c r="E43" s="544" t="s">
        <v>5769</v>
      </c>
      <c r="F43" s="544" t="s">
        <v>5770</v>
      </c>
      <c r="G43" s="544" t="s">
        <v>5771</v>
      </c>
      <c r="H43" s="544" t="s">
        <v>5772</v>
      </c>
      <c r="I43" s="545">
        <v>3</v>
      </c>
      <c r="J43" s="545">
        <v>3</v>
      </c>
      <c r="K43" s="545" t="s">
        <v>5894</v>
      </c>
      <c r="L43" s="545" t="s">
        <v>5895</v>
      </c>
      <c r="N43" s="801" t="s">
        <v>6326</v>
      </c>
      <c r="O43" s="801"/>
      <c r="P43" s="801"/>
      <c r="Q43" s="801"/>
      <c r="R43" s="801"/>
      <c r="S43" s="801"/>
      <c r="T43" s="801"/>
      <c r="V43" s="215">
        <v>1</v>
      </c>
    </row>
    <row r="44" spans="2:22" s="263" customFormat="1" ht="50.1" customHeight="1">
      <c r="B44" s="543" t="s">
        <v>102</v>
      </c>
      <c r="C44" s="547" t="s">
        <v>5773</v>
      </c>
      <c r="D44" s="547" t="s">
        <v>5774</v>
      </c>
      <c r="E44" s="544" t="s">
        <v>5775</v>
      </c>
      <c r="F44" s="544" t="s">
        <v>3632</v>
      </c>
      <c r="G44" s="544" t="s">
        <v>5776</v>
      </c>
      <c r="H44" s="544" t="s">
        <v>5777</v>
      </c>
      <c r="I44" s="545">
        <v>2</v>
      </c>
      <c r="J44" s="545">
        <v>2</v>
      </c>
      <c r="K44" s="545" t="s">
        <v>5896</v>
      </c>
      <c r="L44" s="545" t="s">
        <v>5897</v>
      </c>
      <c r="N44" s="808" t="s">
        <v>6327</v>
      </c>
      <c r="O44" s="808"/>
      <c r="P44" s="808"/>
      <c r="Q44" s="808"/>
      <c r="R44" s="808"/>
      <c r="S44" s="808"/>
      <c r="T44" s="808"/>
      <c r="V44" s="215">
        <v>1</v>
      </c>
    </row>
    <row r="45" spans="2:22" s="263" customFormat="1" ht="50.1" customHeight="1">
      <c r="B45" s="543" t="s">
        <v>5778</v>
      </c>
      <c r="C45" s="547" t="s">
        <v>5779</v>
      </c>
      <c r="D45" s="547" t="s">
        <v>5780</v>
      </c>
      <c r="E45" s="544" t="s">
        <v>5781</v>
      </c>
      <c r="F45" s="544" t="s">
        <v>5782</v>
      </c>
      <c r="G45" s="544" t="s">
        <v>5783</v>
      </c>
      <c r="H45" s="544" t="s">
        <v>5784</v>
      </c>
      <c r="I45" s="545">
        <v>2</v>
      </c>
      <c r="J45" s="545">
        <v>2</v>
      </c>
      <c r="K45" s="545" t="s">
        <v>5898</v>
      </c>
      <c r="L45" s="545" t="s">
        <v>5899</v>
      </c>
      <c r="N45" s="809" t="s">
        <v>6328</v>
      </c>
      <c r="O45" s="809"/>
      <c r="P45" s="809"/>
      <c r="Q45" s="809"/>
      <c r="R45" s="809"/>
      <c r="S45" s="809"/>
      <c r="T45" s="809"/>
      <c r="V45" s="215">
        <v>1</v>
      </c>
    </row>
    <row r="46" spans="2:22" s="263" customFormat="1" ht="50.1" customHeight="1">
      <c r="B46" s="543" t="s">
        <v>5778</v>
      </c>
      <c r="C46" s="547" t="s">
        <v>5785</v>
      </c>
      <c r="D46" s="547" t="s">
        <v>5786</v>
      </c>
      <c r="E46" s="544" t="s">
        <v>5781</v>
      </c>
      <c r="F46" s="544" t="s">
        <v>5787</v>
      </c>
      <c r="G46" s="544" t="s">
        <v>5788</v>
      </c>
      <c r="H46" s="544" t="s">
        <v>5789</v>
      </c>
      <c r="I46" s="545">
        <v>3</v>
      </c>
      <c r="J46" s="545">
        <v>2</v>
      </c>
      <c r="K46" s="545" t="s">
        <v>5900</v>
      </c>
      <c r="L46" s="545" t="s">
        <v>5901</v>
      </c>
      <c r="N46" s="809"/>
      <c r="O46" s="809"/>
      <c r="P46" s="809"/>
      <c r="Q46" s="809"/>
      <c r="R46" s="809"/>
      <c r="S46" s="809"/>
      <c r="T46" s="809"/>
      <c r="V46" s="215">
        <v>1</v>
      </c>
    </row>
    <row r="47" spans="2:22" s="263" customFormat="1" ht="15" customHeight="1">
      <c r="B47" s="541"/>
      <c r="C47" s="541"/>
      <c r="D47" s="541"/>
      <c r="E47" s="541"/>
      <c r="F47" s="541"/>
      <c r="G47" s="541"/>
      <c r="H47" s="541"/>
      <c r="I47" s="541"/>
      <c r="J47" s="541"/>
      <c r="K47" s="541"/>
      <c r="L47" s="541"/>
      <c r="N47" s="623"/>
      <c r="O47" s="623"/>
      <c r="P47" s="623"/>
      <c r="Q47" s="623"/>
      <c r="R47" s="623"/>
      <c r="S47" s="623"/>
      <c r="T47" s="623"/>
      <c r="V47" s="215">
        <v>1</v>
      </c>
    </row>
    <row r="48" spans="2:22" s="263" customFormat="1" ht="36.75" customHeight="1">
      <c r="B48" s="560" t="s">
        <v>5790</v>
      </c>
      <c r="C48" s="560" t="s">
        <v>5791</v>
      </c>
      <c r="D48" s="560" t="s">
        <v>5792</v>
      </c>
      <c r="E48" s="560" t="s">
        <v>5793</v>
      </c>
      <c r="F48" s="560" t="s">
        <v>705</v>
      </c>
      <c r="G48" s="560" t="s">
        <v>5794</v>
      </c>
      <c r="H48" s="560" t="s">
        <v>5795</v>
      </c>
      <c r="I48" s="560"/>
      <c r="J48" s="560"/>
      <c r="K48" s="560"/>
      <c r="L48" s="560"/>
      <c r="N48" s="808" t="s">
        <v>6329</v>
      </c>
      <c r="O48" s="808"/>
      <c r="P48" s="808"/>
      <c r="Q48" s="808"/>
      <c r="R48" s="808"/>
      <c r="S48" s="808"/>
      <c r="T48" s="808"/>
      <c r="V48" s="215">
        <v>1</v>
      </c>
    </row>
    <row r="49" spans="2:22" s="263" customFormat="1" ht="43.5" customHeight="1">
      <c r="B49" s="556" t="s">
        <v>5796</v>
      </c>
      <c r="C49" s="557">
        <f>IF(COUNT(I36:I46)=0,"",SUM(I36:I46))</f>
        <v>27</v>
      </c>
      <c r="D49" s="557">
        <f>IF(COUNT(J36:J46)=0,"",SUM(J36:J46))</f>
        <v>26</v>
      </c>
      <c r="E49" s="557">
        <f>IF(OR(C49="",D49=""),"",ABS(C49-D49))</f>
        <v>1</v>
      </c>
      <c r="F49" s="557" t="str">
        <f>IF(D49="","",IF(D49&lt;17,"À REMÉDIER",IF(D49&lt;25,"EN COURS",IF(D49&lt;31,"MAÎTRISÉ","TRÈS MAÎTRISÉ"))))</f>
        <v>MAÎTRISÉ</v>
      </c>
      <c r="G49" s="558" t="s">
        <v>5902</v>
      </c>
      <c r="H49" s="558" t="s">
        <v>5903</v>
      </c>
      <c r="I49" s="559"/>
      <c r="J49" s="559"/>
      <c r="K49" s="541"/>
      <c r="L49" s="541"/>
      <c r="N49" s="805" t="s">
        <v>6330</v>
      </c>
      <c r="O49" s="805"/>
      <c r="P49" s="805"/>
      <c r="Q49" s="805"/>
      <c r="R49" s="805"/>
      <c r="S49" s="805"/>
      <c r="T49" s="805"/>
      <c r="V49" s="215">
        <v>1</v>
      </c>
    </row>
    <row r="50" spans="2:22" s="263" customFormat="1" ht="15" customHeight="1">
      <c r="B50" s="541"/>
      <c r="C50" s="541"/>
      <c r="D50" s="541"/>
      <c r="E50" s="541"/>
      <c r="F50" s="541"/>
      <c r="G50" s="541"/>
      <c r="H50" s="541"/>
      <c r="I50" s="541"/>
      <c r="J50" s="541"/>
      <c r="K50" s="541"/>
      <c r="L50" s="541"/>
      <c r="N50" s="805"/>
      <c r="O50" s="805"/>
      <c r="P50" s="805"/>
      <c r="Q50" s="805"/>
      <c r="R50" s="805"/>
      <c r="S50" s="805"/>
      <c r="T50" s="805"/>
      <c r="V50" s="215">
        <v>1</v>
      </c>
    </row>
    <row r="51" spans="2:22" s="263" customFormat="1" ht="48" customHeight="1">
      <c r="B51" s="822" t="s">
        <v>5797</v>
      </c>
      <c r="C51" s="822"/>
      <c r="D51" s="822"/>
      <c r="E51" s="822"/>
      <c r="F51" s="822"/>
      <c r="G51" s="822"/>
      <c r="H51" s="822"/>
      <c r="I51" s="822"/>
      <c r="J51" s="822"/>
      <c r="K51" s="822"/>
      <c r="L51" s="822"/>
      <c r="N51" s="805"/>
      <c r="O51" s="805"/>
      <c r="P51" s="805"/>
      <c r="Q51" s="805"/>
      <c r="R51" s="805"/>
      <c r="S51" s="805"/>
      <c r="T51" s="805"/>
      <c r="V51" s="215">
        <v>1</v>
      </c>
    </row>
    <row r="52" spans="2:22" s="263" customFormat="1" ht="15" customHeight="1">
      <c r="B52" s="541"/>
      <c r="C52" s="541"/>
      <c r="D52" s="541"/>
      <c r="E52" s="541"/>
      <c r="F52" s="541"/>
      <c r="G52" s="541"/>
      <c r="H52" s="541"/>
      <c r="I52" s="541"/>
      <c r="J52" s="541"/>
      <c r="K52" s="541"/>
      <c r="L52" s="541"/>
      <c r="V52" s="215">
        <v>1</v>
      </c>
    </row>
    <row r="53" spans="2:22" s="263" customFormat="1" ht="30" customHeight="1">
      <c r="B53" s="563" t="s">
        <v>5904</v>
      </c>
      <c r="C53" s="564"/>
      <c r="D53" s="564"/>
      <c r="E53" s="564"/>
      <c r="F53" s="564"/>
      <c r="G53" s="564"/>
      <c r="H53" s="564"/>
      <c r="I53" s="564"/>
      <c r="N53" s="800" t="s">
        <v>6059</v>
      </c>
      <c r="O53" s="800"/>
      <c r="P53" s="800"/>
      <c r="Q53" s="800"/>
      <c r="R53" s="800"/>
      <c r="S53" s="800"/>
      <c r="T53" s="800"/>
      <c r="V53" s="215">
        <v>1</v>
      </c>
    </row>
    <row r="54" spans="2:22" s="263" customFormat="1" ht="15" customHeight="1">
      <c r="N54" s="805" t="s">
        <v>6331</v>
      </c>
      <c r="O54" s="805"/>
      <c r="P54" s="805"/>
      <c r="Q54" s="805"/>
      <c r="R54" s="805"/>
      <c r="S54" s="805"/>
      <c r="T54" s="805"/>
      <c r="V54" s="215">
        <v>1</v>
      </c>
    </row>
    <row r="55" spans="2:22" s="263" customFormat="1" ht="59.25" customHeight="1">
      <c r="B55" s="565" t="s">
        <v>5905</v>
      </c>
      <c r="C55" s="566" t="s">
        <v>5906</v>
      </c>
      <c r="D55" s="566" t="s">
        <v>5907</v>
      </c>
      <c r="E55" s="566" t="s">
        <v>5908</v>
      </c>
      <c r="F55" s="566" t="s">
        <v>5909</v>
      </c>
      <c r="G55" s="566" t="s">
        <v>5910</v>
      </c>
      <c r="H55" s="566" t="s">
        <v>5911</v>
      </c>
      <c r="I55" s="566" t="s">
        <v>5912</v>
      </c>
      <c r="N55" s="805"/>
      <c r="O55" s="805"/>
      <c r="P55" s="805"/>
      <c r="Q55" s="805"/>
      <c r="R55" s="805"/>
      <c r="S55" s="805"/>
      <c r="T55" s="805"/>
      <c r="V55" s="215">
        <v>1</v>
      </c>
    </row>
    <row r="56" spans="2:22" s="263" customFormat="1" ht="57.95" customHeight="1">
      <c r="B56" s="565" t="s">
        <v>5913</v>
      </c>
      <c r="C56" s="566" t="s">
        <v>5914</v>
      </c>
      <c r="D56" s="566" t="s">
        <v>5915</v>
      </c>
      <c r="E56" s="566" t="s">
        <v>5916</v>
      </c>
      <c r="F56" s="566" t="s">
        <v>5917</v>
      </c>
      <c r="G56" s="566" t="s">
        <v>5918</v>
      </c>
      <c r="H56" s="566" t="s">
        <v>5919</v>
      </c>
      <c r="I56" s="566" t="s">
        <v>5920</v>
      </c>
      <c r="N56" s="805"/>
      <c r="O56" s="805"/>
      <c r="P56" s="805"/>
      <c r="Q56" s="805"/>
      <c r="R56" s="805"/>
      <c r="S56" s="805"/>
      <c r="T56" s="805"/>
      <c r="V56" s="215">
        <v>1</v>
      </c>
    </row>
    <row r="57" spans="2:22" s="263" customFormat="1" ht="57.95" customHeight="1">
      <c r="B57" s="565" t="s">
        <v>5921</v>
      </c>
      <c r="C57" s="566" t="s">
        <v>5922</v>
      </c>
      <c r="D57" s="566" t="s">
        <v>5923</v>
      </c>
      <c r="E57" s="566" t="s">
        <v>5924</v>
      </c>
      <c r="F57" s="566" t="s">
        <v>5925</v>
      </c>
      <c r="G57" s="566" t="s">
        <v>5926</v>
      </c>
      <c r="H57" s="566" t="s">
        <v>5927</v>
      </c>
      <c r="I57" s="566" t="s">
        <v>5928</v>
      </c>
      <c r="N57" s="635"/>
      <c r="O57" s="635"/>
      <c r="P57" s="635"/>
      <c r="Q57" s="635"/>
      <c r="R57" s="635"/>
      <c r="S57" s="635"/>
      <c r="T57" s="635"/>
      <c r="V57" s="215">
        <v>1</v>
      </c>
    </row>
    <row r="58" spans="2:22" s="263" customFormat="1" ht="57.95" customHeight="1">
      <c r="B58" s="565" t="s">
        <v>5929</v>
      </c>
      <c r="C58" s="566" t="s">
        <v>5930</v>
      </c>
      <c r="D58" s="566" t="s">
        <v>5931</v>
      </c>
      <c r="E58" s="566" t="s">
        <v>5932</v>
      </c>
      <c r="F58" s="566" t="s">
        <v>5933</v>
      </c>
      <c r="G58" s="566" t="s">
        <v>5934</v>
      </c>
      <c r="H58" s="566" t="s">
        <v>5935</v>
      </c>
      <c r="I58" s="566" t="s">
        <v>5936</v>
      </c>
      <c r="N58" s="635"/>
      <c r="O58" s="635"/>
      <c r="P58" s="635"/>
      <c r="Q58" s="635"/>
      <c r="R58" s="635"/>
      <c r="S58" s="635"/>
      <c r="T58" s="635"/>
      <c r="V58" s="215">
        <v>1</v>
      </c>
    </row>
    <row r="59" spans="2:22" s="263" customFormat="1" ht="57.95" customHeight="1">
      <c r="B59" s="565" t="s">
        <v>5937</v>
      </c>
      <c r="C59" s="566" t="s">
        <v>5938</v>
      </c>
      <c r="D59" s="566" t="s">
        <v>5939</v>
      </c>
      <c r="E59" s="566" t="s">
        <v>5940</v>
      </c>
      <c r="F59" s="566" t="s">
        <v>5941</v>
      </c>
      <c r="G59" s="566" t="s">
        <v>5942</v>
      </c>
      <c r="H59" s="566" t="s">
        <v>5943</v>
      </c>
      <c r="I59" s="566" t="s">
        <v>5944</v>
      </c>
      <c r="N59" s="623"/>
      <c r="O59" s="623"/>
      <c r="P59" s="623"/>
      <c r="Q59" s="623"/>
      <c r="R59" s="623"/>
      <c r="S59" s="623"/>
      <c r="T59" s="623"/>
      <c r="V59" s="215">
        <v>1</v>
      </c>
    </row>
    <row r="60" spans="2:22" s="263" customFormat="1" ht="57.95" customHeight="1">
      <c r="B60" s="565" t="s">
        <v>5945</v>
      </c>
      <c r="C60" s="566" t="s">
        <v>5946</v>
      </c>
      <c r="D60" s="566" t="s">
        <v>5947</v>
      </c>
      <c r="E60" s="566" t="s">
        <v>5948</v>
      </c>
      <c r="F60" s="566" t="s">
        <v>5949</v>
      </c>
      <c r="G60" s="566" t="s">
        <v>5950</v>
      </c>
      <c r="H60" s="566" t="s">
        <v>5951</v>
      </c>
      <c r="I60" s="566" t="s">
        <v>5952</v>
      </c>
      <c r="V60" s="215">
        <v>1</v>
      </c>
    </row>
    <row r="61" spans="2:22" s="263" customFormat="1" ht="57.95" customHeight="1">
      <c r="B61" s="565" t="s">
        <v>5953</v>
      </c>
      <c r="C61" s="566" t="s">
        <v>5954</v>
      </c>
      <c r="D61" s="566" t="s">
        <v>5955</v>
      </c>
      <c r="E61" s="566" t="s">
        <v>5956</v>
      </c>
      <c r="F61" s="566" t="s">
        <v>5957</v>
      </c>
      <c r="G61" s="566" t="s">
        <v>5958</v>
      </c>
      <c r="H61" s="566" t="s">
        <v>5959</v>
      </c>
      <c r="I61" s="566" t="s">
        <v>5960</v>
      </c>
      <c r="V61" s="215">
        <v>1</v>
      </c>
    </row>
    <row r="62" spans="2:22">
      <c r="B62" s="263"/>
      <c r="C62" s="263"/>
      <c r="D62" s="263"/>
      <c r="E62" s="263"/>
      <c r="F62" s="263"/>
      <c r="G62" s="263"/>
      <c r="H62" s="263"/>
      <c r="I62" s="263"/>
      <c r="J62" s="263"/>
      <c r="K62" s="263"/>
      <c r="L62" s="263"/>
      <c r="V62" s="215">
        <v>1</v>
      </c>
    </row>
    <row r="63" spans="2:22">
      <c r="B63" s="548">
        <f t="shared" ref="B63:L63" ca="1" si="0">INDEX(CELL("largeur",B63),1,1)</f>
        <v>29</v>
      </c>
      <c r="C63" s="548">
        <f t="shared" ca="1" si="0"/>
        <v>35</v>
      </c>
      <c r="D63" s="548">
        <f t="shared" ca="1" si="0"/>
        <v>37</v>
      </c>
      <c r="E63" s="548">
        <f t="shared" ca="1" si="0"/>
        <v>39</v>
      </c>
      <c r="F63" s="548">
        <f t="shared" ca="1" si="0"/>
        <v>33</v>
      </c>
      <c r="G63" s="548">
        <f t="shared" ca="1" si="0"/>
        <v>36</v>
      </c>
      <c r="H63" s="548">
        <f t="shared" ca="1" si="0"/>
        <v>39</v>
      </c>
      <c r="I63" s="548">
        <f t="shared" ca="1" si="0"/>
        <v>38</v>
      </c>
      <c r="J63" s="548">
        <f t="shared" ca="1" si="0"/>
        <v>18</v>
      </c>
      <c r="K63" s="548">
        <f t="shared" ca="1" si="0"/>
        <v>48</v>
      </c>
      <c r="L63" s="548">
        <f t="shared" ca="1" si="0"/>
        <v>47</v>
      </c>
      <c r="V63" s="215">
        <v>1</v>
      </c>
    </row>
    <row r="64" spans="2:22">
      <c r="B64" s="549">
        <v>29</v>
      </c>
      <c r="C64" s="549">
        <v>35</v>
      </c>
      <c r="D64" s="549">
        <v>37</v>
      </c>
      <c r="E64" s="549">
        <v>39</v>
      </c>
      <c r="F64" s="549">
        <v>33</v>
      </c>
      <c r="G64" s="549">
        <v>36</v>
      </c>
      <c r="H64" s="549">
        <v>39</v>
      </c>
      <c r="I64" s="549">
        <v>38</v>
      </c>
      <c r="J64" s="549">
        <v>18</v>
      </c>
      <c r="K64" s="549">
        <v>48</v>
      </c>
      <c r="L64" s="549">
        <v>47</v>
      </c>
      <c r="V64" s="215">
        <v>1</v>
      </c>
    </row>
    <row r="65" spans="1:22">
      <c r="V65" s="215">
        <v>1</v>
      </c>
    </row>
    <row r="66" spans="1:22" ht="15.75">
      <c r="B66" s="610" t="s">
        <v>5847</v>
      </c>
      <c r="C66" s="540" t="str" cm="1">
        <f t="array" aca="1" ref="C66" ca="1">CELL("nomfichier")</f>
        <v>D:\Données\1.UPRT\0-UPRT.fait\1-UPRT.FR-SITE-WEB\ff-fiches-fabrications\ff.fiches.fabrication.2026\ffr-restaurant-2026\[02-16-parcours-saveurs_complet.28.09.2026.xlsx]13_MATRICE_MAROC</v>
      </c>
      <c r="D66" s="540"/>
      <c r="E66" s="540"/>
      <c r="F66" s="540"/>
      <c r="V66" s="216" t="s">
        <v>172</v>
      </c>
    </row>
    <row r="67" spans="1:22">
      <c r="A67" s="215">
        <v>1</v>
      </c>
      <c r="B67" s="215">
        <v>1</v>
      </c>
      <c r="C67" s="215">
        <v>1</v>
      </c>
      <c r="D67" s="215">
        <v>1</v>
      </c>
      <c r="E67" s="215">
        <v>1</v>
      </c>
      <c r="F67" s="215">
        <v>1</v>
      </c>
      <c r="G67" s="215">
        <v>1</v>
      </c>
      <c r="H67" s="215">
        <v>1</v>
      </c>
      <c r="I67" s="215">
        <v>1</v>
      </c>
      <c r="J67" s="215">
        <v>1</v>
      </c>
      <c r="K67" s="215">
        <v>1</v>
      </c>
      <c r="L67" s="215">
        <v>1</v>
      </c>
      <c r="M67" s="215">
        <v>1</v>
      </c>
      <c r="N67" s="215">
        <v>1</v>
      </c>
      <c r="O67" s="215">
        <v>1</v>
      </c>
      <c r="P67" s="215">
        <v>1</v>
      </c>
      <c r="Q67" s="215">
        <v>1</v>
      </c>
      <c r="R67" s="215">
        <v>1</v>
      </c>
      <c r="S67" s="215">
        <v>1</v>
      </c>
      <c r="T67" s="215">
        <v>1</v>
      </c>
      <c r="U67" s="215">
        <v>1</v>
      </c>
      <c r="V67" s="217" t="str">
        <f>ADDRESS(ROW(),COLUMN(),4)</f>
        <v>V67</v>
      </c>
    </row>
  </sheetData>
  <mergeCells count="67">
    <mergeCell ref="N54:T56"/>
    <mergeCell ref="N34:O34"/>
    <mergeCell ref="P34:T34"/>
    <mergeCell ref="N36:T36"/>
    <mergeCell ref="N37:T37"/>
    <mergeCell ref="N38:T38"/>
    <mergeCell ref="N45:T46"/>
    <mergeCell ref="N49:T51"/>
    <mergeCell ref="N44:T44"/>
    <mergeCell ref="N39:T39"/>
    <mergeCell ref="N40:T40"/>
    <mergeCell ref="N41:T41"/>
    <mergeCell ref="N42:T42"/>
    <mergeCell ref="N43:T43"/>
    <mergeCell ref="N32:O32"/>
    <mergeCell ref="P32:T32"/>
    <mergeCell ref="N33:O33"/>
    <mergeCell ref="P33:T33"/>
    <mergeCell ref="N3:T4"/>
    <mergeCell ref="N24:T25"/>
    <mergeCell ref="N31:O31"/>
    <mergeCell ref="N29:O29"/>
    <mergeCell ref="P29:T29"/>
    <mergeCell ref="N30:O30"/>
    <mergeCell ref="P30:T30"/>
    <mergeCell ref="P31:T31"/>
    <mergeCell ref="P20:T20"/>
    <mergeCell ref="N21:O21"/>
    <mergeCell ref="P21:T21"/>
    <mergeCell ref="N28:O28"/>
    <mergeCell ref="P28:T28"/>
    <mergeCell ref="N53:T53"/>
    <mergeCell ref="N6:T6"/>
    <mergeCell ref="N7:T7"/>
    <mergeCell ref="N8:T8"/>
    <mergeCell ref="N9:T9"/>
    <mergeCell ref="N10:T10"/>
    <mergeCell ref="N11:T11"/>
    <mergeCell ref="N13:T13"/>
    <mergeCell ref="N14:O14"/>
    <mergeCell ref="P14:T14"/>
    <mergeCell ref="N15:O15"/>
    <mergeCell ref="P15:T15"/>
    <mergeCell ref="N48:T48"/>
    <mergeCell ref="N23:T23"/>
    <mergeCell ref="N16:O16"/>
    <mergeCell ref="B33:L33"/>
    <mergeCell ref="B34:H34"/>
    <mergeCell ref="B51:L51"/>
    <mergeCell ref="B22:I22"/>
    <mergeCell ref="C3:H3"/>
    <mergeCell ref="B1:L1"/>
    <mergeCell ref="B2:L2"/>
    <mergeCell ref="B20:L20"/>
    <mergeCell ref="B32:L32"/>
    <mergeCell ref="N2:T2"/>
    <mergeCell ref="P16:T16"/>
    <mergeCell ref="N17:O17"/>
    <mergeCell ref="P17:T17"/>
    <mergeCell ref="N18:O18"/>
    <mergeCell ref="P18:T18"/>
    <mergeCell ref="N26:T26"/>
    <mergeCell ref="N27:O27"/>
    <mergeCell ref="P27:T27"/>
    <mergeCell ref="N19:O19"/>
    <mergeCell ref="P19:T19"/>
    <mergeCell ref="N20:O20"/>
  </mergeCells>
  <dataValidations count="1">
    <dataValidation type="list" sqref="I5:J15 I36:J46" xr:uid="{00000000-0002-0000-1400-000000000000}">
      <formula1>"0,1,2,3"</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20"/>
  <sheetViews>
    <sheetView workbookViewId="0">
      <selection activeCell="L21" sqref="L21"/>
    </sheetView>
  </sheetViews>
  <sheetFormatPr baseColWidth="10" defaultColWidth="9.140625" defaultRowHeight="15"/>
  <cols>
    <col min="1" max="1" width="9.140625" style="104"/>
    <col min="2" max="2" width="22" style="104" customWidth="1"/>
    <col min="3" max="3" width="56.28515625" style="104" customWidth="1"/>
    <col min="4" max="4" width="24" style="104" customWidth="1"/>
    <col min="5" max="5" width="47.42578125" style="104" customWidth="1"/>
    <col min="6" max="6" width="52" style="104" customWidth="1"/>
    <col min="7" max="7" width="60.28515625" style="104" customWidth="1"/>
    <col min="9" max="16384" width="9.140625" style="104"/>
  </cols>
  <sheetData>
    <row r="1" spans="2:9" ht="34.5" customHeight="1">
      <c r="B1" s="858" t="s">
        <v>5806</v>
      </c>
      <c r="C1" s="859"/>
      <c r="D1" s="859"/>
      <c r="E1" s="859"/>
      <c r="F1" s="859"/>
      <c r="G1" s="860"/>
      <c r="I1" s="215">
        <v>1</v>
      </c>
    </row>
    <row r="2" spans="2:9" ht="15" customHeight="1">
      <c r="B2" s="516"/>
      <c r="C2" s="599"/>
      <c r="D2" s="599"/>
      <c r="E2" s="599"/>
      <c r="F2" s="599"/>
      <c r="G2" s="600"/>
      <c r="I2" s="215">
        <v>1</v>
      </c>
    </row>
    <row r="3" spans="2:9" ht="42" customHeight="1">
      <c r="B3" s="569" t="s">
        <v>5807</v>
      </c>
      <c r="C3" s="570" t="s">
        <v>3476</v>
      </c>
      <c r="D3" s="570" t="s">
        <v>3470</v>
      </c>
      <c r="E3" s="570" t="s">
        <v>5329</v>
      </c>
      <c r="F3" s="570" t="s">
        <v>5330</v>
      </c>
      <c r="G3" s="601" t="s">
        <v>5808</v>
      </c>
      <c r="I3" s="215">
        <v>1</v>
      </c>
    </row>
    <row r="4" spans="2:9" ht="50.1" customHeight="1">
      <c r="B4" s="539" t="s">
        <v>5809</v>
      </c>
      <c r="C4" s="537" t="s">
        <v>5810</v>
      </c>
      <c r="D4" s="537" t="s">
        <v>5811</v>
      </c>
      <c r="E4" s="532" t="s">
        <v>5812</v>
      </c>
      <c r="F4" s="532" t="s">
        <v>5813</v>
      </c>
      <c r="G4" s="602" t="s">
        <v>5814</v>
      </c>
      <c r="I4" s="215">
        <v>1</v>
      </c>
    </row>
    <row r="5" spans="2:9" ht="50.1" customHeight="1">
      <c r="B5" s="539" t="s">
        <v>5815</v>
      </c>
      <c r="C5" s="537" t="s">
        <v>5816</v>
      </c>
      <c r="D5" s="537" t="s">
        <v>5817</v>
      </c>
      <c r="E5" s="532" t="s">
        <v>5818</v>
      </c>
      <c r="F5" s="532" t="s">
        <v>5819</v>
      </c>
      <c r="G5" s="602" t="s">
        <v>5820</v>
      </c>
      <c r="I5" s="215">
        <v>1</v>
      </c>
    </row>
    <row r="6" spans="2:9" ht="50.1" customHeight="1">
      <c r="B6" s="539" t="s">
        <v>5821</v>
      </c>
      <c r="C6" s="537" t="s">
        <v>5822</v>
      </c>
      <c r="D6" s="537" t="s">
        <v>5823</v>
      </c>
      <c r="E6" s="532" t="s">
        <v>5824</v>
      </c>
      <c r="F6" s="532" t="s">
        <v>5825</v>
      </c>
      <c r="G6" s="602" t="s">
        <v>5826</v>
      </c>
      <c r="I6" s="215">
        <v>1</v>
      </c>
    </row>
    <row r="7" spans="2:9" ht="50.1" customHeight="1">
      <c r="B7" s="539" t="s">
        <v>4607</v>
      </c>
      <c r="C7" s="537" t="s">
        <v>72</v>
      </c>
      <c r="D7" s="537" t="s">
        <v>5827</v>
      </c>
      <c r="E7" s="532" t="s">
        <v>5828</v>
      </c>
      <c r="F7" s="532"/>
      <c r="G7" s="602" t="s">
        <v>5829</v>
      </c>
      <c r="I7" s="215">
        <v>1</v>
      </c>
    </row>
    <row r="8" spans="2:9" ht="50.1" customHeight="1">
      <c r="B8" s="539" t="s">
        <v>5830</v>
      </c>
      <c r="C8" s="537" t="s">
        <v>5831</v>
      </c>
      <c r="D8" s="537" t="s">
        <v>5832</v>
      </c>
      <c r="E8" s="532" t="s">
        <v>5833</v>
      </c>
      <c r="F8" s="532"/>
      <c r="G8" s="602" t="s">
        <v>5834</v>
      </c>
      <c r="I8" s="215">
        <v>1</v>
      </c>
    </row>
    <row r="9" spans="2:9" ht="50.1" customHeight="1">
      <c r="B9" s="539" t="s">
        <v>5835</v>
      </c>
      <c r="C9" s="537" t="s">
        <v>5836</v>
      </c>
      <c r="D9" s="537" t="s">
        <v>5837</v>
      </c>
      <c r="E9" s="532" t="s">
        <v>5838</v>
      </c>
      <c r="F9" s="532"/>
      <c r="G9" s="602" t="s">
        <v>5839</v>
      </c>
      <c r="I9" s="215">
        <v>1</v>
      </c>
    </row>
    <row r="10" spans="2:9" ht="15" customHeight="1">
      <c r="B10" s="531"/>
      <c r="C10" s="532"/>
      <c r="D10" s="532"/>
      <c r="E10" s="532"/>
      <c r="F10" s="532"/>
      <c r="G10" s="533"/>
      <c r="I10" s="215">
        <v>1</v>
      </c>
    </row>
    <row r="11" spans="2:9" ht="26.45" customHeight="1">
      <c r="B11" s="861" t="s">
        <v>5840</v>
      </c>
      <c r="C11" s="862"/>
      <c r="D11" s="862"/>
      <c r="E11" s="862"/>
      <c r="F11" s="862"/>
      <c r="G11" s="863"/>
      <c r="I11" s="215">
        <v>1</v>
      </c>
    </row>
    <row r="12" spans="2:9" ht="26.45" customHeight="1">
      <c r="B12" s="536" t="s">
        <v>9</v>
      </c>
      <c r="C12" s="604" t="s">
        <v>5841</v>
      </c>
      <c r="D12" s="605"/>
      <c r="E12" s="605"/>
      <c r="F12" s="605"/>
      <c r="G12" s="606"/>
      <c r="I12" s="215">
        <v>1</v>
      </c>
    </row>
    <row r="13" spans="2:9" ht="26.45" customHeight="1">
      <c r="B13" s="536" t="s">
        <v>13</v>
      </c>
      <c r="C13" s="604" t="s">
        <v>5842</v>
      </c>
      <c r="D13" s="605"/>
      <c r="E13" s="605"/>
      <c r="F13" s="605"/>
      <c r="G13" s="606"/>
      <c r="I13" s="215">
        <v>1</v>
      </c>
    </row>
    <row r="14" spans="2:9" ht="26.45" customHeight="1">
      <c r="B14" s="536" t="s">
        <v>17</v>
      </c>
      <c r="C14" s="604" t="s">
        <v>5843</v>
      </c>
      <c r="D14" s="605"/>
      <c r="E14" s="605"/>
      <c r="F14" s="605"/>
      <c r="G14" s="606"/>
      <c r="I14" s="215">
        <v>1</v>
      </c>
    </row>
    <row r="15" spans="2:9" ht="26.45" customHeight="1">
      <c r="B15" s="536" t="s">
        <v>21</v>
      </c>
      <c r="C15" s="604" t="s">
        <v>5844</v>
      </c>
      <c r="D15" s="605"/>
      <c r="E15" s="605"/>
      <c r="F15" s="605"/>
      <c r="G15" s="606"/>
      <c r="I15" s="215">
        <v>1</v>
      </c>
    </row>
    <row r="16" spans="2:9" ht="26.45" customHeight="1">
      <c r="B16" s="603" t="s">
        <v>25</v>
      </c>
      <c r="C16" s="607" t="s">
        <v>5845</v>
      </c>
      <c r="D16" s="608"/>
      <c r="E16" s="608"/>
      <c r="F16" s="608"/>
      <c r="G16" s="609"/>
      <c r="I16" s="215">
        <v>1</v>
      </c>
    </row>
    <row r="17" spans="1:9">
      <c r="I17" s="215">
        <v>1</v>
      </c>
    </row>
    <row r="18" spans="1:9" ht="15.75">
      <c r="B18" s="610" t="s">
        <v>5847</v>
      </c>
      <c r="C18" s="540" t="str" cm="1">
        <f t="array" aca="1" ref="C18" ca="1">CELL("nomfichier")</f>
        <v>D:\Données\1.UPRT\0-UPRT.fait\1-UPRT.FR-SITE-WEB\ff-fiches-fabrications\ff.fiches.fabrication.2026\ffr-restaurant-2026\[02-16-parcours-saveurs_complet.28.09.2026.xlsx]13_MATRICE_MAROC</v>
      </c>
      <c r="D18" s="540"/>
      <c r="E18" s="540"/>
      <c r="F18" s="540"/>
      <c r="I18" s="215">
        <v>1</v>
      </c>
    </row>
    <row r="19" spans="1:9">
      <c r="I19" s="216" t="s">
        <v>172</v>
      </c>
    </row>
    <row r="20" spans="1:9">
      <c r="A20" s="215">
        <v>1</v>
      </c>
      <c r="B20" s="215">
        <v>1</v>
      </c>
      <c r="C20" s="215">
        <v>1</v>
      </c>
      <c r="D20" s="215">
        <v>1</v>
      </c>
      <c r="E20" s="215">
        <v>1</v>
      </c>
      <c r="F20" s="215">
        <v>1</v>
      </c>
      <c r="G20" s="215">
        <v>1</v>
      </c>
      <c r="H20" s="215">
        <v>1</v>
      </c>
      <c r="I20" s="217" t="str">
        <f>ADDRESS(ROW(),COLUMN(),4)</f>
        <v>I20</v>
      </c>
    </row>
  </sheetData>
  <mergeCells count="2">
    <mergeCell ref="B1:G1"/>
    <mergeCell ref="B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22</vt:i4>
      </vt:variant>
    </vt:vector>
  </HeadingPairs>
  <TitlesOfParts>
    <vt:vector size="22" baseType="lpstr">
      <vt:lpstr>00_ACCUEIL</vt:lpstr>
      <vt:lpstr>06_MODE_EMPLOI</vt:lpstr>
      <vt:lpstr>01_COMPRENDRE</vt:lpstr>
      <vt:lpstr>02_DEGUSTER</vt:lpstr>
      <vt:lpstr>03_EXERCICES</vt:lpstr>
      <vt:lpstr>04_REPERTOIRE.par.famille</vt:lpstr>
      <vt:lpstr>04_REPERTOIRE.Alphabétique</vt:lpstr>
      <vt:lpstr>05_FORMATEUR</vt:lpstr>
      <vt:lpstr>07_SAVEURS_CREOLES</vt:lpstr>
      <vt:lpstr>08_STREET_FOOD</vt:lpstr>
      <vt:lpstr>Document.de.base</vt:lpstr>
      <vt:lpstr>Sources</vt:lpstr>
      <vt:lpstr>09_MAROC_MEDIT</vt:lpstr>
      <vt:lpstr>10_MATRICE_MEDIT</vt:lpstr>
      <vt:lpstr>11_ATELIERS_MEDIT</vt:lpstr>
      <vt:lpstr>12_FORMATEUR_MEDIT</vt:lpstr>
      <vt:lpstr>13_MATRICE_MAROC</vt:lpstr>
      <vt:lpstr>14_CONDIMENTS_MAROC</vt:lpstr>
      <vt:lpstr>15_TAJINE_TECHNO</vt:lpstr>
      <vt:lpstr>16_TP_MAROC</vt:lpstr>
      <vt:lpstr>17_EVALUATION_MAROC</vt:lpstr>
      <vt:lpstr>18_SOURCES_MAROC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Leboucher</dc:creator>
  <cp:lastModifiedBy>Joël Leboucher</cp:lastModifiedBy>
  <dcterms:created xsi:type="dcterms:W3CDTF">2026-09-28T14:28:45Z</dcterms:created>
  <dcterms:modified xsi:type="dcterms:W3CDTF">2026-09-29T05:35:09Z</dcterms:modified>
</cp:coreProperties>
</file>