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codeName="ThisWorkbook"/>
  <mc:AlternateContent xmlns:mc="http://schemas.openxmlformats.org/markup-compatibility/2006">
    <mc:Choice Requires="x15">
      <x15ac:absPath xmlns:x15ac="http://schemas.microsoft.com/office/spreadsheetml/2010/11/ac" url="D:\Données\1.UPRT\0-UPRT.fait\1-UPRT.FR-SITE-WEB\ff-fiches-fabrications\ff.fiches.fabrication.2023\UPRT.23.aout\"/>
    </mc:Choice>
  </mc:AlternateContent>
  <xr:revisionPtr revIDLastSave="0" documentId="8_{7EB97E5D-E505-4DC5-8509-C8318F86E5F9}" xr6:coauthVersionLast="47" xr6:coauthVersionMax="47" xr10:uidLastSave="{00000000-0000-0000-0000-000000000000}"/>
  <bookViews>
    <workbookView xWindow="28680" yWindow="-120" windowWidth="29040" windowHeight="15720" xr2:uid="{00000000-000D-0000-FFFF-FFFF00000000}"/>
  </bookViews>
  <sheets>
    <sheet name="Nota" sheetId="15" r:id="rId1"/>
    <sheet name="Pointage Planning" sheetId="6" r:id="rId2"/>
    <sheet name="Planning" sheetId="11" r:id="rId3"/>
    <sheet name="Calendrier Perpétuel" sheetId="12" r:id="rId4"/>
    <sheet name="Légende et horaires" sheetId="14" r:id="rId5"/>
    <sheet name="Sources" sheetId="1" r:id="rId6"/>
    <sheet name="Infos Excel" sheetId="13" r:id="rId7"/>
    <sheet name="Prompt.ChatGPT" sheetId="16" r:id="rId8"/>
  </sheets>
  <externalReferences>
    <externalReference r:id="rId9"/>
    <externalReference r:id="rId10"/>
    <externalReference r:id="rId11"/>
    <externalReference r:id="rId12"/>
  </externalReferences>
  <definedNames>
    <definedName name="An">'Calendrier Perpétuel'!$B$2</definedName>
    <definedName name="Année" localSheetId="6">[1]BDSalariés!$A$2</definedName>
    <definedName name="Année" localSheetId="1">'Pointage Planning'!#REF!</definedName>
    <definedName name="Année">#REF!</definedName>
    <definedName name="Aoû_Dim1">#N/A</definedName>
    <definedName name="Avr_Dim1">#N/A</definedName>
    <definedName name="ChoixAnnee">'[2]Vue Mensuelle'!$M$2</definedName>
    <definedName name="Déc_Dim1">#N/A</definedName>
    <definedName name="Feries" localSheetId="6">[1]BaseCald!#REF!</definedName>
    <definedName name="Feries">#REF!</definedName>
    <definedName name="Fériés">'[3]exemple.pointages.horaires'!$L$3:$L$15</definedName>
    <definedName name="Fév_Dim1">#N/A</definedName>
    <definedName name="_xlnm.Print_Titles" localSheetId="2">Planning!$A:$B</definedName>
    <definedName name="_xlnm.Print_Titles" localSheetId="1">'Pointage Planning'!$A:$G</definedName>
    <definedName name="Jan_Dim1">#N/A</definedName>
    <definedName name="Juil_Dim1">#N/A</definedName>
    <definedName name="Juin_Dim1">#N/A</definedName>
    <definedName name="Mai_Dim1">#N/A</definedName>
    <definedName name="Mar_Dim1">#N/A</definedName>
    <definedName name="Nov_Dim1">#N/A</definedName>
    <definedName name="Oct_Dim1">#N/A</definedName>
    <definedName name="Pâques" localSheetId="6">'[1]Jours fériés'!$E$4</definedName>
    <definedName name="Pâques">#REF!</definedName>
    <definedName name="Pentecôte" localSheetId="6">'[1]Jours fériés'!$E$9</definedName>
    <definedName name="Pentecôte">#REF!</definedName>
    <definedName name="Sep_Dim1">#N/A</definedName>
    <definedName name="TempDate" localSheetId="2">DATE(#REF!,COLUMN()-1,ROW()-2)</definedName>
    <definedName name="TempDate">DATE(#REF!,COLUMN()-1,ROW()-2)</definedName>
    <definedName name="X_Werte">OFFSET('[4]Suivi d''activité'!$C$7,1,0,COUNTA('[4]Suivi d''activité'!$C$8:$C$20),1)</definedName>
    <definedName name="Y1_Werte">OFFSET('[4]Suivi d''activité'!$D$7,1,0,COUNT('[4]Suivi d''activité'!$D$8:$D$20),1)</definedName>
    <definedName name="Y2_Werte">OFFSET('[4]Suivi d''activité'!$E$7,1,0,COUNT('[4]Suivi d''activité'!$E$8:$E$20),1)</definedName>
    <definedName name="_xlnm.Print_Area" localSheetId="4">'Légende et horaires'!$A$1:$Q$56</definedName>
    <definedName name="_xlnm.Print_Area" localSheetId="2">Planning!$A$1:$AH$31</definedName>
    <definedName name="_xlnm.Print_Area" localSheetId="1">'Pointage Planning'!$A$1:$DC$42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36" i="15" l="1"/>
  <c r="D2" i="14" l="1" a="1"/>
  <c r="D2" i="14" s="1"/>
  <c r="C9" i="14" a="1"/>
  <c r="C9" i="14" s="1"/>
  <c r="AN30" i="11"/>
  <c r="AM30" i="11"/>
  <c r="AL30" i="11"/>
  <c r="AK30" i="11"/>
  <c r="AJ30" i="11"/>
  <c r="AN29" i="11"/>
  <c r="AM29" i="11"/>
  <c r="AL29" i="11"/>
  <c r="AK29" i="11"/>
  <c r="AJ29" i="11"/>
  <c r="AN6" i="11"/>
  <c r="AM6" i="11"/>
  <c r="AL6" i="11"/>
  <c r="AK6" i="11"/>
  <c r="AJ6" i="11"/>
  <c r="F38" i="11"/>
  <c r="F37" i="11"/>
  <c r="F36" i="11"/>
  <c r="F35" i="11"/>
  <c r="F34" i="11"/>
  <c r="O50" i="14" l="1"/>
  <c r="O49" i="14"/>
  <c r="O48" i="14"/>
  <c r="O46" i="14"/>
  <c r="O45" i="14"/>
  <c r="O44" i="14"/>
  <c r="O43" i="14"/>
  <c r="O42" i="14"/>
  <c r="O41" i="14"/>
  <c r="O40" i="14"/>
  <c r="O39" i="14"/>
  <c r="O38" i="14"/>
  <c r="O37" i="14"/>
  <c r="O36" i="14"/>
  <c r="O35" i="14"/>
  <c r="O34" i="14"/>
  <c r="O33" i="14"/>
  <c r="O32" i="14"/>
  <c r="O31" i="14"/>
  <c r="O30" i="14"/>
  <c r="O29" i="14"/>
  <c r="O28" i="14"/>
  <c r="O27" i="14"/>
  <c r="O26" i="14"/>
  <c r="O25" i="14"/>
  <c r="O24" i="14"/>
  <c r="O23" i="14"/>
  <c r="O22" i="14"/>
  <c r="O21" i="14"/>
  <c r="O20" i="14"/>
  <c r="O19" i="14"/>
  <c r="O18" i="14"/>
  <c r="O17" i="14"/>
  <c r="O16" i="14"/>
  <c r="O15" i="14"/>
  <c r="O14" i="14"/>
  <c r="O13" i="14"/>
  <c r="N11" i="14"/>
  <c r="AH2" i="6" l="1"/>
  <c r="X2" i="11"/>
  <c r="F109" i="13"/>
  <c r="F108" i="13"/>
  <c r="F107" i="13"/>
  <c r="F106" i="13"/>
  <c r="F105" i="13"/>
  <c r="F102" i="13"/>
  <c r="F100" i="13"/>
  <c r="F98" i="13"/>
  <c r="F101" i="13" s="1"/>
  <c r="F97" i="13"/>
  <c r="E76" i="13"/>
  <c r="D76" i="13"/>
  <c r="C76" i="13"/>
  <c r="C77" i="13" s="1"/>
  <c r="C74" i="13"/>
  <c r="C84" i="13" s="1"/>
  <c r="C85" i="13" s="1"/>
  <c r="C73" i="13"/>
  <c r="C72" i="13"/>
  <c r="C71" i="13"/>
  <c r="C70" i="13"/>
  <c r="C69" i="13"/>
  <c r="C68" i="13"/>
  <c r="C67" i="13"/>
  <c r="C83" i="13" s="1"/>
  <c r="M36" i="12"/>
  <c r="M5" i="12" s="1"/>
  <c r="M6" i="12" s="1"/>
  <c r="M7" i="12" s="1"/>
  <c r="M8" i="12" s="1"/>
  <c r="M9" i="12" s="1"/>
  <c r="M10" i="12" s="1"/>
  <c r="M11" i="12" s="1"/>
  <c r="M12" i="12" s="1"/>
  <c r="M13" i="12" s="1"/>
  <c r="M14" i="12" s="1"/>
  <c r="M15" i="12" s="1"/>
  <c r="M16" i="12" s="1"/>
  <c r="M17" i="12" s="1"/>
  <c r="M18" i="12" s="1"/>
  <c r="M19" i="12" s="1"/>
  <c r="M20" i="12" s="1"/>
  <c r="M21" i="12" s="1"/>
  <c r="M22" i="12" s="1"/>
  <c r="M23" i="12" s="1"/>
  <c r="M24" i="12" s="1"/>
  <c r="M25" i="12" s="1"/>
  <c r="M26" i="12" s="1"/>
  <c r="M27" i="12" s="1"/>
  <c r="M28" i="12" s="1"/>
  <c r="M29" i="12" s="1"/>
  <c r="M30" i="12" s="1"/>
  <c r="M31" i="12" s="1"/>
  <c r="M32" i="12" s="1"/>
  <c r="M33" i="12" s="1"/>
  <c r="M34" i="12" s="1"/>
  <c r="M35" i="12" s="1"/>
  <c r="L36" i="12"/>
  <c r="L5" i="12" s="1"/>
  <c r="L6" i="12" s="1"/>
  <c r="L7" i="12" s="1"/>
  <c r="L8" i="12" s="1"/>
  <c r="L9" i="12" s="1"/>
  <c r="L10" i="12" s="1"/>
  <c r="L11" i="12" s="1"/>
  <c r="L12" i="12" s="1"/>
  <c r="L13" i="12" s="1"/>
  <c r="L14" i="12" s="1"/>
  <c r="L15" i="12" s="1"/>
  <c r="L16" i="12" s="1"/>
  <c r="L17" i="12" s="1"/>
  <c r="L18" i="12" s="1"/>
  <c r="L19" i="12" s="1"/>
  <c r="L20" i="12" s="1"/>
  <c r="L21" i="12" s="1"/>
  <c r="L22" i="12" s="1"/>
  <c r="L23" i="12" s="1"/>
  <c r="L24" i="12" s="1"/>
  <c r="L25" i="12" s="1"/>
  <c r="L26" i="12" s="1"/>
  <c r="L27" i="12" s="1"/>
  <c r="L28" i="12" s="1"/>
  <c r="L29" i="12" s="1"/>
  <c r="L30" i="12" s="1"/>
  <c r="L31" i="12" s="1"/>
  <c r="L32" i="12" s="1"/>
  <c r="L33" i="12" s="1"/>
  <c r="L34" i="12" s="1"/>
  <c r="L35" i="12" s="1"/>
  <c r="K36" i="12"/>
  <c r="K5" i="12" s="1"/>
  <c r="K6" i="12" s="1"/>
  <c r="K7" i="12" s="1"/>
  <c r="K8" i="12" s="1"/>
  <c r="K9" i="12" s="1"/>
  <c r="K10" i="12" s="1"/>
  <c r="K11" i="12" s="1"/>
  <c r="K12" i="12" s="1"/>
  <c r="K13" i="12" s="1"/>
  <c r="K14" i="12" s="1"/>
  <c r="K15" i="12" s="1"/>
  <c r="K16" i="12" s="1"/>
  <c r="K17" i="12" s="1"/>
  <c r="K18" i="12" s="1"/>
  <c r="K19" i="12" s="1"/>
  <c r="K20" i="12" s="1"/>
  <c r="K21" i="12" s="1"/>
  <c r="K22" i="12" s="1"/>
  <c r="K23" i="12" s="1"/>
  <c r="K24" i="12" s="1"/>
  <c r="K25" i="12" s="1"/>
  <c r="K26" i="12" s="1"/>
  <c r="K27" i="12" s="1"/>
  <c r="K28" i="12" s="1"/>
  <c r="K29" i="12" s="1"/>
  <c r="K30" i="12" s="1"/>
  <c r="K31" i="12" s="1"/>
  <c r="K32" i="12" s="1"/>
  <c r="K33" i="12" s="1"/>
  <c r="K34" i="12" s="1"/>
  <c r="K35" i="12" s="1"/>
  <c r="J36" i="12"/>
  <c r="J5" i="12" s="1"/>
  <c r="J6" i="12" s="1"/>
  <c r="J7" i="12" s="1"/>
  <c r="J8" i="12" s="1"/>
  <c r="J9" i="12" s="1"/>
  <c r="J10" i="12" s="1"/>
  <c r="J11" i="12" s="1"/>
  <c r="J12" i="12" s="1"/>
  <c r="J13" i="12" s="1"/>
  <c r="J14" i="12" s="1"/>
  <c r="J15" i="12" s="1"/>
  <c r="J16" i="12" s="1"/>
  <c r="J17" i="12" s="1"/>
  <c r="J18" i="12" s="1"/>
  <c r="J19" i="12" s="1"/>
  <c r="J20" i="12" s="1"/>
  <c r="J21" i="12" s="1"/>
  <c r="J22" i="12" s="1"/>
  <c r="J23" i="12" s="1"/>
  <c r="J24" i="12" s="1"/>
  <c r="J25" i="12" s="1"/>
  <c r="J26" i="12" s="1"/>
  <c r="J27" i="12" s="1"/>
  <c r="J28" i="12" s="1"/>
  <c r="J29" i="12" s="1"/>
  <c r="J30" i="12" s="1"/>
  <c r="J31" i="12" s="1"/>
  <c r="J32" i="12" s="1"/>
  <c r="J33" i="12" s="1"/>
  <c r="J34" i="12" s="1"/>
  <c r="J35" i="12" s="1"/>
  <c r="I36" i="12"/>
  <c r="I5" i="12" s="1"/>
  <c r="I6" i="12" s="1"/>
  <c r="I7" i="12" s="1"/>
  <c r="I8" i="12" s="1"/>
  <c r="I9" i="12" s="1"/>
  <c r="I10" i="12" s="1"/>
  <c r="I11" i="12" s="1"/>
  <c r="I12" i="12" s="1"/>
  <c r="I13" i="12" s="1"/>
  <c r="I14" i="12" s="1"/>
  <c r="I15" i="12" s="1"/>
  <c r="I16" i="12" s="1"/>
  <c r="I17" i="12" s="1"/>
  <c r="I18" i="12" s="1"/>
  <c r="I19" i="12" s="1"/>
  <c r="I20" i="12" s="1"/>
  <c r="I21" i="12" s="1"/>
  <c r="I22" i="12" s="1"/>
  <c r="I23" i="12" s="1"/>
  <c r="I24" i="12" s="1"/>
  <c r="I25" i="12" s="1"/>
  <c r="I26" i="12" s="1"/>
  <c r="I27" i="12" s="1"/>
  <c r="I28" i="12" s="1"/>
  <c r="I29" i="12" s="1"/>
  <c r="I30" i="12" s="1"/>
  <c r="I31" i="12" s="1"/>
  <c r="I32" i="12" s="1"/>
  <c r="I33" i="12" s="1"/>
  <c r="I34" i="12" s="1"/>
  <c r="I35" i="12" s="1"/>
  <c r="H36" i="12"/>
  <c r="H5" i="12" s="1"/>
  <c r="H6" i="12" s="1"/>
  <c r="H7" i="12" s="1"/>
  <c r="H8" i="12" s="1"/>
  <c r="H9" i="12" s="1"/>
  <c r="H10" i="12" s="1"/>
  <c r="H11" i="12" s="1"/>
  <c r="H12" i="12" s="1"/>
  <c r="H13" i="12" s="1"/>
  <c r="H14" i="12" s="1"/>
  <c r="H15" i="12" s="1"/>
  <c r="H16" i="12" s="1"/>
  <c r="H17" i="12" s="1"/>
  <c r="H18" i="12" s="1"/>
  <c r="H19" i="12" s="1"/>
  <c r="H20" i="12" s="1"/>
  <c r="H21" i="12" s="1"/>
  <c r="H22" i="12" s="1"/>
  <c r="H23" i="12" s="1"/>
  <c r="H24" i="12" s="1"/>
  <c r="H25" i="12" s="1"/>
  <c r="H26" i="12" s="1"/>
  <c r="H27" i="12" s="1"/>
  <c r="H28" i="12" s="1"/>
  <c r="H29" i="12" s="1"/>
  <c r="H30" i="12" s="1"/>
  <c r="H31" i="12" s="1"/>
  <c r="H32" i="12" s="1"/>
  <c r="H33" i="12" s="1"/>
  <c r="H34" i="12" s="1"/>
  <c r="H35" i="12" s="1"/>
  <c r="G36" i="12"/>
  <c r="G5" i="12" s="1"/>
  <c r="G6" i="12" s="1"/>
  <c r="G7" i="12" s="1"/>
  <c r="G8" i="12" s="1"/>
  <c r="G9" i="12" s="1"/>
  <c r="G10" i="12" s="1"/>
  <c r="G11" i="12" s="1"/>
  <c r="G12" i="12" s="1"/>
  <c r="G13" i="12" s="1"/>
  <c r="G14" i="12" s="1"/>
  <c r="G15" i="12" s="1"/>
  <c r="G16" i="12" s="1"/>
  <c r="G17" i="12" s="1"/>
  <c r="G18" i="12" s="1"/>
  <c r="G19" i="12" s="1"/>
  <c r="G20" i="12" s="1"/>
  <c r="G21" i="12" s="1"/>
  <c r="G22" i="12" s="1"/>
  <c r="G23" i="12" s="1"/>
  <c r="G24" i="12" s="1"/>
  <c r="G25" i="12" s="1"/>
  <c r="G26" i="12" s="1"/>
  <c r="G27" i="12" s="1"/>
  <c r="G28" i="12" s="1"/>
  <c r="G29" i="12" s="1"/>
  <c r="G30" i="12" s="1"/>
  <c r="G31" i="12" s="1"/>
  <c r="G32" i="12" s="1"/>
  <c r="G33" i="12" s="1"/>
  <c r="G34" i="12" s="1"/>
  <c r="G35" i="12" s="1"/>
  <c r="F36" i="12"/>
  <c r="F5" i="12" s="1"/>
  <c r="F6" i="12" s="1"/>
  <c r="F7" i="12" s="1"/>
  <c r="F8" i="12" s="1"/>
  <c r="F9" i="12" s="1"/>
  <c r="F10" i="12" s="1"/>
  <c r="F11" i="12" s="1"/>
  <c r="F12" i="12" s="1"/>
  <c r="F13" i="12" s="1"/>
  <c r="F14" i="12" s="1"/>
  <c r="F15" i="12" s="1"/>
  <c r="F16" i="12" s="1"/>
  <c r="F17" i="12" s="1"/>
  <c r="F18" i="12" s="1"/>
  <c r="F19" i="12" s="1"/>
  <c r="F20" i="12" s="1"/>
  <c r="F21" i="12" s="1"/>
  <c r="F22" i="12" s="1"/>
  <c r="F23" i="12" s="1"/>
  <c r="F24" i="12" s="1"/>
  <c r="F25" i="12" s="1"/>
  <c r="F26" i="12" s="1"/>
  <c r="F27" i="12" s="1"/>
  <c r="F28" i="12" s="1"/>
  <c r="F29" i="12" s="1"/>
  <c r="F30" i="12" s="1"/>
  <c r="F31" i="12" s="1"/>
  <c r="F32" i="12" s="1"/>
  <c r="F33" i="12" s="1"/>
  <c r="F34" i="12" s="1"/>
  <c r="F35" i="12" s="1"/>
  <c r="E36" i="12"/>
  <c r="E4" i="12" s="1"/>
  <c r="D36" i="12"/>
  <c r="D5" i="12" s="1"/>
  <c r="D6" i="12" s="1"/>
  <c r="D7" i="12" s="1"/>
  <c r="D8" i="12" s="1"/>
  <c r="D9" i="12" s="1"/>
  <c r="D10" i="12" s="1"/>
  <c r="D11" i="12" s="1"/>
  <c r="D12" i="12" s="1"/>
  <c r="D13" i="12" s="1"/>
  <c r="D14" i="12" s="1"/>
  <c r="D15" i="12" s="1"/>
  <c r="D16" i="12" s="1"/>
  <c r="D17" i="12" s="1"/>
  <c r="D18" i="12" s="1"/>
  <c r="D19" i="12" s="1"/>
  <c r="D20" i="12" s="1"/>
  <c r="D21" i="12" s="1"/>
  <c r="D22" i="12" s="1"/>
  <c r="D23" i="12" s="1"/>
  <c r="D24" i="12" s="1"/>
  <c r="D25" i="12" s="1"/>
  <c r="D26" i="12" s="1"/>
  <c r="D27" i="12" s="1"/>
  <c r="D28" i="12" s="1"/>
  <c r="D29" i="12" s="1"/>
  <c r="D30" i="12" s="1"/>
  <c r="D31" i="12" s="1"/>
  <c r="D32" i="12" s="1"/>
  <c r="D33" i="12" s="1"/>
  <c r="D34" i="12" s="1"/>
  <c r="D35" i="12" s="1"/>
  <c r="C36" i="12"/>
  <c r="C4" i="12" s="1"/>
  <c r="B36" i="12"/>
  <c r="B5" i="12" s="1"/>
  <c r="B6" i="12" s="1"/>
  <c r="B7" i="12" s="1"/>
  <c r="B8" i="12" s="1"/>
  <c r="B9" i="12" s="1"/>
  <c r="B10" i="12" s="1"/>
  <c r="B11" i="12" s="1"/>
  <c r="B12" i="12" s="1"/>
  <c r="B13" i="12" s="1"/>
  <c r="B14" i="12" s="1"/>
  <c r="B15" i="12" s="1"/>
  <c r="B16" i="12" s="1"/>
  <c r="B17" i="12" s="1"/>
  <c r="B18" i="12" s="1"/>
  <c r="B19" i="12" s="1"/>
  <c r="B20" i="12" s="1"/>
  <c r="B21" i="12" s="1"/>
  <c r="B22" i="12" s="1"/>
  <c r="B23" i="12" s="1"/>
  <c r="B24" i="12" s="1"/>
  <c r="B25" i="12" s="1"/>
  <c r="B26" i="12" s="1"/>
  <c r="B27" i="12" s="1"/>
  <c r="B28" i="12" s="1"/>
  <c r="B29" i="12" s="1"/>
  <c r="B30" i="12" s="1"/>
  <c r="B31" i="12" s="1"/>
  <c r="B32" i="12" s="1"/>
  <c r="B33" i="12" s="1"/>
  <c r="B34" i="12" s="1"/>
  <c r="B35" i="12" s="1"/>
  <c r="O25" i="12"/>
  <c r="O24" i="12"/>
  <c r="O23" i="12"/>
  <c r="O22" i="12"/>
  <c r="O21" i="12"/>
  <c r="O20" i="12"/>
  <c r="O19" i="12"/>
  <c r="O18" i="12"/>
  <c r="O17" i="12"/>
  <c r="O16" i="12"/>
  <c r="O15" i="12"/>
  <c r="O14" i="12"/>
  <c r="O13" i="12"/>
  <c r="O12" i="12"/>
  <c r="O11" i="12"/>
  <c r="O10" i="12"/>
  <c r="O9" i="12"/>
  <c r="O8" i="12"/>
  <c r="O7" i="12"/>
  <c r="O6" i="12"/>
  <c r="O5" i="12"/>
  <c r="O4" i="12"/>
  <c r="M4" i="12"/>
  <c r="L4" i="12"/>
  <c r="I4" i="12" l="1"/>
  <c r="H4" i="12"/>
  <c r="G4" i="12"/>
  <c r="E5" i="12"/>
  <c r="E6" i="12" s="1"/>
  <c r="E7" i="12" s="1"/>
  <c r="E8" i="12" s="1"/>
  <c r="E9" i="12" s="1"/>
  <c r="E10" i="12" s="1"/>
  <c r="E11" i="12" s="1"/>
  <c r="E12" i="12" s="1"/>
  <c r="E13" i="12" s="1"/>
  <c r="E14" i="12" s="1"/>
  <c r="E15" i="12" s="1"/>
  <c r="E16" i="12" s="1"/>
  <c r="E17" i="12" s="1"/>
  <c r="E18" i="12" s="1"/>
  <c r="E19" i="12" s="1"/>
  <c r="E20" i="12" s="1"/>
  <c r="E21" i="12" s="1"/>
  <c r="E22" i="12" s="1"/>
  <c r="E23" i="12" s="1"/>
  <c r="E24" i="12" s="1"/>
  <c r="E25" i="12" s="1"/>
  <c r="E26" i="12" s="1"/>
  <c r="E27" i="12" s="1"/>
  <c r="E28" i="12" s="1"/>
  <c r="E29" i="12" s="1"/>
  <c r="E30" i="12" s="1"/>
  <c r="E31" i="12" s="1"/>
  <c r="E32" i="12" s="1"/>
  <c r="E33" i="12" s="1"/>
  <c r="E34" i="12" s="1"/>
  <c r="E35" i="12" s="1"/>
  <c r="D4" i="12"/>
  <c r="C79" i="13"/>
  <c r="F99" i="13"/>
  <c r="F103" i="13" s="1"/>
  <c r="F104" i="13" s="1"/>
  <c r="C80" i="13"/>
  <c r="C86" i="13"/>
  <c r="C78" i="13"/>
  <c r="K4" i="12"/>
  <c r="C5" i="12"/>
  <c r="C6" i="12" s="1"/>
  <c r="C7" i="12" s="1"/>
  <c r="C8" i="12" s="1"/>
  <c r="C9" i="12" s="1"/>
  <c r="C10" i="12" s="1"/>
  <c r="C11" i="12" s="1"/>
  <c r="C12" i="12" s="1"/>
  <c r="C13" i="12" s="1"/>
  <c r="C14" i="12" s="1"/>
  <c r="C15" i="12" s="1"/>
  <c r="C16" i="12" s="1"/>
  <c r="C17" i="12" s="1"/>
  <c r="C18" i="12" s="1"/>
  <c r="C19" i="12" s="1"/>
  <c r="C20" i="12" s="1"/>
  <c r="C21" i="12" s="1"/>
  <c r="C22" i="12" s="1"/>
  <c r="C23" i="12" s="1"/>
  <c r="C24" i="12" s="1"/>
  <c r="C25" i="12" s="1"/>
  <c r="C26" i="12" s="1"/>
  <c r="C27" i="12" s="1"/>
  <c r="C28" i="12" s="1"/>
  <c r="C29" i="12" s="1"/>
  <c r="C30" i="12" s="1"/>
  <c r="C31" i="12" s="1"/>
  <c r="C32" i="12" s="1"/>
  <c r="C33" i="12" s="1"/>
  <c r="C34" i="12" s="1"/>
  <c r="C35" i="12" s="1"/>
  <c r="B4" i="12"/>
  <c r="F4" i="12"/>
  <c r="J4" i="12"/>
  <c r="H36" i="11" l="1"/>
  <c r="AN5" i="11"/>
  <c r="AM5" i="11"/>
  <c r="AL5" i="11"/>
  <c r="AK5" i="11"/>
  <c r="AJ5" i="11"/>
  <c r="F42" i="11"/>
  <c r="F41" i="11"/>
  <c r="F40" i="11"/>
  <c r="AH29" i="11"/>
  <c r="AH31" i="11" s="1"/>
  <c r="AG29" i="11"/>
  <c r="AG31" i="11" s="1"/>
  <c r="AF29" i="11"/>
  <c r="AF31" i="11" s="1"/>
  <c r="AE29" i="11"/>
  <c r="AE31" i="11" s="1"/>
  <c r="AD29" i="11"/>
  <c r="AD31" i="11" s="1"/>
  <c r="AC29" i="11"/>
  <c r="AC31" i="11" s="1"/>
  <c r="AB29" i="11"/>
  <c r="AB31" i="11" s="1"/>
  <c r="AA29" i="11"/>
  <c r="AA31" i="11" s="1"/>
  <c r="Z29" i="11"/>
  <c r="Z31" i="11" s="1"/>
  <c r="Y29" i="11"/>
  <c r="Y31" i="11" s="1"/>
  <c r="X29" i="11"/>
  <c r="X31" i="11" s="1"/>
  <c r="W29" i="11"/>
  <c r="W31" i="11" s="1"/>
  <c r="V29" i="11"/>
  <c r="V31" i="11" s="1"/>
  <c r="U29" i="11"/>
  <c r="U31" i="11" s="1"/>
  <c r="T29" i="11"/>
  <c r="T31" i="11" s="1"/>
  <c r="S29" i="11"/>
  <c r="S30" i="11" s="1"/>
  <c r="R29" i="11"/>
  <c r="R31" i="11" s="1"/>
  <c r="Q29" i="11"/>
  <c r="Q31" i="11" s="1"/>
  <c r="P29" i="11"/>
  <c r="P31" i="11" s="1"/>
  <c r="O29" i="11"/>
  <c r="O31" i="11" s="1"/>
  <c r="N29" i="11"/>
  <c r="N31" i="11" s="1"/>
  <c r="M29" i="11"/>
  <c r="M31" i="11" s="1"/>
  <c r="L29" i="11"/>
  <c r="L31" i="11" s="1"/>
  <c r="K29" i="11"/>
  <c r="K30" i="11" s="1"/>
  <c r="J29" i="11"/>
  <c r="J31" i="11" s="1"/>
  <c r="I29" i="11"/>
  <c r="I31" i="11" s="1"/>
  <c r="H29" i="11"/>
  <c r="H31" i="11" s="1"/>
  <c r="G29" i="11"/>
  <c r="G31" i="11" s="1"/>
  <c r="F29" i="11"/>
  <c r="F31" i="11" s="1"/>
  <c r="E29" i="11"/>
  <c r="E31" i="11" s="1"/>
  <c r="D29" i="11"/>
  <c r="D31" i="11" s="1"/>
  <c r="C29" i="11"/>
  <c r="C30" i="11" s="1"/>
  <c r="AS27" i="11"/>
  <c r="AQ27" i="11"/>
  <c r="AS26" i="11"/>
  <c r="AQ26" i="11"/>
  <c r="AS25" i="11"/>
  <c r="AQ25" i="11"/>
  <c r="AS24" i="11"/>
  <c r="AQ24" i="11"/>
  <c r="AS23" i="11"/>
  <c r="AQ23" i="11"/>
  <c r="AS22" i="11"/>
  <c r="AQ22" i="11"/>
  <c r="AS21" i="11"/>
  <c r="AQ21" i="11"/>
  <c r="AS20" i="11"/>
  <c r="AQ20" i="11"/>
  <c r="AS19" i="11"/>
  <c r="AQ19" i="11"/>
  <c r="AS18" i="11"/>
  <c r="AQ18" i="11"/>
  <c r="AS17" i="11"/>
  <c r="AQ17" i="11"/>
  <c r="AS16" i="11"/>
  <c r="AQ16" i="11"/>
  <c r="AS15" i="11"/>
  <c r="AQ15" i="11"/>
  <c r="AS14" i="11"/>
  <c r="AQ14" i="11"/>
  <c r="AS13" i="11"/>
  <c r="AQ13" i="11"/>
  <c r="AS12" i="11"/>
  <c r="AQ12" i="11"/>
  <c r="AS11" i="11"/>
  <c r="AQ11" i="11"/>
  <c r="AS10" i="11"/>
  <c r="AQ10" i="11"/>
  <c r="AS9" i="11"/>
  <c r="AQ9" i="11"/>
  <c r="AS8" i="11"/>
  <c r="AQ8" i="11"/>
  <c r="D6" i="11"/>
  <c r="D4" i="11" s="1"/>
  <c r="B6" i="11"/>
  <c r="AQ6" i="11" s="1"/>
  <c r="C5" i="11"/>
  <c r="B5" i="11"/>
  <c r="AT27" i="11" s="1"/>
  <c r="C4" i="11"/>
  <c r="B4" i="6"/>
  <c r="H36" i="6"/>
  <c r="L40" i="6"/>
  <c r="K38" i="6"/>
  <c r="L38" i="6" s="1"/>
  <c r="Q91" i="6"/>
  <c r="Q90" i="6"/>
  <c r="DC35" i="6"/>
  <c r="DC34" i="6"/>
  <c r="DC33" i="6"/>
  <c r="DC32" i="6"/>
  <c r="DC31" i="6"/>
  <c r="DC30" i="6"/>
  <c r="DC29" i="6"/>
  <c r="DC28" i="6"/>
  <c r="DC27" i="6"/>
  <c r="DC26" i="6"/>
  <c r="DC25" i="6"/>
  <c r="DC24" i="6"/>
  <c r="DC23" i="6"/>
  <c r="DC22" i="6"/>
  <c r="DC21" i="6"/>
  <c r="DC20" i="6"/>
  <c r="DC19" i="6"/>
  <c r="DC18" i="6"/>
  <c r="DC17" i="6"/>
  <c r="DC16" i="6"/>
  <c r="DC15" i="6"/>
  <c r="DC14" i="6"/>
  <c r="DC13" i="6"/>
  <c r="DC12" i="6"/>
  <c r="DC11" i="6"/>
  <c r="DC10" i="6"/>
  <c r="DC9" i="6"/>
  <c r="DC8" i="6"/>
  <c r="DC7" i="6"/>
  <c r="DC6" i="6"/>
  <c r="DC5" i="6"/>
  <c r="DC4" i="6"/>
  <c r="CX35" i="6"/>
  <c r="CX34" i="6"/>
  <c r="CX33" i="6"/>
  <c r="CX32" i="6"/>
  <c r="CX31" i="6"/>
  <c r="CX30" i="6"/>
  <c r="CX29" i="6"/>
  <c r="CX28" i="6"/>
  <c r="CX27" i="6"/>
  <c r="CX26" i="6"/>
  <c r="CX25" i="6"/>
  <c r="CX24" i="6"/>
  <c r="CX23" i="6"/>
  <c r="CX22" i="6"/>
  <c r="CX21" i="6"/>
  <c r="CX20" i="6"/>
  <c r="CX19" i="6"/>
  <c r="CX18" i="6"/>
  <c r="CX17" i="6"/>
  <c r="CX16" i="6"/>
  <c r="CX15" i="6"/>
  <c r="CX14" i="6"/>
  <c r="CX13" i="6"/>
  <c r="CX12" i="6"/>
  <c r="CX11" i="6"/>
  <c r="CX10" i="6"/>
  <c r="CX9" i="6"/>
  <c r="CX8" i="6"/>
  <c r="CX7" i="6"/>
  <c r="CX6" i="6"/>
  <c r="CX5" i="6"/>
  <c r="CX4" i="6"/>
  <c r="CS35" i="6"/>
  <c r="CS34" i="6"/>
  <c r="CS33" i="6"/>
  <c r="CS32" i="6"/>
  <c r="CS31" i="6"/>
  <c r="CS30" i="6"/>
  <c r="CS29" i="6"/>
  <c r="CS28" i="6"/>
  <c r="CS27" i="6"/>
  <c r="CS26" i="6"/>
  <c r="CS25" i="6"/>
  <c r="CS24" i="6"/>
  <c r="CS23" i="6"/>
  <c r="CS22" i="6"/>
  <c r="CS21" i="6"/>
  <c r="CS20" i="6"/>
  <c r="CS19" i="6"/>
  <c r="CS18" i="6"/>
  <c r="CS17" i="6"/>
  <c r="CS16" i="6"/>
  <c r="CS15" i="6"/>
  <c r="CS14" i="6"/>
  <c r="CS13" i="6"/>
  <c r="CS12" i="6"/>
  <c r="CS11" i="6"/>
  <c r="CS10" i="6"/>
  <c r="CS9" i="6"/>
  <c r="CS8" i="6"/>
  <c r="CS7" i="6"/>
  <c r="CS6" i="6"/>
  <c r="CS5" i="6"/>
  <c r="CS4" i="6"/>
  <c r="CN35" i="6"/>
  <c r="CN34" i="6"/>
  <c r="CN33" i="6"/>
  <c r="CN32" i="6"/>
  <c r="CN31" i="6"/>
  <c r="CN30" i="6"/>
  <c r="CN29" i="6"/>
  <c r="CN28" i="6"/>
  <c r="CN27" i="6"/>
  <c r="CN26" i="6"/>
  <c r="CN25" i="6"/>
  <c r="CN24" i="6"/>
  <c r="CN23" i="6"/>
  <c r="CN22" i="6"/>
  <c r="CN21" i="6"/>
  <c r="CN20" i="6"/>
  <c r="CN19" i="6"/>
  <c r="CN18" i="6"/>
  <c r="CN17" i="6"/>
  <c r="CN16" i="6"/>
  <c r="CN15" i="6"/>
  <c r="CN14" i="6"/>
  <c r="CN13" i="6"/>
  <c r="CN12" i="6"/>
  <c r="CN11" i="6"/>
  <c r="CN10" i="6"/>
  <c r="CN9" i="6"/>
  <c r="CN8" i="6"/>
  <c r="CN7" i="6"/>
  <c r="CN6" i="6"/>
  <c r="CN5" i="6"/>
  <c r="CN4" i="6"/>
  <c r="CI35" i="6"/>
  <c r="CI34" i="6"/>
  <c r="CI33" i="6"/>
  <c r="CI32" i="6"/>
  <c r="CI31" i="6"/>
  <c r="CI30" i="6"/>
  <c r="CI29" i="6"/>
  <c r="CI28" i="6"/>
  <c r="CI27" i="6"/>
  <c r="CI26" i="6"/>
  <c r="CI25" i="6"/>
  <c r="CI24" i="6"/>
  <c r="CI23" i="6"/>
  <c r="CI22" i="6"/>
  <c r="CI21" i="6"/>
  <c r="CI20" i="6"/>
  <c r="CI19" i="6"/>
  <c r="CI18" i="6"/>
  <c r="CI17" i="6"/>
  <c r="CI16" i="6"/>
  <c r="CI15" i="6"/>
  <c r="CI14" i="6"/>
  <c r="CI13" i="6"/>
  <c r="CI12" i="6"/>
  <c r="CI11" i="6"/>
  <c r="CI10" i="6"/>
  <c r="CI9" i="6"/>
  <c r="CI8" i="6"/>
  <c r="CI7" i="6"/>
  <c r="CI6" i="6"/>
  <c r="CI5" i="6"/>
  <c r="CI4" i="6"/>
  <c r="CD35" i="6"/>
  <c r="CD34" i="6"/>
  <c r="CD33" i="6"/>
  <c r="CD32" i="6"/>
  <c r="CD31" i="6"/>
  <c r="CD30" i="6"/>
  <c r="CD29" i="6"/>
  <c r="CD28" i="6"/>
  <c r="CD27" i="6"/>
  <c r="CD26" i="6"/>
  <c r="CD25" i="6"/>
  <c r="CD24" i="6"/>
  <c r="CD23" i="6"/>
  <c r="CD22" i="6"/>
  <c r="CD21" i="6"/>
  <c r="CD20" i="6"/>
  <c r="CD19" i="6"/>
  <c r="CD18" i="6"/>
  <c r="CD17" i="6"/>
  <c r="CD16" i="6"/>
  <c r="CD15" i="6"/>
  <c r="CD14" i="6"/>
  <c r="CD13" i="6"/>
  <c r="CD12" i="6"/>
  <c r="CD11" i="6"/>
  <c r="CD10" i="6"/>
  <c r="CD9" i="6"/>
  <c r="CD8" i="6"/>
  <c r="CD7" i="6"/>
  <c r="CD6" i="6"/>
  <c r="CD5" i="6"/>
  <c r="CD4" i="6"/>
  <c r="BY35" i="6"/>
  <c r="BY34" i="6"/>
  <c r="BY33" i="6"/>
  <c r="BY32" i="6"/>
  <c r="BY31" i="6"/>
  <c r="BY30" i="6"/>
  <c r="BY29" i="6"/>
  <c r="BY28" i="6"/>
  <c r="BY27" i="6"/>
  <c r="BY26" i="6"/>
  <c r="BY25" i="6"/>
  <c r="BY24" i="6"/>
  <c r="BY23" i="6"/>
  <c r="BY22" i="6"/>
  <c r="BY21" i="6"/>
  <c r="BY20" i="6"/>
  <c r="BY19" i="6"/>
  <c r="BY18" i="6"/>
  <c r="BY17" i="6"/>
  <c r="BY16" i="6"/>
  <c r="BY15" i="6"/>
  <c r="BY14" i="6"/>
  <c r="BY13" i="6"/>
  <c r="BY12" i="6"/>
  <c r="BY11" i="6"/>
  <c r="BY10" i="6"/>
  <c r="BY9" i="6"/>
  <c r="BY8" i="6"/>
  <c r="BY7" i="6"/>
  <c r="BY6" i="6"/>
  <c r="BY5" i="6"/>
  <c r="BY4" i="6"/>
  <c r="BT35" i="6"/>
  <c r="BT34" i="6"/>
  <c r="BT33" i="6"/>
  <c r="BT32" i="6"/>
  <c r="BT31" i="6"/>
  <c r="BT30" i="6"/>
  <c r="BT29" i="6"/>
  <c r="BT28" i="6"/>
  <c r="BT27" i="6"/>
  <c r="BT26" i="6"/>
  <c r="BT25" i="6"/>
  <c r="BT24" i="6"/>
  <c r="BT23" i="6"/>
  <c r="BT22" i="6"/>
  <c r="BT21" i="6"/>
  <c r="BT20" i="6"/>
  <c r="BT19" i="6"/>
  <c r="BT18" i="6"/>
  <c r="BT17" i="6"/>
  <c r="BT16" i="6"/>
  <c r="BT15" i="6"/>
  <c r="BT14" i="6"/>
  <c r="BT13" i="6"/>
  <c r="BT12" i="6"/>
  <c r="BT11" i="6"/>
  <c r="BT10" i="6"/>
  <c r="BT9" i="6"/>
  <c r="BT8" i="6"/>
  <c r="BT7" i="6"/>
  <c r="BT6" i="6"/>
  <c r="BT5" i="6"/>
  <c r="BT4" i="6"/>
  <c r="BO35" i="6"/>
  <c r="BO34" i="6"/>
  <c r="BO33" i="6"/>
  <c r="BO32" i="6"/>
  <c r="BO31" i="6"/>
  <c r="BO30" i="6"/>
  <c r="BO29" i="6"/>
  <c r="BO28" i="6"/>
  <c r="BO27" i="6"/>
  <c r="BO26" i="6"/>
  <c r="BO25" i="6"/>
  <c r="BO24" i="6"/>
  <c r="BO23" i="6"/>
  <c r="BO22" i="6"/>
  <c r="BO21" i="6"/>
  <c r="BO20" i="6"/>
  <c r="BO19" i="6"/>
  <c r="BO18" i="6"/>
  <c r="BO17" i="6"/>
  <c r="BO16" i="6"/>
  <c r="BO15" i="6"/>
  <c r="BO14" i="6"/>
  <c r="BO13" i="6"/>
  <c r="BO12" i="6"/>
  <c r="BO11" i="6"/>
  <c r="BO10" i="6"/>
  <c r="BO9" i="6"/>
  <c r="BO8" i="6"/>
  <c r="BO7" i="6"/>
  <c r="BO6" i="6"/>
  <c r="BO5" i="6"/>
  <c r="BO4" i="6"/>
  <c r="BJ35" i="6"/>
  <c r="BJ34" i="6"/>
  <c r="BJ33" i="6"/>
  <c r="BJ32" i="6"/>
  <c r="BJ31" i="6"/>
  <c r="BJ30" i="6"/>
  <c r="BJ29" i="6"/>
  <c r="BJ28" i="6"/>
  <c r="BJ27" i="6"/>
  <c r="BJ26" i="6"/>
  <c r="BJ25" i="6"/>
  <c r="BJ24" i="6"/>
  <c r="BJ23" i="6"/>
  <c r="BJ22" i="6"/>
  <c r="BJ21" i="6"/>
  <c r="BJ20" i="6"/>
  <c r="BJ19" i="6"/>
  <c r="BJ18" i="6"/>
  <c r="BJ17" i="6"/>
  <c r="BJ16" i="6"/>
  <c r="BJ15" i="6"/>
  <c r="BJ14" i="6"/>
  <c r="BJ13" i="6"/>
  <c r="BJ12" i="6"/>
  <c r="BJ11" i="6"/>
  <c r="BJ10" i="6"/>
  <c r="BJ9" i="6"/>
  <c r="BJ8" i="6"/>
  <c r="BJ7" i="6"/>
  <c r="BJ6" i="6"/>
  <c r="BJ5" i="6"/>
  <c r="BJ4" i="6"/>
  <c r="BE35" i="6"/>
  <c r="BE34" i="6"/>
  <c r="BE33" i="6"/>
  <c r="BE32" i="6"/>
  <c r="BE31" i="6"/>
  <c r="BE30" i="6"/>
  <c r="BE29" i="6"/>
  <c r="BE28" i="6"/>
  <c r="BE27" i="6"/>
  <c r="BE26" i="6"/>
  <c r="BE25" i="6"/>
  <c r="BE24" i="6"/>
  <c r="BE23" i="6"/>
  <c r="BE22" i="6"/>
  <c r="BE21" i="6"/>
  <c r="BE20" i="6"/>
  <c r="BE19" i="6"/>
  <c r="BE18" i="6"/>
  <c r="BE17" i="6"/>
  <c r="BE16" i="6"/>
  <c r="BE15" i="6"/>
  <c r="BE14" i="6"/>
  <c r="BE13" i="6"/>
  <c r="BE12" i="6"/>
  <c r="BE11" i="6"/>
  <c r="BE10" i="6"/>
  <c r="BE9" i="6"/>
  <c r="BE8" i="6"/>
  <c r="BE7" i="6"/>
  <c r="BE6" i="6"/>
  <c r="BE5" i="6"/>
  <c r="BE4" i="6"/>
  <c r="AZ35" i="6"/>
  <c r="AZ34" i="6"/>
  <c r="AZ33" i="6"/>
  <c r="AZ32" i="6"/>
  <c r="AZ31" i="6"/>
  <c r="AZ30" i="6"/>
  <c r="AZ29" i="6"/>
  <c r="AZ28" i="6"/>
  <c r="AZ27" i="6"/>
  <c r="AZ26" i="6"/>
  <c r="AZ25" i="6"/>
  <c r="AZ24" i="6"/>
  <c r="AZ23" i="6"/>
  <c r="AZ22" i="6"/>
  <c r="AZ21" i="6"/>
  <c r="AZ20" i="6"/>
  <c r="AZ19" i="6"/>
  <c r="AZ18" i="6"/>
  <c r="AZ17" i="6"/>
  <c r="AZ16" i="6"/>
  <c r="AZ15" i="6"/>
  <c r="AZ14" i="6"/>
  <c r="AZ13" i="6"/>
  <c r="AZ12" i="6"/>
  <c r="AZ11" i="6"/>
  <c r="AZ10" i="6"/>
  <c r="AZ9" i="6"/>
  <c r="AZ8" i="6"/>
  <c r="AZ7" i="6"/>
  <c r="AZ6" i="6"/>
  <c r="AZ5" i="6"/>
  <c r="AZ4" i="6"/>
  <c r="AU35" i="6"/>
  <c r="AU34" i="6"/>
  <c r="AU33" i="6"/>
  <c r="AU32" i="6"/>
  <c r="AU31" i="6"/>
  <c r="AU30" i="6"/>
  <c r="AU29" i="6"/>
  <c r="AU28" i="6"/>
  <c r="AU27" i="6"/>
  <c r="AU26" i="6"/>
  <c r="AU25" i="6"/>
  <c r="AU24" i="6"/>
  <c r="AU23" i="6"/>
  <c r="AU22" i="6"/>
  <c r="AU21" i="6"/>
  <c r="AU20" i="6"/>
  <c r="AU19" i="6"/>
  <c r="AU18" i="6"/>
  <c r="AU17" i="6"/>
  <c r="AU16" i="6"/>
  <c r="AU15" i="6"/>
  <c r="AU14" i="6"/>
  <c r="AU13" i="6"/>
  <c r="AU12" i="6"/>
  <c r="AU11" i="6"/>
  <c r="AU10" i="6"/>
  <c r="AU9" i="6"/>
  <c r="AU8" i="6"/>
  <c r="AU7" i="6"/>
  <c r="AU6" i="6"/>
  <c r="AU5" i="6"/>
  <c r="AU4" i="6"/>
  <c r="AP35" i="6"/>
  <c r="AP34" i="6"/>
  <c r="AP33" i="6"/>
  <c r="AP32" i="6"/>
  <c r="AP31" i="6"/>
  <c r="AP30" i="6"/>
  <c r="AP29" i="6"/>
  <c r="AP28" i="6"/>
  <c r="AP27" i="6"/>
  <c r="AP26" i="6"/>
  <c r="AP25" i="6"/>
  <c r="AP24" i="6"/>
  <c r="AP23" i="6"/>
  <c r="AP22" i="6"/>
  <c r="AP21" i="6"/>
  <c r="AP20" i="6"/>
  <c r="AP19" i="6"/>
  <c r="AP18" i="6"/>
  <c r="AP17" i="6"/>
  <c r="AP16" i="6"/>
  <c r="AP15" i="6"/>
  <c r="AP14" i="6"/>
  <c r="AP13" i="6"/>
  <c r="AP12" i="6"/>
  <c r="AP11" i="6"/>
  <c r="AP10" i="6"/>
  <c r="AP9" i="6"/>
  <c r="AP8" i="6"/>
  <c r="AP7" i="6"/>
  <c r="AP6" i="6"/>
  <c r="AP5" i="6"/>
  <c r="AP4" i="6"/>
  <c r="AK35" i="6"/>
  <c r="AK34" i="6"/>
  <c r="AK33" i="6"/>
  <c r="AK32" i="6"/>
  <c r="AK31" i="6"/>
  <c r="AK30" i="6"/>
  <c r="AK29" i="6"/>
  <c r="AK28" i="6"/>
  <c r="AK27" i="6"/>
  <c r="AK26" i="6"/>
  <c r="AK25" i="6"/>
  <c r="AK24" i="6"/>
  <c r="AK23" i="6"/>
  <c r="AK22" i="6"/>
  <c r="AK21" i="6"/>
  <c r="AK20" i="6"/>
  <c r="AK19" i="6"/>
  <c r="AK18" i="6"/>
  <c r="AK17" i="6"/>
  <c r="AK16" i="6"/>
  <c r="AK15" i="6"/>
  <c r="AK14" i="6"/>
  <c r="AK13" i="6"/>
  <c r="AK12" i="6"/>
  <c r="AK11" i="6"/>
  <c r="AK10" i="6"/>
  <c r="AK9" i="6"/>
  <c r="AK8" i="6"/>
  <c r="AK7" i="6"/>
  <c r="AK6" i="6"/>
  <c r="AK5" i="6"/>
  <c r="AK4" i="6"/>
  <c r="AF35" i="6"/>
  <c r="AF34" i="6"/>
  <c r="AF33" i="6"/>
  <c r="AF32" i="6"/>
  <c r="AF31" i="6"/>
  <c r="AF30" i="6"/>
  <c r="AF29" i="6"/>
  <c r="AF28" i="6"/>
  <c r="AF27" i="6"/>
  <c r="AF26" i="6"/>
  <c r="AF25" i="6"/>
  <c r="AF24" i="6"/>
  <c r="AF23" i="6"/>
  <c r="AF22" i="6"/>
  <c r="AF21" i="6"/>
  <c r="AF20" i="6"/>
  <c r="AF19" i="6"/>
  <c r="AF18" i="6"/>
  <c r="AF17" i="6"/>
  <c r="AF16" i="6"/>
  <c r="AF15" i="6"/>
  <c r="AF14" i="6"/>
  <c r="AF13" i="6"/>
  <c r="AF12" i="6"/>
  <c r="AF11" i="6"/>
  <c r="AF10" i="6"/>
  <c r="AF9" i="6"/>
  <c r="AF8" i="6"/>
  <c r="AF7" i="6"/>
  <c r="AF6" i="6"/>
  <c r="AF5" i="6"/>
  <c r="AF4" i="6"/>
  <c r="AA35" i="6"/>
  <c r="AA34" i="6"/>
  <c r="AA33" i="6"/>
  <c r="AA32" i="6"/>
  <c r="AA31" i="6"/>
  <c r="AA30" i="6"/>
  <c r="AA29" i="6"/>
  <c r="AA28" i="6"/>
  <c r="AA27" i="6"/>
  <c r="AA26" i="6"/>
  <c r="AA25" i="6"/>
  <c r="AA24" i="6"/>
  <c r="AA23" i="6"/>
  <c r="AA22" i="6"/>
  <c r="AA21" i="6"/>
  <c r="AA20" i="6"/>
  <c r="AA19" i="6"/>
  <c r="AA18" i="6"/>
  <c r="AA17" i="6"/>
  <c r="AA16" i="6"/>
  <c r="AA15" i="6"/>
  <c r="AA14" i="6"/>
  <c r="AA13" i="6"/>
  <c r="AA12" i="6"/>
  <c r="AA11" i="6"/>
  <c r="AA10" i="6"/>
  <c r="AA9" i="6"/>
  <c r="AA8" i="6"/>
  <c r="AA7" i="6"/>
  <c r="AA6" i="6"/>
  <c r="AA5" i="6"/>
  <c r="AA4" i="6"/>
  <c r="V35" i="6"/>
  <c r="V34" i="6"/>
  <c r="V33" i="6"/>
  <c r="V32" i="6"/>
  <c r="V31" i="6"/>
  <c r="V30" i="6"/>
  <c r="V29" i="6"/>
  <c r="V28" i="6"/>
  <c r="V27" i="6"/>
  <c r="V26" i="6"/>
  <c r="V25" i="6"/>
  <c r="V24" i="6"/>
  <c r="V23" i="6"/>
  <c r="V22" i="6"/>
  <c r="V21" i="6"/>
  <c r="V20" i="6"/>
  <c r="V19" i="6"/>
  <c r="V18" i="6"/>
  <c r="V17" i="6"/>
  <c r="V16" i="6"/>
  <c r="V15" i="6"/>
  <c r="V14" i="6"/>
  <c r="V13" i="6"/>
  <c r="V12" i="6"/>
  <c r="V11" i="6"/>
  <c r="V10" i="6"/>
  <c r="V9" i="6"/>
  <c r="V8" i="6"/>
  <c r="V7" i="6"/>
  <c r="V6" i="6"/>
  <c r="V5" i="6"/>
  <c r="V4" i="6"/>
  <c r="Q35" i="6"/>
  <c r="Q34" i="6"/>
  <c r="Q33" i="6"/>
  <c r="Q32" i="6"/>
  <c r="Q31" i="6"/>
  <c r="Q30" i="6"/>
  <c r="Q29" i="6"/>
  <c r="Q28" i="6"/>
  <c r="Q27" i="6"/>
  <c r="Q26" i="6"/>
  <c r="Q25" i="6"/>
  <c r="Q24" i="6"/>
  <c r="Q23" i="6"/>
  <c r="Q22" i="6"/>
  <c r="Q21" i="6"/>
  <c r="Q20" i="6"/>
  <c r="Q19" i="6"/>
  <c r="Q18" i="6"/>
  <c r="Q17" i="6"/>
  <c r="Q16" i="6"/>
  <c r="Q15" i="6"/>
  <c r="Q14" i="6"/>
  <c r="Q13" i="6"/>
  <c r="Q12" i="6"/>
  <c r="Q11" i="6"/>
  <c r="Q10" i="6"/>
  <c r="Q9" i="6"/>
  <c r="Q8" i="6"/>
  <c r="Q7" i="6"/>
  <c r="Q6" i="6"/>
  <c r="Q5" i="6"/>
  <c r="Q4" i="6"/>
  <c r="L6" i="6"/>
  <c r="L7" i="6"/>
  <c r="L8" i="6"/>
  <c r="L9" i="6"/>
  <c r="L10" i="6"/>
  <c r="L11" i="6"/>
  <c r="L12" i="6"/>
  <c r="L13" i="6"/>
  <c r="L14" i="6"/>
  <c r="L15" i="6"/>
  <c r="L16" i="6"/>
  <c r="L17" i="6"/>
  <c r="L18" i="6"/>
  <c r="L19" i="6"/>
  <c r="L20" i="6"/>
  <c r="L21" i="6"/>
  <c r="L22" i="6"/>
  <c r="L23" i="6"/>
  <c r="L24" i="6"/>
  <c r="L25" i="6"/>
  <c r="L26" i="6"/>
  <c r="L27" i="6"/>
  <c r="L28" i="6"/>
  <c r="L29" i="6"/>
  <c r="L30" i="6"/>
  <c r="L31" i="6"/>
  <c r="L32" i="6"/>
  <c r="L33" i="6"/>
  <c r="L34" i="6"/>
  <c r="L35" i="6"/>
  <c r="L4" i="6"/>
  <c r="L5" i="6"/>
  <c r="E35" i="6"/>
  <c r="E34" i="6"/>
  <c r="E33" i="6"/>
  <c r="E32" i="6"/>
  <c r="E31" i="6"/>
  <c r="E30" i="6"/>
  <c r="E29" i="6"/>
  <c r="E28" i="6"/>
  <c r="E27" i="6"/>
  <c r="E26" i="6"/>
  <c r="E25" i="6"/>
  <c r="E24" i="6"/>
  <c r="E23" i="6"/>
  <c r="E22" i="6"/>
  <c r="E21" i="6"/>
  <c r="E20" i="6"/>
  <c r="E19" i="6"/>
  <c r="E18" i="6"/>
  <c r="E17" i="6"/>
  <c r="E16" i="6"/>
  <c r="E15" i="6"/>
  <c r="E14" i="6"/>
  <c r="E13" i="6"/>
  <c r="E12" i="6"/>
  <c r="E11" i="6"/>
  <c r="E10" i="6"/>
  <c r="E9" i="6"/>
  <c r="E8" i="6"/>
  <c r="E7" i="6"/>
  <c r="E6" i="6"/>
  <c r="E5" i="6"/>
  <c r="E4" i="6"/>
  <c r="CZ41" i="6"/>
  <c r="CY41" i="6" s="1"/>
  <c r="DC40" i="6"/>
  <c r="CZ40" i="6"/>
  <c r="CY40" i="6" s="1"/>
  <c r="CZ39" i="6"/>
  <c r="CY39" i="6" s="1"/>
  <c r="DB38" i="6"/>
  <c r="DC38" i="6" s="1"/>
  <c r="CZ38" i="6"/>
  <c r="CY38" i="6" s="1"/>
  <c r="CZ37" i="6"/>
  <c r="CY37" i="6" s="1"/>
  <c r="CY36" i="6"/>
  <c r="CU41" i="6"/>
  <c r="CT41" i="6" s="1"/>
  <c r="CX40" i="6"/>
  <c r="CU40" i="6"/>
  <c r="CT40" i="6" s="1"/>
  <c r="CU39" i="6"/>
  <c r="CT39" i="6" s="1"/>
  <c r="CW38" i="6"/>
  <c r="CX38" i="6" s="1"/>
  <c r="CU38" i="6"/>
  <c r="CT38" i="6" s="1"/>
  <c r="CU37" i="6"/>
  <c r="CT37" i="6" s="1"/>
  <c r="CT36" i="6"/>
  <c r="CP41" i="6"/>
  <c r="CO41" i="6" s="1"/>
  <c r="CS40" i="6"/>
  <c r="CP40" i="6"/>
  <c r="CO40" i="6" s="1"/>
  <c r="CP39" i="6"/>
  <c r="CO39" i="6" s="1"/>
  <c r="CR38" i="6"/>
  <c r="CS38" i="6" s="1"/>
  <c r="CP38" i="6"/>
  <c r="CO38" i="6" s="1"/>
  <c r="CP37" i="6"/>
  <c r="CO37" i="6" s="1"/>
  <c r="CO36" i="6"/>
  <c r="CK41" i="6"/>
  <c r="CJ41" i="6" s="1"/>
  <c r="CN40" i="6"/>
  <c r="CK40" i="6"/>
  <c r="CJ40" i="6" s="1"/>
  <c r="CK39" i="6"/>
  <c r="CJ39" i="6" s="1"/>
  <c r="CM38" i="6"/>
  <c r="CN38" i="6" s="1"/>
  <c r="CK38" i="6"/>
  <c r="CJ38" i="6" s="1"/>
  <c r="CK37" i="6"/>
  <c r="CJ37" i="6" s="1"/>
  <c r="CJ36" i="6"/>
  <c r="CF41" i="6"/>
  <c r="CE41" i="6" s="1"/>
  <c r="CI40" i="6"/>
  <c r="CF40" i="6"/>
  <c r="CE40" i="6" s="1"/>
  <c r="CF39" i="6"/>
  <c r="CE39" i="6" s="1"/>
  <c r="CH38" i="6"/>
  <c r="CI38" i="6" s="1"/>
  <c r="CF38" i="6"/>
  <c r="CE38" i="6" s="1"/>
  <c r="CF37" i="6"/>
  <c r="CE37" i="6" s="1"/>
  <c r="CE36" i="6"/>
  <c r="CA41" i="6"/>
  <c r="BZ41" i="6" s="1"/>
  <c r="CD40" i="6"/>
  <c r="CA40" i="6"/>
  <c r="BZ40" i="6" s="1"/>
  <c r="CA39" i="6"/>
  <c r="BZ39" i="6" s="1"/>
  <c r="CC38" i="6"/>
  <c r="CD38" i="6" s="1"/>
  <c r="CA38" i="6"/>
  <c r="BZ38" i="6" s="1"/>
  <c r="CA37" i="6"/>
  <c r="BZ37" i="6" s="1"/>
  <c r="BZ36" i="6"/>
  <c r="BV41" i="6"/>
  <c r="BU41" i="6" s="1"/>
  <c r="BY40" i="6"/>
  <c r="BV40" i="6"/>
  <c r="BU40" i="6" s="1"/>
  <c r="BV39" i="6"/>
  <c r="BU39" i="6" s="1"/>
  <c r="BX38" i="6"/>
  <c r="BY38" i="6" s="1"/>
  <c r="BV38" i="6"/>
  <c r="BU38" i="6" s="1"/>
  <c r="BV37" i="6"/>
  <c r="BU37" i="6" s="1"/>
  <c r="BU36" i="6"/>
  <c r="BQ41" i="6"/>
  <c r="BP41" i="6" s="1"/>
  <c r="BT40" i="6"/>
  <c r="BQ40" i="6"/>
  <c r="BP40" i="6" s="1"/>
  <c r="BQ39" i="6"/>
  <c r="BP39" i="6" s="1"/>
  <c r="BS38" i="6"/>
  <c r="BT38" i="6" s="1"/>
  <c r="BQ38" i="6"/>
  <c r="BP38" i="6" s="1"/>
  <c r="BQ37" i="6"/>
  <c r="BP37" i="6" s="1"/>
  <c r="BP36" i="6"/>
  <c r="BL41" i="6"/>
  <c r="BK41" i="6" s="1"/>
  <c r="BO40" i="6"/>
  <c r="BL40" i="6"/>
  <c r="BK40" i="6" s="1"/>
  <c r="BL39" i="6"/>
  <c r="BK39" i="6" s="1"/>
  <c r="BN38" i="6"/>
  <c r="BO38" i="6" s="1"/>
  <c r="BL38" i="6"/>
  <c r="BK38" i="6" s="1"/>
  <c r="BL37" i="6"/>
  <c r="BK37" i="6" s="1"/>
  <c r="BK36" i="6"/>
  <c r="BG41" i="6"/>
  <c r="BF41" i="6" s="1"/>
  <c r="BJ40" i="6"/>
  <c r="BG40" i="6"/>
  <c r="BF40" i="6" s="1"/>
  <c r="BG39" i="6"/>
  <c r="BF39" i="6" s="1"/>
  <c r="BI38" i="6"/>
  <c r="BJ38" i="6" s="1"/>
  <c r="BG38" i="6"/>
  <c r="BF38" i="6" s="1"/>
  <c r="BG37" i="6"/>
  <c r="BF37" i="6" s="1"/>
  <c r="BF36" i="6"/>
  <c r="B39" i="6"/>
  <c r="BE40" i="6"/>
  <c r="BD38" i="6"/>
  <c r="BE38" i="6" s="1"/>
  <c r="AZ40" i="6"/>
  <c r="AY38" i="6"/>
  <c r="AZ38" i="6" s="1"/>
  <c r="AU40" i="6"/>
  <c r="AT38" i="6"/>
  <c r="AU38" i="6" s="1"/>
  <c r="AP40" i="6"/>
  <c r="AO38" i="6"/>
  <c r="AP38" i="6" s="1"/>
  <c r="AK40" i="6"/>
  <c r="AJ38" i="6"/>
  <c r="AK38" i="6" s="1"/>
  <c r="AF40" i="6"/>
  <c r="AE38" i="6"/>
  <c r="AF38" i="6" s="1"/>
  <c r="AA40" i="6"/>
  <c r="Z38" i="6"/>
  <c r="AA38" i="6" s="1"/>
  <c r="V40" i="6"/>
  <c r="U38" i="6"/>
  <c r="V38" i="6" s="1"/>
  <c r="P38" i="6"/>
  <c r="Q38" i="6" s="1"/>
  <c r="AL24" i="11" l="1"/>
  <c r="AL20" i="11"/>
  <c r="AL16" i="11"/>
  <c r="AL12" i="11"/>
  <c r="AL8" i="11"/>
  <c r="AL25" i="11"/>
  <c r="AL21" i="11"/>
  <c r="AL17" i="11"/>
  <c r="AL9" i="11"/>
  <c r="AL27" i="11"/>
  <c r="AL23" i="11"/>
  <c r="AL19" i="11"/>
  <c r="AL15" i="11"/>
  <c r="AL11" i="11"/>
  <c r="AL13" i="11"/>
  <c r="AL26" i="11"/>
  <c r="AL22" i="11"/>
  <c r="AL18" i="11"/>
  <c r="AL14" i="11"/>
  <c r="AL10" i="11"/>
  <c r="AM27" i="11"/>
  <c r="AM23" i="11"/>
  <c r="AM19" i="11"/>
  <c r="AM15" i="11"/>
  <c r="AM11" i="11"/>
  <c r="AM24" i="11"/>
  <c r="AM20" i="11"/>
  <c r="AM12" i="11"/>
  <c r="AM26" i="11"/>
  <c r="AM22" i="11"/>
  <c r="AM18" i="11"/>
  <c r="AM14" i="11"/>
  <c r="AM10" i="11"/>
  <c r="AM25" i="11"/>
  <c r="AM21" i="11"/>
  <c r="AM17" i="11"/>
  <c r="AM13" i="11"/>
  <c r="AM9" i="11"/>
  <c r="AM16" i="11"/>
  <c r="AM8" i="11"/>
  <c r="AJ26" i="11"/>
  <c r="AJ22" i="11"/>
  <c r="AJ18" i="11"/>
  <c r="AJ14" i="11"/>
  <c r="AJ10" i="11"/>
  <c r="AJ27" i="11"/>
  <c r="AJ23" i="11"/>
  <c r="AJ15" i="11"/>
  <c r="AJ11" i="11"/>
  <c r="AJ25" i="11"/>
  <c r="AJ21" i="11"/>
  <c r="AJ17" i="11"/>
  <c r="AJ13" i="11"/>
  <c r="AJ9" i="11"/>
  <c r="AJ19" i="11"/>
  <c r="AJ24" i="11"/>
  <c r="AJ20" i="11"/>
  <c r="AJ16" i="11"/>
  <c r="AJ12" i="11"/>
  <c r="AJ8" i="11"/>
  <c r="AN26" i="11"/>
  <c r="AN22" i="11"/>
  <c r="AN18" i="11"/>
  <c r="AN14" i="11"/>
  <c r="AN10" i="11"/>
  <c r="AN27" i="11"/>
  <c r="AN23" i="11"/>
  <c r="AN19" i="11"/>
  <c r="AN15" i="11"/>
  <c r="AN11" i="11"/>
  <c r="AN25" i="11"/>
  <c r="AN21" i="11"/>
  <c r="AN17" i="11"/>
  <c r="AN13" i="11"/>
  <c r="AN9" i="11"/>
  <c r="AN24" i="11"/>
  <c r="AN20" i="11"/>
  <c r="AN16" i="11"/>
  <c r="AN12" i="11"/>
  <c r="AN8" i="11"/>
  <c r="AK25" i="11"/>
  <c r="AK21" i="11"/>
  <c r="AK17" i="11"/>
  <c r="AK13" i="11"/>
  <c r="AK9" i="11"/>
  <c r="AK26" i="11"/>
  <c r="AK22" i="11"/>
  <c r="AK18" i="11"/>
  <c r="AK14" i="11"/>
  <c r="AK24" i="11"/>
  <c r="AK20" i="11"/>
  <c r="AK16" i="11"/>
  <c r="AK12" i="11"/>
  <c r="AK8" i="11"/>
  <c r="AK10" i="11"/>
  <c r="AK27" i="11"/>
  <c r="AK23" i="11"/>
  <c r="AK19" i="11"/>
  <c r="AK15" i="11"/>
  <c r="AK11" i="11"/>
  <c r="H34" i="11"/>
  <c r="C31" i="11"/>
  <c r="S31" i="11"/>
  <c r="K31" i="11"/>
  <c r="AV12" i="11"/>
  <c r="AT13" i="11"/>
  <c r="AV20" i="11"/>
  <c r="AT21" i="11"/>
  <c r="AV8" i="11"/>
  <c r="AT9" i="11"/>
  <c r="AV16" i="11"/>
  <c r="AT17" i="11"/>
  <c r="AV24" i="11"/>
  <c r="AT25" i="11"/>
  <c r="G30" i="11"/>
  <c r="O30" i="11"/>
  <c r="W30" i="11"/>
  <c r="AE30" i="11"/>
  <c r="D5" i="11"/>
  <c r="AT8" i="11"/>
  <c r="AV11" i="11"/>
  <c r="AT12" i="11"/>
  <c r="AV15" i="11"/>
  <c r="AT16" i="11"/>
  <c r="AV19" i="11"/>
  <c r="AT20" i="11"/>
  <c r="AV23" i="11"/>
  <c r="AT24" i="11"/>
  <c r="AV27" i="11"/>
  <c r="F30" i="11"/>
  <c r="J30" i="11"/>
  <c r="N30" i="11"/>
  <c r="R30" i="11"/>
  <c r="V30" i="11"/>
  <c r="Z30" i="11"/>
  <c r="AD30" i="11"/>
  <c r="AH30" i="11"/>
  <c r="AA30" i="11"/>
  <c r="E6" i="11"/>
  <c r="AV9" i="11"/>
  <c r="AT10" i="11"/>
  <c r="AV13" i="11"/>
  <c r="AT14" i="11"/>
  <c r="AV17" i="11"/>
  <c r="AT18" i="11"/>
  <c r="AV21" i="11"/>
  <c r="AT22" i="11"/>
  <c r="AV25" i="11"/>
  <c r="AT26" i="11"/>
  <c r="D30" i="11"/>
  <c r="H30" i="11"/>
  <c r="L30" i="11"/>
  <c r="P30" i="11"/>
  <c r="T30" i="11"/>
  <c r="X30" i="11"/>
  <c r="AB30" i="11"/>
  <c r="AF30" i="11"/>
  <c r="AQ5" i="11"/>
  <c r="AV10" i="11"/>
  <c r="AT11" i="11"/>
  <c r="AV14" i="11"/>
  <c r="AT15" i="11"/>
  <c r="AV18" i="11"/>
  <c r="AT19" i="11"/>
  <c r="AV22" i="11"/>
  <c r="AT23" i="11"/>
  <c r="AV26" i="11"/>
  <c r="E30" i="11"/>
  <c r="I30" i="11"/>
  <c r="M30" i="11"/>
  <c r="Q30" i="11"/>
  <c r="U30" i="11"/>
  <c r="Y30" i="11"/>
  <c r="AC30" i="11"/>
  <c r="AG30" i="11"/>
  <c r="K37" i="6"/>
  <c r="K39" i="6" s="1"/>
  <c r="K41" i="6" s="1"/>
  <c r="BS37" i="6"/>
  <c r="BS39" i="6" s="1"/>
  <c r="BS41" i="6" s="1"/>
  <c r="Z37" i="6"/>
  <c r="Z39" i="6" s="1"/>
  <c r="Z41" i="6" s="1"/>
  <c r="DB37" i="6"/>
  <c r="DB39" i="6" s="1"/>
  <c r="DB41" i="6" s="1"/>
  <c r="CW37" i="6"/>
  <c r="CW39" i="6" s="1"/>
  <c r="CW41" i="6" s="1"/>
  <c r="CR37" i="6"/>
  <c r="CR39" i="6" s="1"/>
  <c r="CR41" i="6" s="1"/>
  <c r="CM37" i="6"/>
  <c r="CM39" i="6" s="1"/>
  <c r="CM41" i="6" s="1"/>
  <c r="CH37" i="6"/>
  <c r="CH39" i="6" s="1"/>
  <c r="CH41" i="6" s="1"/>
  <c r="CC37" i="6"/>
  <c r="CC39" i="6" s="1"/>
  <c r="CC41" i="6" s="1"/>
  <c r="BX37" i="6"/>
  <c r="BX39" i="6" s="1"/>
  <c r="BX41" i="6" s="1"/>
  <c r="BN37" i="6"/>
  <c r="BN39" i="6" s="1"/>
  <c r="BN41" i="6" s="1"/>
  <c r="BI37" i="6"/>
  <c r="BI39" i="6" s="1"/>
  <c r="BI41" i="6" s="1"/>
  <c r="BD37" i="6"/>
  <c r="BD39" i="6" s="1"/>
  <c r="BD41" i="6" s="1"/>
  <c r="AY37" i="6"/>
  <c r="AY39" i="6" s="1"/>
  <c r="AY41" i="6" s="1"/>
  <c r="AT37" i="6"/>
  <c r="AT39" i="6" s="1"/>
  <c r="AT41" i="6" s="1"/>
  <c r="AO37" i="6"/>
  <c r="AO39" i="6" s="1"/>
  <c r="AO41" i="6" s="1"/>
  <c r="AJ37" i="6"/>
  <c r="AJ39" i="6" s="1"/>
  <c r="AJ41" i="6" s="1"/>
  <c r="AE37" i="6"/>
  <c r="AE39" i="6" s="1"/>
  <c r="AE41" i="6" s="1"/>
  <c r="U37" i="6"/>
  <c r="U39" i="6" s="1"/>
  <c r="U41" i="6" s="1"/>
  <c r="P37" i="6"/>
  <c r="P39" i="6" s="1"/>
  <c r="G6" i="6"/>
  <c r="G7" i="6"/>
  <c r="G8" i="6"/>
  <c r="G9" i="6"/>
  <c r="G10" i="6"/>
  <c r="G11" i="6"/>
  <c r="G12" i="6"/>
  <c r="G13" i="6"/>
  <c r="G14" i="6"/>
  <c r="G15" i="6"/>
  <c r="G16" i="6"/>
  <c r="G17" i="6"/>
  <c r="G18" i="6"/>
  <c r="G19" i="6"/>
  <c r="G20" i="6"/>
  <c r="G21" i="6"/>
  <c r="G22" i="6"/>
  <c r="G23" i="6"/>
  <c r="G24" i="6"/>
  <c r="G25" i="6"/>
  <c r="G26" i="6"/>
  <c r="G27" i="6"/>
  <c r="G28" i="6"/>
  <c r="G29" i="6"/>
  <c r="G30" i="6"/>
  <c r="G31" i="6"/>
  <c r="G32" i="6"/>
  <c r="G33" i="6"/>
  <c r="G34" i="6"/>
  <c r="G35" i="6"/>
  <c r="G4" i="6"/>
  <c r="BB41" i="6"/>
  <c r="BA41" i="6" s="1"/>
  <c r="BB40" i="6"/>
  <c r="BA40" i="6" s="1"/>
  <c r="BB39" i="6"/>
  <c r="BA39" i="6" s="1"/>
  <c r="BB38" i="6"/>
  <c r="BA38" i="6" s="1"/>
  <c r="BB37" i="6"/>
  <c r="BA37" i="6" s="1"/>
  <c r="AW41" i="6"/>
  <c r="AV41" i="6" s="1"/>
  <c r="AW40" i="6"/>
  <c r="AV40" i="6" s="1"/>
  <c r="AW39" i="6"/>
  <c r="AV39" i="6" s="1"/>
  <c r="AW38" i="6"/>
  <c r="AV38" i="6" s="1"/>
  <c r="AW37" i="6"/>
  <c r="AV37" i="6" s="1"/>
  <c r="AR41" i="6"/>
  <c r="AQ41" i="6" s="1"/>
  <c r="AR40" i="6"/>
  <c r="AQ40" i="6" s="1"/>
  <c r="AR39" i="6"/>
  <c r="AQ39" i="6" s="1"/>
  <c r="AR38" i="6"/>
  <c r="AQ38" i="6" s="1"/>
  <c r="AR37" i="6"/>
  <c r="AQ37" i="6" s="1"/>
  <c r="AM41" i="6"/>
  <c r="AL41" i="6" s="1"/>
  <c r="AM40" i="6"/>
  <c r="AL40" i="6" s="1"/>
  <c r="AM39" i="6"/>
  <c r="AL39" i="6" s="1"/>
  <c r="AM38" i="6"/>
  <c r="AL38" i="6" s="1"/>
  <c r="AM37" i="6"/>
  <c r="AL37" i="6" s="1"/>
  <c r="AH41" i="6"/>
  <c r="AG41" i="6" s="1"/>
  <c r="AH40" i="6"/>
  <c r="AG40" i="6" s="1"/>
  <c r="AH39" i="6"/>
  <c r="AG39" i="6" s="1"/>
  <c r="AH38" i="6"/>
  <c r="AG38" i="6" s="1"/>
  <c r="AH37" i="6"/>
  <c r="AG37" i="6" s="1"/>
  <c r="AC41" i="6"/>
  <c r="AB41" i="6" s="1"/>
  <c r="AC40" i="6"/>
  <c r="AB40" i="6" s="1"/>
  <c r="AC39" i="6"/>
  <c r="AB39" i="6" s="1"/>
  <c r="AC38" i="6"/>
  <c r="AB38" i="6" s="1"/>
  <c r="AC37" i="6"/>
  <c r="AB37" i="6" s="1"/>
  <c r="X41" i="6"/>
  <c r="W41" i="6" s="1"/>
  <c r="X40" i="6"/>
  <c r="W40" i="6" s="1"/>
  <c r="X39" i="6"/>
  <c r="W39" i="6" s="1"/>
  <c r="X38" i="6"/>
  <c r="W38" i="6" s="1"/>
  <c r="X37" i="6"/>
  <c r="W37" i="6" s="1"/>
  <c r="S41" i="6"/>
  <c r="R41" i="6" s="1"/>
  <c r="S40" i="6"/>
  <c r="R40" i="6" s="1"/>
  <c r="S39" i="6"/>
  <c r="R39" i="6" s="1"/>
  <c r="S38" i="6"/>
  <c r="R38" i="6" s="1"/>
  <c r="S37" i="6"/>
  <c r="R37" i="6" s="1"/>
  <c r="N41" i="6"/>
  <c r="M41" i="6" s="1"/>
  <c r="Q40" i="6"/>
  <c r="N40" i="6"/>
  <c r="M40" i="6" s="1"/>
  <c r="N39" i="6"/>
  <c r="M39" i="6" s="1"/>
  <c r="N38" i="6"/>
  <c r="M38" i="6" s="1"/>
  <c r="N37" i="6"/>
  <c r="M37" i="6" s="1"/>
  <c r="BA36" i="6"/>
  <c r="AV36" i="6"/>
  <c r="AQ36" i="6"/>
  <c r="AL36" i="6"/>
  <c r="AG36" i="6"/>
  <c r="AB36" i="6"/>
  <c r="W36" i="6"/>
  <c r="R36" i="6"/>
  <c r="M36" i="6"/>
  <c r="I41" i="6"/>
  <c r="H41" i="6" s="1"/>
  <c r="I40" i="6"/>
  <c r="H40" i="6" s="1"/>
  <c r="I39" i="6"/>
  <c r="H39" i="6" s="1"/>
  <c r="I38" i="6"/>
  <c r="H38" i="6" s="1"/>
  <c r="I37" i="6"/>
  <c r="H37" i="6" s="1"/>
  <c r="F35" i="6"/>
  <c r="F34" i="6"/>
  <c r="F33" i="6"/>
  <c r="F32" i="6"/>
  <c r="F31" i="6"/>
  <c r="F30" i="6"/>
  <c r="F29" i="6"/>
  <c r="F28" i="6"/>
  <c r="F27" i="6"/>
  <c r="F26" i="6"/>
  <c r="F25" i="6"/>
  <c r="F24" i="6"/>
  <c r="F23" i="6"/>
  <c r="F22" i="6"/>
  <c r="F21" i="6"/>
  <c r="F20" i="6"/>
  <c r="F19" i="6"/>
  <c r="F18" i="6"/>
  <c r="F17" i="6"/>
  <c r="F16" i="6"/>
  <c r="F15" i="6"/>
  <c r="F14" i="6"/>
  <c r="F13" i="6"/>
  <c r="F12" i="6"/>
  <c r="F11" i="6"/>
  <c r="F10" i="6"/>
  <c r="F9" i="6"/>
  <c r="F8" i="6"/>
  <c r="F7" i="6"/>
  <c r="F6" i="6"/>
  <c r="F5" i="6"/>
  <c r="C5" i="6"/>
  <c r="D4" i="6"/>
  <c r="B3" i="6"/>
  <c r="B37" i="6" s="1"/>
  <c r="F53" i="6"/>
  <c r="F52" i="6"/>
  <c r="F51" i="6"/>
  <c r="AO15" i="11" l="1"/>
  <c r="AO26" i="11"/>
  <c r="AO23" i="11"/>
  <c r="AO19" i="11"/>
  <c r="AO22" i="11"/>
  <c r="AO21" i="11"/>
  <c r="AO10" i="11"/>
  <c r="AO12" i="11"/>
  <c r="AO14" i="11"/>
  <c r="AO9" i="11"/>
  <c r="AO8" i="11"/>
  <c r="AO20" i="11"/>
  <c r="AO24" i="11"/>
  <c r="AO13" i="11"/>
  <c r="AO18" i="11"/>
  <c r="AO11" i="11"/>
  <c r="AO25" i="11"/>
  <c r="AO27" i="11"/>
  <c r="AO17" i="11"/>
  <c r="AO16" i="11"/>
  <c r="F6" i="11"/>
  <c r="E4" i="11"/>
  <c r="E5" i="11"/>
  <c r="C6" i="6"/>
  <c r="B6" i="6" s="1"/>
  <c r="B5" i="6"/>
  <c r="P41" i="6"/>
  <c r="G5" i="6"/>
  <c r="D5" i="6"/>
  <c r="C7" i="6" l="1"/>
  <c r="B7" i="6" s="1"/>
  <c r="D6" i="6"/>
  <c r="F4" i="11"/>
  <c r="F5" i="11"/>
  <c r="G6" i="11"/>
  <c r="F4" i="6"/>
  <c r="D7" i="6" l="1"/>
  <c r="C8" i="6"/>
  <c r="B8" i="6" s="1"/>
  <c r="G5" i="11"/>
  <c r="G4" i="11"/>
  <c r="H6" i="11"/>
  <c r="D8" i="6"/>
  <c r="C9" i="6" l="1"/>
  <c r="C10" i="6" s="1"/>
  <c r="H4" i="11"/>
  <c r="I6" i="11"/>
  <c r="H5" i="11"/>
  <c r="D9" i="6"/>
  <c r="B9" i="6"/>
  <c r="J6" i="11" l="1"/>
  <c r="I5" i="11"/>
  <c r="I4" i="11"/>
  <c r="D10" i="6"/>
  <c r="B10" i="6"/>
  <c r="C11" i="6"/>
  <c r="J5" i="11" l="1"/>
  <c r="J4" i="11"/>
  <c r="K6" i="11"/>
  <c r="D11" i="6"/>
  <c r="B11" i="6"/>
  <c r="C12" i="6"/>
  <c r="K5" i="11" l="1"/>
  <c r="K4" i="11"/>
  <c r="L6" i="11"/>
  <c r="D12" i="6"/>
  <c r="B12" i="6"/>
  <c r="C13" i="6"/>
  <c r="L4" i="11" l="1"/>
  <c r="M6" i="11"/>
  <c r="L5" i="11"/>
  <c r="D13" i="6"/>
  <c r="B13" i="6"/>
  <c r="C14" i="6"/>
  <c r="D14" i="6" s="1"/>
  <c r="N6" i="11" l="1"/>
  <c r="M5" i="11"/>
  <c r="M4" i="11"/>
  <c r="C15" i="6"/>
  <c r="B14" i="6"/>
  <c r="N5" i="11" l="1"/>
  <c r="O6" i="11"/>
  <c r="N4" i="11"/>
  <c r="D15" i="6"/>
  <c r="B15" i="6"/>
  <c r="C16" i="6"/>
  <c r="B16" i="6" s="1"/>
  <c r="O5" i="11" l="1"/>
  <c r="O4" i="11"/>
  <c r="P6" i="11"/>
  <c r="D16" i="6"/>
  <c r="C17" i="6"/>
  <c r="B17" i="6" s="1"/>
  <c r="P4" i="11" l="1"/>
  <c r="Q6" i="11"/>
  <c r="P5" i="11"/>
  <c r="D17" i="6"/>
  <c r="C18" i="6"/>
  <c r="B18" i="6" s="1"/>
  <c r="R6" i="11" l="1"/>
  <c r="Q5" i="11"/>
  <c r="Q4" i="11"/>
  <c r="C19" i="6"/>
  <c r="B19" i="6" s="1"/>
  <c r="D18" i="6"/>
  <c r="R5" i="11" l="1"/>
  <c r="R4" i="11"/>
  <c r="S6" i="11"/>
  <c r="C20" i="6"/>
  <c r="B20" i="6" s="1"/>
  <c r="D19" i="6"/>
  <c r="S5" i="11" l="1"/>
  <c r="S4" i="11"/>
  <c r="T6" i="11"/>
  <c r="D20" i="6"/>
  <c r="C21" i="6"/>
  <c r="B21" i="6" s="1"/>
  <c r="T4" i="11" l="1"/>
  <c r="U6" i="11"/>
  <c r="T5" i="11"/>
  <c r="D21" i="6"/>
  <c r="C22" i="6"/>
  <c r="B22" i="6" s="1"/>
  <c r="V6" i="11" l="1"/>
  <c r="U5" i="11"/>
  <c r="U4" i="11"/>
  <c r="C23" i="6"/>
  <c r="B23" i="6" s="1"/>
  <c r="D22" i="6"/>
  <c r="V4" i="11" l="1"/>
  <c r="V5" i="11"/>
  <c r="W6" i="11"/>
  <c r="D23" i="6"/>
  <c r="C24" i="6"/>
  <c r="B24" i="6" s="1"/>
  <c r="W5" i="11" l="1"/>
  <c r="W4" i="11"/>
  <c r="X6" i="11"/>
  <c r="D24" i="6"/>
  <c r="C25" i="6"/>
  <c r="B25" i="6" s="1"/>
  <c r="X4" i="11" l="1"/>
  <c r="Y6" i="11"/>
  <c r="X5" i="11"/>
  <c r="D25" i="6"/>
  <c r="C26" i="6"/>
  <c r="B26" i="6" s="1"/>
  <c r="Z6" i="11" l="1"/>
  <c r="Y5" i="11"/>
  <c r="Y4" i="11"/>
  <c r="C27" i="6"/>
  <c r="B27" i="6" s="1"/>
  <c r="D26" i="6"/>
  <c r="Z5" i="11" l="1"/>
  <c r="AA6" i="11"/>
  <c r="Z4" i="11"/>
  <c r="C28" i="6"/>
  <c r="B28" i="6" s="1"/>
  <c r="D27" i="6"/>
  <c r="AA5" i="11" l="1"/>
  <c r="AA4" i="11"/>
  <c r="AB6" i="11"/>
  <c r="D28" i="6"/>
  <c r="C29" i="6"/>
  <c r="B29" i="6" s="1"/>
  <c r="AB4" i="11" l="1"/>
  <c r="AC6" i="11"/>
  <c r="AB5" i="11"/>
  <c r="C30" i="6"/>
  <c r="B30" i="6" s="1"/>
  <c r="D29" i="6"/>
  <c r="AD6" i="11" l="1"/>
  <c r="AC5" i="11"/>
  <c r="AC4" i="11"/>
  <c r="C31" i="6"/>
  <c r="B31" i="6" s="1"/>
  <c r="D30" i="6"/>
  <c r="AD5" i="11" l="1"/>
  <c r="AD4" i="11"/>
  <c r="AE6" i="11"/>
  <c r="C32" i="6"/>
  <c r="B32" i="6" s="1"/>
  <c r="D31" i="6"/>
  <c r="AE5" i="11" l="1"/>
  <c r="AE4" i="11"/>
  <c r="AF6" i="11"/>
  <c r="D32" i="6"/>
  <c r="C33" i="6"/>
  <c r="B33" i="6" s="1"/>
  <c r="AF4" i="11" l="1"/>
  <c r="AG6" i="11"/>
  <c r="AF5" i="11"/>
  <c r="D33" i="6"/>
  <c r="C34" i="6"/>
  <c r="B34" i="6" s="1"/>
  <c r="AH6" i="11" l="1"/>
  <c r="AG5" i="11"/>
  <c r="AG4" i="11"/>
  <c r="C35" i="6"/>
  <c r="B35" i="6" s="1"/>
  <c r="D34" i="6"/>
  <c r="AH4" i="11" l="1"/>
  <c r="AH5" i="11"/>
  <c r="D35"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Leboucher.joel@wanadoo.fr</author>
  </authors>
  <commentList>
    <comment ref="F36" authorId="0" shapeId="0" xr:uid="{33AA89A9-61A0-470E-968A-3681A996A0FF}">
      <text>
        <r>
          <rPr>
            <b/>
            <sz val="8"/>
            <color indexed="81"/>
            <rFont val="Tahoma"/>
            <family val="2"/>
          </rPr>
          <t xml:space="preserve">HEURE DEBUT
</t>
        </r>
        <r>
          <rPr>
            <i/>
            <sz val="8"/>
            <color indexed="81"/>
            <rFont val="Tahoma"/>
            <family val="2"/>
          </rPr>
          <t>SAISISSEZ COMME SUIT :</t>
        </r>
        <r>
          <rPr>
            <b/>
            <sz val="8"/>
            <color indexed="81"/>
            <rFont val="Tahoma"/>
            <family val="2"/>
          </rPr>
          <t xml:space="preserve">
00:45
07:15
12:20</t>
        </r>
      </text>
    </comment>
    <comment ref="G36" authorId="0" shapeId="0" xr:uid="{9C4C2553-59F5-4403-AB4E-79BBF04A06CE}">
      <text>
        <r>
          <rPr>
            <b/>
            <sz val="8"/>
            <color indexed="81"/>
            <rFont val="Tahoma"/>
            <family val="2"/>
          </rPr>
          <t xml:space="preserve">HEURE FIN
</t>
        </r>
        <r>
          <rPr>
            <i/>
            <sz val="8"/>
            <color indexed="81"/>
            <rFont val="Tahoma"/>
            <family val="2"/>
          </rPr>
          <t>SAISISSEZ COMME SUIT :</t>
        </r>
        <r>
          <rPr>
            <b/>
            <sz val="8"/>
            <color indexed="81"/>
            <rFont val="Tahoma"/>
            <family val="2"/>
          </rPr>
          <t xml:space="preserve">
00:45
07:15
12:20</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Joel Leboucher</author>
  </authors>
  <commentList>
    <comment ref="G5" authorId="0" shapeId="0" xr:uid="{00000000-0006-0000-0200-000001000000}">
      <text>
        <r>
          <rPr>
            <sz val="9"/>
            <color indexed="81"/>
            <rFont val="Tahoma"/>
            <family val="2"/>
          </rPr>
          <t>Semaine 14</t>
        </r>
      </text>
    </comment>
    <comment ref="J5" authorId="0" shapeId="0" xr:uid="{00000000-0006-0000-0200-000002000000}">
      <text>
        <r>
          <rPr>
            <sz val="9"/>
            <color indexed="81"/>
            <rFont val="Tahoma"/>
            <family val="2"/>
          </rPr>
          <t>Semaine 27</t>
        </r>
      </text>
    </comment>
    <comment ref="L6" authorId="0" shapeId="0" xr:uid="{00000000-0006-0000-0200-000003000000}">
      <text>
        <r>
          <rPr>
            <sz val="9"/>
            <color indexed="81"/>
            <rFont val="Tahoma"/>
            <family val="2"/>
          </rPr>
          <t>Semaine 36</t>
        </r>
      </text>
    </comment>
    <comment ref="C7" authorId="0" shapeId="0" xr:uid="{00000000-0006-0000-0200-000004000000}">
      <text>
        <r>
          <rPr>
            <sz val="9"/>
            <color indexed="81"/>
            <rFont val="Tahoma"/>
            <family val="2"/>
          </rPr>
          <t>Semaine 49</t>
        </r>
      </text>
    </comment>
    <comment ref="I7" authorId="0" shapeId="0" xr:uid="{00000000-0006-0000-0200-000005000000}">
      <text>
        <r>
          <rPr>
            <sz val="9"/>
            <color indexed="81"/>
            <rFont val="Tahoma"/>
            <family val="2"/>
          </rPr>
          <t>Semaine 23</t>
        </r>
      </text>
    </comment>
    <comment ref="E8" authorId="0" shapeId="0" xr:uid="{00000000-0006-0000-0200-000006000000}">
      <text>
        <r>
          <rPr>
            <sz val="9"/>
            <color indexed="81"/>
            <rFont val="Tahoma"/>
            <family val="2"/>
          </rPr>
          <t>Semaine 6</t>
        </r>
      </text>
    </comment>
    <comment ref="F8" authorId="0" shapeId="0" xr:uid="{00000000-0006-0000-0200-000007000000}">
      <text>
        <r>
          <rPr>
            <sz val="9"/>
            <color indexed="81"/>
            <rFont val="Tahoma"/>
            <family val="2"/>
          </rPr>
          <t>Semaine 10</t>
        </r>
      </text>
    </comment>
    <comment ref="B9" authorId="0" shapeId="0" xr:uid="{00000000-0006-0000-0200-000008000000}">
      <text>
        <r>
          <rPr>
            <sz val="9"/>
            <color indexed="81"/>
            <rFont val="Tahoma"/>
            <family val="2"/>
          </rPr>
          <t>Semaine 45</t>
        </r>
      </text>
    </comment>
    <comment ref="K9" authorId="0" shapeId="0" xr:uid="{00000000-0006-0000-0200-000009000000}">
      <text>
        <r>
          <rPr>
            <sz val="9"/>
            <color indexed="81"/>
            <rFont val="Tahoma"/>
            <family val="2"/>
          </rPr>
          <t>Semaine 32</t>
        </r>
      </text>
    </comment>
    <comment ref="H10" authorId="0" shapeId="0" xr:uid="{00000000-0006-0000-0200-00000A000000}">
      <text>
        <r>
          <rPr>
            <sz val="9"/>
            <color indexed="81"/>
            <rFont val="Tahoma"/>
            <family val="2"/>
          </rPr>
          <t>Semaine 19</t>
        </r>
      </text>
    </comment>
    <comment ref="D11" authorId="0" shapeId="0" xr:uid="{00000000-0006-0000-0200-00000B000000}">
      <text>
        <r>
          <rPr>
            <sz val="9"/>
            <color indexed="81"/>
            <rFont val="Tahoma"/>
            <family val="2"/>
          </rPr>
          <t>Semaine 2</t>
        </r>
      </text>
    </comment>
    <comment ref="M11" authorId="0" shapeId="0" xr:uid="{00000000-0006-0000-0200-00000C000000}">
      <text>
        <r>
          <rPr>
            <sz val="9"/>
            <color indexed="81"/>
            <rFont val="Tahoma"/>
            <family val="2"/>
          </rPr>
          <t>Semaine 41</t>
        </r>
      </text>
    </comment>
    <comment ref="G12" authorId="0" shapeId="0" xr:uid="{00000000-0006-0000-0200-00000D000000}">
      <text>
        <r>
          <rPr>
            <sz val="9"/>
            <color indexed="81"/>
            <rFont val="Tahoma"/>
            <family val="2"/>
          </rPr>
          <t>Semaine 15</t>
        </r>
      </text>
    </comment>
    <comment ref="J12" authorId="0" shapeId="0" xr:uid="{00000000-0006-0000-0200-00000E000000}">
      <text>
        <r>
          <rPr>
            <sz val="9"/>
            <color indexed="81"/>
            <rFont val="Tahoma"/>
            <family val="2"/>
          </rPr>
          <t>Semaine 28</t>
        </r>
      </text>
    </comment>
    <comment ref="L13" authorId="0" shapeId="0" xr:uid="{00000000-0006-0000-0200-00000F000000}">
      <text>
        <r>
          <rPr>
            <sz val="9"/>
            <color indexed="81"/>
            <rFont val="Tahoma"/>
            <family val="2"/>
          </rPr>
          <t>Semaine 37</t>
        </r>
      </text>
    </comment>
    <comment ref="C14" authorId="0" shapeId="0" xr:uid="{00000000-0006-0000-0200-000010000000}">
      <text>
        <r>
          <rPr>
            <sz val="9"/>
            <color indexed="81"/>
            <rFont val="Tahoma"/>
            <family val="2"/>
          </rPr>
          <t>Semaine 50</t>
        </r>
      </text>
    </comment>
    <comment ref="I14" authorId="0" shapeId="0" xr:uid="{00000000-0006-0000-0200-000011000000}">
      <text>
        <r>
          <rPr>
            <sz val="9"/>
            <color indexed="81"/>
            <rFont val="Tahoma"/>
            <family val="2"/>
          </rPr>
          <t>Semaine 24</t>
        </r>
      </text>
    </comment>
    <comment ref="E15" authorId="0" shapeId="0" xr:uid="{00000000-0006-0000-0200-000012000000}">
      <text>
        <r>
          <rPr>
            <sz val="9"/>
            <color indexed="81"/>
            <rFont val="Tahoma"/>
            <family val="2"/>
          </rPr>
          <t>Semaine 7</t>
        </r>
      </text>
    </comment>
    <comment ref="F15" authorId="0" shapeId="0" xr:uid="{00000000-0006-0000-0200-000013000000}">
      <text>
        <r>
          <rPr>
            <sz val="9"/>
            <color indexed="81"/>
            <rFont val="Tahoma"/>
            <family val="2"/>
          </rPr>
          <t>Semaine 11</t>
        </r>
      </text>
    </comment>
    <comment ref="B16" authorId="0" shapeId="0" xr:uid="{00000000-0006-0000-0200-000014000000}">
      <text>
        <r>
          <rPr>
            <sz val="9"/>
            <color indexed="81"/>
            <rFont val="Tahoma"/>
            <family val="2"/>
          </rPr>
          <t>Semaine 46</t>
        </r>
      </text>
    </comment>
    <comment ref="K16" authorId="0" shapeId="0" xr:uid="{00000000-0006-0000-0200-000015000000}">
      <text>
        <r>
          <rPr>
            <sz val="9"/>
            <color indexed="81"/>
            <rFont val="Tahoma"/>
            <family val="2"/>
          </rPr>
          <t>Semaine 33</t>
        </r>
      </text>
    </comment>
    <comment ref="H17" authorId="0" shapeId="0" xr:uid="{00000000-0006-0000-0200-000016000000}">
      <text>
        <r>
          <rPr>
            <sz val="9"/>
            <color indexed="81"/>
            <rFont val="Tahoma"/>
            <family val="2"/>
          </rPr>
          <t>Semaine 20</t>
        </r>
      </text>
    </comment>
    <comment ref="D18" authorId="0" shapeId="0" xr:uid="{00000000-0006-0000-0200-000017000000}">
      <text>
        <r>
          <rPr>
            <sz val="9"/>
            <color indexed="81"/>
            <rFont val="Tahoma"/>
            <family val="2"/>
          </rPr>
          <t>Semaine 3</t>
        </r>
      </text>
    </comment>
    <comment ref="M18" authorId="0" shapeId="0" xr:uid="{00000000-0006-0000-0200-000018000000}">
      <text>
        <r>
          <rPr>
            <sz val="9"/>
            <color indexed="81"/>
            <rFont val="Tahoma"/>
            <family val="2"/>
          </rPr>
          <t>Semaine 42</t>
        </r>
      </text>
    </comment>
    <comment ref="G19" authorId="0" shapeId="0" xr:uid="{00000000-0006-0000-0200-000019000000}">
      <text>
        <r>
          <rPr>
            <sz val="9"/>
            <color indexed="81"/>
            <rFont val="Tahoma"/>
            <family val="2"/>
          </rPr>
          <t>Semaine 16</t>
        </r>
      </text>
    </comment>
    <comment ref="J19" authorId="0" shapeId="0" xr:uid="{00000000-0006-0000-0200-00001A000000}">
      <text>
        <r>
          <rPr>
            <sz val="9"/>
            <color indexed="81"/>
            <rFont val="Tahoma"/>
            <family val="2"/>
          </rPr>
          <t>Semaine 29</t>
        </r>
      </text>
    </comment>
    <comment ref="L20" authorId="0" shapeId="0" xr:uid="{00000000-0006-0000-0200-00001B000000}">
      <text>
        <r>
          <rPr>
            <sz val="9"/>
            <color indexed="81"/>
            <rFont val="Tahoma"/>
            <family val="2"/>
          </rPr>
          <t>Semaine 38</t>
        </r>
      </text>
    </comment>
    <comment ref="C21" authorId="0" shapeId="0" xr:uid="{00000000-0006-0000-0200-00001C000000}">
      <text>
        <r>
          <rPr>
            <sz val="9"/>
            <color indexed="81"/>
            <rFont val="Tahoma"/>
            <family val="2"/>
          </rPr>
          <t>Semaine 51</t>
        </r>
      </text>
    </comment>
    <comment ref="I21" authorId="0" shapeId="0" xr:uid="{00000000-0006-0000-0200-00001D000000}">
      <text>
        <r>
          <rPr>
            <sz val="9"/>
            <color indexed="81"/>
            <rFont val="Tahoma"/>
            <family val="2"/>
          </rPr>
          <t>Semaine 25</t>
        </r>
      </text>
    </comment>
    <comment ref="E22" authorId="0" shapeId="0" xr:uid="{00000000-0006-0000-0200-00001E000000}">
      <text>
        <r>
          <rPr>
            <sz val="9"/>
            <color indexed="81"/>
            <rFont val="Tahoma"/>
            <family val="2"/>
          </rPr>
          <t>Semaine 8</t>
        </r>
      </text>
    </comment>
    <comment ref="F22" authorId="0" shapeId="0" xr:uid="{00000000-0006-0000-0200-00001F000000}">
      <text>
        <r>
          <rPr>
            <sz val="9"/>
            <color indexed="81"/>
            <rFont val="Tahoma"/>
            <family val="2"/>
          </rPr>
          <t>Semaine 12</t>
        </r>
      </text>
    </comment>
    <comment ref="B23" authorId="0" shapeId="0" xr:uid="{00000000-0006-0000-0200-000020000000}">
      <text>
        <r>
          <rPr>
            <sz val="9"/>
            <color indexed="81"/>
            <rFont val="Tahoma"/>
            <family val="2"/>
          </rPr>
          <t>Semaine 47</t>
        </r>
      </text>
    </comment>
    <comment ref="K23" authorId="0" shapeId="0" xr:uid="{00000000-0006-0000-0200-000021000000}">
      <text>
        <r>
          <rPr>
            <sz val="9"/>
            <color indexed="81"/>
            <rFont val="Tahoma"/>
            <family val="2"/>
          </rPr>
          <t>Semaine 34</t>
        </r>
      </text>
    </comment>
    <comment ref="H24" authorId="0" shapeId="0" xr:uid="{00000000-0006-0000-0200-000022000000}">
      <text>
        <r>
          <rPr>
            <sz val="9"/>
            <color indexed="81"/>
            <rFont val="Tahoma"/>
            <family val="2"/>
          </rPr>
          <t>Semaine 21</t>
        </r>
      </text>
    </comment>
    <comment ref="D25" authorId="0" shapeId="0" xr:uid="{00000000-0006-0000-0200-000023000000}">
      <text>
        <r>
          <rPr>
            <sz val="9"/>
            <color indexed="81"/>
            <rFont val="Tahoma"/>
            <family val="2"/>
          </rPr>
          <t>Semaine 4</t>
        </r>
      </text>
    </comment>
    <comment ref="M25" authorId="0" shapeId="0" xr:uid="{00000000-0006-0000-0200-000024000000}">
      <text>
        <r>
          <rPr>
            <sz val="9"/>
            <color indexed="81"/>
            <rFont val="Tahoma"/>
            <family val="2"/>
          </rPr>
          <t>Semaine 43</t>
        </r>
      </text>
    </comment>
    <comment ref="G26" authorId="0" shapeId="0" xr:uid="{00000000-0006-0000-0200-000025000000}">
      <text>
        <r>
          <rPr>
            <sz val="9"/>
            <color indexed="81"/>
            <rFont val="Tahoma"/>
            <family val="2"/>
          </rPr>
          <t>Semaine 17</t>
        </r>
      </text>
    </comment>
    <comment ref="J26" authorId="0" shapeId="0" xr:uid="{00000000-0006-0000-0200-000026000000}">
      <text>
        <r>
          <rPr>
            <sz val="9"/>
            <color indexed="81"/>
            <rFont val="Tahoma"/>
            <family val="2"/>
          </rPr>
          <t>Semaine 30</t>
        </r>
      </text>
    </comment>
    <comment ref="L27" authorId="0" shapeId="0" xr:uid="{00000000-0006-0000-0200-000027000000}">
      <text>
        <r>
          <rPr>
            <sz val="9"/>
            <color indexed="81"/>
            <rFont val="Tahoma"/>
            <family val="2"/>
          </rPr>
          <t>Semaine 39</t>
        </r>
      </text>
    </comment>
    <comment ref="C28" authorId="0" shapeId="0" xr:uid="{00000000-0006-0000-0200-000028000000}">
      <text>
        <r>
          <rPr>
            <sz val="9"/>
            <color indexed="81"/>
            <rFont val="Tahoma"/>
            <family val="2"/>
          </rPr>
          <t>Semaine 52</t>
        </r>
      </text>
    </comment>
    <comment ref="I28" authorId="0" shapeId="0" xr:uid="{00000000-0006-0000-0200-000029000000}">
      <text>
        <r>
          <rPr>
            <sz val="9"/>
            <color indexed="81"/>
            <rFont val="Tahoma"/>
            <family val="2"/>
          </rPr>
          <t>Semaine 26</t>
        </r>
      </text>
    </comment>
    <comment ref="E29" authorId="0" shapeId="0" xr:uid="{00000000-0006-0000-0200-00002A000000}">
      <text>
        <r>
          <rPr>
            <sz val="9"/>
            <color indexed="81"/>
            <rFont val="Tahoma"/>
            <family val="2"/>
          </rPr>
          <t>Semaine 9</t>
        </r>
      </text>
    </comment>
    <comment ref="F29" authorId="0" shapeId="0" xr:uid="{00000000-0006-0000-0200-00002B000000}">
      <text>
        <r>
          <rPr>
            <sz val="9"/>
            <color indexed="81"/>
            <rFont val="Tahoma"/>
            <family val="2"/>
          </rPr>
          <t>Semaine 13</t>
        </r>
      </text>
    </comment>
    <comment ref="B30" authorId="0" shapeId="0" xr:uid="{00000000-0006-0000-0200-00002C000000}">
      <text>
        <r>
          <rPr>
            <sz val="9"/>
            <color indexed="81"/>
            <rFont val="Tahoma"/>
            <family val="2"/>
          </rPr>
          <t>Semaine 48</t>
        </r>
      </text>
    </comment>
    <comment ref="K30" authorId="0" shapeId="0" xr:uid="{00000000-0006-0000-0200-00002D000000}">
      <text>
        <r>
          <rPr>
            <sz val="9"/>
            <color indexed="81"/>
            <rFont val="Tahoma"/>
            <family val="2"/>
          </rPr>
          <t>Semaine 35</t>
        </r>
      </text>
    </comment>
    <comment ref="H31" authorId="0" shapeId="0" xr:uid="{00000000-0006-0000-0200-00002E000000}">
      <text>
        <r>
          <rPr>
            <sz val="9"/>
            <color indexed="81"/>
            <rFont val="Tahoma"/>
            <family val="2"/>
          </rPr>
          <t>Semaine 22</t>
        </r>
      </text>
    </comment>
    <comment ref="D32" authorId="0" shapeId="0" xr:uid="{00000000-0006-0000-0200-00002F000000}">
      <text>
        <r>
          <rPr>
            <sz val="9"/>
            <color indexed="81"/>
            <rFont val="Tahoma"/>
            <family val="2"/>
          </rPr>
          <t>Semaine 5</t>
        </r>
      </text>
    </comment>
    <comment ref="M32" authorId="0" shapeId="0" xr:uid="{00000000-0006-0000-0200-000030000000}">
      <text>
        <r>
          <rPr>
            <sz val="9"/>
            <color indexed="81"/>
            <rFont val="Tahoma"/>
            <family val="2"/>
          </rPr>
          <t>Semaine 44</t>
        </r>
      </text>
    </comment>
    <comment ref="G33" authorId="0" shapeId="0" xr:uid="{00000000-0006-0000-0200-000031000000}">
      <text>
        <r>
          <rPr>
            <sz val="9"/>
            <color indexed="81"/>
            <rFont val="Tahoma"/>
            <family val="2"/>
          </rPr>
          <t>Semaine 18</t>
        </r>
      </text>
    </comment>
    <comment ref="J33" authorId="0" shapeId="0" xr:uid="{00000000-0006-0000-0200-000032000000}">
      <text>
        <r>
          <rPr>
            <sz val="9"/>
            <color indexed="81"/>
            <rFont val="Tahoma"/>
            <family val="2"/>
          </rPr>
          <t>Semaine 31</t>
        </r>
      </text>
    </comment>
    <comment ref="L34" authorId="0" shapeId="0" xr:uid="{00000000-0006-0000-0200-000033000000}">
      <text>
        <r>
          <rPr>
            <sz val="9"/>
            <color indexed="81"/>
            <rFont val="Tahoma"/>
            <family val="2"/>
          </rPr>
          <t>Semaine 40</t>
        </r>
      </text>
    </comment>
    <comment ref="C35" authorId="0" shapeId="0" xr:uid="{00000000-0006-0000-0200-000034000000}">
      <text>
        <r>
          <rPr>
            <sz val="9"/>
            <color indexed="81"/>
            <rFont val="Tahoma"/>
            <family val="2"/>
          </rPr>
          <t>Semaine 1</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Chef de production</author>
    <author>*</author>
    <author>Leboucher.joel@wanadoo.fr</author>
    <author>Samuel</author>
  </authors>
  <commentList>
    <comment ref="G11" authorId="0" shapeId="0" xr:uid="{00000000-0006-0000-0300-000001000000}">
      <text>
        <r>
          <rPr>
            <b/>
            <sz val="10"/>
            <color indexed="81"/>
            <rFont val="Tahoma"/>
            <family val="2"/>
          </rPr>
          <t>ATTENTION
Reprise des livraisons écoles</t>
        </r>
        <r>
          <rPr>
            <b/>
            <sz val="8"/>
            <color indexed="81"/>
            <rFont val="Tahoma"/>
            <family val="2"/>
          </rPr>
          <t xml:space="preserve">
</t>
        </r>
        <r>
          <rPr>
            <sz val="8"/>
            <color indexed="81"/>
            <rFont val="Tahoma"/>
            <family val="2"/>
          </rPr>
          <t xml:space="preserve">
</t>
        </r>
      </text>
    </comment>
    <comment ref="I11" authorId="1" shapeId="0" xr:uid="{00000000-0006-0000-0300-000002000000}">
      <text>
        <r>
          <rPr>
            <b/>
            <sz val="8"/>
            <color indexed="81"/>
            <rFont val="Tahoma"/>
            <family val="2"/>
          </rPr>
          <t>*:Vacances Scolaires</t>
        </r>
        <r>
          <rPr>
            <sz val="8"/>
            <color indexed="81"/>
            <rFont val="Tahoma"/>
            <family val="2"/>
          </rPr>
          <t xml:space="preserve">
Effectifs en baisse .
Moins de chauffeurs</t>
        </r>
      </text>
    </comment>
    <comment ref="K11" authorId="0" shapeId="0" xr:uid="{00000000-0006-0000-0300-000003000000}">
      <text>
        <r>
          <rPr>
            <b/>
            <sz val="8"/>
            <color indexed="81"/>
            <rFont val="Tahoma"/>
            <family val="2"/>
          </rPr>
          <t xml:space="preserve">*:Jour Férié
</t>
        </r>
        <r>
          <rPr>
            <sz val="8"/>
            <color indexed="81"/>
            <rFont val="Tahoma"/>
            <family val="2"/>
          </rPr>
          <t>Attention aux livraisons
et dates de fabrication
Moins de chauffeurs:</t>
        </r>
        <r>
          <rPr>
            <sz val="8"/>
            <color indexed="81"/>
            <rFont val="Tahoma"/>
            <family val="2"/>
          </rPr>
          <t xml:space="preserve">
</t>
        </r>
      </text>
    </comment>
    <comment ref="L13" authorId="2" shapeId="0" xr:uid="{00000000-0006-0000-0300-000004000000}">
      <text>
        <r>
          <rPr>
            <b/>
            <sz val="8"/>
            <color indexed="81"/>
            <rFont val="Tahoma"/>
            <family val="2"/>
          </rPr>
          <t xml:space="preserve">HEURE DEBUT
</t>
        </r>
        <r>
          <rPr>
            <i/>
            <sz val="8"/>
            <color indexed="81"/>
            <rFont val="Tahoma"/>
            <family val="2"/>
          </rPr>
          <t>SAISISSEZ COMME SUIT :</t>
        </r>
        <r>
          <rPr>
            <b/>
            <sz val="8"/>
            <color indexed="81"/>
            <rFont val="Tahoma"/>
            <family val="2"/>
          </rPr>
          <t xml:space="preserve">
00:45
07:15
12:20</t>
        </r>
      </text>
    </comment>
    <comment ref="M13" authorId="2" shapeId="0" xr:uid="{00000000-0006-0000-0300-000005000000}">
      <text>
        <r>
          <rPr>
            <b/>
            <sz val="8"/>
            <color indexed="81"/>
            <rFont val="Tahoma"/>
            <family val="2"/>
          </rPr>
          <t xml:space="preserve">HEURE FIN
</t>
        </r>
        <r>
          <rPr>
            <i/>
            <sz val="8"/>
            <color indexed="81"/>
            <rFont val="Tahoma"/>
            <family val="2"/>
          </rPr>
          <t>SAISISSEZ COMME SUIT :</t>
        </r>
        <r>
          <rPr>
            <b/>
            <sz val="8"/>
            <color indexed="81"/>
            <rFont val="Tahoma"/>
            <family val="2"/>
          </rPr>
          <t xml:space="preserve">
00:45
07:15
12:20</t>
        </r>
      </text>
    </comment>
    <comment ref="L14" authorId="2" shapeId="0" xr:uid="{00000000-0006-0000-0300-000006000000}">
      <text>
        <r>
          <rPr>
            <b/>
            <sz val="8"/>
            <color indexed="81"/>
            <rFont val="Tahoma"/>
            <family val="2"/>
          </rPr>
          <t xml:space="preserve">HEURE DEBUT
</t>
        </r>
        <r>
          <rPr>
            <i/>
            <sz val="8"/>
            <color indexed="81"/>
            <rFont val="Tahoma"/>
            <family val="2"/>
          </rPr>
          <t>SAISISSEZ COMME SUIT :</t>
        </r>
        <r>
          <rPr>
            <b/>
            <sz val="8"/>
            <color indexed="81"/>
            <rFont val="Tahoma"/>
            <family val="2"/>
          </rPr>
          <t xml:space="preserve">
00:45
07:15
12:20</t>
        </r>
      </text>
    </comment>
    <comment ref="M14" authorId="2" shapeId="0" xr:uid="{00000000-0006-0000-0300-000007000000}">
      <text>
        <r>
          <rPr>
            <b/>
            <sz val="8"/>
            <color indexed="81"/>
            <rFont val="Tahoma"/>
            <family val="2"/>
          </rPr>
          <t xml:space="preserve">HEURE FIN
</t>
        </r>
        <r>
          <rPr>
            <i/>
            <sz val="8"/>
            <color indexed="81"/>
            <rFont val="Tahoma"/>
            <family val="2"/>
          </rPr>
          <t>SAISISSEZ COMME SUIT :</t>
        </r>
        <r>
          <rPr>
            <b/>
            <sz val="8"/>
            <color indexed="81"/>
            <rFont val="Tahoma"/>
            <family val="2"/>
          </rPr>
          <t xml:space="preserve">
00:45
07:15
12:20</t>
        </r>
      </text>
    </comment>
    <comment ref="C15" authorId="3" shapeId="0" xr:uid="{00000000-0006-0000-0300-000008000000}">
      <text>
        <r>
          <rPr>
            <sz val="10"/>
            <rFont val="Arial"/>
            <family val="2"/>
          </rPr>
          <t xml:space="preserve">Récupérations d'heures </t>
        </r>
        <r>
          <rPr>
            <sz val="8"/>
            <color indexed="81"/>
            <rFont val="Tahoma"/>
            <family val="2"/>
          </rPr>
          <t xml:space="preserve">
Ne sont prises en compte que les heures en desssous des 35H00 hebdomadaires.
Au delà des 35H00; c'est de la RTT</t>
        </r>
        <r>
          <rPr>
            <sz val="8"/>
            <color indexed="81"/>
            <rFont val="Tahoma"/>
            <family val="2"/>
          </rPr>
          <t xml:space="preserve">
</t>
        </r>
      </text>
    </comment>
    <comment ref="L15" authorId="2" shapeId="0" xr:uid="{00000000-0006-0000-0300-000009000000}">
      <text>
        <r>
          <rPr>
            <b/>
            <sz val="8"/>
            <color indexed="81"/>
            <rFont val="Tahoma"/>
            <family val="2"/>
          </rPr>
          <t xml:space="preserve">HEURE DEBUT
</t>
        </r>
        <r>
          <rPr>
            <i/>
            <sz val="8"/>
            <color indexed="81"/>
            <rFont val="Tahoma"/>
            <family val="2"/>
          </rPr>
          <t>SAISISSEZ COMME SUIT :</t>
        </r>
        <r>
          <rPr>
            <b/>
            <sz val="8"/>
            <color indexed="81"/>
            <rFont val="Tahoma"/>
            <family val="2"/>
          </rPr>
          <t xml:space="preserve">
00:45
07:15
12:20</t>
        </r>
      </text>
    </comment>
    <comment ref="M15" authorId="2" shapeId="0" xr:uid="{00000000-0006-0000-0300-00000A000000}">
      <text>
        <r>
          <rPr>
            <b/>
            <sz val="8"/>
            <color indexed="81"/>
            <rFont val="Tahoma"/>
            <family val="2"/>
          </rPr>
          <t xml:space="preserve">HEURE FIN
</t>
        </r>
        <r>
          <rPr>
            <i/>
            <sz val="8"/>
            <color indexed="81"/>
            <rFont val="Tahoma"/>
            <family val="2"/>
          </rPr>
          <t>SAISISSEZ COMME SUIT :</t>
        </r>
        <r>
          <rPr>
            <b/>
            <sz val="8"/>
            <color indexed="81"/>
            <rFont val="Tahoma"/>
            <family val="2"/>
          </rPr>
          <t xml:space="preserve">
00:45
07:15
12:20</t>
        </r>
      </text>
    </comment>
    <comment ref="L16" authorId="2" shapeId="0" xr:uid="{00000000-0006-0000-0300-00000B000000}">
      <text>
        <r>
          <rPr>
            <b/>
            <sz val="8"/>
            <color indexed="81"/>
            <rFont val="Tahoma"/>
            <family val="2"/>
          </rPr>
          <t xml:space="preserve">HEURE DEBUT
</t>
        </r>
        <r>
          <rPr>
            <i/>
            <sz val="8"/>
            <color indexed="81"/>
            <rFont val="Tahoma"/>
            <family val="2"/>
          </rPr>
          <t>SAISISSEZ COMME SUIT :</t>
        </r>
        <r>
          <rPr>
            <b/>
            <sz val="8"/>
            <color indexed="81"/>
            <rFont val="Tahoma"/>
            <family val="2"/>
          </rPr>
          <t xml:space="preserve">
00:45
07:15
12:20</t>
        </r>
      </text>
    </comment>
    <comment ref="M16" authorId="2" shapeId="0" xr:uid="{00000000-0006-0000-0300-00000C000000}">
      <text>
        <r>
          <rPr>
            <b/>
            <sz val="8"/>
            <color indexed="81"/>
            <rFont val="Tahoma"/>
            <family val="2"/>
          </rPr>
          <t xml:space="preserve">HEURE FIN
</t>
        </r>
        <r>
          <rPr>
            <i/>
            <sz val="8"/>
            <color indexed="81"/>
            <rFont val="Tahoma"/>
            <family val="2"/>
          </rPr>
          <t>SAISISSEZ COMME SUIT :</t>
        </r>
        <r>
          <rPr>
            <b/>
            <sz val="8"/>
            <color indexed="81"/>
            <rFont val="Tahoma"/>
            <family val="2"/>
          </rPr>
          <t xml:space="preserve">
00:45
07:15
12:20</t>
        </r>
      </text>
    </comment>
    <comment ref="L17" authorId="2" shapeId="0" xr:uid="{00000000-0006-0000-0300-00000D000000}">
      <text>
        <r>
          <rPr>
            <b/>
            <sz val="8"/>
            <color indexed="81"/>
            <rFont val="Tahoma"/>
            <family val="2"/>
          </rPr>
          <t xml:space="preserve">HEURE DEBUT
</t>
        </r>
        <r>
          <rPr>
            <i/>
            <sz val="8"/>
            <color indexed="81"/>
            <rFont val="Tahoma"/>
            <family val="2"/>
          </rPr>
          <t>SAISISSEZ COMME SUIT :</t>
        </r>
        <r>
          <rPr>
            <b/>
            <sz val="8"/>
            <color indexed="81"/>
            <rFont val="Tahoma"/>
            <family val="2"/>
          </rPr>
          <t xml:space="preserve">
00:45
07:15
12:20</t>
        </r>
      </text>
    </comment>
    <comment ref="M17" authorId="2" shapeId="0" xr:uid="{00000000-0006-0000-0300-00000E000000}">
      <text>
        <r>
          <rPr>
            <b/>
            <sz val="8"/>
            <color indexed="81"/>
            <rFont val="Tahoma"/>
            <family val="2"/>
          </rPr>
          <t xml:space="preserve">HEURE FIN
</t>
        </r>
        <r>
          <rPr>
            <i/>
            <sz val="8"/>
            <color indexed="81"/>
            <rFont val="Tahoma"/>
            <family val="2"/>
          </rPr>
          <t>SAISISSEZ COMME SUIT :</t>
        </r>
        <r>
          <rPr>
            <b/>
            <sz val="8"/>
            <color indexed="81"/>
            <rFont val="Tahoma"/>
            <family val="2"/>
          </rPr>
          <t xml:space="preserve">
00:45
07:15
12:20</t>
        </r>
      </text>
    </comment>
    <comment ref="C18" authorId="0" shapeId="0" xr:uid="{00000000-0006-0000-0300-00000F000000}">
      <text>
        <r>
          <rPr>
            <b/>
            <sz val="8"/>
            <color indexed="81"/>
            <rFont val="Tahoma"/>
            <family val="2"/>
          </rPr>
          <t xml:space="preserve">A TRAVAILLÉ CE JOUR LA
</t>
        </r>
        <r>
          <rPr>
            <b/>
            <sz val="10"/>
            <color indexed="10"/>
            <rFont val="Tahoma"/>
            <family val="2"/>
          </rPr>
          <t xml:space="preserve">T </t>
        </r>
        <r>
          <rPr>
            <b/>
            <sz val="8"/>
            <color indexed="81"/>
            <rFont val="Tahoma"/>
            <family val="2"/>
          </rPr>
          <t xml:space="preserve">ou </t>
        </r>
        <r>
          <rPr>
            <b/>
            <sz val="10"/>
            <color indexed="10"/>
            <rFont val="Tahoma"/>
            <family val="2"/>
          </rPr>
          <t>1</t>
        </r>
        <r>
          <rPr>
            <b/>
            <sz val="8"/>
            <color indexed="81"/>
            <rFont val="Tahoma"/>
            <family val="2"/>
          </rPr>
          <t xml:space="preserve">
</t>
        </r>
        <r>
          <rPr>
            <b/>
            <sz val="8"/>
            <color indexed="10"/>
            <rFont val="Tahoma"/>
            <family val="2"/>
          </rPr>
          <t>TITULAIRE</t>
        </r>
        <r>
          <rPr>
            <sz val="8"/>
            <color indexed="12"/>
            <rFont val="Tahoma"/>
            <family val="2"/>
          </rPr>
          <t>:</t>
        </r>
        <r>
          <rPr>
            <sz val="8"/>
            <color indexed="81"/>
            <rFont val="Tahoma"/>
            <family val="2"/>
          </rPr>
          <t xml:space="preserve"> 35 H  par semaine / 7H00 par jour
mais fait des journées de 8H
</t>
        </r>
        <r>
          <rPr>
            <b/>
            <sz val="8"/>
            <color indexed="12"/>
            <rFont val="Tahoma"/>
            <family val="2"/>
          </rPr>
          <t>CEC : 32 H / 6H 24 par jour</t>
        </r>
        <r>
          <rPr>
            <sz val="8"/>
            <color indexed="81"/>
            <rFont val="Tahoma"/>
            <family val="2"/>
          </rPr>
          <t xml:space="preserve">
1 jour :      </t>
        </r>
        <r>
          <rPr>
            <b/>
            <sz val="8"/>
            <color indexed="12"/>
            <rFont val="Tahoma"/>
            <family val="2"/>
          </rPr>
          <t>6H24</t>
        </r>
        <r>
          <rPr>
            <sz val="8"/>
            <color indexed="81"/>
            <rFont val="Tahoma"/>
            <family val="2"/>
          </rPr>
          <t xml:space="preserve">
2jours :   </t>
        </r>
        <r>
          <rPr>
            <b/>
            <sz val="8"/>
            <color indexed="12"/>
            <rFont val="Tahoma"/>
            <family val="2"/>
          </rPr>
          <t>12H48</t>
        </r>
        <r>
          <rPr>
            <sz val="8"/>
            <color indexed="81"/>
            <rFont val="Tahoma"/>
            <family val="2"/>
          </rPr>
          <t xml:space="preserve">
3 jours :  </t>
        </r>
        <r>
          <rPr>
            <b/>
            <sz val="8"/>
            <color indexed="12"/>
            <rFont val="Tahoma"/>
            <family val="2"/>
          </rPr>
          <t>19H12</t>
        </r>
        <r>
          <rPr>
            <sz val="8"/>
            <color indexed="81"/>
            <rFont val="Tahoma"/>
            <family val="2"/>
          </rPr>
          <t xml:space="preserve">
4 jours :  </t>
        </r>
        <r>
          <rPr>
            <b/>
            <sz val="8"/>
            <color indexed="12"/>
            <rFont val="Tahoma"/>
            <family val="2"/>
          </rPr>
          <t>25H36</t>
        </r>
        <r>
          <rPr>
            <sz val="8"/>
            <color indexed="81"/>
            <rFont val="Tahoma"/>
            <family val="2"/>
          </rPr>
          <t xml:space="preserve">
5 jours :  </t>
        </r>
        <r>
          <rPr>
            <b/>
            <sz val="8"/>
            <color indexed="12"/>
            <rFont val="Tahoma"/>
            <family val="2"/>
          </rPr>
          <t>32H00</t>
        </r>
        <r>
          <rPr>
            <sz val="8"/>
            <color indexed="81"/>
            <rFont val="Tahoma"/>
            <family val="2"/>
          </rPr>
          <t xml:space="preserve">
</t>
        </r>
        <r>
          <rPr>
            <b/>
            <sz val="8"/>
            <color indexed="17"/>
            <rFont val="Tahoma"/>
            <family val="2"/>
          </rPr>
          <t xml:space="preserve">CES : </t>
        </r>
        <r>
          <rPr>
            <sz val="8"/>
            <color indexed="81"/>
            <rFont val="Tahoma"/>
            <family val="2"/>
          </rPr>
          <t xml:space="preserve">20 H / 4H par jour
</t>
        </r>
      </text>
    </comment>
    <comment ref="L18" authorId="2" shapeId="0" xr:uid="{00000000-0006-0000-0300-000010000000}">
      <text>
        <r>
          <rPr>
            <b/>
            <sz val="8"/>
            <color indexed="81"/>
            <rFont val="Tahoma"/>
            <family val="2"/>
          </rPr>
          <t xml:space="preserve">HEURE DEBUT
</t>
        </r>
        <r>
          <rPr>
            <i/>
            <sz val="8"/>
            <color indexed="81"/>
            <rFont val="Tahoma"/>
            <family val="2"/>
          </rPr>
          <t>SAISISSEZ COMME SUIT :</t>
        </r>
        <r>
          <rPr>
            <b/>
            <sz val="8"/>
            <color indexed="81"/>
            <rFont val="Tahoma"/>
            <family val="2"/>
          </rPr>
          <t xml:space="preserve">
00:45
07:15
12:20</t>
        </r>
      </text>
    </comment>
    <comment ref="M18" authorId="2" shapeId="0" xr:uid="{00000000-0006-0000-0300-000011000000}">
      <text>
        <r>
          <rPr>
            <b/>
            <sz val="8"/>
            <color indexed="81"/>
            <rFont val="Tahoma"/>
            <family val="2"/>
          </rPr>
          <t xml:space="preserve">HEURE FIN
</t>
        </r>
        <r>
          <rPr>
            <i/>
            <sz val="8"/>
            <color indexed="81"/>
            <rFont val="Tahoma"/>
            <family val="2"/>
          </rPr>
          <t>SAISISSEZ COMME SUIT :</t>
        </r>
        <r>
          <rPr>
            <b/>
            <sz val="8"/>
            <color indexed="81"/>
            <rFont val="Tahoma"/>
            <family val="2"/>
          </rPr>
          <t xml:space="preserve">
00:45
07:15
12:20</t>
        </r>
      </text>
    </comment>
    <comment ref="L19" authorId="2" shapeId="0" xr:uid="{00000000-0006-0000-0300-000012000000}">
      <text>
        <r>
          <rPr>
            <b/>
            <sz val="8"/>
            <color indexed="81"/>
            <rFont val="Tahoma"/>
            <family val="2"/>
          </rPr>
          <t xml:space="preserve">HEURE DEBUT
</t>
        </r>
        <r>
          <rPr>
            <i/>
            <sz val="8"/>
            <color indexed="81"/>
            <rFont val="Tahoma"/>
            <family val="2"/>
          </rPr>
          <t>SAISISSEZ COMME SUIT :</t>
        </r>
        <r>
          <rPr>
            <b/>
            <sz val="8"/>
            <color indexed="81"/>
            <rFont val="Tahoma"/>
            <family val="2"/>
          </rPr>
          <t xml:space="preserve">
00:45
07:15
12:20</t>
        </r>
      </text>
    </comment>
    <comment ref="M19" authorId="2" shapeId="0" xr:uid="{00000000-0006-0000-0300-000013000000}">
      <text>
        <r>
          <rPr>
            <b/>
            <sz val="8"/>
            <color indexed="81"/>
            <rFont val="Tahoma"/>
            <family val="2"/>
          </rPr>
          <t xml:space="preserve">HEURE FIN
</t>
        </r>
        <r>
          <rPr>
            <i/>
            <sz val="8"/>
            <color indexed="81"/>
            <rFont val="Tahoma"/>
            <family val="2"/>
          </rPr>
          <t>SAISISSEZ COMME SUIT :</t>
        </r>
        <r>
          <rPr>
            <b/>
            <sz val="8"/>
            <color indexed="81"/>
            <rFont val="Tahoma"/>
            <family val="2"/>
          </rPr>
          <t xml:space="preserve">
00:45
07:15
12:20</t>
        </r>
      </text>
    </comment>
    <comment ref="L20" authorId="2" shapeId="0" xr:uid="{00000000-0006-0000-0300-000014000000}">
      <text>
        <r>
          <rPr>
            <b/>
            <sz val="8"/>
            <color indexed="81"/>
            <rFont val="Tahoma"/>
            <family val="2"/>
          </rPr>
          <t xml:space="preserve">HEURE DEBUT
</t>
        </r>
        <r>
          <rPr>
            <i/>
            <sz val="8"/>
            <color indexed="81"/>
            <rFont val="Tahoma"/>
            <family val="2"/>
          </rPr>
          <t>SAISISSEZ COMME SUIT :</t>
        </r>
        <r>
          <rPr>
            <b/>
            <sz val="8"/>
            <color indexed="81"/>
            <rFont val="Tahoma"/>
            <family val="2"/>
          </rPr>
          <t xml:space="preserve">
00:45
07:15
12:20</t>
        </r>
      </text>
    </comment>
    <comment ref="M20" authorId="2" shapeId="0" xr:uid="{00000000-0006-0000-0300-000015000000}">
      <text>
        <r>
          <rPr>
            <b/>
            <sz val="8"/>
            <color indexed="81"/>
            <rFont val="Tahoma"/>
            <family val="2"/>
          </rPr>
          <t xml:space="preserve">HEURE FIN
</t>
        </r>
        <r>
          <rPr>
            <i/>
            <sz val="8"/>
            <color indexed="81"/>
            <rFont val="Tahoma"/>
            <family val="2"/>
          </rPr>
          <t>SAISISSEZ COMME SUIT :</t>
        </r>
        <r>
          <rPr>
            <b/>
            <sz val="8"/>
            <color indexed="81"/>
            <rFont val="Tahoma"/>
            <family val="2"/>
          </rPr>
          <t xml:space="preserve">
00:45
07:15
12:20</t>
        </r>
      </text>
    </comment>
    <comment ref="C21" authorId="0" shapeId="0" xr:uid="{00000000-0006-0000-0300-000016000000}">
      <text>
        <r>
          <rPr>
            <b/>
            <sz val="8"/>
            <color indexed="81"/>
            <rFont val="Tahoma"/>
            <family val="2"/>
          </rPr>
          <t>Travaille ou Absent?</t>
        </r>
        <r>
          <rPr>
            <sz val="8"/>
            <color indexed="81"/>
            <rFont val="Tahoma"/>
            <family val="2"/>
          </rPr>
          <t xml:space="preserve">
</t>
        </r>
      </text>
    </comment>
    <comment ref="L21" authorId="2" shapeId="0" xr:uid="{00000000-0006-0000-0300-000017000000}">
      <text>
        <r>
          <rPr>
            <b/>
            <sz val="8"/>
            <color indexed="81"/>
            <rFont val="Tahoma"/>
            <family val="2"/>
          </rPr>
          <t xml:space="preserve">HEURE DEBUT
</t>
        </r>
        <r>
          <rPr>
            <i/>
            <sz val="8"/>
            <color indexed="81"/>
            <rFont val="Tahoma"/>
            <family val="2"/>
          </rPr>
          <t>SAISISSEZ COMME SUIT :</t>
        </r>
        <r>
          <rPr>
            <b/>
            <sz val="8"/>
            <color indexed="81"/>
            <rFont val="Tahoma"/>
            <family val="2"/>
          </rPr>
          <t xml:space="preserve">
00:45
07:15
12:20</t>
        </r>
      </text>
    </comment>
    <comment ref="M21" authorId="2" shapeId="0" xr:uid="{00000000-0006-0000-0300-000018000000}">
      <text>
        <r>
          <rPr>
            <b/>
            <sz val="8"/>
            <color indexed="81"/>
            <rFont val="Tahoma"/>
            <family val="2"/>
          </rPr>
          <t xml:space="preserve">HEURE FIN
</t>
        </r>
        <r>
          <rPr>
            <i/>
            <sz val="8"/>
            <color indexed="81"/>
            <rFont val="Tahoma"/>
            <family val="2"/>
          </rPr>
          <t>SAISISSEZ COMME SUIT :</t>
        </r>
        <r>
          <rPr>
            <b/>
            <sz val="8"/>
            <color indexed="81"/>
            <rFont val="Tahoma"/>
            <family val="2"/>
          </rPr>
          <t xml:space="preserve">
00:45
07:15
12:20</t>
        </r>
      </text>
    </comment>
    <comment ref="C22" authorId="3" shapeId="0" xr:uid="{00000000-0006-0000-0300-000019000000}">
      <text>
        <r>
          <rPr>
            <b/>
            <sz val="8"/>
            <color indexed="10"/>
            <rFont val="Tahoma"/>
            <family val="2"/>
          </rPr>
          <t>RTT :</t>
        </r>
        <r>
          <rPr>
            <b/>
            <sz val="8"/>
            <color indexed="81"/>
            <rFont val="Tahoma"/>
            <family val="2"/>
          </rPr>
          <t xml:space="preserve"> </t>
        </r>
        <r>
          <rPr>
            <sz val="10"/>
            <rFont val="Arial"/>
            <family val="2"/>
          </rPr>
          <t>Réduction du temps de travail.</t>
        </r>
        <r>
          <rPr>
            <sz val="8"/>
            <color indexed="81"/>
            <rFont val="Tahoma"/>
            <family val="2"/>
          </rPr>
          <t xml:space="preserve">
Ne sont prises en compte que les heures au delà des 35H00 hebdomadaires.
En desssous des 35H00 ce sont des heures de récupération</t>
        </r>
        <r>
          <rPr>
            <sz val="8"/>
            <color indexed="81"/>
            <rFont val="Tahoma"/>
            <family val="2"/>
          </rPr>
          <t xml:space="preserve">
</t>
        </r>
      </text>
    </comment>
    <comment ref="L22" authorId="2" shapeId="0" xr:uid="{00000000-0006-0000-0300-00001A000000}">
      <text>
        <r>
          <rPr>
            <b/>
            <sz val="8"/>
            <color indexed="81"/>
            <rFont val="Tahoma"/>
            <family val="2"/>
          </rPr>
          <t xml:space="preserve">HEURE DEBUT
</t>
        </r>
        <r>
          <rPr>
            <i/>
            <sz val="8"/>
            <color indexed="81"/>
            <rFont val="Tahoma"/>
            <family val="2"/>
          </rPr>
          <t>SAISISSEZ COMME SUIT :</t>
        </r>
        <r>
          <rPr>
            <b/>
            <sz val="8"/>
            <color indexed="81"/>
            <rFont val="Tahoma"/>
            <family val="2"/>
          </rPr>
          <t xml:space="preserve">
00:45
07:15
12:20</t>
        </r>
      </text>
    </comment>
    <comment ref="M22" authorId="2" shapeId="0" xr:uid="{00000000-0006-0000-0300-00001B000000}">
      <text>
        <r>
          <rPr>
            <b/>
            <sz val="8"/>
            <color indexed="81"/>
            <rFont val="Tahoma"/>
            <family val="2"/>
          </rPr>
          <t xml:space="preserve">HEURE FIN
</t>
        </r>
        <r>
          <rPr>
            <i/>
            <sz val="8"/>
            <color indexed="81"/>
            <rFont val="Tahoma"/>
            <family val="2"/>
          </rPr>
          <t>SAISISSEZ COMME SUIT :</t>
        </r>
        <r>
          <rPr>
            <b/>
            <sz val="8"/>
            <color indexed="81"/>
            <rFont val="Tahoma"/>
            <family val="2"/>
          </rPr>
          <t xml:space="preserve">
00:45
07:15
12:20</t>
        </r>
      </text>
    </comment>
    <comment ref="L23" authorId="2" shapeId="0" xr:uid="{00000000-0006-0000-0300-00001C000000}">
      <text>
        <r>
          <rPr>
            <b/>
            <sz val="8"/>
            <color indexed="81"/>
            <rFont val="Tahoma"/>
            <family val="2"/>
          </rPr>
          <t xml:space="preserve">HEURE DEBUT
</t>
        </r>
        <r>
          <rPr>
            <i/>
            <sz val="8"/>
            <color indexed="81"/>
            <rFont val="Tahoma"/>
            <family val="2"/>
          </rPr>
          <t>SAISISSEZ COMME SUIT :</t>
        </r>
        <r>
          <rPr>
            <b/>
            <sz val="8"/>
            <color indexed="81"/>
            <rFont val="Tahoma"/>
            <family val="2"/>
          </rPr>
          <t xml:space="preserve">
00:45
07:15
12:20</t>
        </r>
      </text>
    </comment>
    <comment ref="M23" authorId="2" shapeId="0" xr:uid="{00000000-0006-0000-0300-00001D000000}">
      <text>
        <r>
          <rPr>
            <b/>
            <sz val="8"/>
            <color indexed="81"/>
            <rFont val="Tahoma"/>
            <family val="2"/>
          </rPr>
          <t xml:space="preserve">HEURE FIN
</t>
        </r>
        <r>
          <rPr>
            <i/>
            <sz val="8"/>
            <color indexed="81"/>
            <rFont val="Tahoma"/>
            <family val="2"/>
          </rPr>
          <t>SAISISSEZ COMME SUIT :</t>
        </r>
        <r>
          <rPr>
            <b/>
            <sz val="8"/>
            <color indexed="81"/>
            <rFont val="Tahoma"/>
            <family val="2"/>
          </rPr>
          <t xml:space="preserve">
00:45
07:15
12:20</t>
        </r>
      </text>
    </comment>
    <comment ref="L24" authorId="2" shapeId="0" xr:uid="{00000000-0006-0000-0300-00001E000000}">
      <text>
        <r>
          <rPr>
            <b/>
            <sz val="8"/>
            <color indexed="81"/>
            <rFont val="Tahoma"/>
            <family val="2"/>
          </rPr>
          <t xml:space="preserve">HEURE DEBUT
</t>
        </r>
        <r>
          <rPr>
            <i/>
            <sz val="8"/>
            <color indexed="81"/>
            <rFont val="Tahoma"/>
            <family val="2"/>
          </rPr>
          <t>SAISISSEZ COMME SUIT :</t>
        </r>
        <r>
          <rPr>
            <b/>
            <sz val="8"/>
            <color indexed="81"/>
            <rFont val="Tahoma"/>
            <family val="2"/>
          </rPr>
          <t xml:space="preserve">
00:45
07:15
12:20</t>
        </r>
      </text>
    </comment>
    <comment ref="M24" authorId="2" shapeId="0" xr:uid="{00000000-0006-0000-0300-00001F000000}">
      <text>
        <r>
          <rPr>
            <b/>
            <sz val="8"/>
            <color indexed="81"/>
            <rFont val="Tahoma"/>
            <family val="2"/>
          </rPr>
          <t xml:space="preserve">HEURE FIN
</t>
        </r>
        <r>
          <rPr>
            <i/>
            <sz val="8"/>
            <color indexed="81"/>
            <rFont val="Tahoma"/>
            <family val="2"/>
          </rPr>
          <t>SAISISSEZ COMME SUIT :</t>
        </r>
        <r>
          <rPr>
            <b/>
            <sz val="8"/>
            <color indexed="81"/>
            <rFont val="Tahoma"/>
            <family val="2"/>
          </rPr>
          <t xml:space="preserve">
00:45
07:15
12:20</t>
        </r>
      </text>
    </comment>
    <comment ref="L25" authorId="2" shapeId="0" xr:uid="{00000000-0006-0000-0300-000020000000}">
      <text>
        <r>
          <rPr>
            <b/>
            <sz val="8"/>
            <color indexed="81"/>
            <rFont val="Tahoma"/>
            <family val="2"/>
          </rPr>
          <t xml:space="preserve">HEURE DEBUT
</t>
        </r>
        <r>
          <rPr>
            <i/>
            <sz val="8"/>
            <color indexed="81"/>
            <rFont val="Tahoma"/>
            <family val="2"/>
          </rPr>
          <t>SAISISSEZ COMME SUIT :</t>
        </r>
        <r>
          <rPr>
            <b/>
            <sz val="8"/>
            <color indexed="81"/>
            <rFont val="Tahoma"/>
            <family val="2"/>
          </rPr>
          <t xml:space="preserve">
00:45
07:15
12:20</t>
        </r>
      </text>
    </comment>
    <comment ref="M25" authorId="2" shapeId="0" xr:uid="{00000000-0006-0000-0300-000021000000}">
      <text>
        <r>
          <rPr>
            <b/>
            <sz val="8"/>
            <color indexed="81"/>
            <rFont val="Tahoma"/>
            <family val="2"/>
          </rPr>
          <t xml:space="preserve">HEURE FIN
</t>
        </r>
        <r>
          <rPr>
            <i/>
            <sz val="8"/>
            <color indexed="81"/>
            <rFont val="Tahoma"/>
            <family val="2"/>
          </rPr>
          <t>SAISISSEZ COMME SUIT :</t>
        </r>
        <r>
          <rPr>
            <b/>
            <sz val="8"/>
            <color indexed="81"/>
            <rFont val="Tahoma"/>
            <family val="2"/>
          </rPr>
          <t xml:space="preserve">
00:45
07:15
12:20</t>
        </r>
      </text>
    </comment>
    <comment ref="L26" authorId="2" shapeId="0" xr:uid="{00000000-0006-0000-0300-000022000000}">
      <text>
        <r>
          <rPr>
            <b/>
            <sz val="8"/>
            <color indexed="81"/>
            <rFont val="Tahoma"/>
            <family val="2"/>
          </rPr>
          <t xml:space="preserve">HEURE DEBUT
</t>
        </r>
        <r>
          <rPr>
            <i/>
            <sz val="8"/>
            <color indexed="81"/>
            <rFont val="Tahoma"/>
            <family val="2"/>
          </rPr>
          <t>SAISISSEZ COMME SUIT :</t>
        </r>
        <r>
          <rPr>
            <b/>
            <sz val="8"/>
            <color indexed="81"/>
            <rFont val="Tahoma"/>
            <family val="2"/>
          </rPr>
          <t xml:space="preserve">
00:45
07:15
12:20</t>
        </r>
      </text>
    </comment>
    <comment ref="M26" authorId="2" shapeId="0" xr:uid="{00000000-0006-0000-0300-000023000000}">
      <text>
        <r>
          <rPr>
            <b/>
            <sz val="8"/>
            <color indexed="81"/>
            <rFont val="Tahoma"/>
            <family val="2"/>
          </rPr>
          <t xml:space="preserve">HEURE FIN
</t>
        </r>
        <r>
          <rPr>
            <i/>
            <sz val="8"/>
            <color indexed="81"/>
            <rFont val="Tahoma"/>
            <family val="2"/>
          </rPr>
          <t>SAISISSEZ COMME SUIT :</t>
        </r>
        <r>
          <rPr>
            <b/>
            <sz val="8"/>
            <color indexed="81"/>
            <rFont val="Tahoma"/>
            <family val="2"/>
          </rPr>
          <t xml:space="preserve">
00:45
07:15
12:20</t>
        </r>
      </text>
    </comment>
    <comment ref="L27" authorId="2" shapeId="0" xr:uid="{00000000-0006-0000-0300-000024000000}">
      <text>
        <r>
          <rPr>
            <b/>
            <sz val="8"/>
            <color indexed="81"/>
            <rFont val="Tahoma"/>
            <family val="2"/>
          </rPr>
          <t xml:space="preserve">HEURE DEBUT
</t>
        </r>
        <r>
          <rPr>
            <i/>
            <sz val="8"/>
            <color indexed="81"/>
            <rFont val="Tahoma"/>
            <family val="2"/>
          </rPr>
          <t>SAISISSEZ COMME SUIT :</t>
        </r>
        <r>
          <rPr>
            <b/>
            <sz val="8"/>
            <color indexed="81"/>
            <rFont val="Tahoma"/>
            <family val="2"/>
          </rPr>
          <t xml:space="preserve">
00:45
07:15
12:20</t>
        </r>
      </text>
    </comment>
    <comment ref="M27" authorId="2" shapeId="0" xr:uid="{00000000-0006-0000-0300-000025000000}">
      <text>
        <r>
          <rPr>
            <b/>
            <sz val="8"/>
            <color indexed="81"/>
            <rFont val="Tahoma"/>
            <family val="2"/>
          </rPr>
          <t xml:space="preserve">HEURE FIN
</t>
        </r>
        <r>
          <rPr>
            <i/>
            <sz val="8"/>
            <color indexed="81"/>
            <rFont val="Tahoma"/>
            <family val="2"/>
          </rPr>
          <t>SAISISSEZ COMME SUIT :</t>
        </r>
        <r>
          <rPr>
            <b/>
            <sz val="8"/>
            <color indexed="81"/>
            <rFont val="Tahoma"/>
            <family val="2"/>
          </rPr>
          <t xml:space="preserve">
00:45
07:15
12:20</t>
        </r>
      </text>
    </comment>
    <comment ref="L28" authorId="2" shapeId="0" xr:uid="{00000000-0006-0000-0300-000026000000}">
      <text>
        <r>
          <rPr>
            <b/>
            <sz val="8"/>
            <color indexed="81"/>
            <rFont val="Tahoma"/>
            <family val="2"/>
          </rPr>
          <t xml:space="preserve">HEURE DEBUT
</t>
        </r>
        <r>
          <rPr>
            <i/>
            <sz val="8"/>
            <color indexed="81"/>
            <rFont val="Tahoma"/>
            <family val="2"/>
          </rPr>
          <t>SAISISSEZ COMME SUIT :</t>
        </r>
        <r>
          <rPr>
            <b/>
            <sz val="8"/>
            <color indexed="81"/>
            <rFont val="Tahoma"/>
            <family val="2"/>
          </rPr>
          <t xml:space="preserve">
00:45
07:15
12:20</t>
        </r>
      </text>
    </comment>
    <comment ref="M28" authorId="2" shapeId="0" xr:uid="{00000000-0006-0000-0300-000027000000}">
      <text>
        <r>
          <rPr>
            <b/>
            <sz val="8"/>
            <color indexed="81"/>
            <rFont val="Tahoma"/>
            <family val="2"/>
          </rPr>
          <t xml:space="preserve">HEURE FIN
</t>
        </r>
        <r>
          <rPr>
            <i/>
            <sz val="8"/>
            <color indexed="81"/>
            <rFont val="Tahoma"/>
            <family val="2"/>
          </rPr>
          <t>SAISISSEZ COMME SUIT :</t>
        </r>
        <r>
          <rPr>
            <b/>
            <sz val="8"/>
            <color indexed="81"/>
            <rFont val="Tahoma"/>
            <family val="2"/>
          </rPr>
          <t xml:space="preserve">
00:45
07:15
12:20</t>
        </r>
      </text>
    </comment>
    <comment ref="L29" authorId="2" shapeId="0" xr:uid="{00000000-0006-0000-0300-000028000000}">
      <text>
        <r>
          <rPr>
            <b/>
            <sz val="8"/>
            <color indexed="81"/>
            <rFont val="Tahoma"/>
            <family val="2"/>
          </rPr>
          <t xml:space="preserve">HEURE DEBUT
</t>
        </r>
        <r>
          <rPr>
            <i/>
            <sz val="8"/>
            <color indexed="81"/>
            <rFont val="Tahoma"/>
            <family val="2"/>
          </rPr>
          <t>SAISISSEZ COMME SUIT :</t>
        </r>
        <r>
          <rPr>
            <b/>
            <sz val="8"/>
            <color indexed="81"/>
            <rFont val="Tahoma"/>
            <family val="2"/>
          </rPr>
          <t xml:space="preserve">
00:45
07:15
12:20</t>
        </r>
      </text>
    </comment>
    <comment ref="M29" authorId="2" shapeId="0" xr:uid="{00000000-0006-0000-0300-000029000000}">
      <text>
        <r>
          <rPr>
            <b/>
            <sz val="8"/>
            <color indexed="81"/>
            <rFont val="Tahoma"/>
            <family val="2"/>
          </rPr>
          <t xml:space="preserve">HEURE FIN
</t>
        </r>
        <r>
          <rPr>
            <i/>
            <sz val="8"/>
            <color indexed="81"/>
            <rFont val="Tahoma"/>
            <family val="2"/>
          </rPr>
          <t>SAISISSEZ COMME SUIT :</t>
        </r>
        <r>
          <rPr>
            <b/>
            <sz val="8"/>
            <color indexed="81"/>
            <rFont val="Tahoma"/>
            <family val="2"/>
          </rPr>
          <t xml:space="preserve">
00:45
07:15
12:20</t>
        </r>
      </text>
    </comment>
    <comment ref="L30" authorId="2" shapeId="0" xr:uid="{00000000-0006-0000-0300-00002A000000}">
      <text>
        <r>
          <rPr>
            <b/>
            <sz val="8"/>
            <color indexed="81"/>
            <rFont val="Tahoma"/>
            <family val="2"/>
          </rPr>
          <t xml:space="preserve">HEURE DEBUT
</t>
        </r>
        <r>
          <rPr>
            <i/>
            <sz val="8"/>
            <color indexed="81"/>
            <rFont val="Tahoma"/>
            <family val="2"/>
          </rPr>
          <t>SAISISSEZ COMME SUIT :</t>
        </r>
        <r>
          <rPr>
            <b/>
            <sz val="8"/>
            <color indexed="81"/>
            <rFont val="Tahoma"/>
            <family val="2"/>
          </rPr>
          <t xml:space="preserve">
00:45
07:15
12:20</t>
        </r>
      </text>
    </comment>
    <comment ref="M30" authorId="2" shapeId="0" xr:uid="{00000000-0006-0000-0300-00002B000000}">
      <text>
        <r>
          <rPr>
            <b/>
            <sz val="8"/>
            <color indexed="81"/>
            <rFont val="Tahoma"/>
            <family val="2"/>
          </rPr>
          <t xml:space="preserve">HEURE FIN
</t>
        </r>
        <r>
          <rPr>
            <i/>
            <sz val="8"/>
            <color indexed="81"/>
            <rFont val="Tahoma"/>
            <family val="2"/>
          </rPr>
          <t>SAISISSEZ COMME SUIT :</t>
        </r>
        <r>
          <rPr>
            <b/>
            <sz val="8"/>
            <color indexed="81"/>
            <rFont val="Tahoma"/>
            <family val="2"/>
          </rPr>
          <t xml:space="preserve">
00:45
07:15
12:20</t>
        </r>
      </text>
    </comment>
    <comment ref="C31" authorId="0" shapeId="0" xr:uid="{00000000-0006-0000-0300-00002C000000}">
      <text>
        <r>
          <rPr>
            <b/>
            <sz val="8"/>
            <color indexed="81"/>
            <rFont val="Tahoma"/>
            <family val="2"/>
          </rPr>
          <t>Accident de Travail</t>
        </r>
        <r>
          <rPr>
            <sz val="8"/>
            <color indexed="81"/>
            <rFont val="Tahoma"/>
            <family val="2"/>
          </rPr>
          <t xml:space="preserve">
</t>
        </r>
      </text>
    </comment>
    <comment ref="L31" authorId="2" shapeId="0" xr:uid="{00000000-0006-0000-0300-00002D000000}">
      <text>
        <r>
          <rPr>
            <b/>
            <sz val="8"/>
            <color indexed="81"/>
            <rFont val="Tahoma"/>
            <family val="2"/>
          </rPr>
          <t xml:space="preserve">HEURE DEBUT
</t>
        </r>
        <r>
          <rPr>
            <i/>
            <sz val="8"/>
            <color indexed="81"/>
            <rFont val="Tahoma"/>
            <family val="2"/>
          </rPr>
          <t>SAISISSEZ COMME SUIT :</t>
        </r>
        <r>
          <rPr>
            <b/>
            <sz val="8"/>
            <color indexed="81"/>
            <rFont val="Tahoma"/>
            <family val="2"/>
          </rPr>
          <t xml:space="preserve">
00:45
07:15
12:20</t>
        </r>
      </text>
    </comment>
    <comment ref="M31" authorId="2" shapeId="0" xr:uid="{00000000-0006-0000-0300-00002E000000}">
      <text>
        <r>
          <rPr>
            <b/>
            <sz val="8"/>
            <color indexed="81"/>
            <rFont val="Tahoma"/>
            <family val="2"/>
          </rPr>
          <t xml:space="preserve">HEURE FIN
</t>
        </r>
        <r>
          <rPr>
            <i/>
            <sz val="8"/>
            <color indexed="81"/>
            <rFont val="Tahoma"/>
            <family val="2"/>
          </rPr>
          <t>SAISISSEZ COMME SUIT :</t>
        </r>
        <r>
          <rPr>
            <b/>
            <sz val="8"/>
            <color indexed="81"/>
            <rFont val="Tahoma"/>
            <family val="2"/>
          </rPr>
          <t xml:space="preserve">
00:45
07:15
12:20</t>
        </r>
      </text>
    </comment>
    <comment ref="C32" authorId="1" shapeId="0" xr:uid="{00000000-0006-0000-0300-00002F000000}">
      <text>
        <r>
          <rPr>
            <b/>
            <sz val="8"/>
            <color indexed="81"/>
            <rFont val="Tahoma"/>
            <family val="2"/>
          </rPr>
          <t xml:space="preserve">Absences Diverses
</t>
        </r>
        <r>
          <rPr>
            <sz val="8"/>
            <color indexed="81"/>
            <rFont val="Tahoma"/>
            <family val="2"/>
          </rPr>
          <t>Pour remplir rapidement et provisoirement les plannings en attendant d'avoir plus de temps pour afficher les précisions</t>
        </r>
        <r>
          <rPr>
            <sz val="8"/>
            <color indexed="81"/>
            <rFont val="Tahoma"/>
            <family val="2"/>
          </rPr>
          <t xml:space="preserve">
</t>
        </r>
      </text>
    </comment>
    <comment ref="L32" authorId="2" shapeId="0" xr:uid="{00000000-0006-0000-0300-000030000000}">
      <text>
        <r>
          <rPr>
            <b/>
            <sz val="8"/>
            <color indexed="81"/>
            <rFont val="Tahoma"/>
            <family val="2"/>
          </rPr>
          <t xml:space="preserve">HEURE DEBUT
</t>
        </r>
        <r>
          <rPr>
            <i/>
            <sz val="8"/>
            <color indexed="81"/>
            <rFont val="Tahoma"/>
            <family val="2"/>
          </rPr>
          <t>SAISISSEZ COMME SUIT :</t>
        </r>
        <r>
          <rPr>
            <b/>
            <sz val="8"/>
            <color indexed="81"/>
            <rFont val="Tahoma"/>
            <family val="2"/>
          </rPr>
          <t xml:space="preserve">
00:45
07:15
12:20</t>
        </r>
      </text>
    </comment>
    <comment ref="M32" authorId="2" shapeId="0" xr:uid="{00000000-0006-0000-0300-000031000000}">
      <text>
        <r>
          <rPr>
            <b/>
            <sz val="8"/>
            <color indexed="81"/>
            <rFont val="Tahoma"/>
            <family val="2"/>
          </rPr>
          <t xml:space="preserve">HEURE FIN
</t>
        </r>
        <r>
          <rPr>
            <i/>
            <sz val="8"/>
            <color indexed="81"/>
            <rFont val="Tahoma"/>
            <family val="2"/>
          </rPr>
          <t>SAISISSEZ COMME SUIT :</t>
        </r>
        <r>
          <rPr>
            <b/>
            <sz val="8"/>
            <color indexed="81"/>
            <rFont val="Tahoma"/>
            <family val="2"/>
          </rPr>
          <t xml:space="preserve">
00:45
07:15
12:20</t>
        </r>
      </text>
    </comment>
    <comment ref="C33" authorId="1" shapeId="0" xr:uid="{00000000-0006-0000-0300-000032000000}">
      <text>
        <r>
          <rPr>
            <b/>
            <sz val="8"/>
            <color indexed="81"/>
            <rFont val="Tahoma"/>
            <family val="2"/>
          </rPr>
          <t>*:Demande de congés non prévus
OU 
Prévus MAIS à valider avec les contremaîtres et l'équipe</t>
        </r>
        <r>
          <rPr>
            <sz val="8"/>
            <color indexed="81"/>
            <rFont val="Tahoma"/>
            <family val="2"/>
          </rPr>
          <t xml:space="preserve">
</t>
        </r>
      </text>
    </comment>
    <comment ref="L33" authorId="2" shapeId="0" xr:uid="{00000000-0006-0000-0300-000033000000}">
      <text>
        <r>
          <rPr>
            <b/>
            <sz val="8"/>
            <color indexed="81"/>
            <rFont val="Tahoma"/>
            <family val="2"/>
          </rPr>
          <t xml:space="preserve">HEURE DEBUT
</t>
        </r>
        <r>
          <rPr>
            <i/>
            <sz val="8"/>
            <color indexed="81"/>
            <rFont val="Tahoma"/>
            <family val="2"/>
          </rPr>
          <t>SAISISSEZ COMME SUIT :</t>
        </r>
        <r>
          <rPr>
            <b/>
            <sz val="8"/>
            <color indexed="81"/>
            <rFont val="Tahoma"/>
            <family val="2"/>
          </rPr>
          <t xml:space="preserve">
00:45
07:15
12:20</t>
        </r>
      </text>
    </comment>
    <comment ref="M33" authorId="2" shapeId="0" xr:uid="{00000000-0006-0000-0300-000034000000}">
      <text>
        <r>
          <rPr>
            <b/>
            <sz val="8"/>
            <color indexed="81"/>
            <rFont val="Tahoma"/>
            <family val="2"/>
          </rPr>
          <t xml:space="preserve">HEURE FIN
</t>
        </r>
        <r>
          <rPr>
            <i/>
            <sz val="8"/>
            <color indexed="81"/>
            <rFont val="Tahoma"/>
            <family val="2"/>
          </rPr>
          <t>SAISISSEZ COMME SUIT :</t>
        </r>
        <r>
          <rPr>
            <b/>
            <sz val="8"/>
            <color indexed="81"/>
            <rFont val="Tahoma"/>
            <family val="2"/>
          </rPr>
          <t xml:space="preserve">
00:45
07:15
12:20</t>
        </r>
      </text>
    </comment>
    <comment ref="L34" authorId="2" shapeId="0" xr:uid="{00000000-0006-0000-0300-000035000000}">
      <text>
        <r>
          <rPr>
            <b/>
            <sz val="8"/>
            <color indexed="81"/>
            <rFont val="Tahoma"/>
            <family val="2"/>
          </rPr>
          <t xml:space="preserve">HEURE DEBUT
</t>
        </r>
        <r>
          <rPr>
            <i/>
            <sz val="8"/>
            <color indexed="81"/>
            <rFont val="Tahoma"/>
            <family val="2"/>
          </rPr>
          <t>SAISISSEZ COMME SUIT :</t>
        </r>
        <r>
          <rPr>
            <b/>
            <sz val="8"/>
            <color indexed="81"/>
            <rFont val="Tahoma"/>
            <family val="2"/>
          </rPr>
          <t xml:space="preserve">
00:45
07:15
12:20</t>
        </r>
      </text>
    </comment>
    <comment ref="M34" authorId="2" shapeId="0" xr:uid="{00000000-0006-0000-0300-000036000000}">
      <text>
        <r>
          <rPr>
            <b/>
            <sz val="8"/>
            <color indexed="81"/>
            <rFont val="Tahoma"/>
            <family val="2"/>
          </rPr>
          <t xml:space="preserve">HEURE FIN
</t>
        </r>
        <r>
          <rPr>
            <i/>
            <sz val="8"/>
            <color indexed="81"/>
            <rFont val="Tahoma"/>
            <family val="2"/>
          </rPr>
          <t>SAISISSEZ COMME SUIT :</t>
        </r>
        <r>
          <rPr>
            <b/>
            <sz val="8"/>
            <color indexed="81"/>
            <rFont val="Tahoma"/>
            <family val="2"/>
          </rPr>
          <t xml:space="preserve">
00:45
07:15
12:20</t>
        </r>
      </text>
    </comment>
    <comment ref="L35" authorId="2" shapeId="0" xr:uid="{00000000-0006-0000-0300-000037000000}">
      <text>
        <r>
          <rPr>
            <b/>
            <sz val="8"/>
            <color indexed="81"/>
            <rFont val="Tahoma"/>
            <family val="2"/>
          </rPr>
          <t xml:space="preserve">HEURE DEBUT
</t>
        </r>
        <r>
          <rPr>
            <i/>
            <sz val="8"/>
            <color indexed="81"/>
            <rFont val="Tahoma"/>
            <family val="2"/>
          </rPr>
          <t>SAISISSEZ COMME SUIT :</t>
        </r>
        <r>
          <rPr>
            <b/>
            <sz val="8"/>
            <color indexed="81"/>
            <rFont val="Tahoma"/>
            <family val="2"/>
          </rPr>
          <t xml:space="preserve">
00:45
07:15
12:20</t>
        </r>
      </text>
    </comment>
    <comment ref="M35" authorId="2" shapeId="0" xr:uid="{00000000-0006-0000-0300-000038000000}">
      <text>
        <r>
          <rPr>
            <b/>
            <sz val="8"/>
            <color indexed="81"/>
            <rFont val="Tahoma"/>
            <family val="2"/>
          </rPr>
          <t xml:space="preserve">HEURE FIN
</t>
        </r>
        <r>
          <rPr>
            <i/>
            <sz val="8"/>
            <color indexed="81"/>
            <rFont val="Tahoma"/>
            <family val="2"/>
          </rPr>
          <t>SAISISSEZ COMME SUIT :</t>
        </r>
        <r>
          <rPr>
            <b/>
            <sz val="8"/>
            <color indexed="81"/>
            <rFont val="Tahoma"/>
            <family val="2"/>
          </rPr>
          <t xml:space="preserve">
00:45
07:15
12:20</t>
        </r>
      </text>
    </comment>
    <comment ref="L36" authorId="2" shapeId="0" xr:uid="{00000000-0006-0000-0300-000039000000}">
      <text>
        <r>
          <rPr>
            <b/>
            <sz val="8"/>
            <color indexed="81"/>
            <rFont val="Tahoma"/>
            <family val="2"/>
          </rPr>
          <t xml:space="preserve">HEURE DEBUT
</t>
        </r>
        <r>
          <rPr>
            <i/>
            <sz val="8"/>
            <color indexed="81"/>
            <rFont val="Tahoma"/>
            <family val="2"/>
          </rPr>
          <t>SAISISSEZ COMME SUIT :</t>
        </r>
        <r>
          <rPr>
            <b/>
            <sz val="8"/>
            <color indexed="81"/>
            <rFont val="Tahoma"/>
            <family val="2"/>
          </rPr>
          <t xml:space="preserve">
00:45
07:15
12:20</t>
        </r>
      </text>
    </comment>
    <comment ref="M36" authorId="2" shapeId="0" xr:uid="{00000000-0006-0000-0300-00003A000000}">
      <text>
        <r>
          <rPr>
            <b/>
            <sz val="8"/>
            <color indexed="81"/>
            <rFont val="Tahoma"/>
            <family val="2"/>
          </rPr>
          <t xml:space="preserve">HEURE FIN
</t>
        </r>
        <r>
          <rPr>
            <i/>
            <sz val="8"/>
            <color indexed="81"/>
            <rFont val="Tahoma"/>
            <family val="2"/>
          </rPr>
          <t>SAISISSEZ COMME SUIT :</t>
        </r>
        <r>
          <rPr>
            <b/>
            <sz val="8"/>
            <color indexed="81"/>
            <rFont val="Tahoma"/>
            <family val="2"/>
          </rPr>
          <t xml:space="preserve">
00:45
07:15
12:20</t>
        </r>
      </text>
    </comment>
    <comment ref="L37" authorId="2" shapeId="0" xr:uid="{00000000-0006-0000-0300-00003B000000}">
      <text>
        <r>
          <rPr>
            <b/>
            <sz val="8"/>
            <color indexed="81"/>
            <rFont val="Tahoma"/>
            <family val="2"/>
          </rPr>
          <t xml:space="preserve">HEURE DEBUT
</t>
        </r>
        <r>
          <rPr>
            <i/>
            <sz val="8"/>
            <color indexed="81"/>
            <rFont val="Tahoma"/>
            <family val="2"/>
          </rPr>
          <t>SAISISSEZ COMME SUIT :</t>
        </r>
        <r>
          <rPr>
            <b/>
            <sz val="8"/>
            <color indexed="81"/>
            <rFont val="Tahoma"/>
            <family val="2"/>
          </rPr>
          <t xml:space="preserve">
00:45
07:15
12:20</t>
        </r>
      </text>
    </comment>
    <comment ref="M37" authorId="2" shapeId="0" xr:uid="{00000000-0006-0000-0300-00003C000000}">
      <text>
        <r>
          <rPr>
            <b/>
            <sz val="8"/>
            <color indexed="81"/>
            <rFont val="Tahoma"/>
            <family val="2"/>
          </rPr>
          <t xml:space="preserve">HEURE FIN
</t>
        </r>
        <r>
          <rPr>
            <i/>
            <sz val="8"/>
            <color indexed="81"/>
            <rFont val="Tahoma"/>
            <family val="2"/>
          </rPr>
          <t>SAISISSEZ COMME SUIT :</t>
        </r>
        <r>
          <rPr>
            <b/>
            <sz val="8"/>
            <color indexed="81"/>
            <rFont val="Tahoma"/>
            <family val="2"/>
          </rPr>
          <t xml:space="preserve">
00:45
07:15
12:20</t>
        </r>
      </text>
    </comment>
    <comment ref="L38" authorId="2" shapeId="0" xr:uid="{00000000-0006-0000-0300-00003D000000}">
      <text>
        <r>
          <rPr>
            <b/>
            <sz val="8"/>
            <color indexed="81"/>
            <rFont val="Tahoma"/>
            <family val="2"/>
          </rPr>
          <t xml:space="preserve">HEURE DEBUT
</t>
        </r>
        <r>
          <rPr>
            <i/>
            <sz val="8"/>
            <color indexed="81"/>
            <rFont val="Tahoma"/>
            <family val="2"/>
          </rPr>
          <t>SAISISSEZ COMME SUIT :</t>
        </r>
        <r>
          <rPr>
            <b/>
            <sz val="8"/>
            <color indexed="81"/>
            <rFont val="Tahoma"/>
            <family val="2"/>
          </rPr>
          <t xml:space="preserve">
00:45
07:15
12:20</t>
        </r>
      </text>
    </comment>
    <comment ref="M38" authorId="2" shapeId="0" xr:uid="{00000000-0006-0000-0300-00003E000000}">
      <text>
        <r>
          <rPr>
            <b/>
            <sz val="8"/>
            <color indexed="81"/>
            <rFont val="Tahoma"/>
            <family val="2"/>
          </rPr>
          <t xml:space="preserve">HEURE FIN
</t>
        </r>
        <r>
          <rPr>
            <i/>
            <sz val="8"/>
            <color indexed="81"/>
            <rFont val="Tahoma"/>
            <family val="2"/>
          </rPr>
          <t>SAISISSEZ COMME SUIT :</t>
        </r>
        <r>
          <rPr>
            <b/>
            <sz val="8"/>
            <color indexed="81"/>
            <rFont val="Tahoma"/>
            <family val="2"/>
          </rPr>
          <t xml:space="preserve">
00:45
07:15
12:20</t>
        </r>
      </text>
    </comment>
    <comment ref="L39" authorId="2" shapeId="0" xr:uid="{00000000-0006-0000-0300-00003F000000}">
      <text>
        <r>
          <rPr>
            <b/>
            <sz val="8"/>
            <color indexed="81"/>
            <rFont val="Tahoma"/>
            <family val="2"/>
          </rPr>
          <t xml:space="preserve">HEURE DEBUT
</t>
        </r>
        <r>
          <rPr>
            <i/>
            <sz val="8"/>
            <color indexed="81"/>
            <rFont val="Tahoma"/>
            <family val="2"/>
          </rPr>
          <t>SAISISSEZ COMME SUIT :</t>
        </r>
        <r>
          <rPr>
            <b/>
            <sz val="8"/>
            <color indexed="81"/>
            <rFont val="Tahoma"/>
            <family val="2"/>
          </rPr>
          <t xml:space="preserve">
00:45
07:15
12:20</t>
        </r>
      </text>
    </comment>
    <comment ref="M39" authorId="2" shapeId="0" xr:uid="{00000000-0006-0000-0300-000040000000}">
      <text>
        <r>
          <rPr>
            <b/>
            <sz val="8"/>
            <color indexed="81"/>
            <rFont val="Tahoma"/>
            <family val="2"/>
          </rPr>
          <t xml:space="preserve">HEURE FIN
</t>
        </r>
        <r>
          <rPr>
            <i/>
            <sz val="8"/>
            <color indexed="81"/>
            <rFont val="Tahoma"/>
            <family val="2"/>
          </rPr>
          <t>SAISISSEZ COMME SUIT :</t>
        </r>
        <r>
          <rPr>
            <b/>
            <sz val="8"/>
            <color indexed="81"/>
            <rFont val="Tahoma"/>
            <family val="2"/>
          </rPr>
          <t xml:space="preserve">
00:45
07:15
12:20</t>
        </r>
      </text>
    </comment>
    <comment ref="L40" authorId="2" shapeId="0" xr:uid="{00000000-0006-0000-0300-000041000000}">
      <text>
        <r>
          <rPr>
            <b/>
            <sz val="8"/>
            <color indexed="81"/>
            <rFont val="Tahoma"/>
            <family val="2"/>
          </rPr>
          <t xml:space="preserve">HEURE DEBUT
</t>
        </r>
        <r>
          <rPr>
            <i/>
            <sz val="8"/>
            <color indexed="81"/>
            <rFont val="Tahoma"/>
            <family val="2"/>
          </rPr>
          <t>SAISISSEZ COMME SUIT :</t>
        </r>
        <r>
          <rPr>
            <b/>
            <sz val="8"/>
            <color indexed="81"/>
            <rFont val="Tahoma"/>
            <family val="2"/>
          </rPr>
          <t xml:space="preserve">
00:45
07:15
12:20</t>
        </r>
      </text>
    </comment>
    <comment ref="M40" authorId="2" shapeId="0" xr:uid="{00000000-0006-0000-0300-000042000000}">
      <text>
        <r>
          <rPr>
            <b/>
            <sz val="8"/>
            <color indexed="81"/>
            <rFont val="Tahoma"/>
            <family val="2"/>
          </rPr>
          <t xml:space="preserve">HEURE FIN
</t>
        </r>
        <r>
          <rPr>
            <i/>
            <sz val="8"/>
            <color indexed="81"/>
            <rFont val="Tahoma"/>
            <family val="2"/>
          </rPr>
          <t>SAISISSEZ COMME SUIT :</t>
        </r>
        <r>
          <rPr>
            <b/>
            <sz val="8"/>
            <color indexed="81"/>
            <rFont val="Tahoma"/>
            <family val="2"/>
          </rPr>
          <t xml:space="preserve">
00:45
07:15
12:20</t>
        </r>
      </text>
    </comment>
    <comment ref="L41" authorId="2" shapeId="0" xr:uid="{00000000-0006-0000-0300-000043000000}">
      <text>
        <r>
          <rPr>
            <b/>
            <sz val="8"/>
            <color indexed="81"/>
            <rFont val="Tahoma"/>
            <family val="2"/>
          </rPr>
          <t xml:space="preserve">HEURE DEBUT
</t>
        </r>
        <r>
          <rPr>
            <i/>
            <sz val="8"/>
            <color indexed="81"/>
            <rFont val="Tahoma"/>
            <family val="2"/>
          </rPr>
          <t>SAISISSEZ COMME SUIT :</t>
        </r>
        <r>
          <rPr>
            <b/>
            <sz val="8"/>
            <color indexed="81"/>
            <rFont val="Tahoma"/>
            <family val="2"/>
          </rPr>
          <t xml:space="preserve">
00:45
07:15
12:20</t>
        </r>
      </text>
    </comment>
    <comment ref="M41" authorId="2" shapeId="0" xr:uid="{00000000-0006-0000-0300-000044000000}">
      <text>
        <r>
          <rPr>
            <b/>
            <sz val="8"/>
            <color indexed="81"/>
            <rFont val="Tahoma"/>
            <family val="2"/>
          </rPr>
          <t xml:space="preserve">HEURE FIN
</t>
        </r>
        <r>
          <rPr>
            <i/>
            <sz val="8"/>
            <color indexed="81"/>
            <rFont val="Tahoma"/>
            <family val="2"/>
          </rPr>
          <t>SAISISSEZ COMME SUIT :</t>
        </r>
        <r>
          <rPr>
            <b/>
            <sz val="8"/>
            <color indexed="81"/>
            <rFont val="Tahoma"/>
            <family val="2"/>
          </rPr>
          <t xml:space="preserve">
00:45
07:15
12:20</t>
        </r>
      </text>
    </comment>
    <comment ref="L42" authorId="2" shapeId="0" xr:uid="{00000000-0006-0000-0300-000045000000}">
      <text>
        <r>
          <rPr>
            <b/>
            <sz val="8"/>
            <color indexed="81"/>
            <rFont val="Tahoma"/>
            <family val="2"/>
          </rPr>
          <t xml:space="preserve">HEURE DEBUT
</t>
        </r>
        <r>
          <rPr>
            <i/>
            <sz val="8"/>
            <color indexed="81"/>
            <rFont val="Tahoma"/>
            <family val="2"/>
          </rPr>
          <t>SAISISSEZ COMME SUIT :</t>
        </r>
        <r>
          <rPr>
            <b/>
            <sz val="8"/>
            <color indexed="81"/>
            <rFont val="Tahoma"/>
            <family val="2"/>
          </rPr>
          <t xml:space="preserve">
00:45
07:15
12:20</t>
        </r>
      </text>
    </comment>
    <comment ref="M42" authorId="2" shapeId="0" xr:uid="{00000000-0006-0000-0300-000046000000}">
      <text>
        <r>
          <rPr>
            <b/>
            <sz val="8"/>
            <color indexed="81"/>
            <rFont val="Tahoma"/>
            <family val="2"/>
          </rPr>
          <t xml:space="preserve">HEURE FIN
</t>
        </r>
        <r>
          <rPr>
            <i/>
            <sz val="8"/>
            <color indexed="81"/>
            <rFont val="Tahoma"/>
            <family val="2"/>
          </rPr>
          <t>SAISISSEZ COMME SUIT :</t>
        </r>
        <r>
          <rPr>
            <b/>
            <sz val="8"/>
            <color indexed="81"/>
            <rFont val="Tahoma"/>
            <family val="2"/>
          </rPr>
          <t xml:space="preserve">
00:45
07:15
12:20</t>
        </r>
      </text>
    </comment>
    <comment ref="L43" authorId="2" shapeId="0" xr:uid="{00000000-0006-0000-0300-000047000000}">
      <text>
        <r>
          <rPr>
            <b/>
            <sz val="8"/>
            <color indexed="81"/>
            <rFont val="Tahoma"/>
            <family val="2"/>
          </rPr>
          <t xml:space="preserve">HEURE DEBUT
</t>
        </r>
        <r>
          <rPr>
            <i/>
            <sz val="8"/>
            <color indexed="81"/>
            <rFont val="Tahoma"/>
            <family val="2"/>
          </rPr>
          <t>SAISISSEZ COMME SUIT :</t>
        </r>
        <r>
          <rPr>
            <b/>
            <sz val="8"/>
            <color indexed="81"/>
            <rFont val="Tahoma"/>
            <family val="2"/>
          </rPr>
          <t xml:space="preserve">
00:45
07:15
12:20</t>
        </r>
      </text>
    </comment>
    <comment ref="M43" authorId="2" shapeId="0" xr:uid="{00000000-0006-0000-0300-000048000000}">
      <text>
        <r>
          <rPr>
            <b/>
            <sz val="8"/>
            <color indexed="81"/>
            <rFont val="Tahoma"/>
            <family val="2"/>
          </rPr>
          <t xml:space="preserve">HEURE FIN
</t>
        </r>
        <r>
          <rPr>
            <i/>
            <sz val="8"/>
            <color indexed="81"/>
            <rFont val="Tahoma"/>
            <family val="2"/>
          </rPr>
          <t>SAISISSEZ COMME SUIT :</t>
        </r>
        <r>
          <rPr>
            <b/>
            <sz val="8"/>
            <color indexed="81"/>
            <rFont val="Tahoma"/>
            <family val="2"/>
          </rPr>
          <t xml:space="preserve">
00:45
07:15
12:20</t>
        </r>
      </text>
    </comment>
    <comment ref="L44" authorId="2" shapeId="0" xr:uid="{00000000-0006-0000-0300-000049000000}">
      <text>
        <r>
          <rPr>
            <b/>
            <sz val="8"/>
            <color indexed="81"/>
            <rFont val="Tahoma"/>
            <family val="2"/>
          </rPr>
          <t xml:space="preserve">HEURE DEBUT
</t>
        </r>
        <r>
          <rPr>
            <i/>
            <sz val="8"/>
            <color indexed="81"/>
            <rFont val="Tahoma"/>
            <family val="2"/>
          </rPr>
          <t>SAISISSEZ COMME SUIT :</t>
        </r>
        <r>
          <rPr>
            <b/>
            <sz val="8"/>
            <color indexed="81"/>
            <rFont val="Tahoma"/>
            <family val="2"/>
          </rPr>
          <t xml:space="preserve">
00:45
07:15
12:20</t>
        </r>
      </text>
    </comment>
    <comment ref="M44" authorId="2" shapeId="0" xr:uid="{00000000-0006-0000-0300-00004A000000}">
      <text>
        <r>
          <rPr>
            <b/>
            <sz val="8"/>
            <color indexed="81"/>
            <rFont val="Tahoma"/>
            <family val="2"/>
          </rPr>
          <t xml:space="preserve">HEURE FIN
</t>
        </r>
        <r>
          <rPr>
            <i/>
            <sz val="8"/>
            <color indexed="81"/>
            <rFont val="Tahoma"/>
            <family val="2"/>
          </rPr>
          <t>SAISISSEZ COMME SUIT :</t>
        </r>
        <r>
          <rPr>
            <b/>
            <sz val="8"/>
            <color indexed="81"/>
            <rFont val="Tahoma"/>
            <family val="2"/>
          </rPr>
          <t xml:space="preserve">
00:45
07:15
12:20</t>
        </r>
      </text>
    </comment>
    <comment ref="L45" authorId="2" shapeId="0" xr:uid="{00000000-0006-0000-0300-00004B000000}">
      <text>
        <r>
          <rPr>
            <b/>
            <sz val="8"/>
            <color indexed="81"/>
            <rFont val="Tahoma"/>
            <family val="2"/>
          </rPr>
          <t xml:space="preserve">HEURE DEBUT
</t>
        </r>
        <r>
          <rPr>
            <i/>
            <sz val="8"/>
            <color indexed="81"/>
            <rFont val="Tahoma"/>
            <family val="2"/>
          </rPr>
          <t>SAISISSEZ COMME SUIT :</t>
        </r>
        <r>
          <rPr>
            <b/>
            <sz val="8"/>
            <color indexed="81"/>
            <rFont val="Tahoma"/>
            <family val="2"/>
          </rPr>
          <t xml:space="preserve">
00:45
07:15
12:20</t>
        </r>
      </text>
    </comment>
    <comment ref="M45" authorId="2" shapeId="0" xr:uid="{00000000-0006-0000-0300-00004C000000}">
      <text>
        <r>
          <rPr>
            <b/>
            <sz val="8"/>
            <color indexed="81"/>
            <rFont val="Tahoma"/>
            <family val="2"/>
          </rPr>
          <t xml:space="preserve">HEURE FIN
</t>
        </r>
        <r>
          <rPr>
            <i/>
            <sz val="8"/>
            <color indexed="81"/>
            <rFont val="Tahoma"/>
            <family val="2"/>
          </rPr>
          <t>SAISISSEZ COMME SUIT :</t>
        </r>
        <r>
          <rPr>
            <b/>
            <sz val="8"/>
            <color indexed="81"/>
            <rFont val="Tahoma"/>
            <family val="2"/>
          </rPr>
          <t xml:space="preserve">
00:45
07:15
12:20</t>
        </r>
      </text>
    </comment>
    <comment ref="L46" authorId="2" shapeId="0" xr:uid="{00000000-0006-0000-0300-00004D000000}">
      <text>
        <r>
          <rPr>
            <b/>
            <sz val="8"/>
            <color indexed="81"/>
            <rFont val="Tahoma"/>
            <family val="2"/>
          </rPr>
          <t xml:space="preserve">HEURE DEBUT
</t>
        </r>
        <r>
          <rPr>
            <i/>
            <sz val="8"/>
            <color indexed="81"/>
            <rFont val="Tahoma"/>
            <family val="2"/>
          </rPr>
          <t>SAISISSEZ COMME SUIT :</t>
        </r>
        <r>
          <rPr>
            <b/>
            <sz val="8"/>
            <color indexed="81"/>
            <rFont val="Tahoma"/>
            <family val="2"/>
          </rPr>
          <t xml:space="preserve">
00:45
07:15
12:20</t>
        </r>
      </text>
    </comment>
    <comment ref="M46" authorId="2" shapeId="0" xr:uid="{00000000-0006-0000-0300-00004E000000}">
      <text>
        <r>
          <rPr>
            <b/>
            <sz val="8"/>
            <color indexed="81"/>
            <rFont val="Tahoma"/>
            <family val="2"/>
          </rPr>
          <t xml:space="preserve">HEURE FIN
</t>
        </r>
        <r>
          <rPr>
            <i/>
            <sz val="8"/>
            <color indexed="81"/>
            <rFont val="Tahoma"/>
            <family val="2"/>
          </rPr>
          <t>SAISISSEZ COMME SUIT :</t>
        </r>
        <r>
          <rPr>
            <b/>
            <sz val="8"/>
            <color indexed="81"/>
            <rFont val="Tahoma"/>
            <family val="2"/>
          </rPr>
          <t xml:space="preserve">
00:45
07:15
12:20</t>
        </r>
      </text>
    </comment>
    <comment ref="L48" authorId="2" shapeId="0" xr:uid="{00000000-0006-0000-0300-00004F000000}">
      <text>
        <r>
          <rPr>
            <b/>
            <sz val="8"/>
            <color indexed="81"/>
            <rFont val="Tahoma"/>
            <family val="2"/>
          </rPr>
          <t xml:space="preserve">HEURE DEBUT
</t>
        </r>
        <r>
          <rPr>
            <i/>
            <sz val="8"/>
            <color indexed="81"/>
            <rFont val="Tahoma"/>
            <family val="2"/>
          </rPr>
          <t>SAISISSEZ COMME SUIT :</t>
        </r>
        <r>
          <rPr>
            <b/>
            <sz val="8"/>
            <color indexed="81"/>
            <rFont val="Tahoma"/>
            <family val="2"/>
          </rPr>
          <t xml:space="preserve">
00:45
07:15
12:20</t>
        </r>
      </text>
    </comment>
    <comment ref="M48" authorId="2" shapeId="0" xr:uid="{00000000-0006-0000-0300-000050000000}">
      <text>
        <r>
          <rPr>
            <b/>
            <sz val="8"/>
            <color indexed="81"/>
            <rFont val="Tahoma"/>
            <family val="2"/>
          </rPr>
          <t xml:space="preserve">HEURE FIN
</t>
        </r>
        <r>
          <rPr>
            <i/>
            <sz val="8"/>
            <color indexed="81"/>
            <rFont val="Tahoma"/>
            <family val="2"/>
          </rPr>
          <t>SAISISSEZ COMME SUIT :</t>
        </r>
        <r>
          <rPr>
            <b/>
            <sz val="8"/>
            <color indexed="81"/>
            <rFont val="Tahoma"/>
            <family val="2"/>
          </rPr>
          <t xml:space="preserve">
00:45
07:15
12:20</t>
        </r>
      </text>
    </comment>
    <comment ref="L49" authorId="2" shapeId="0" xr:uid="{00000000-0006-0000-0300-000051000000}">
      <text>
        <r>
          <rPr>
            <b/>
            <sz val="8"/>
            <color indexed="81"/>
            <rFont val="Tahoma"/>
            <family val="2"/>
          </rPr>
          <t xml:space="preserve">HEURE DEBUT
</t>
        </r>
        <r>
          <rPr>
            <i/>
            <sz val="8"/>
            <color indexed="81"/>
            <rFont val="Tahoma"/>
            <family val="2"/>
          </rPr>
          <t>SAISISSEZ COMME SUIT :</t>
        </r>
        <r>
          <rPr>
            <b/>
            <sz val="8"/>
            <color indexed="81"/>
            <rFont val="Tahoma"/>
            <family val="2"/>
          </rPr>
          <t xml:space="preserve">
00:45
07:15
12:20</t>
        </r>
      </text>
    </comment>
    <comment ref="M49" authorId="2" shapeId="0" xr:uid="{00000000-0006-0000-0300-000052000000}">
      <text>
        <r>
          <rPr>
            <b/>
            <sz val="8"/>
            <color indexed="81"/>
            <rFont val="Tahoma"/>
            <family val="2"/>
          </rPr>
          <t xml:space="preserve">HEURE FIN
</t>
        </r>
        <r>
          <rPr>
            <i/>
            <sz val="8"/>
            <color indexed="81"/>
            <rFont val="Tahoma"/>
            <family val="2"/>
          </rPr>
          <t>SAISISSEZ COMME SUIT :</t>
        </r>
        <r>
          <rPr>
            <b/>
            <sz val="8"/>
            <color indexed="81"/>
            <rFont val="Tahoma"/>
            <family val="2"/>
          </rPr>
          <t xml:space="preserve">
00:45
07:15
12:20</t>
        </r>
      </text>
    </comment>
    <comment ref="L50" authorId="2" shapeId="0" xr:uid="{00000000-0006-0000-0300-000053000000}">
      <text>
        <r>
          <rPr>
            <b/>
            <sz val="8"/>
            <color indexed="81"/>
            <rFont val="Tahoma"/>
            <family val="2"/>
          </rPr>
          <t xml:space="preserve">HEURE DEBUT
</t>
        </r>
        <r>
          <rPr>
            <i/>
            <sz val="8"/>
            <color indexed="81"/>
            <rFont val="Tahoma"/>
            <family val="2"/>
          </rPr>
          <t>SAISISSEZ COMME SUIT :</t>
        </r>
        <r>
          <rPr>
            <b/>
            <sz val="8"/>
            <color indexed="81"/>
            <rFont val="Tahoma"/>
            <family val="2"/>
          </rPr>
          <t xml:space="preserve">
00:45
07:15
12:20</t>
        </r>
      </text>
    </comment>
    <comment ref="M50" authorId="2" shapeId="0" xr:uid="{00000000-0006-0000-0300-000054000000}">
      <text>
        <r>
          <rPr>
            <b/>
            <sz val="8"/>
            <color indexed="81"/>
            <rFont val="Tahoma"/>
            <family val="2"/>
          </rPr>
          <t xml:space="preserve">HEURE FIN
</t>
        </r>
        <r>
          <rPr>
            <i/>
            <sz val="8"/>
            <color indexed="81"/>
            <rFont val="Tahoma"/>
            <family val="2"/>
          </rPr>
          <t>SAISISSEZ COMME SUIT :</t>
        </r>
        <r>
          <rPr>
            <b/>
            <sz val="8"/>
            <color indexed="81"/>
            <rFont val="Tahoma"/>
            <family val="2"/>
          </rPr>
          <t xml:space="preserve">
00:45
07:15
12:20</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<sst xmlns="http://schemas.openxmlformats.org/spreadsheetml/2006/main" count="1289" uniqueCount="820">
  <si>
    <r>
      <t>Pour simplifier la lecture du planning</t>
    </r>
    <r>
      <rPr>
        <sz val="9"/>
        <color rgb="FF000000"/>
        <rFont val="Arial"/>
        <family val="2"/>
      </rPr>
      <t> : la saisie de chaque code (CP, RTT, AM, etc.) détermine l'apparence de la cellule. Une couleur a été associée à chaque terme (cf. </t>
    </r>
    <r>
      <rPr>
        <i/>
        <sz val="9"/>
        <color rgb="FF000000"/>
        <rFont val="Arial"/>
        <family val="2"/>
      </rPr>
      <t>Définir une règle de texte spécifique</t>
    </r>
    <r>
      <rPr>
        <sz val="9"/>
        <color rgb="FF000000"/>
        <rFont val="Arial"/>
        <family val="2"/>
      </rPr>
      <t>).</t>
    </r>
  </si>
  <si>
    <r>
      <t>Pour visualiser les jours "avec" et les jours "sans"</t>
    </r>
    <r>
      <rPr>
        <sz val="9"/>
        <color rgb="FF000000"/>
        <rFont val="Arial"/>
        <family val="2"/>
      </rPr>
      <t>: une formule comptabilise le nombre d'absences. Le résultat est associé à un jeu d'icônes. Chaque icône correspond à une valeur (cf. </t>
    </r>
    <r>
      <rPr>
        <i/>
        <sz val="9"/>
        <color rgb="FF000000"/>
        <rFont val="Arial"/>
        <family val="2"/>
      </rPr>
      <t>Utiliser un jeu d'icônes</t>
    </r>
    <r>
      <rPr>
        <sz val="9"/>
        <color rgb="FF000000"/>
        <rFont val="Arial"/>
        <family val="2"/>
      </rPr>
      <t>).</t>
    </r>
  </si>
  <si>
    <r>
      <t>Pour alerter le responsable</t>
    </r>
    <r>
      <rPr>
        <sz val="9"/>
        <color rgb="FF000000"/>
        <rFont val="Arial"/>
        <family val="2"/>
      </rPr>
      <t> : une formule conditionnelle associée à une règle de mise en forme apparaît lorsque le seuil critique (plus de 4 personnes absentes) a été dépassé (cf. </t>
    </r>
    <r>
      <rPr>
        <i/>
        <sz val="9"/>
        <color rgb="FF000000"/>
        <rFont val="Arial"/>
        <family val="2"/>
      </rPr>
      <t>Associer plusieurs types de conditions</t>
    </r>
    <r>
      <rPr>
        <sz val="9"/>
        <color rgb="FF000000"/>
        <rFont val="Arial"/>
        <family val="2"/>
      </rPr>
      <t>).</t>
    </r>
  </si>
  <si>
    <t>Définir une règle de texte spécifique</t>
  </si>
  <si>
    <t>Toute mise en forme conditionnelle débute par l'observation du document à traiter pour en définir les caractéristiques conditionnelles.</t>
  </si>
  <si>
    <t>1- Accédez aux menus</t>
  </si>
  <si>
    <r>
      <t>Une fois les critères rapidement définis (ex.: colorer tels types de données, etc.), sélectionnez la plage de cellules puis cliquez sur l'icône </t>
    </r>
    <r>
      <rPr>
        <b/>
        <sz val="9"/>
        <color rgb="FF000000"/>
        <rFont val="Arial"/>
        <family val="2"/>
      </rPr>
      <t>Mise en forme conditionnelle</t>
    </r>
    <r>
      <rPr>
        <sz val="9"/>
        <color rgb="FF000000"/>
        <rFont val="Arial"/>
        <family val="2"/>
      </rPr>
      <t> (dans le groupe de commandes </t>
    </r>
    <r>
      <rPr>
        <b/>
        <sz val="9"/>
        <color rgb="FF000000"/>
        <rFont val="Arial"/>
        <family val="2"/>
      </rPr>
      <t>Style</t>
    </r>
    <r>
      <rPr>
        <sz val="9"/>
        <color rgb="FF000000"/>
        <rFont val="Arial"/>
        <family val="2"/>
      </rPr>
      <t> de l'onglet </t>
    </r>
    <r>
      <rPr>
        <b/>
        <sz val="9"/>
        <color rgb="FF000000"/>
        <rFont val="Arial"/>
        <family val="2"/>
      </rPr>
      <t>Accueil</t>
    </r>
    <r>
      <rPr>
        <sz val="9"/>
        <color rgb="FF000000"/>
        <rFont val="Arial"/>
        <family val="2"/>
      </rPr>
      <t>). Là, activez l'option </t>
    </r>
    <r>
      <rPr>
        <b/>
        <sz val="9"/>
        <color rgb="FF000000"/>
        <rFont val="Arial"/>
        <family val="2"/>
      </rPr>
      <t>Gérer les règles</t>
    </r>
    <r>
      <rPr>
        <sz val="9"/>
        <color rgb="FF000000"/>
        <rFont val="Arial"/>
        <family val="2"/>
      </rPr>
      <t>. La boîte de dialogue </t>
    </r>
    <r>
      <rPr>
        <b/>
        <sz val="9"/>
        <color rgb="FF000000"/>
        <rFont val="Arial"/>
        <family val="2"/>
      </rPr>
      <t>Gestionnaire des règles de mise en forme conditionnelle</t>
    </r>
    <r>
      <rPr>
        <sz val="9"/>
        <color rgb="FF000000"/>
        <rFont val="Arial"/>
        <family val="2"/>
      </rPr>
      <t> s'affiche à l'écran. Cliquez sur l'icône </t>
    </r>
    <r>
      <rPr>
        <b/>
        <sz val="9"/>
        <color rgb="FF000000"/>
        <rFont val="Arial"/>
        <family val="2"/>
      </rPr>
      <t>Nouvelle règle</t>
    </r>
    <r>
      <rPr>
        <sz val="9"/>
        <color rgb="FF000000"/>
        <rFont val="Arial"/>
        <family val="2"/>
      </rPr>
      <t>.</t>
    </r>
  </si>
  <si>
    <t>2- Choisissez une catégorie de règle</t>
  </si>
  <si>
    <r>
      <t>Repérez, dans la boîte de dialogue </t>
    </r>
    <r>
      <rPr>
        <b/>
        <sz val="9"/>
        <color rgb="FF000000"/>
        <rFont val="Arial"/>
        <family val="2"/>
      </rPr>
      <t>Nouvelle règle de mise en forme</t>
    </r>
    <r>
      <rPr>
        <sz val="9"/>
        <color rgb="FF000000"/>
        <rFont val="Arial"/>
        <family val="2"/>
      </rPr>
      <t>, la zone </t>
    </r>
    <r>
      <rPr>
        <b/>
        <sz val="9"/>
        <color rgb="FF000000"/>
        <rFont val="Arial"/>
        <family val="2"/>
      </rPr>
      <t>Sélectionnez un type de règle</t>
    </r>
    <r>
      <rPr>
        <sz val="9"/>
        <color rgb="FF000000"/>
        <rFont val="Arial"/>
        <family val="2"/>
      </rPr>
      <t>. Elle présente six modes de paramétrage. Cliquez sur l'option </t>
    </r>
    <r>
      <rPr>
        <b/>
        <sz val="9"/>
        <color rgb="FF000000"/>
        <rFont val="Arial"/>
        <family val="2"/>
      </rPr>
      <t>Appliquer une mise en forme uniquement aux cellules contenant</t>
    </r>
    <r>
      <rPr>
        <sz val="9"/>
        <color rgb="FF000000"/>
        <rFont val="Arial"/>
        <family val="2"/>
      </rPr>
      <t>. La zone </t>
    </r>
    <r>
      <rPr>
        <b/>
        <sz val="9"/>
        <color rgb="FF000000"/>
        <rFont val="Arial"/>
        <family val="2"/>
      </rPr>
      <t>Modifier la description de la règle</t>
    </r>
    <r>
      <rPr>
        <sz val="9"/>
        <color rgb="FF000000"/>
        <rFont val="Arial"/>
        <family val="2"/>
      </rPr>
      <t> change d'apparence. Passez à l'étape suivante pour concevoir la règle.</t>
    </r>
  </si>
  <si>
    <t>3- Paramétrez la première règle</t>
  </si>
  <si>
    <r>
      <t>Activez la flèche de choix du premier critère (</t>
    </r>
    <r>
      <rPr>
        <b/>
        <sz val="9"/>
        <color rgb="FF000000"/>
        <rFont val="Arial"/>
        <family val="2"/>
      </rPr>
      <t>Valeur de la cellule</t>
    </r>
    <r>
      <rPr>
        <sz val="9"/>
        <color rgb="FF000000"/>
        <rFont val="Arial"/>
        <family val="2"/>
      </rPr>
      <t>) puis cliquez sur l'option </t>
    </r>
    <r>
      <rPr>
        <b/>
        <sz val="9"/>
        <color rgb="FF000000"/>
        <rFont val="Arial"/>
        <family val="2"/>
      </rPr>
      <t>Texte spécifique</t>
    </r>
    <r>
      <rPr>
        <sz val="9"/>
        <color rgb="FF000000"/>
        <rFont val="Arial"/>
        <family val="2"/>
      </rPr>
      <t>. Maintenez, dans la deuxième zone, l'option </t>
    </r>
    <r>
      <rPr>
        <b/>
        <sz val="9"/>
        <color rgb="FF000000"/>
        <rFont val="Arial"/>
        <family val="2"/>
      </rPr>
      <t>Contenant </t>
    </r>
    <r>
      <rPr>
        <sz val="9"/>
        <color rgb="FF000000"/>
        <rFont val="Arial"/>
        <family val="2"/>
      </rPr>
      <t>puis saisissez, dans la dernière, le texte à reconnaître (ex.: CP).</t>
    </r>
  </si>
  <si>
    <t>4- Définissez une mise en forme</t>
  </si>
  <si>
    <r>
      <t>Pour personnaliser l'apparence conditionnelle des cellules, cliquez sur le bouton </t>
    </r>
    <r>
      <rPr>
        <b/>
        <sz val="9"/>
        <color rgb="FF000000"/>
        <rFont val="Arial"/>
        <family val="2"/>
      </rPr>
      <t>Format</t>
    </r>
    <r>
      <rPr>
        <i/>
        <sz val="9"/>
        <color rgb="FF000000"/>
        <rFont val="Arial"/>
        <family val="2"/>
      </rPr>
      <t>...</t>
    </r>
    <r>
      <rPr>
        <sz val="9"/>
        <color rgb="FF000000"/>
        <rFont val="Arial"/>
        <family val="2"/>
      </rPr>
      <t>: la boîte de dialogue</t>
    </r>
    <r>
      <rPr>
        <b/>
        <sz val="9"/>
        <color rgb="FF000000"/>
        <rFont val="Arial"/>
        <family val="2"/>
      </rPr>
      <t>Format de cellule</t>
    </r>
    <r>
      <rPr>
        <sz val="9"/>
        <color rgb="FF000000"/>
        <rFont val="Arial"/>
        <family val="2"/>
      </rPr>
      <t> s'affiche. Paramétrez, dans les onglets </t>
    </r>
    <r>
      <rPr>
        <b/>
        <sz val="9"/>
        <color rgb="FF000000"/>
        <rFont val="Arial"/>
        <family val="2"/>
      </rPr>
      <t>Police</t>
    </r>
    <r>
      <rPr>
        <sz val="9"/>
        <color rgb="FF000000"/>
        <rFont val="Arial"/>
        <family val="2"/>
      </rPr>
      <t> et </t>
    </r>
    <r>
      <rPr>
        <b/>
        <sz val="9"/>
        <color rgb="FF000000"/>
        <rFont val="Arial"/>
        <family val="2"/>
      </rPr>
      <t>Remplissage</t>
    </r>
    <r>
      <rPr>
        <i/>
        <sz val="9"/>
        <color rgb="FF000000"/>
        <rFont val="Arial"/>
        <family val="2"/>
      </rPr>
      <t>,</t>
    </r>
    <r>
      <rPr>
        <sz val="9"/>
        <color rgb="FF000000"/>
        <rFont val="Arial"/>
        <family val="2"/>
      </rPr>
      <t> les options de votre choix (dans notre exemple: le texte et le fond de la cellule sont identiques). Cliquez sur </t>
    </r>
    <r>
      <rPr>
        <b/>
        <sz val="9"/>
        <color rgb="FF000000"/>
        <rFont val="Arial"/>
        <family val="2"/>
      </rPr>
      <t>OK</t>
    </r>
    <r>
      <rPr>
        <sz val="9"/>
        <color rgb="FF000000"/>
        <rFont val="Arial"/>
        <family val="2"/>
      </rPr>
      <t> pour valider. La première règle apparaît dans le gestionnaire.</t>
    </r>
  </si>
  <si>
    <t>5- Ajoutez les règles complémentaires</t>
  </si>
  <si>
    <r>
      <t>Pour créer les règles suivantes, cliquez à nouveau sur le bouton </t>
    </r>
    <r>
      <rPr>
        <b/>
        <sz val="9"/>
        <color rgb="FF000000"/>
        <rFont val="Arial"/>
        <family val="2"/>
      </rPr>
      <t>Nouvelle règle</t>
    </r>
    <r>
      <rPr>
        <i/>
        <sz val="9"/>
        <color rgb="FF000000"/>
        <rFont val="Arial"/>
        <family val="2"/>
      </rPr>
      <t>...</t>
    </r>
    <r>
      <rPr>
        <sz val="9"/>
        <color rgb="FF000000"/>
        <rFont val="Arial"/>
        <family val="2"/>
      </rPr>
      <t> et suivez le pas-à-pas précédemment décrit. Si vous avez repris l'exemple du planning des absences, vous obtenez un résultat similaire à celui-ci :</t>
    </r>
  </si>
  <si>
    <t>Utiliser un jeu d'icônes</t>
  </si>
  <si>
    <r>
      <t>Si la sélection d'une ligne de résultat associée aux </t>
    </r>
    <r>
      <rPr>
        <b/>
        <sz val="9"/>
        <color rgb="FF000000"/>
        <rFont val="Arial"/>
        <family val="2"/>
      </rPr>
      <t>Jeux d'icônes</t>
    </r>
    <r>
      <rPr>
        <sz val="9"/>
        <color rgb="FF000000"/>
        <rFont val="Arial"/>
        <family val="2"/>
      </rPr>
      <t> de l'option </t>
    </r>
    <r>
      <rPr>
        <b/>
        <sz val="9"/>
        <color rgb="FF000000"/>
        <rFont val="Arial"/>
        <family val="2"/>
      </rPr>
      <t>Mise en forme conditionnelle</t>
    </r>
    <r>
      <rPr>
        <sz val="9"/>
        <color rgb="FF000000"/>
        <rFont val="Arial"/>
        <family val="2"/>
      </rPr>
      <t> peut, dans certains cas, suffire à vos besoins; la personnalisation de la règle s'impose parfois.</t>
    </r>
  </si>
  <si>
    <r>
      <t>L'option </t>
    </r>
    <r>
      <rPr>
        <i/>
        <sz val="9"/>
        <color rgb="FF000000"/>
        <rFont val="Arial"/>
        <family val="2"/>
      </rPr>
      <t>Mettre en forme toutes les cellules d'après leur valeur</t>
    </r>
    <r>
      <rPr>
        <sz val="9"/>
        <color rgb="FF000000"/>
        <rFont val="Arial"/>
        <family val="2"/>
      </rPr>
      <t>, disponible (entre autres) par l'icône </t>
    </r>
    <r>
      <rPr>
        <i/>
        <sz val="9"/>
        <color rgb="FF000000"/>
        <rFont val="Arial"/>
        <family val="2"/>
      </rPr>
      <t>Mise en forme conditionnelle</t>
    </r>
    <r>
      <rPr>
        <sz val="9"/>
        <color rgb="FF000000"/>
        <rFont val="Arial"/>
        <family val="2"/>
      </rPr>
      <t> et les options </t>
    </r>
    <r>
      <rPr>
        <i/>
        <sz val="9"/>
        <color rgb="FF000000"/>
        <rFont val="Arial"/>
        <family val="2"/>
      </rPr>
      <t>Jeux d'icônes &gt; Autres règles</t>
    </r>
    <r>
      <rPr>
        <sz val="9"/>
        <color rgb="FF000000"/>
        <rFont val="Arial"/>
        <family val="2"/>
      </rPr>
      <t>, propose un panel visible en activant la flèche de choix de la zone </t>
    </r>
    <r>
      <rPr>
        <i/>
        <sz val="9"/>
        <color rgb="FF000000"/>
        <rFont val="Arial"/>
        <family val="2"/>
      </rPr>
      <t>Style d'icône</t>
    </r>
    <r>
      <rPr>
        <sz val="9"/>
        <color rgb="FF000000"/>
        <rFont val="Arial"/>
        <family val="2"/>
      </rPr>
      <t>.</t>
    </r>
  </si>
  <si>
    <t>1- Découvrez le principe</t>
  </si>
  <si>
    <r>
      <t>Par défaut, un jeu d'icônes est relié à des </t>
    </r>
    <r>
      <rPr>
        <i/>
        <sz val="9"/>
        <color rgb="FF000000"/>
        <rFont val="Arial"/>
        <family val="2"/>
      </rPr>
      <t>Valeurs</t>
    </r>
    <r>
      <rPr>
        <sz val="9"/>
        <color rgb="FF000000"/>
        <rFont val="Arial"/>
        <family val="2"/>
      </rPr>
      <t> et des </t>
    </r>
    <r>
      <rPr>
        <b/>
        <sz val="9"/>
        <color rgb="FF000000"/>
        <rFont val="Arial"/>
        <family val="2"/>
      </rPr>
      <t>Types</t>
    </r>
    <r>
      <rPr>
        <sz val="9"/>
        <color rgb="FF000000"/>
        <rFont val="Arial"/>
        <family val="2"/>
      </rPr>
      <t> qui lui sont propres. Si le choix proposé par Excel peut vous convenir, vous pouvez en modifier les paramètres. C'est le cas dans notre exemple où le style </t>
    </r>
    <r>
      <rPr>
        <i/>
        <sz val="9"/>
        <color rgb="FF000000"/>
        <rFont val="Arial"/>
        <family val="2"/>
      </rPr>
      <t>3 Signes</t>
    </r>
    <r>
      <rPr>
        <sz val="9"/>
        <color rgb="FF000000"/>
        <rFont val="Arial"/>
        <family val="2"/>
      </rPr>
      <t>a été personnalisé en fonction de nos attentes (vert : tout va bien; orange: attention; rouge: danger).</t>
    </r>
  </si>
  <si>
    <t>2- Paramétrez les critères</t>
  </si>
  <si>
    <t>Sur notre exemple, l'absence de trois techniciens met en danger l'organisation du service, deux absences en fragilise l'équilibre, une absence passe inaperçue.</t>
  </si>
  <si>
    <r>
      <t>Pour totaliser le nombre d'absences par jour:</t>
    </r>
    <r>
      <rPr>
        <sz val="9"/>
        <color rgb="FF000000"/>
        <rFont val="Arial"/>
        <family val="2"/>
      </rPr>
      <t> créez puis recopiez une formule de type : =NBVAL(ref_cellule:ref_cellule).</t>
    </r>
  </si>
  <si>
    <r>
      <t>Pour remplacer le total par un symbole :</t>
    </r>
    <r>
      <rPr>
        <sz val="9"/>
        <color rgb="FF000000"/>
        <rFont val="Arial"/>
        <family val="2"/>
      </rPr>
      <t> sélectionnez les résultats, cliquez sur l'icône </t>
    </r>
    <r>
      <rPr>
        <b/>
        <sz val="9"/>
        <color rgb="FF000000"/>
        <rFont val="Arial"/>
        <family val="2"/>
      </rPr>
      <t>Mise en forme conditionnelle</t>
    </r>
    <r>
      <rPr>
        <sz val="9"/>
        <color rgb="FF000000"/>
        <rFont val="Arial"/>
        <family val="2"/>
      </rPr>
      <t>, activez l'option </t>
    </r>
    <r>
      <rPr>
        <b/>
        <sz val="9"/>
        <color rgb="FF000000"/>
        <rFont val="Arial"/>
        <family val="2"/>
      </rPr>
      <t>Jeux d'icônes</t>
    </r>
    <r>
      <rPr>
        <sz val="9"/>
        <color rgb="FF000000"/>
        <rFont val="Arial"/>
        <family val="2"/>
      </rPr>
      <t> puis validez l'option </t>
    </r>
    <r>
      <rPr>
        <b/>
        <sz val="9"/>
        <color rgb="FF000000"/>
        <rFont val="Arial"/>
        <family val="2"/>
      </rPr>
      <t>3 signes</t>
    </r>
    <r>
      <rPr>
        <sz val="9"/>
        <color rgb="FF000000"/>
        <rFont val="Arial"/>
        <family val="2"/>
      </rPr>
      <t> (rond vert, triangle jaune et losange rouge).</t>
    </r>
  </si>
  <si>
    <r>
      <t>Pour personnaliser l'affichage des symboles,</t>
    </r>
    <r>
      <rPr>
        <sz val="9"/>
        <color rgb="FF000000"/>
        <rFont val="Arial"/>
        <family val="2"/>
      </rPr>
      <t> sélectionnez à nouveau les résultats, cliquez sur l'icône </t>
    </r>
    <r>
      <rPr>
        <b/>
        <sz val="9"/>
        <color rgb="FF000000"/>
        <rFont val="Arial"/>
        <family val="2"/>
      </rPr>
      <t>Mise en forme conditionnelle</t>
    </r>
    <r>
      <rPr>
        <sz val="9"/>
        <color rgb="FF000000"/>
        <rFont val="Arial"/>
        <family val="2"/>
      </rPr>
      <t> puis activez l'option </t>
    </r>
    <r>
      <rPr>
        <b/>
        <sz val="9"/>
        <color rgb="FF000000"/>
        <rFont val="Arial"/>
        <family val="2"/>
      </rPr>
      <t>Gérer les règles</t>
    </r>
    <r>
      <rPr>
        <i/>
        <sz val="9"/>
        <color rgb="FF000000"/>
        <rFont val="Arial"/>
        <family val="2"/>
      </rPr>
      <t>.</t>
    </r>
    <r>
      <rPr>
        <sz val="9"/>
        <color rgb="FF000000"/>
        <rFont val="Arial"/>
        <family val="2"/>
      </rPr>
      <t> Le gestionnaire s'affiche. Sélectionnez la règle en question puis cliquez sur le bouton </t>
    </r>
    <r>
      <rPr>
        <b/>
        <sz val="9"/>
        <color rgb="FF000000"/>
        <rFont val="Arial"/>
        <family val="2"/>
      </rPr>
      <t>Modifier la règle</t>
    </r>
    <r>
      <rPr>
        <sz val="9"/>
        <color rgb="FF000000"/>
        <rFont val="Arial"/>
        <family val="2"/>
      </rPr>
      <t>. Tout d'abord, cochez les cases </t>
    </r>
    <r>
      <rPr>
        <b/>
        <sz val="9"/>
        <color rgb="FF000000"/>
        <rFont val="Arial"/>
        <family val="2"/>
      </rPr>
      <t>Ordre inverse des icônes</t>
    </r>
    <r>
      <rPr>
        <sz val="9"/>
        <color rgb="FF000000"/>
        <rFont val="Arial"/>
        <family val="2"/>
      </rPr>
      <t> et </t>
    </r>
    <r>
      <rPr>
        <b/>
        <sz val="9"/>
        <color rgb="FF000000"/>
        <rFont val="Arial"/>
        <family val="2"/>
      </rPr>
      <t>Afficher l'icône uniquement</t>
    </r>
    <r>
      <rPr>
        <sz val="9"/>
        <color rgb="FF000000"/>
        <rFont val="Arial"/>
        <family val="2"/>
      </rPr>
      <t>. Ensuite, paramétrez les données de la façon suivante :</t>
    </r>
  </si>
  <si>
    <r>
      <t>Si la valeur est</t>
    </r>
    <r>
      <rPr>
        <sz val="9"/>
        <color rgb="FF000000"/>
        <rFont val="Arial"/>
        <family val="2"/>
      </rPr>
      <t> &gt;= </t>
    </r>
    <r>
      <rPr>
        <i/>
        <sz val="9"/>
        <color rgb="FF000000"/>
        <rFont val="Arial"/>
        <family val="2"/>
      </rPr>
      <t>Valeur</t>
    </r>
    <r>
      <rPr>
        <sz val="9"/>
        <color rgb="FF000000"/>
        <rFont val="Arial"/>
        <family val="2"/>
      </rPr>
      <t> </t>
    </r>
    <r>
      <rPr>
        <i/>
        <sz val="9"/>
        <color rgb="FF000000"/>
        <rFont val="Arial"/>
        <family val="2"/>
      </rPr>
      <t>3</t>
    </r>
    <r>
      <rPr>
        <sz val="9"/>
        <color rgb="FF000000"/>
        <rFont val="Arial"/>
        <family val="2"/>
      </rPr>
      <t> </t>
    </r>
    <r>
      <rPr>
        <i/>
        <sz val="9"/>
        <color rgb="FF000000"/>
        <rFont val="Arial"/>
        <family val="2"/>
      </rPr>
      <t>Type Nombre </t>
    </r>
    <r>
      <rPr>
        <sz val="9"/>
        <color rgb="FF000000"/>
        <rFont val="Arial"/>
        <family val="2"/>
      </rPr>
      <t>;</t>
    </r>
  </si>
  <si>
    <r>
      <t>Si 3 et = 2 Valeur</t>
    </r>
    <r>
      <rPr>
        <sz val="9"/>
        <color rgb="FF000000"/>
        <rFont val="Arial"/>
        <family val="2"/>
      </rPr>
      <t> </t>
    </r>
    <r>
      <rPr>
        <i/>
        <sz val="9"/>
        <color rgb="FF000000"/>
        <rFont val="Arial"/>
        <family val="2"/>
      </rPr>
      <t>2</t>
    </r>
    <r>
      <rPr>
        <sz val="9"/>
        <color rgb="FF000000"/>
        <rFont val="Arial"/>
        <family val="2"/>
      </rPr>
      <t> </t>
    </r>
    <r>
      <rPr>
        <i/>
        <sz val="9"/>
        <color rgb="FF000000"/>
        <rFont val="Arial"/>
        <family val="2"/>
      </rPr>
      <t>Type Nombre </t>
    </r>
    <r>
      <rPr>
        <sz val="9"/>
        <color rgb="FF000000"/>
        <rFont val="Arial"/>
        <family val="2"/>
      </rPr>
      <t>;</t>
    </r>
  </si>
  <si>
    <r>
      <t>Si 2</t>
    </r>
    <r>
      <rPr>
        <sz val="9"/>
        <color rgb="FF000000"/>
        <rFont val="Arial"/>
        <family val="2"/>
      </rPr>
      <t> puis validez en cliquant sur </t>
    </r>
    <r>
      <rPr>
        <i/>
        <sz val="9"/>
        <color rgb="FF000000"/>
        <rFont val="Arial"/>
        <family val="2"/>
      </rPr>
      <t>OK.</t>
    </r>
  </si>
  <si>
    <t>Associer plusieurs types de conditions</t>
  </si>
  <si>
    <r>
      <t>Le choix de certains jeux d'icônes peut vous obliger à compléter votre analyse en l'associant à une formule conditionnelle. C'est le cas dans notre exemple où la formule </t>
    </r>
    <r>
      <rPr>
        <b/>
        <sz val="9"/>
        <color rgb="FF000000"/>
        <rFont val="Arial"/>
        <family val="2"/>
      </rPr>
      <t>=Si(ref_cellule&gt;=4;"x";" ")</t>
    </r>
    <r>
      <rPr>
        <sz val="9"/>
        <color rgb="FF000000"/>
        <rFont val="Arial"/>
        <family val="2"/>
      </rPr>
      <t> analyse chaque total est signale les journées qui dépassent le seuil critique (plus de trois personnes absentes).</t>
    </r>
  </si>
  <si>
    <r>
      <t>La </t>
    </r>
    <r>
      <rPr>
        <b/>
        <sz val="9"/>
        <color rgb="FF000000"/>
        <rFont val="Arial"/>
        <family val="2"/>
      </rPr>
      <t>Nouvelle règle</t>
    </r>
    <r>
      <rPr>
        <sz val="9"/>
        <color rgb="FF000000"/>
        <rFont val="Arial"/>
        <family val="2"/>
      </rPr>
      <t> :</t>
    </r>
  </si>
  <si>
    <r>
      <t>sera de type</t>
    </r>
    <r>
      <rPr>
        <b/>
        <sz val="9"/>
        <color rgb="FF000000"/>
        <rFont val="Arial"/>
        <family val="2"/>
      </rPr>
      <t> Appliquer une mise en forme uniquement aux cellules qui contiennent</t>
    </r>
    <r>
      <rPr>
        <sz val="9"/>
        <color rgb="FF000000"/>
        <rFont val="Arial"/>
        <family val="2"/>
      </rPr>
      <t> ;</t>
    </r>
  </si>
  <si>
    <r>
      <t>elle reprendra la syntaxe : </t>
    </r>
    <r>
      <rPr>
        <b/>
        <sz val="9"/>
        <color rgb="FF000000"/>
        <rFont val="Arial"/>
        <family val="2"/>
      </rPr>
      <t>Valeur de la cible</t>
    </r>
    <r>
      <rPr>
        <sz val="9"/>
        <color rgb="FF000000"/>
        <rFont val="Arial"/>
        <family val="2"/>
      </rPr>
      <t> + </t>
    </r>
    <r>
      <rPr>
        <b/>
        <sz val="9"/>
        <color rgb="FF000000"/>
        <rFont val="Arial"/>
        <family val="2"/>
      </rPr>
      <t>Egale à</t>
    </r>
    <r>
      <rPr>
        <sz val="9"/>
        <color rgb="FF000000"/>
        <rFont val="Arial"/>
        <family val="2"/>
      </rPr>
      <t> + </t>
    </r>
    <r>
      <rPr>
        <b/>
        <sz val="9"/>
        <color rgb="FF000000"/>
        <rFont val="Arial"/>
        <family val="2"/>
      </rPr>
      <t>="x"</t>
    </r>
    <r>
      <rPr>
        <sz val="9"/>
        <color rgb="FF000000"/>
        <rFont val="Arial"/>
        <family val="2"/>
      </rPr>
      <t> ;</t>
    </r>
  </si>
  <si>
    <r>
      <t>et le </t>
    </r>
    <r>
      <rPr>
        <b/>
        <sz val="9"/>
        <color rgb="FF000000"/>
        <rFont val="Arial"/>
        <family val="2"/>
      </rPr>
      <t>Format</t>
    </r>
    <r>
      <rPr>
        <sz val="9"/>
        <color rgb="FF000000"/>
        <rFont val="Arial"/>
        <family val="2"/>
      </rPr>
      <t> appliqué fera ressortir les éléments critiques.</t>
    </r>
  </si>
  <si>
    <t>http://www.assistanteplus.fr/services/bureautique/cid1420-automatiser-un-planning-de-suivi-des-absences.html</t>
  </si>
  <si>
    <t>analyse des seuils critiques</t>
  </si>
  <si>
    <t>journées critiques</t>
  </si>
  <si>
    <t>légende</t>
  </si>
  <si>
    <t>congés payés</t>
  </si>
  <si>
    <t>récupération du tems de travail</t>
  </si>
  <si>
    <t>absence maladie</t>
  </si>
  <si>
    <t>formation</t>
  </si>
  <si>
    <t>autre absence</t>
  </si>
  <si>
    <t>code</t>
  </si>
  <si>
    <t>CP</t>
  </si>
  <si>
    <t>RTT</t>
  </si>
  <si>
    <t>AM</t>
  </si>
  <si>
    <t>F</t>
  </si>
  <si>
    <t>AA</t>
  </si>
  <si>
    <t>rtt</t>
  </si>
  <si>
    <t>aa</t>
  </si>
  <si>
    <t>X</t>
  </si>
  <si>
    <t>http://www.excel-pratique.com/fr/cours/excel_mises_en_forme_conditionnelles_exemples3.php</t>
  </si>
  <si>
    <t>http://www.assistanteplus.fr/services/bureautique/cid5167-afficher-plusieurs-feuilles-a-l-ecran.html</t>
  </si>
  <si>
    <t>http://www.assistanteplus.fr/services/bureautique/cid5224-comment-simplifier-la-lecture-des-longs-et-larges-tableaux-excel.html</t>
  </si>
  <si>
    <t>http://www.assistanteplus.fr/services/bureautique/cid5891-supprimer-des-elements-indesirables-sur-une-photo.html</t>
  </si>
  <si>
    <t>http://www.assistanteplus.fr/services/bureautique/cid5098-creer-une-bibliotheque-de-dossiers-professionnels-sous-windows-7.html</t>
  </si>
  <si>
    <t>http://www.assistanteplus.fr/services/bureautique/cid5078-creer-un-album-photo-professionnel-en-quelques-clics.html</t>
  </si>
  <si>
    <t>http://www.assistanteplus.fr/services/bureautique/cid5479-saisir-des-k%E2%82%AC-et-autoriser-les-formules.html</t>
  </si>
  <si>
    <t>Apparence</t>
  </si>
  <si>
    <t>cp</t>
  </si>
  <si>
    <t>DATE DE NAISSANCE</t>
  </si>
  <si>
    <t>ANNIVERSAIRE</t>
  </si>
  <si>
    <t>AGE</t>
  </si>
  <si>
    <t>Calendrier et MFC des jours fériés</t>
  </si>
  <si>
    <t>http://www.excel-downloads.com/forum/51403-calendrier-et-mfc-des-jours-feries.html</t>
  </si>
  <si>
    <t>http://www.xcell.excelabo.net/dates_heures</t>
  </si>
  <si>
    <t>EMBAUCHÉ LE</t>
  </si>
  <si>
    <t>Années de Présence</t>
  </si>
  <si>
    <t>Temps d'une pause</t>
  </si>
  <si>
    <t>Moins de combien d'absents</t>
  </si>
  <si>
    <t>A partir de de combien d'absents</t>
  </si>
  <si>
    <t>Au dela de combien d'absents</t>
  </si>
  <si>
    <t>Journée(s) critique(s) Nb absents ou plus</t>
  </si>
  <si>
    <t>Pauses</t>
  </si>
  <si>
    <t>Travail</t>
  </si>
  <si>
    <t>http://www.meilleurereponse.net/excel/somme-si-couleur-excel/</t>
  </si>
  <si>
    <t>récupération du temps de travail</t>
  </si>
  <si>
    <t>Présence</t>
  </si>
  <si>
    <t>http://www.top-assistante.com/bureau/excel/mfc3.php</t>
  </si>
  <si>
    <t>f</t>
  </si>
  <si>
    <t>RENÉ</t>
  </si>
  <si>
    <t>ADELINE</t>
  </si>
  <si>
    <t>CÉLINE</t>
  </si>
  <si>
    <t>ÉLODIE</t>
  </si>
  <si>
    <t>JEAN</t>
  </si>
  <si>
    <t>FLORENTIN</t>
  </si>
  <si>
    <t>DIMITRI</t>
  </si>
  <si>
    <t>ÉMELINE</t>
  </si>
  <si>
    <t>NARCISSE</t>
  </si>
  <si>
    <t>Moy/J</t>
  </si>
  <si>
    <t>Nb.Jours</t>
  </si>
  <si>
    <t>document consulté ou imprimé le :</t>
  </si>
  <si>
    <t>Bonne utilisation</t>
  </si>
  <si>
    <t>Retrouvez moi sur internet : Joel Leboucher</t>
  </si>
  <si>
    <t>Planning et pointages du mois de</t>
  </si>
  <si>
    <t>am</t>
  </si>
  <si>
    <t>ROLAND</t>
  </si>
  <si>
    <t>ÉDITH</t>
  </si>
  <si>
    <t>CHRSTOPHE</t>
  </si>
  <si>
    <t>MONIQUE</t>
  </si>
  <si>
    <t>NADEGE</t>
  </si>
  <si>
    <t>MATHIEU</t>
  </si>
  <si>
    <t>DENIS</t>
  </si>
  <si>
    <t>AUDE</t>
  </si>
  <si>
    <t>BRICE</t>
  </si>
  <si>
    <t>PATRICE</t>
  </si>
  <si>
    <t>CATHERINE</t>
  </si>
  <si>
    <t>http://www.excelabo.net/</t>
  </si>
  <si>
    <t>http://lecompagnon.info/</t>
  </si>
  <si>
    <t>Ressources documentaires pour établir ce document  - je remercie les sites suivant qui m'ont été sources d'amélioration :</t>
  </si>
  <si>
    <t>MODE D'EMPLOI</t>
  </si>
  <si>
    <t>❶</t>
  </si>
  <si>
    <t>❸</t>
  </si>
  <si>
    <t>❹</t>
  </si>
  <si>
    <t>❺</t>
  </si>
  <si>
    <t>❻</t>
  </si>
  <si>
    <t>❼</t>
  </si>
  <si>
    <t>❽</t>
  </si>
  <si>
    <t>❾</t>
  </si>
  <si>
    <t>❿</t>
  </si>
  <si>
    <t>⓫</t>
  </si>
  <si>
    <t>⓬</t>
  </si>
  <si>
    <t>⓭</t>
  </si>
  <si>
    <t>⓮</t>
  </si>
  <si>
    <t>⓯</t>
  </si>
  <si>
    <t>❷</t>
  </si>
  <si>
    <t>Une  colonne Agent est composée de 5 colonnes</t>
  </si>
  <si>
    <t>si l'agent travaille…..ne saisissez rien (cela fausserait le compteur colonne E)</t>
  </si>
  <si>
    <t>→</t>
  </si>
  <si>
    <t>si l'agent travaille…..ne saisissez rien</t>
  </si>
  <si>
    <t xml:space="preserve">si l'agent est absent saisissez un motifs </t>
  </si>
  <si>
    <t>si l'agent est absent saisissez un des motifs (liste des motifs cellules E44 à E48)</t>
  </si>
  <si>
    <t>Heure d'embauche</t>
  </si>
  <si>
    <t>Heure de débauche</t>
  </si>
  <si>
    <t>nombre de pauses prises par l'agent (si pas de pause …ne rien saisir)</t>
  </si>
  <si>
    <t>Total : NE RIEN SAISIR</t>
  </si>
  <si>
    <t>Vous avez un planning pour 20 agents (vous pouvez l'utiliser pour moins)</t>
  </si>
  <si>
    <t xml:space="preserve">pour l'exemple ligne 4 </t>
  </si>
  <si>
    <t>vous avez la possibilité d'ajouter autant d'agents que vous le souhaitez</t>
  </si>
  <si>
    <t>comment ajouter des agents</t>
  </si>
  <si>
    <t>en sélectionnant les 5 COLONNES du dernier agent : Copier puis Coller à coté</t>
  </si>
  <si>
    <t xml:space="preserve"> j'ai saisi un motif d'absence pour tous ( A SUPPRIMER) pour votre utilisation</t>
  </si>
  <si>
    <t xml:space="preserve"> à condition d'ajouter les cellules correspondantes dans les formules colonne E</t>
  </si>
  <si>
    <t>Lecture du document</t>
  </si>
  <si>
    <t xml:space="preserve">Colonne E : </t>
  </si>
  <si>
    <t xml:space="preserve"> contrôle visuel en fonction des valeurs que vous avez saisi (cellules : E51 - E52 - E53)</t>
  </si>
  <si>
    <t>Journée(s) critique(s) Nb absents ou plus (saisis cellule E50)</t>
  </si>
  <si>
    <t>COMPTEURS INDIVIDUELS</t>
  </si>
  <si>
    <t>SOMME(L4:L35)+L38</t>
  </si>
  <si>
    <t>SOMME(K4:K35)</t>
  </si>
  <si>
    <t>et</t>
  </si>
  <si>
    <t>K38*$E$49</t>
  </si>
  <si>
    <t>K37-L38</t>
  </si>
  <si>
    <t>NB.SI(I4:I35;"&gt;0")</t>
  </si>
  <si>
    <t>SI(K39=0;0;K39/L40)</t>
  </si>
  <si>
    <t>NB.SI(H4:H35;I37)</t>
  </si>
  <si>
    <t>NB.SI(H4:H35;I38)</t>
  </si>
  <si>
    <t>NB.SI(H4:H35;I39)</t>
  </si>
  <si>
    <t>NB.SI(H4:H35;I40)</t>
  </si>
  <si>
    <t>NB.SI(H4:H35;I41)</t>
  </si>
  <si>
    <t>nombre total d'absences pour la journée (résultat en nombre de la colonne E)</t>
  </si>
  <si>
    <t>MFC (Mises en Formes Conditionnelles)</t>
  </si>
  <si>
    <t xml:space="preserve">Colonnes B et C : </t>
  </si>
  <si>
    <t>OU(JOURSEM(B7)=1;JOURSEM(B7)=7)</t>
  </si>
  <si>
    <t xml:space="preserve">Colonne F : </t>
  </si>
  <si>
    <t>la condition "jour férié" est :</t>
  </si>
  <si>
    <t>Jour de l’an</t>
  </si>
  <si>
    <t>Fête du travail</t>
  </si>
  <si>
    <t>Victoire de 1945</t>
  </si>
  <si>
    <t>Fête nationale</t>
  </si>
  <si>
    <t>Toussaint</t>
  </si>
  <si>
    <t>Fêtes fixes</t>
  </si>
  <si>
    <t>Fêtes mobiles</t>
  </si>
  <si>
    <t>La Chandeleur</t>
  </si>
  <si>
    <t>Saint Valentin</t>
  </si>
  <si>
    <t>Mardi Gras</t>
  </si>
  <si>
    <t>Fête de la Musique</t>
  </si>
  <si>
    <t>Fête de la Saint Jean</t>
  </si>
  <si>
    <t>Fête des Grands Pères</t>
  </si>
  <si>
    <t>Lundi de Pâques =Paques+1</t>
  </si>
  <si>
    <t>Ascension =Paques+39</t>
  </si>
  <si>
    <t>Lundi de Pentecôte =Paques+50</t>
  </si>
  <si>
    <t>Dimanche de Pentecôte =Paques+49</t>
  </si>
  <si>
    <t>Assomption</t>
  </si>
  <si>
    <t>Armistice de 1918</t>
  </si>
  <si>
    <t>Noël</t>
  </si>
  <si>
    <t>Les dates des fêtes légales sont les suivantes :</t>
  </si>
  <si>
    <t>les formules courtes pour Pâques pouraient avoir des résultats inexacts, pour les années 2049  2076   2079 ,,d'ici ce temps la !!!</t>
  </si>
  <si>
    <t>Epiphanie : dimanche le + proche du</t>
  </si>
  <si>
    <t>21 Juin</t>
  </si>
  <si>
    <t>17 Mars</t>
  </si>
  <si>
    <t>Saint Patrick :</t>
  </si>
  <si>
    <t>Fête des grands-mères :</t>
  </si>
  <si>
    <t xml:space="preserve"> Premier dimanche de Mars</t>
  </si>
  <si>
    <t>24 Juin</t>
  </si>
  <si>
    <t xml:space="preserve"> Premier dimanche d'Octobre</t>
  </si>
  <si>
    <t>Pâques  (3 formules simples possibles)</t>
  </si>
  <si>
    <t>Fêtes diverses</t>
  </si>
  <si>
    <t xml:space="preserve">Fête des Méres :  </t>
  </si>
  <si>
    <t>La date est variable, chaque année elle a lieu le dernier dimanche de mai, sauf si celui-ci coïncide avec la Pentecôte. Dans ce cas, la Fête des Mères est décalée au premier dimanche de juin</t>
  </si>
  <si>
    <t>Fête des Pères :</t>
  </si>
  <si>
    <t xml:space="preserve"> La date est variable, chaque année elle a lieu le 3e dimanche de juin</t>
  </si>
  <si>
    <t>N'hésitez pas à créer vos document et mettre vos utilitaires à disposition des internautes</t>
  </si>
  <si>
    <t>OU($C14=DATE(ANNEE($C14);1;1);$C14=(ARRONDI(DATE(ANNEE($C14);4;MOD(234-11*MOD(ANNEE($C14);19);30))/7;)*7-6)+1;$C14=DATE(ANNEE($C14);5;1);$C14=DATE(ANNEE($C14);5;8);$C14=(ARRONDI(DATE(ANNEE($C14);4;MOD(234-11*MOD(ANNEE($C14);19);30))/7;)*7-6)+39;$C14=(ARRONDI(DATE(ANNEE($C14);4;MOD(234-11*MOD(ANNEE($C14);19);30))/7;)*7-6)+50;$C14=DATE(ANNEE($C14);7;14);$C14=DATE(ANNEE($C14);8;15);$C14=DATE(ANNEE($C14);11;1);$C14=DATE(ANNEE($C14);11;11);$C14=DATE(ANNEE($C14);12;25))</t>
  </si>
  <si>
    <t/>
  </si>
  <si>
    <t>jours avec mise en forme conditionnelle (bleu samedi et dimanche)   (jaune jours fériés)</t>
  </si>
  <si>
    <t>dates format ( jj/m )</t>
  </si>
  <si>
    <t xml:space="preserve"> N° de semaines programmées du Lundi au Dimanche</t>
  </si>
  <si>
    <t>Heures de présence avec le temps des pauses</t>
  </si>
  <si>
    <t>nombre de pauses et temps total des pauses</t>
  </si>
  <si>
    <t>Heures travaillées ( présence moins les pauses)</t>
  </si>
  <si>
    <t>Journées travaillées</t>
  </si>
  <si>
    <t>Moyenne du temps travaillé pour la période</t>
  </si>
  <si>
    <t>INSERTION…….cliquez sur Symbole</t>
  </si>
  <si>
    <t>comptabilise chaques absences pour le mois en cours</t>
  </si>
  <si>
    <t xml:space="preserve">cellule E50 </t>
  </si>
  <si>
    <t>cellule E51</t>
  </si>
  <si>
    <t>cellule E52</t>
  </si>
  <si>
    <t>cellule E53</t>
  </si>
  <si>
    <t xml:space="preserve">Vérifier et ajuster les "compteurs" selon vos besoins </t>
  </si>
  <si>
    <t xml:space="preserve">Déterminer le temps d'une pause </t>
  </si>
  <si>
    <t>cellule E49</t>
  </si>
  <si>
    <t xml:space="preserve">Saisir la date </t>
  </si>
  <si>
    <t>cellule C4</t>
  </si>
  <si>
    <t xml:space="preserve">Saisir le nom de vos agents </t>
  </si>
  <si>
    <t>ligne 3</t>
  </si>
  <si>
    <t xml:space="preserve">cellule E44 </t>
  </si>
  <si>
    <t>cellule E45</t>
  </si>
  <si>
    <t>cellule E46</t>
  </si>
  <si>
    <t>cellule E47</t>
  </si>
  <si>
    <t>cellule E48</t>
  </si>
  <si>
    <t>vous pouvez modifier les initiales des cellules a votre convenance</t>
  </si>
  <si>
    <t xml:space="preserve">ligne 37 </t>
  </si>
  <si>
    <t>ligne 38</t>
  </si>
  <si>
    <t>ligne 39</t>
  </si>
  <si>
    <t>ligne 40</t>
  </si>
  <si>
    <t>ligne 41</t>
  </si>
  <si>
    <t xml:space="preserve">elles se reporteront dans chaque compteur </t>
  </si>
  <si>
    <t>pour les jours fériés</t>
  </si>
  <si>
    <t>Pour compléter ces symboles :</t>
  </si>
  <si>
    <t>format :</t>
  </si>
  <si>
    <t>N° de semaines</t>
  </si>
  <si>
    <t>Noms   Prénoms</t>
  </si>
  <si>
    <t>cellule C6</t>
  </si>
  <si>
    <t>cellule E41</t>
  </si>
  <si>
    <t>cellule E42</t>
  </si>
  <si>
    <t>Colonne B</t>
  </si>
  <si>
    <t>cellule E39</t>
  </si>
  <si>
    <t>cellule E40</t>
  </si>
  <si>
    <t>cellule D34</t>
  </si>
  <si>
    <t>cellule D35</t>
  </si>
  <si>
    <t>cellule D36</t>
  </si>
  <si>
    <t>cellule D37</t>
  </si>
  <si>
    <t>cellule D38</t>
  </si>
  <si>
    <t>elles se reporteront en tête de tableau colonnes AJ à AN</t>
  </si>
  <si>
    <t>colonnes AJ à AN   lignes 6 et 29</t>
  </si>
  <si>
    <t>OU(C$6=DATE(ANNEE(C$6);1;1);C$6=(ARRONDI(DATE(ANNEE(C$6);4;MOD(234-11*MOD(ANNEE(C$6);19);30))/7;)*7-6)+1;C$6=DATE(ANNEE(C$6);5;1);C$6=DATE(ANNEE(C$6);5;8);C$6=(ARRONDI(DATE(ANNEE(C$6);4;MOD(234-11*MOD(ANNEE(C$6);19);30))/7;)*7-6)+39;C$6=(ARRONDI(DATE(ANNEE(C$6);4;MOD(234-11*MOD(ANNEE(C$6);19);30))/7;)*7-6)+50;C$6=DATE(ANNEE(C$6);7;14);C$6=DATE(ANNEE(C$6);8;15);C$6=DATE(ANNEE(C$6);11;1);C$6=DATE(ANNEE(C$6);11;11);C$6=DATE(ANNEE(C$6);12;25))</t>
  </si>
  <si>
    <t>ligne 29     colonnes  C à AH</t>
  </si>
  <si>
    <t xml:space="preserve"> contrôle visuel en fonction des valeurs que vous avez saisi </t>
  </si>
  <si>
    <t>nombre total d'absences pour la journée (résultat en nombre de la ligne 29)</t>
  </si>
  <si>
    <t>Total Absences</t>
  </si>
  <si>
    <t>Compteur Colonne AJ 6 à AO27</t>
  </si>
  <si>
    <t>Noms Prénoms</t>
  </si>
  <si>
    <t>vous pouvez ajouter un graphique si vous le souhaitez</t>
  </si>
  <si>
    <t>Un aide mémoire pour suivre la pyramide des ages (colonnes AR8 à AV27)</t>
  </si>
  <si>
    <t>la coloration des cellules de ce Planning est faite essentiellement de MFC</t>
  </si>
  <si>
    <t>Sélectionnez une cellule puis dans ACCUEIL cliquez sur  Mise en forme Conditionnelle….Gérer les règles</t>
  </si>
  <si>
    <t>vous pouvez modifier ce que vous souhaitez</t>
  </si>
  <si>
    <t>Retrouvez mes documents sur internet saisissez sur  Google : Joel Leboucher</t>
  </si>
  <si>
    <t>Planning  du mois de</t>
  </si>
  <si>
    <t>LIENS UTILES :</t>
  </si>
  <si>
    <t>INSERTION…….cliquez sur Symbole…Modifiez la couleur avec couleur de Polices</t>
  </si>
  <si>
    <t>Jour de l'an</t>
  </si>
  <si>
    <t>Pâques</t>
  </si>
  <si>
    <t>Lundi de Pâques</t>
  </si>
  <si>
    <t>Ascension</t>
  </si>
  <si>
    <t>Victoire 1945</t>
  </si>
  <si>
    <t>Pentecôte</t>
  </si>
  <si>
    <t>Lundi de Pentecôte</t>
  </si>
  <si>
    <t>Fête nationnale</t>
  </si>
  <si>
    <t>Armistice</t>
  </si>
  <si>
    <t>FÊTE</t>
  </si>
  <si>
    <t>DATE</t>
  </si>
  <si>
    <t>MODE DE CALCUL</t>
  </si>
  <si>
    <t>FORMULE</t>
  </si>
  <si>
    <t>fixe</t>
  </si>
  <si>
    <t>formule</t>
  </si>
  <si>
    <t>mobile</t>
  </si>
  <si>
    <t>Formules Pâques :</t>
  </si>
  <si>
    <t>=PLANCHER(DATE(A1;5;JOUR(MINUTE(A1/38)/2+56));7)-34</t>
  </si>
  <si>
    <t>Avec "A1" l'année du calendrier</t>
  </si>
  <si>
    <t>=ARRONDI(DATE(B1;4;MOD(234-11*MOD(B1;19);30))/7;)*7-6</t>
  </si>
  <si>
    <t xml:space="preserve">      Changer l'année et/ou le mois pour afficher un nouveau calendrier annuel</t>
  </si>
  <si>
    <t>WE</t>
  </si>
  <si>
    <t>Jour férié</t>
  </si>
  <si>
    <t>Jour de l'An</t>
  </si>
  <si>
    <t>Lundi Pâques</t>
  </si>
  <si>
    <t>1er Mai</t>
  </si>
  <si>
    <t>Armistice 39-45</t>
  </si>
  <si>
    <t>Jeudi Ascencion</t>
  </si>
  <si>
    <t>Lundi Pentecôte</t>
  </si>
  <si>
    <t>Fête Nationale</t>
  </si>
  <si>
    <t>Armistice 14-18</t>
  </si>
  <si>
    <t>Calendriers et utilitaires pour la construction de calendriers</t>
  </si>
  <si>
    <t>http://frederic.sigonneau.free.fr/Calendriers.htm</t>
  </si>
  <si>
    <t>Document extrait de la liste de Frédéric Sigonneau….je l'en remercie</t>
  </si>
  <si>
    <t>LES FORMULES</t>
  </si>
  <si>
    <t>BASE DE DONNÉES SALARIÉS</t>
  </si>
  <si>
    <t>Dates d'anniversaire :</t>
  </si>
  <si>
    <t>=DATE(Année;MOIS(C5);JOUR(C5))</t>
  </si>
  <si>
    <t>Avec "Année" l'année inscrite sur la liste des salariés</t>
  </si>
  <si>
    <t>Avec "MOIS(C5)" le mois de naissance</t>
  </si>
  <si>
    <t>Avec "JOUR(C5)" le jour de naissance</t>
  </si>
  <si>
    <t>Calcul de l'âge :</t>
  </si>
  <si>
    <t>=Année-ANNEE(C5)</t>
  </si>
  <si>
    <t>Avec "ANNEE(C5)" l'année de naissance</t>
  </si>
  <si>
    <t>Tri des dates d'anniversaire :</t>
  </si>
  <si>
    <t>Données &gt; Trier &gt; Trier par anniversaire en ordre croissant</t>
  </si>
  <si>
    <t>&gt; Options : les jours de la semaine comme clé de l'ordre de tri</t>
  </si>
  <si>
    <t>BASE CALENDRIER</t>
  </si>
  <si>
    <t>Formule conditionnelle pour griser les dimanches :</t>
  </si>
  <si>
    <t>=JOURSEM(A3)=1</t>
  </si>
  <si>
    <t>Avec "1" le premier jour de la semaine (le dimanche sur excel)</t>
  </si>
  <si>
    <t>Avec "A3" la première cellule de la plage sélectionnée</t>
  </si>
  <si>
    <t>1er jour du mois :</t>
  </si>
  <si>
    <t>=DATE(Année;1;1)</t>
  </si>
  <si>
    <t>Avec "1" le n° du mois</t>
  </si>
  <si>
    <t>Avec "1" le 1er jour du mois</t>
  </si>
  <si>
    <t>2ème jour au dernier jour du mois :</t>
  </si>
  <si>
    <t>=A4+1</t>
  </si>
  <si>
    <t>"A4+1" le 2ème jour du mois …</t>
  </si>
  <si>
    <t>Avec "A4" la cellule du 1er jour du mois …</t>
  </si>
  <si>
    <t>29ème jour du mois de février :</t>
  </si>
  <si>
    <t>=SI(MOIS(C31+1)=2;C31+1;"")</t>
  </si>
  <si>
    <t>"C31+1" le 29ème jour du mois</t>
  </si>
  <si>
    <t>Avec "C31" la cellule du jour précédent</t>
  </si>
  <si>
    <t>Avec "2" le mois de février</t>
  </si>
  <si>
    <t>S'il existe un 29ème jour en février, il s'inscrira automatiquement, sinon la case restera vide</t>
  </si>
  <si>
    <t>Analyse de la fonction si :</t>
  </si>
  <si>
    <t>Jours fériés :</t>
  </si>
  <si>
    <t>Les jours fixes (Jour de l'an, fête du travail, victoire 1945, fête nationale, assomption, toussain, armistice et noël)</t>
  </si>
  <si>
    <t>=DATE(année;1;1)</t>
  </si>
  <si>
    <t>Les jours calculés (Pâques, lundi de Pâques, Ascension, Pentecôte, lundi de Pentecôte)</t>
  </si>
  <si>
    <t>LES CONDITIONS DU CALENDRIER</t>
  </si>
  <si>
    <t>Condition calendrier 1 : A4 à L34</t>
  </si>
  <si>
    <t>=OU(ET</t>
  </si>
  <si>
    <t>Janvier à Juin &gt; Jour de l'an, Fête du travail, victoire 1945, Pâques, Lundi de Pâques, Ascension, Pentecôte, Lundi de Pentecôte</t>
  </si>
  <si>
    <t>Condition calendrier 2 : A45 à L75</t>
  </si>
  <si>
    <t>=OU(ET(JOUR(A45)=14;MOIS(A45)=7);ET(JOUR(A45)=15;MOIS(A45)=8);ET(JOUR(A45)=1;MOIS(A45)=11);ET(JOUR(A45)=11;MOIS(A45)=11);ET(JOUR(A45)=25;MOIS(A45)=12))</t>
  </si>
  <si>
    <t>Juillet à Décembre &gt; Fête nationale, Assomption, Toussaint, Armistice, Noël</t>
  </si>
  <si>
    <t>LIENS</t>
  </si>
  <si>
    <t>Regardez les formules en cliquant dessus</t>
  </si>
  <si>
    <t>saisissez la date</t>
  </si>
  <si>
    <t>les couleurs sont automatiques</t>
  </si>
  <si>
    <t>pour remplir le tableau :</t>
  </si>
  <si>
    <t>Ressources documentaires pour établir ce document  - je remercie l'excellent site suivant qui m'a été sources d'amélioration :</t>
  </si>
  <si>
    <t>UPRT : Union des Personnels de la Restauration Territoriale</t>
  </si>
  <si>
    <t>Version du document</t>
  </si>
  <si>
    <t>Année/Mois /Version</t>
  </si>
  <si>
    <t>Rédigé par:</t>
  </si>
  <si>
    <t>Joel Leboucher</t>
  </si>
  <si>
    <t>Date de mise en application :</t>
  </si>
  <si>
    <t>Mise en Application JANVIER / Dernière révision : 18 JANVIER 2005</t>
  </si>
  <si>
    <t>Dernière révision :</t>
  </si>
  <si>
    <t>Validé par:</t>
  </si>
  <si>
    <t xml:space="preserve">YANNICK </t>
  </si>
  <si>
    <t>Diffusion à :</t>
  </si>
  <si>
    <t>Chaine - Diététique - Ménage - Vaisselle - Plonge</t>
  </si>
  <si>
    <t>Circuit :</t>
  </si>
  <si>
    <t>SIGLES DES ABSENCES- DES POSTES ET DES HORAIRES CORRESPONDANTS</t>
  </si>
  <si>
    <t>Affichage Calendaire</t>
  </si>
  <si>
    <t>Mise à jour du :</t>
  </si>
  <si>
    <t>sur fond Vert= Vac. Scolaires</t>
  </si>
  <si>
    <t>Ecoles demain</t>
  </si>
  <si>
    <t>V. Scol.</t>
  </si>
  <si>
    <t>Férié</t>
  </si>
  <si>
    <t>1 = pause 30 minutes</t>
  </si>
  <si>
    <t>C</t>
  </si>
  <si>
    <t>Compensateur des jours Fériés</t>
  </si>
  <si>
    <t>MA</t>
  </si>
  <si>
    <t>Réduction du T.de Travail</t>
  </si>
  <si>
    <t>Récup.</t>
  </si>
  <si>
    <t xml:space="preserve">Récupération </t>
  </si>
  <si>
    <t xml:space="preserve"> Claudette</t>
  </si>
  <si>
    <t>CH</t>
  </si>
  <si>
    <t>CA</t>
  </si>
  <si>
    <t>Congé Annuel</t>
  </si>
  <si>
    <t>Rh</t>
  </si>
  <si>
    <t xml:space="preserve">Repos Hebdomadaire </t>
  </si>
  <si>
    <t>Philippe</t>
  </si>
  <si>
    <t>OP</t>
  </si>
  <si>
    <t>T</t>
  </si>
  <si>
    <t>Journée travaillée Poste en fonction du menu  voir avec Contremaîtres</t>
  </si>
  <si>
    <t xml:space="preserve"> Luc</t>
  </si>
  <si>
    <t xml:space="preserve">PRÉVISIONNEL </t>
  </si>
  <si>
    <t xml:space="preserve">Chaine </t>
  </si>
  <si>
    <t>T?</t>
  </si>
  <si>
    <t>Travaille ou pas ?</t>
  </si>
  <si>
    <t>HO</t>
  </si>
  <si>
    <t xml:space="preserve"> Claudine</t>
  </si>
  <si>
    <t xml:space="preserve"> Dominique</t>
  </si>
  <si>
    <t>Réc04</t>
  </si>
  <si>
    <t>Récupération 2004</t>
  </si>
  <si>
    <t>CA2004</t>
  </si>
  <si>
    <t>C.A.  Année précédente</t>
  </si>
  <si>
    <t>Diététique</t>
  </si>
  <si>
    <t>CHS</t>
  </si>
  <si>
    <t>Congé Annuel Hors saison</t>
  </si>
  <si>
    <t xml:space="preserve"> Martine</t>
  </si>
  <si>
    <t>Ex</t>
  </si>
  <si>
    <t>Congé Exceptionnel</t>
  </si>
  <si>
    <t>Aap</t>
  </si>
  <si>
    <t>Absence autorisée payée</t>
  </si>
  <si>
    <t>Formation préciser dans"observations…" la formation suivie</t>
  </si>
  <si>
    <t xml:space="preserve"> Jean Luc</t>
  </si>
  <si>
    <t>Am</t>
  </si>
  <si>
    <t>Arrêt maladie</t>
  </si>
  <si>
    <t>CU</t>
  </si>
  <si>
    <t>At</t>
  </si>
  <si>
    <t>Accident du travail</t>
  </si>
  <si>
    <t xml:space="preserve"> Monique</t>
  </si>
  <si>
    <t>Abs</t>
  </si>
  <si>
    <t>Absences Diverses</t>
  </si>
  <si>
    <t>D ? !</t>
  </si>
  <si>
    <t>Demande de congés à valider</t>
  </si>
  <si>
    <t xml:space="preserve"> Didier</t>
  </si>
  <si>
    <t>Em</t>
  </si>
  <si>
    <t>Enfant malade</t>
  </si>
  <si>
    <t>Pm</t>
  </si>
  <si>
    <t>Parent malade</t>
  </si>
  <si>
    <t>Supprimer les Pauses</t>
  </si>
  <si>
    <t>Mat</t>
  </si>
  <si>
    <t>Maternité</t>
  </si>
  <si>
    <t>Acn</t>
  </si>
  <si>
    <t>Absence congé naissance</t>
  </si>
  <si>
    <t xml:space="preserve">Fin </t>
  </si>
  <si>
    <t>Fin du contrat</t>
  </si>
  <si>
    <t xml:space="preserve">Cg </t>
  </si>
  <si>
    <t>Cumul général des jours pris</t>
  </si>
  <si>
    <t xml:space="preserve"> Nathalie</t>
  </si>
  <si>
    <t xml:space="preserve">Cp </t>
  </si>
  <si>
    <t>Cumul des jours de présence</t>
  </si>
  <si>
    <t xml:space="preserve"> Christian</t>
  </si>
  <si>
    <t xml:space="preserve">Cs </t>
  </si>
  <si>
    <t>Cumul samedis</t>
  </si>
  <si>
    <t xml:space="preserve">Cd </t>
  </si>
  <si>
    <t>Cumul dimanches</t>
  </si>
  <si>
    <t xml:space="preserve">Cn </t>
  </si>
  <si>
    <t>Cumul heures de nuit</t>
  </si>
  <si>
    <t xml:space="preserve"> Patrice</t>
  </si>
  <si>
    <t>+ ?</t>
  </si>
  <si>
    <t>Heures complémentaires</t>
  </si>
  <si>
    <t xml:space="preserve">Cm </t>
  </si>
  <si>
    <t>Cumul des jours pris dans le mois</t>
  </si>
  <si>
    <t xml:space="preserve"> René</t>
  </si>
  <si>
    <t>+ -</t>
  </si>
  <si>
    <t>Heures à déduire (absence)</t>
  </si>
  <si>
    <t>Aan</t>
  </si>
  <si>
    <t>Absence autorisée non payée</t>
  </si>
  <si>
    <t>CES</t>
  </si>
  <si>
    <t xml:space="preserve">R </t>
  </si>
  <si>
    <t>Reste de jours à prendre</t>
  </si>
  <si>
    <t>Plonge Batterie</t>
  </si>
  <si>
    <t>Contrat Emploi Solidarité</t>
  </si>
  <si>
    <t>Cuisine Chaude</t>
  </si>
  <si>
    <t>Magasin</t>
  </si>
  <si>
    <t>Chaine Plateau</t>
  </si>
  <si>
    <t>Hors d'Œuvres</t>
  </si>
  <si>
    <t>Operculage</t>
  </si>
  <si>
    <t>U.P.R.T.</t>
  </si>
  <si>
    <t>Vous pouvez remplacer F par RH (repos hebdomadaire)</t>
  </si>
  <si>
    <t>René = cellule H3</t>
  </si>
  <si>
    <t xml:space="preserve">Feuille mensuelle de positionnement et pointages horaires </t>
  </si>
  <si>
    <t>RH</t>
  </si>
  <si>
    <t>rh</t>
  </si>
  <si>
    <t>Repos hebdomadaire</t>
  </si>
  <si>
    <t xml:space="preserve"> saisissez les LETTRES correspondantes à la situation</t>
  </si>
  <si>
    <t>ATTENTION : ce sont les LETTRES qui déclenchent la mise en forme conditionnelles</t>
  </si>
  <si>
    <t>planning de suivi des absences : cellules blanches = présence</t>
  </si>
  <si>
    <t>ATTENTION : ce sont les lettres saisies dans le tableau qui déclenchent les couleurs , Cellue BLANCHE = Présent (travail)</t>
  </si>
  <si>
    <t>Adresse Document</t>
  </si>
  <si>
    <t>NB.SI($O$4:$O$25;"="&amp;B5)&gt;0</t>
  </si>
  <si>
    <t xml:space="preserve">Exporter l’arborescence complète d’un répertoire    </t>
  </si>
  <si>
    <t>https://www.excel-exercice.com/exporter-larborescence-complete-dun-repertoire/</t>
  </si>
  <si>
    <t xml:space="preserve">Traduire dans plusieurs langues le contenu de vos cellules Excel   </t>
  </si>
  <si>
    <t>https://www.excel-exercice.com/traduire-le-contenu-des-cellules/</t>
  </si>
  <si>
    <r>
      <t>=DATE(</t>
    </r>
    <r>
      <rPr>
        <i/>
        <sz val="14"/>
        <rFont val="Calibri"/>
        <family val="2"/>
        <scheme val="minor"/>
      </rPr>
      <t>année</t>
    </r>
    <r>
      <rPr>
        <sz val="14"/>
        <color theme="1"/>
        <rFont val="Calibri"/>
        <family val="2"/>
        <scheme val="minor"/>
      </rPr>
      <t>;1;1)</t>
    </r>
  </si>
  <si>
    <r>
      <t>=PLANCHER(DATE(</t>
    </r>
    <r>
      <rPr>
        <i/>
        <sz val="14"/>
        <rFont val="Calibri"/>
        <family val="2"/>
        <scheme val="minor"/>
      </rPr>
      <t>année</t>
    </r>
    <r>
      <rPr>
        <sz val="14"/>
        <color theme="1"/>
        <rFont val="Calibri"/>
        <family val="2"/>
        <scheme val="minor"/>
      </rPr>
      <t>;5;JOUR(MINUTE(</t>
    </r>
    <r>
      <rPr>
        <i/>
        <sz val="14"/>
        <rFont val="Calibri"/>
        <family val="2"/>
        <scheme val="minor"/>
      </rPr>
      <t>année</t>
    </r>
    <r>
      <rPr>
        <sz val="14"/>
        <color theme="1"/>
        <rFont val="Calibri"/>
        <family val="2"/>
        <scheme val="minor"/>
      </rPr>
      <t>/38)/2+56));7)-34</t>
    </r>
  </si>
  <si>
    <r>
      <t>=</t>
    </r>
    <r>
      <rPr>
        <i/>
        <sz val="14"/>
        <rFont val="Calibri"/>
        <family val="2"/>
        <scheme val="minor"/>
      </rPr>
      <t>Pâques</t>
    </r>
    <r>
      <rPr>
        <sz val="14"/>
        <color theme="1"/>
        <rFont val="Calibri"/>
        <family val="2"/>
        <scheme val="minor"/>
      </rPr>
      <t>+1</t>
    </r>
  </si>
  <si>
    <r>
      <t>=DATE(</t>
    </r>
    <r>
      <rPr>
        <i/>
        <sz val="14"/>
        <rFont val="Calibri"/>
        <family val="2"/>
        <scheme val="minor"/>
      </rPr>
      <t>année</t>
    </r>
    <r>
      <rPr>
        <sz val="14"/>
        <color theme="1"/>
        <rFont val="Calibri"/>
        <family val="2"/>
        <scheme val="minor"/>
      </rPr>
      <t>;5;1)</t>
    </r>
  </si>
  <si>
    <r>
      <t>=</t>
    </r>
    <r>
      <rPr>
        <i/>
        <sz val="14"/>
        <rFont val="Calibri"/>
        <family val="2"/>
        <scheme val="minor"/>
      </rPr>
      <t>Pâques</t>
    </r>
    <r>
      <rPr>
        <sz val="14"/>
        <color theme="1"/>
        <rFont val="Calibri"/>
        <family val="2"/>
        <scheme val="minor"/>
      </rPr>
      <t>+39</t>
    </r>
  </si>
  <si>
    <r>
      <t>=DATE(</t>
    </r>
    <r>
      <rPr>
        <i/>
        <sz val="14"/>
        <rFont val="Calibri"/>
        <family val="2"/>
        <scheme val="minor"/>
      </rPr>
      <t>année</t>
    </r>
    <r>
      <rPr>
        <sz val="14"/>
        <color theme="1"/>
        <rFont val="Calibri"/>
        <family val="2"/>
        <scheme val="minor"/>
      </rPr>
      <t>;5;8)</t>
    </r>
  </si>
  <si>
    <r>
      <t>=</t>
    </r>
    <r>
      <rPr>
        <i/>
        <sz val="14"/>
        <rFont val="Calibri"/>
        <family val="2"/>
        <scheme val="minor"/>
      </rPr>
      <t>Pâques</t>
    </r>
    <r>
      <rPr>
        <sz val="14"/>
        <color theme="1"/>
        <rFont val="Calibri"/>
        <family val="2"/>
        <scheme val="minor"/>
      </rPr>
      <t>+49</t>
    </r>
  </si>
  <si>
    <r>
      <t>=</t>
    </r>
    <r>
      <rPr>
        <i/>
        <sz val="14"/>
        <rFont val="Calibri"/>
        <family val="2"/>
        <scheme val="minor"/>
      </rPr>
      <t>Pentecôte</t>
    </r>
    <r>
      <rPr>
        <sz val="14"/>
        <color theme="1"/>
        <rFont val="Calibri"/>
        <family val="2"/>
        <scheme val="minor"/>
      </rPr>
      <t>+1</t>
    </r>
  </si>
  <si>
    <r>
      <t>=DATE(</t>
    </r>
    <r>
      <rPr>
        <i/>
        <sz val="14"/>
        <rFont val="Calibri"/>
        <family val="2"/>
        <scheme val="minor"/>
      </rPr>
      <t>année</t>
    </r>
    <r>
      <rPr>
        <sz val="14"/>
        <color theme="1"/>
        <rFont val="Calibri"/>
        <family val="2"/>
        <scheme val="minor"/>
      </rPr>
      <t>;7;14)</t>
    </r>
  </si>
  <si>
    <r>
      <t>=DATE(</t>
    </r>
    <r>
      <rPr>
        <i/>
        <sz val="14"/>
        <rFont val="Calibri"/>
        <family val="2"/>
        <scheme val="minor"/>
      </rPr>
      <t>année</t>
    </r>
    <r>
      <rPr>
        <sz val="14"/>
        <color theme="1"/>
        <rFont val="Calibri"/>
        <family val="2"/>
        <scheme val="minor"/>
      </rPr>
      <t>;8;15)</t>
    </r>
  </si>
  <si>
    <r>
      <t>=DATE(</t>
    </r>
    <r>
      <rPr>
        <i/>
        <sz val="14"/>
        <rFont val="Calibri"/>
        <family val="2"/>
        <scheme val="minor"/>
      </rPr>
      <t>année</t>
    </r>
    <r>
      <rPr>
        <sz val="14"/>
        <color theme="1"/>
        <rFont val="Calibri"/>
        <family val="2"/>
        <scheme val="minor"/>
      </rPr>
      <t>;11;1)</t>
    </r>
  </si>
  <si>
    <r>
      <t>=DATE(</t>
    </r>
    <r>
      <rPr>
        <i/>
        <sz val="14"/>
        <rFont val="Calibri"/>
        <family val="2"/>
        <scheme val="minor"/>
      </rPr>
      <t>année</t>
    </r>
    <r>
      <rPr>
        <sz val="14"/>
        <color theme="1"/>
        <rFont val="Calibri"/>
        <family val="2"/>
        <scheme val="minor"/>
      </rPr>
      <t>;11;11)</t>
    </r>
  </si>
  <si>
    <r>
      <t>=DATE(</t>
    </r>
    <r>
      <rPr>
        <i/>
        <sz val="14"/>
        <rFont val="Calibri"/>
        <family val="2"/>
        <scheme val="minor"/>
      </rPr>
      <t>année</t>
    </r>
    <r>
      <rPr>
        <sz val="14"/>
        <color theme="1"/>
        <rFont val="Calibri"/>
        <family val="2"/>
        <scheme val="minor"/>
      </rPr>
      <t>;12;25)</t>
    </r>
  </si>
  <si>
    <r>
      <t xml:space="preserve">Version </t>
    </r>
    <r>
      <rPr>
        <b/>
        <sz val="9"/>
        <rFont val="Calibri"/>
        <family val="2"/>
        <scheme val="minor"/>
      </rPr>
      <t>A</t>
    </r>
    <r>
      <rPr>
        <sz val="9"/>
        <rFont val="Calibri"/>
        <family val="2"/>
        <scheme val="minor"/>
      </rPr>
      <t xml:space="preserve">  JANVIER 2005</t>
    </r>
  </si>
  <si>
    <t>Rodrigue</t>
  </si>
  <si>
    <t>Louise</t>
  </si>
  <si>
    <t>Bénédicte</t>
  </si>
  <si>
    <t>Odette</t>
  </si>
  <si>
    <t>Augustin</t>
  </si>
  <si>
    <t>Bernardin</t>
  </si>
  <si>
    <t>Emilie</t>
  </si>
  <si>
    <t>Hervé</t>
  </si>
  <si>
    <t>Silvère</t>
  </si>
  <si>
    <t>Germaine</t>
  </si>
  <si>
    <t>Emma</t>
  </si>
  <si>
    <t>Jean Maxime</t>
  </si>
  <si>
    <t xml:space="preserve"> Jean Robert</t>
  </si>
  <si>
    <t>Cyrille</t>
  </si>
  <si>
    <t>Léa</t>
  </si>
  <si>
    <t xml:space="preserve"> Jean Jacques</t>
  </si>
  <si>
    <t>Anselme</t>
  </si>
  <si>
    <t>Valentine</t>
  </si>
  <si>
    <t>Ces documents sont les fruits :</t>
  </si>
  <si>
    <t>de mon expérience et des utilitaires de la restauration collective</t>
  </si>
  <si>
    <t>de documents mis sur le net par des passionnés</t>
  </si>
  <si>
    <t>Je les mets à disposition des professionnels et des jeunes cuisiniers en formation .</t>
  </si>
  <si>
    <t>A chacun de faire évoluer ces documents et de les modifier pour son utilisation.......</t>
  </si>
  <si>
    <t>CONTENU DU CLASSEUR</t>
  </si>
  <si>
    <t>A chacun de choisir et d'adapter le document qui lui convient</t>
  </si>
  <si>
    <t>Je vous en souhaite une bonne utilisation           Joël Leboucher</t>
  </si>
  <si>
    <t>UPRT  La Restauration collective</t>
  </si>
  <si>
    <t>Quelques polices de caractères utilisées</t>
  </si>
  <si>
    <t>Quelques formats utilisés</t>
  </si>
  <si>
    <t>Arial</t>
  </si>
  <si>
    <t>Calibri</t>
  </si>
  <si>
    <t>Rockwell</t>
  </si>
  <si>
    <t>Verdana</t>
  </si>
  <si>
    <t>15.5 &gt;</t>
  </si>
  <si>
    <t>ARIAL</t>
  </si>
  <si>
    <t>CALIBRI</t>
  </si>
  <si>
    <t>ROCKWELL</t>
  </si>
  <si>
    <t>VERDANA</t>
  </si>
  <si>
    <t>personnalisés &gt;</t>
  </si>
  <si>
    <t>0.000" Kg"</t>
  </si>
  <si>
    <t>0" %"</t>
  </si>
  <si>
    <t>Monétaire</t>
  </si>
  <si>
    <t>Autres polices à découvrir</t>
  </si>
  <si>
    <t>ARIAL NARROW    Arial Narrow</t>
  </si>
  <si>
    <t>COMIC SANS MF  Comic Sans MF</t>
  </si>
  <si>
    <t>GIL SANS MT  Gill Sans MT</t>
  </si>
  <si>
    <t>PALATINO LINOTYPE  Palatino Linotype</t>
  </si>
  <si>
    <t>TAHOMA   Tahoma</t>
  </si>
  <si>
    <t>TIMES NEW ROMAN Times New Roman</t>
  </si>
  <si>
    <t>TRBUCHET MF  Trébuchet MF</t>
  </si>
  <si>
    <t>TW CEN MT  Tw Cen MT</t>
  </si>
  <si>
    <t>VRINDA   Vrinda</t>
  </si>
  <si>
    <t>Une numérotation avec couleur de police modifiable</t>
  </si>
  <si>
    <t>⓰</t>
  </si>
  <si>
    <t>⓱</t>
  </si>
  <si>
    <t>⓲</t>
  </si>
  <si>
    <t>⓳</t>
  </si>
  <si>
    <t>⓴</t>
  </si>
  <si>
    <t>2</t>
  </si>
  <si>
    <t>3</t>
  </si>
  <si>
    <t>4</t>
  </si>
  <si>
    <t>5</t>
  </si>
  <si>
    <t>6</t>
  </si>
  <si>
    <t>7</t>
  </si>
  <si>
    <t>8</t>
  </si>
  <si>
    <t>9</t>
  </si>
  <si>
    <t>10</t>
  </si>
  <si>
    <t>11</t>
  </si>
  <si>
    <t>12</t>
  </si>
  <si>
    <t>13</t>
  </si>
  <si>
    <t>14</t>
  </si>
  <si>
    <t>15</t>
  </si>
  <si>
    <t>16</t>
  </si>
  <si>
    <t>17</t>
  </si>
  <si>
    <t>18</t>
  </si>
  <si>
    <t>19</t>
  </si>
  <si>
    <t>20</t>
  </si>
  <si>
    <t>⓪①②③④⑤⑥⑦⑧⑨⑩⑪⑫⑬⑭⑮⑯⑰⑱⑲⑳</t>
  </si>
  <si>
    <t>couleur de police blanc sur fond gris à modifier pour vos documents</t>
  </si>
  <si>
    <t>cliquez sur la colonne  C et sélectionnez dans la barre le numéro qui vous intéresse</t>
  </si>
  <si>
    <t>⓿❶❷❸❹❺❻❼❽❾❿⓫⓬⓭⓮⓯⓰⓱⓲⓳⓴</t>
  </si>
  <si>
    <t>des caractères spéciaux</t>
  </si>
  <si>
    <t>!</t>
  </si>
  <si>
    <t>"</t>
  </si>
  <si>
    <t>#</t>
  </si>
  <si>
    <t>$</t>
  </si>
  <si>
    <t>%</t>
  </si>
  <si>
    <t>&amp;</t>
  </si>
  <si>
    <t>@</t>
  </si>
  <si>
    <t>‰</t>
  </si>
  <si>
    <t>≈</t>
  </si>
  <si>
    <t>±</t>
  </si>
  <si>
    <t>»</t>
  </si>
  <si>
    <t>¼</t>
  </si>
  <si>
    <t>½</t>
  </si>
  <si>
    <t>¾</t>
  </si>
  <si>
    <t>ø</t>
  </si>
  <si>
    <t>►</t>
  </si>
  <si>
    <t>◄</t>
  </si>
  <si>
    <t>▲</t>
  </si>
  <si>
    <t>▼</t>
  </si>
  <si>
    <t>Φ</t>
  </si>
  <si>
    <t>0.00\ " cm³"</t>
  </si>
  <si>
    <t>Format | cellule | personnalisé | 0" cm³"</t>
  </si>
  <si>
    <t>ou copier-coller</t>
  </si>
  <si>
    <t>t</t>
  </si>
  <si>
    <t>u</t>
  </si>
  <si>
    <t>le ² se fait en tapant alt+0178</t>
  </si>
  <si>
    <t xml:space="preserve">m² </t>
  </si>
  <si>
    <t xml:space="preserve">M² </t>
  </si>
  <si>
    <t xml:space="preserve">cm² </t>
  </si>
  <si>
    <t>²</t>
  </si>
  <si>
    <t>Police Wingdings 3</t>
  </si>
  <si>
    <t>le ³ se fait en tapant alt+0179</t>
  </si>
  <si>
    <t>m³ </t>
  </si>
  <si>
    <t>M³ </t>
  </si>
  <si>
    <t>cm³ </t>
  </si>
  <si>
    <t>³</t>
  </si>
  <si>
    <t>Z</t>
  </si>
  <si>
    <t>q</t>
  </si>
  <si>
    <t>p</t>
  </si>
  <si>
    <t>lien &gt;</t>
  </si>
  <si>
    <t>Les unités pifométriques</t>
  </si>
  <si>
    <t>Je remercie chaleureusement les internautes passionnés qui élaborent et proposent des formules et fonctions imbriquées</t>
  </si>
  <si>
    <t>Quelques sites Excel pour vous aider à créer vos documents</t>
  </si>
  <si>
    <t>liens &gt;</t>
  </si>
  <si>
    <t xml:space="preserve">https://www.excel-exercice.com/ </t>
  </si>
  <si>
    <t xml:space="preserve">Frédéric LE GUEN -  </t>
  </si>
  <si>
    <t>https://www.youtube.com/user/ExcelExercice/videos</t>
  </si>
  <si>
    <t>https://www.youtube.com/watch?v=e2kzRDcW5iI</t>
  </si>
  <si>
    <t xml:space="preserve">Formation informatique avec Cedric - </t>
  </si>
  <si>
    <t>https://www.youtube.com/c/K%C3%A9vinBrundu/videos</t>
  </si>
  <si>
    <t xml:space="preserve">Kévin Brundu - </t>
  </si>
  <si>
    <t>https://support.microsoft.com/fr-fr/excel</t>
  </si>
  <si>
    <t xml:space="preserve">Aide &amp; apprentissage d'Excel - </t>
  </si>
  <si>
    <t>https://www.youtube.com/c/TutoDeRien/playlists</t>
  </si>
  <si>
    <t xml:space="preserve">Tuto De Rien - </t>
  </si>
  <si>
    <t>https://www.excel-exercice.com/somme-si-ens/</t>
  </si>
  <si>
    <t>Fonction SOMME.SI.ENS</t>
  </si>
  <si>
    <t>https://www.youtube.com/channel/UCK4qfUuh9kpBByJFIMBPTtA/playlists</t>
  </si>
  <si>
    <t xml:space="preserve">prof couillon - </t>
  </si>
  <si>
    <t>Différence entre un fichier XLS et XLSX (ou XLSM)</t>
  </si>
  <si>
    <t>supprimer les #N/A et les #DIV/0! d'un tableau Excel</t>
  </si>
  <si>
    <t>https://www.youtube.com/watch?v=YfGrccEQGKk</t>
  </si>
  <si>
    <t>https://www.youtube.com/watch?v=li4XNespLxg</t>
  </si>
  <si>
    <t>Trouver les liens externes d’un classeur</t>
  </si>
  <si>
    <t>Forum Bureautique</t>
  </si>
  <si>
    <t>Alternatives à Microsoft Excel : 5 programmes gratuits et convaincants</t>
  </si>
  <si>
    <t>Excel SI-ALORS: comment fonctionne la formule SI ?</t>
  </si>
  <si>
    <t>Les 20 meilleurs Tricks Mathématiques</t>
  </si>
  <si>
    <t>Lien &gt;</t>
  </si>
  <si>
    <t>https://support.office.com/fr-fr/article/combiner-le-texte-de-deux-cellules-ou-plus-en-une-cellule-81ba0946-ce78-42ed-b3c3-21340eb164a6</t>
  </si>
  <si>
    <t>.</t>
  </si>
  <si>
    <t>https://www.youtube.com/watch?v=yk_ypXvUaHo</t>
  </si>
  <si>
    <t>Excel - fonctions date/heure</t>
  </si>
  <si>
    <t>FENÊTRE EXCEL</t>
  </si>
  <si>
    <t>Formation Excel 2016 Faire un tableau</t>
  </si>
  <si>
    <t>Fonction INDIRECT - Exemples d'application</t>
  </si>
  <si>
    <t>http://www.mdf-xlpages.com/modules/publisher/item.php?itemid=91</t>
  </si>
  <si>
    <t>EXCEL - Supprimer la protection</t>
  </si>
  <si>
    <t>Bienvenue sur wikiHow, le site de tutoriels le plus reconnu d'internet</t>
  </si>
  <si>
    <t>Transmettez votre savoir et votre savoir faire  peu importe qui le récupère; pourvu qu'un plus grand nombre puisse en bénéficier.</t>
  </si>
  <si>
    <t>Joël LEBOUCHER …Octobre 2015</t>
  </si>
  <si>
    <t>un lien rompu ou devenu obsolète…..pas de panique…Google saura vous retrouver un document équivalent</t>
  </si>
  <si>
    <t>Site à découvrir</t>
  </si>
  <si>
    <r>
      <t xml:space="preserve">SPACE pour </t>
    </r>
    <r>
      <rPr>
        <b/>
        <sz val="22"/>
        <color theme="0"/>
        <rFont val="Arial"/>
        <family val="2"/>
      </rPr>
      <t>S</t>
    </r>
    <r>
      <rPr>
        <sz val="22"/>
        <color theme="0"/>
        <rFont val="Arial"/>
        <family val="2"/>
      </rPr>
      <t xml:space="preserve">uivi et </t>
    </r>
    <r>
      <rPr>
        <b/>
        <sz val="22"/>
        <color theme="0"/>
        <rFont val="Arial"/>
        <family val="2"/>
      </rPr>
      <t>P</t>
    </r>
    <r>
      <rPr>
        <sz val="22"/>
        <color theme="0"/>
        <rFont val="Arial"/>
        <family val="2"/>
      </rPr>
      <t>rogrammation d'</t>
    </r>
    <r>
      <rPr>
        <b/>
        <sz val="22"/>
        <color theme="0"/>
        <rFont val="Arial"/>
        <family val="2"/>
      </rPr>
      <t>AC</t>
    </r>
    <r>
      <rPr>
        <sz val="22"/>
        <color theme="0"/>
        <rFont val="Arial"/>
        <family val="2"/>
      </rPr>
      <t xml:space="preserve">tivités en </t>
    </r>
    <r>
      <rPr>
        <b/>
        <sz val="22"/>
        <color theme="0"/>
        <rFont val="Arial"/>
        <family val="2"/>
      </rPr>
      <t>E</t>
    </r>
    <r>
      <rPr>
        <sz val="22"/>
        <color theme="0"/>
        <rFont val="Arial"/>
        <family val="2"/>
      </rPr>
      <t>quipe est un outil destiné à permettre un suivi exhaustif des activités d'une équipe.</t>
    </r>
  </si>
  <si>
    <t xml:space="preserve">Fil de discussion dédié à ce programme </t>
  </si>
  <si>
    <t xml:space="preserve"> &gt;</t>
  </si>
  <si>
    <t>http://www.excel-downloads.com/remository/Download/Professionnels/Planification-et-gestion-de-projets/SPACE.html</t>
  </si>
  <si>
    <t>Pointages plannings</t>
  </si>
  <si>
    <t>Saisir la date 01/05/2010  cellule C4</t>
  </si>
  <si>
    <t>01/010/2020</t>
  </si>
  <si>
    <t>Saisir la date 01/010/2020  cellule C4</t>
  </si>
  <si>
    <t xml:space="preserve">ATTENTION : ce sont les lettres saisies dans le tableau qui déclenchent les couleurs , </t>
  </si>
  <si>
    <t>Cellue BLANCHE = Présent (travail)</t>
  </si>
  <si>
    <t>Planning</t>
  </si>
  <si>
    <t>Saisir la date 01/05/2020  cellule C6</t>
  </si>
  <si>
    <t>pour remplir le tableau :  saisissez les LETTRES correspondantes à la situation</t>
  </si>
  <si>
    <t>Calendrier perpétuel</t>
  </si>
  <si>
    <t>Calendrier et utilitaires pour la construction de calendriers</t>
  </si>
  <si>
    <t>Changer l'année B2 et/ou le mois C2 pour afficher un nouveau calendrier annuel</t>
  </si>
  <si>
    <t>Légende et horaires</t>
  </si>
  <si>
    <t>Début</t>
  </si>
  <si>
    <t>Fin</t>
  </si>
  <si>
    <t>Quoi</t>
  </si>
  <si>
    <t>A vous de créer vos sigles ou symboles et de définir les horaires</t>
  </si>
  <si>
    <t>Sources</t>
  </si>
  <si>
    <t>Comment refaire vos documents</t>
  </si>
  <si>
    <t>suivez les explications et lancez vous…créez et distibuez</t>
  </si>
  <si>
    <t xml:space="preserve">Infos Excel </t>
  </si>
  <si>
    <t>des formules</t>
  </si>
  <si>
    <t>des fonctions</t>
  </si>
  <si>
    <t>et des liens</t>
  </si>
  <si>
    <t>Mise à jour du 3 Février 2021</t>
  </si>
  <si>
    <t>POINTAGES - PLANNINGS ET CALENDRIERS</t>
  </si>
  <si>
    <t>Annule ou complète les versions précédentes</t>
  </si>
  <si>
    <t>Traduire dans plusieurs langues le contenu de vos cellules Excel</t>
  </si>
  <si>
    <t xml:space="preserve">Exporter l’arborescence complète d’un répertoire </t>
  </si>
  <si>
    <t>EXCELCORPO CONSULTING</t>
  </si>
  <si>
    <t>Formation Excel gratuite</t>
  </si>
  <si>
    <t>Pour tout savoir faire sur Excel !</t>
  </si>
  <si>
    <t>Outils Excel-Malin.com</t>
  </si>
  <si>
    <t>Tous les secrets dʼExcel et de la Business Intelligence</t>
  </si>
  <si>
    <t>(Je fournis la base. Vous construisez votre outil)</t>
  </si>
  <si>
    <t>Exemple de prompt sur 1 ligne à coller dans ChatGPT et joindre le document à analyser</t>
  </si>
  <si>
    <t>ORDRE DE MISSION — Ouvre le classeur Excel fourni et réalise un audit technique profond puis une réparation réelle, sans réponse rassurante, déclarative ou cosmétique : chaque affirmation doit être accompagnée d’une preuve vérifiable cellule/plage/formule/compteur/test/extrait XML/résultat de contrôle ; si un point n’est pas contrôlé, écris NON CONTRÔLÉ avec la raison exacte ; ne jamais écrire “tout est OK”, “validé à 100 %”, “moteur fiable” ou “audit profond terminé” sans preuves correspondantes ; objectif : contrôler la mécanique du moteur, les formules, les matrices, les tests, les plages utilisées, les erreurs visibles, les erreurs potentielles, les résidus anciens, les textes parasites, les formules héritées dangereuses et le XML interne du fichier .xlsx ; contraintes non négociables : compatibilité Excel 2021 FR, zéro VBA, zéro macro, zéro lien externe, zéro formule dynamique, zéro formule à débordement, zéro LET, FILTRE, SEQUENCE, UNIQUE, TRIER, TEXTJOIN/JOINDRE.TEXTE, zéro @/intersection implicite, zéro formule partagée héritée dans le XML, éviter les formules monstres, scinder en helpers lisibles, utiliser des plages bornées, ne pas écraser les textes utiles ni les formules fonctionnelles sans justification ; PHASE 1 avant modification : produire un état des lieux factuel avec nom des feuilles, plages réellement utilisées, colonnes de formules, colonnes de textes métier, cellules où texte et formule sont mélangés, formules pointant vers plages trop courtes ou anciennes plages, références interfeuilles, liens externes, erreurs #REF!, #VALEUR!, #NOM?, #DIV/0!, #N/A, erreurs potentielles de logique de notation, cellules/blocs parasites ou obsolètes, sous forme de tableau PREUVE/RÉSULTAT/STATUT avec statuts OK, NON CONFORME, À CORRIGER ou NON CONTRÔLÉ ; PHASE 2 contrôle XML obligatoire : ouvrir le .xlsx comme archive ZIP et inspecter au minimum xl/workbook.xml, xl/worksheets/sheet*.xml, xl/calcChain.xml s’il existe, xl/sharedStrings.xml et xl/styles.xml afin de rechercher t="shared", #REF!, fonctions interdites, formules contenant @, anciennes plages, liens externes, cellules réparées ou supprimées par Excel, puis donner nombre d’anomalies, fichiers XML concernés, cellules concernées quand disponibles et conclusion XML conforme/non conforme/non contrôlé ; PHASE 3 réparation réelle : réparer directement le fichier si la structure est saine ou reconstruire dans un nouvel onglet propre si le moteur est trop contaminé, en conservant les textes utiles, supprimant/isolant les textes parasites, remplaçant les formules douteuses par des formules simples et testables, alignant toutes les plages sur le nombre réel de questions et de critères, vérifiant que chaque critère utile est réellement pris en compte dans la notation, que les réponses attendues ne sont pas copiées mécaniquement, que les relances sont différenciées et utiles, et qu’un mot-clé isolé ne suffit pas à obtenir une note maximale si la réponse n’est pas construite ; PHASE 4 audit après réparation : produire un tableau AVANT/APRÈS avec nombre de feuilles, questions, critères, plages réelles des matrices, plages des formules, nombre de formules modifiées, formules partagées restantes, erreurs #REF!, #VALEUR!, #NOM?, #DIV/0!, fonctions interdites restantes, références vers anciennes plages, liens externes, cellules texte placées par erreur dans une zone formule et résultat du contrôle XML final ; PHASE 5 tests obligatoires : tester au minimum une réponse vide, une réponse incomplète, une réponse correcte, une réponse contenant seulement un mot-clé isolé, une réponse avec plusieurs critères manquants, une réponse qui ne doit pas obtenir 20/20 et une réponse qui doit obtenir le maximum, avec pour chaque test question, niveau testé, réponse saisie, critères attendus, critères détectés, critères manquants, exclusions, score attendu, score obtenu, conclusion conforme/non conforme et correction appliquée ; PHASE 6 livrable final : fournir le fichier Excel corrigé, un onglet RAPPORT_AUDIT ou rapport clair, la liste exacte des cellules/plages modifiées, les formules importantes corrigées, le tableau AVANT/APRÈS, le résultat XML final, les tests réalisés, les problèmes restants, les points NON CONTRÔLÉS avec raison exacte et un avis critique réel sur la fiabilité restante du fichier ; conclusion uniquement à partir des preuves, sans formule générale, et si le fichier reste fragile ou nécessite une reconstruction complète, le dire clairement.</t>
  </si>
  <si>
    <t>En clair :</t>
  </si>
  <si>
    <t>ORDRE DE MISSION — AUDIT ET RÉPARATION RÉELLE D’UN CLASSEUR EXCEL</t>
  </si>
  <si>
    <t>IMPORTANT</t>
  </si>
  <si>
    <t>Je ne veux pas de réponse rassurante, déclarative ou cosmétique.</t>
  </si>
  <si>
    <t>Je veux un travail vérifiable, avec preuves techniques.</t>
  </si>
  <si>
    <t>Chaque affirmation doit être accompagnée d’au moins une preuve : cellule, plage, formule, compteur, test, extrait XML ou résultat de contrôle.</t>
  </si>
  <si>
    <t>Si un point n’a pas pu être contrôlé, écrire clairement : NON CONTRÔLÉ — raison exacte.</t>
  </si>
  <si>
    <t>Ne jamais écrire “tout est OK”, “validé à 100 %”, “moteur fiable” ou “audit profond terminé” sans preuves correspondantes.</t>
  </si>
  <si>
    <t>PÉRIMÈTRE</t>
  </si>
  <si>
    <t>Tu dois ouvrir le classeur Excel fourni et réaliser un audit technique profond, puis réparer réellement le fichier.</t>
  </si>
  <si>
    <t>Le travail doit porter sur la mécanique, les formules, les matrices, les tests, les plages utilisées, les erreurs visibles, les erreurs potentielles et le XML interne du fichier .xlsx.</t>
  </si>
  <si>
    <t>Le but n’est pas d’embellir le fichier, mais de supprimer les erreurs, incohérences, résidus anciens et formules héritées dangereuses.</t>
  </si>
  <si>
    <t>PHASE 1 — ÉTAT DES LIEUX AVANT MODIFICATION</t>
  </si>
  <si>
    <t>Avant toute modification, produire un diagnostic factuel avec un tableau contenant :</t>
  </si>
  <si>
    <t>1. nom exact des feuilles ;</t>
  </si>
  <si>
    <t>2. plages réellement utilisées ;</t>
  </si>
  <si>
    <t>3. colonnes contenant des formules ;</t>
  </si>
  <si>
    <t>4. colonnes contenant du texte métier ;</t>
  </si>
  <si>
    <t>5. cellules où texte et formule sont mélangés par erreur ;</t>
  </si>
  <si>
    <t>6. formules pointant vers des plages trop courtes ;</t>
  </si>
  <si>
    <t>7. formules pointant vers d’anciennes plages ;</t>
  </si>
  <si>
    <t>8. références interfeuilles ;</t>
  </si>
  <si>
    <t>9. liens externes ;</t>
  </si>
  <si>
    <t>10. erreurs visibles : #REF!, #VALEUR!, #NOM?, #DIV/0!, #N/A ;</t>
  </si>
  <si>
    <t>11. erreurs potentielles de logique de notation ;</t>
  </si>
  <si>
    <t>12. cellules ou blocs parasites, obsolètes ou résiduels.</t>
  </si>
  <si>
    <t>Sortie obligatoire de la phase 1 : tableau PREUVE / RÉSULTAT / STATUT.</t>
  </si>
  <si>
    <t>Statuts autorisés : OK, NON CONFORME, À CORRIGER, NON CONTRÔLÉ.</t>
  </si>
  <si>
    <t>PHASE 2 — CONTRÔLE XML OBLIGATOIRE</t>
  </si>
  <si>
    <t>Ouvrir le fichier .xlsx comme une archive ZIP et inspecter les fichiers XML internes.</t>
  </si>
  <si>
    <t>Contrôler au minimum : xl/workbook.xml, xl/worksheets/sheet*.xml, xl/calcChain.xml s’il existe, xl/sharedStrings.xml, xl/styles.xml.</t>
  </si>
  <si>
    <t>Rechercher explicitement :</t>
  </si>
  <si>
    <t xml:space="preserve"> formules partagées : t="shared" ;</t>
  </si>
  <si>
    <t xml:space="preserve"> références cassées : #REF! ;</t>
  </si>
  <si>
    <t xml:space="preserve"> fonctions interdites ;</t>
  </si>
  <si>
    <t xml:space="preserve"> formules contenant @ ;</t>
  </si>
  <si>
    <t xml:space="preserve"> anciennes plages obsolètes ;</t>
  </si>
  <si>
    <t xml:space="preserve"> liens externes ;</t>
  </si>
  <si>
    <t xml:space="preserve"> cellules contenant des formules supprimées ou réparées par Excel.</t>
  </si>
  <si>
    <t>Sortie obligatoire de la phase 2 :</t>
  </si>
  <si>
    <t>1. nombre de formules partagées détectées ;</t>
  </si>
  <si>
    <t>2. feuilles XML concernées ;</t>
  </si>
  <si>
    <t>3. cellules concernées quand l’adresse est disponible ;</t>
  </si>
  <si>
    <t>4. fonctions interdites trouvées ;</t>
  </si>
  <si>
    <t>5. références cassées trouvées ;</t>
  </si>
  <si>
    <t>6. conclusion : XML conforme / XML non conforme / NON CONTRÔLÉ avec raison.</t>
  </si>
  <si>
    <t>PHASE 3 — RÉPARATION RÉELLE</t>
  </si>
  <si>
    <t>Réparer le fichier directement.</t>
  </si>
  <si>
    <t>Deux modes possibles :</t>
  </si>
  <si>
    <t>Mode A — réparation ciblée si la structure est saine.</t>
  </si>
  <si>
    <t>Mode B — reconstruction dans un nouvel onglet propre si l’ancien moteur contient trop de résidus, formules héritées, plages incohérentes ou erreurs structurelles.</t>
  </si>
  <si>
    <t>Règles de réparation :</t>
  </si>
  <si>
    <t>conserver les textes utiles ;</t>
  </si>
  <si>
    <t xml:space="preserve"> supprimer ou isoler les textes parasites ;</t>
  </si>
  <si>
    <t xml:space="preserve"> remplacer les formules douteuses par des formules simples, bornées, testables ;</t>
  </si>
  <si>
    <t xml:space="preserve"> supprimer les références à d’anciennes plages ;</t>
  </si>
  <si>
    <t xml:space="preserve"> aligner toutes les plages de calcul sur le nombre réel de questions et de critères ;</t>
  </si>
  <si>
    <t xml:space="preserve"> vérifier que chaque critère utile est réellement pris en compte</t>
  </si>
  <si>
    <t xml:space="preserve"> vérifier que les réponses attendues ne sont pas de simples variantes copiées ;</t>
  </si>
  <si>
    <t xml:space="preserve"> vérifier que les relances sont différenciées et utiles ;</t>
  </si>
  <si>
    <t xml:space="preserve"> vérifier qu’un motclé isolé ne suffit pas à obtenir une note maximale si la réponse n’est pas construite.</t>
  </si>
  <si>
    <t>PHASE 4 — AUDIT APRÈS RÉPARATION</t>
  </si>
  <si>
    <t>Après modification, refaire un audit complet.</t>
  </si>
  <si>
    <t>Produire un tableau AVANT / APRÈS avec :</t>
  </si>
  <si>
    <t>1. nombre de feuilles ;</t>
  </si>
  <si>
    <t>2. nombre de questions ;</t>
  </si>
  <si>
    <t>3. nombre de critères ;</t>
  </si>
  <si>
    <t>4. plages réelle des matrices ;</t>
  </si>
  <si>
    <t>6. plage réelle des formules ;</t>
  </si>
  <si>
    <t>7. nombre de formules modifiées ;</t>
  </si>
  <si>
    <t>8. nombre de formules partagées restantes ;</t>
  </si>
  <si>
    <t>9. nombre d’erreurs #REF! ;</t>
  </si>
  <si>
    <t>10. nombre d’erreurs #VALEUR! ;</t>
  </si>
  <si>
    <t>11. nombre d’erreurs #NOM? ;</t>
  </si>
  <si>
    <t>12. nombre d’erreurs #DIV/0! ;</t>
  </si>
  <si>
    <t>13. nombre de fonctions interdites restantes ;</t>
  </si>
  <si>
    <t>14. nombre de références vers anciennes plages ;</t>
  </si>
  <si>
    <t>15. nombre de liens externes ;</t>
  </si>
  <si>
    <t>16. nombre de cellules texte placées par erreur dans une zone formule ;</t>
  </si>
  <si>
    <t>17. résultat du contrôle XML après réparation.</t>
  </si>
  <si>
    <t>PHASE 5 — TESTS DE NOTATION OBLIGATOIRES</t>
  </si>
  <si>
    <t>Tester au minimum dix cas :</t>
  </si>
  <si>
    <t>1. réponse contenant seulement un motclé isolé ;</t>
  </si>
  <si>
    <t>2. réponse avec plusieurs critères manquants ;</t>
  </si>
  <si>
    <t>3. réponse qui ne doit pas obtenir 20/20 ;</t>
  </si>
  <si>
    <t>4. réponse qui doit obtenir le maximum.</t>
  </si>
  <si>
    <t>Pour chaque test, fournir un tableau avec :</t>
  </si>
  <si>
    <t xml:space="preserve"> question testée ;</t>
  </si>
  <si>
    <t>niveau testé  ;</t>
  </si>
  <si>
    <t xml:space="preserve"> réponse saisie ;</t>
  </si>
  <si>
    <t xml:space="preserve"> critères ;</t>
  </si>
  <si>
    <t xml:space="preserve"> exclusions détectées ;</t>
  </si>
  <si>
    <t xml:space="preserve"> scores ;</t>
  </si>
  <si>
    <t xml:space="preserve"> conclusion : conforme / non conforme ;</t>
  </si>
  <si>
    <t xml:space="preserve"> correction appliquée si non conforme.</t>
  </si>
  <si>
    <t>PHASE 6 — LIVRABLE FINAL</t>
  </si>
  <si>
    <t>Fournir obligatoirement :</t>
  </si>
  <si>
    <t>1. le fichier Excel corrigé ;</t>
  </si>
  <si>
    <t>2. un onglet RAPPORT_AUDIT ou un rapport séparé clair ;</t>
  </si>
  <si>
    <t>3. la liste exacte des cellules/plages modifiées ;</t>
  </si>
  <si>
    <t>4. la liste des formules importantes corrigées ;</t>
  </si>
  <si>
    <t>5. le tableau AVANT / APRÈS ;</t>
  </si>
  <si>
    <t>6. le résultat du contrôle XML final ;</t>
  </si>
  <si>
    <t>7. les tests  réalisés ;</t>
  </si>
  <si>
    <t>8. les problèmes restants, s’il en existe ;</t>
  </si>
  <si>
    <t>9. les points NON CONTRÔLÉS, avec raison exacte ;</t>
  </si>
  <si>
    <t>10. un avis critique réel sur la fiabilité restante du fichier.</t>
  </si>
  <si>
    <t>CONCLUSION ATTENDUE</t>
  </si>
  <si>
    <t>Ne conclus pas par une formule générale.</t>
  </si>
  <si>
    <t>Conclus uniquement à partir des preuves fournies.</t>
  </si>
  <si>
    <t>Si le fichier reste fragile, le dire clairement.</t>
  </si>
  <si>
    <t>Si une réparation complète demanderait une reconstruction , le dire clairement.</t>
  </si>
  <si>
    <t>Tu dois travailler comme un contrôleur qualité Excel : preuves, cellules, plages, compteurs, tests, XML, puis correction.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</si>
</sst>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164" formatCode="ddd"/>
    <numFmt numFmtId="165" formatCode="dd/m"/>
    <numFmt numFmtId="166" formatCode="[h]&quot;H&quot;mm"/>
    <numFmt numFmtId="167" formatCode="dddd"/>
    <numFmt numFmtId="168" formatCode="mmmm\-\ yyyy"/>
    <numFmt numFmtId="169" formatCode="dd\ mmmm\ yyyy"/>
    <numFmt numFmtId="170" formatCode="dddd\ dd\ mmmm"/>
    <numFmt numFmtId="171" formatCode="d/m/yy;@"/>
    <numFmt numFmtId="172" formatCode="[$-40C]dddd\ d\ mmmm\ yyyy\ \-\ h&quot;H&quot;mm"/>
    <numFmt numFmtId="173" formatCode="[$-F800]dddd\,\ mmmm\ dd\,\ yyyy"/>
    <numFmt numFmtId="174" formatCode="mmmm"/>
    <numFmt numFmtId="175" formatCode="d\ mmmm"/>
    <numFmt numFmtId="176" formatCode="ddd\ d"/>
    <numFmt numFmtId="177" formatCode="dddd\ d\ mmmm\ yyyy"/>
    <numFmt numFmtId="178" formatCode="#,##0.00\ &quot;F&quot;;\-#,##0.00\ &quot;F&quot;"/>
    <numFmt numFmtId="179" formatCode="d\-mmm\-yy\ \-\ hh:mm"/>
    <numFmt numFmtId="180" formatCode="0.000&quot; Kg&quot;"/>
    <numFmt numFmtId="181" formatCode="0.0&quot; %&quot;"/>
    <numFmt numFmtId="182" formatCode="#,##0.00\ &quot;€&quot;"/>
    <numFmt numFmtId="183" formatCode="0.00\ &quot; cm³&quot;"/>
  </numFmts>
  <fonts count="216" x14ac:knownFonts="1">
    <font>
      <sz val="11"/>
      <color theme="1"/>
      <name val="Calibri"/>
      <family val="2"/>
      <scheme val="minor"/>
    </font>
    <font>
      <sz val="12"/>
      <color theme="1"/>
      <name val="Calibri"/>
      <family val="2"/>
      <scheme val="minor"/>
    </font>
    <font>
      <b/>
      <sz val="11"/>
      <color theme="1"/>
      <name val="Calibri"/>
      <family val="2"/>
      <scheme val="minor"/>
    </font>
    <font>
      <sz val="9"/>
      <color rgb="FF000000"/>
      <name val="Arial"/>
      <family val="2"/>
    </font>
    <font>
      <b/>
      <sz val="9"/>
      <color rgb="FF000000"/>
      <name val="Arial"/>
      <family val="2"/>
    </font>
    <font>
      <i/>
      <sz val="9"/>
      <color rgb="FF000000"/>
      <name val="Arial"/>
      <family val="2"/>
    </font>
    <font>
      <b/>
      <sz val="10"/>
      <color rgb="FFF400E7"/>
      <name val="Arial"/>
      <family val="2"/>
    </font>
    <font>
      <b/>
      <sz val="10"/>
      <color rgb="FF000000"/>
      <name val="Arial"/>
      <family val="2"/>
    </font>
    <font>
      <u/>
      <sz val="11"/>
      <color theme="10"/>
      <name val="Calibri"/>
      <family val="2"/>
      <scheme val="minor"/>
    </font>
    <font>
      <b/>
      <sz val="11"/>
      <color rgb="FFFF0000"/>
      <name val="Calibri"/>
      <family val="2"/>
      <scheme val="minor"/>
    </font>
    <font>
      <sz val="11"/>
      <color theme="5" tint="0.59999389629810485"/>
      <name val="Calibri"/>
      <family val="2"/>
      <scheme val="minor"/>
    </font>
    <font>
      <b/>
      <sz val="16"/>
      <color rgb="FFFF0000"/>
      <name val="Calibri"/>
      <family val="2"/>
      <scheme val="minor"/>
    </font>
    <font>
      <b/>
      <sz val="12"/>
      <color theme="0"/>
      <name val="Calibri"/>
      <family val="2"/>
      <scheme val="minor"/>
    </font>
    <font>
      <sz val="10"/>
      <name val="MS Sans Serif"/>
    </font>
    <font>
      <b/>
      <sz val="8"/>
      <name val="Arial"/>
      <family val="2"/>
    </font>
    <font>
      <b/>
      <sz val="10"/>
      <name val="Arial"/>
      <family val="2"/>
    </font>
    <font>
      <sz val="8"/>
      <color indexed="12"/>
      <name val="Arial"/>
      <family val="2"/>
    </font>
    <font>
      <b/>
      <sz val="10"/>
      <color rgb="FFFF0000"/>
      <name val="Calibri"/>
      <family val="2"/>
      <scheme val="minor"/>
    </font>
    <font>
      <b/>
      <sz val="10"/>
      <color rgb="FFFF0000"/>
      <name val="Arial"/>
      <family val="2"/>
    </font>
    <font>
      <b/>
      <sz val="8"/>
      <color rgb="FFFF0000"/>
      <name val="Arial"/>
      <family val="2"/>
    </font>
    <font>
      <b/>
      <sz val="9"/>
      <color rgb="FFFF0000"/>
      <name val="Arial"/>
      <family val="2"/>
    </font>
    <font>
      <b/>
      <sz val="11"/>
      <name val="Calibri"/>
      <family val="2"/>
      <scheme val="minor"/>
    </font>
    <font>
      <b/>
      <sz val="12"/>
      <color theme="1"/>
      <name val="Calibri"/>
      <family val="2"/>
      <scheme val="minor"/>
    </font>
    <font>
      <sz val="10"/>
      <name val="Arial"/>
      <family val="2"/>
    </font>
    <font>
      <b/>
      <sz val="16"/>
      <name val="Arial"/>
      <family val="2"/>
    </font>
    <font>
      <sz val="8"/>
      <name val="Arial"/>
      <family val="2"/>
    </font>
    <font>
      <sz val="8"/>
      <name val="Comic Sans MS"/>
      <family val="4"/>
    </font>
    <font>
      <b/>
      <sz val="11"/>
      <color rgb="FF333333"/>
      <name val="Tahoma"/>
      <family val="2"/>
    </font>
    <font>
      <sz val="8"/>
      <color theme="4" tint="-0.499984740745262"/>
      <name val="Comic Sans MS"/>
      <family val="4"/>
    </font>
    <font>
      <sz val="8"/>
      <color theme="4" tint="-0.499984740745262"/>
      <name val="Arial"/>
      <family val="2"/>
    </font>
    <font>
      <b/>
      <sz val="9"/>
      <color theme="1"/>
      <name val="Calibri"/>
      <family val="2"/>
      <scheme val="minor"/>
    </font>
    <font>
      <b/>
      <sz val="10"/>
      <color theme="1"/>
      <name val="Calibri"/>
      <family val="2"/>
      <scheme val="minor"/>
    </font>
    <font>
      <sz val="9"/>
      <color theme="1"/>
      <name val="Calibri"/>
      <family val="2"/>
      <scheme val="minor"/>
    </font>
    <font>
      <sz val="10"/>
      <color theme="1"/>
      <name val="Calibri"/>
      <family val="2"/>
      <scheme val="minor"/>
    </font>
    <font>
      <sz val="8"/>
      <color theme="1"/>
      <name val="Arial"/>
      <family val="2"/>
    </font>
    <font>
      <i/>
      <sz val="10"/>
      <color theme="1"/>
      <name val="Calibri"/>
      <family val="2"/>
      <scheme val="minor"/>
    </font>
    <font>
      <b/>
      <sz val="14"/>
      <color theme="1"/>
      <name val="Calibri"/>
      <family val="2"/>
      <scheme val="minor"/>
    </font>
    <font>
      <sz val="14"/>
      <color theme="1"/>
      <name val="Calibri"/>
      <family val="2"/>
      <scheme val="minor"/>
    </font>
    <font>
      <b/>
      <sz val="20"/>
      <color theme="1"/>
      <name val="Calibri"/>
      <family val="2"/>
      <scheme val="minor"/>
    </font>
    <font>
      <b/>
      <sz val="16"/>
      <color theme="1"/>
      <name val="Calibri"/>
      <family val="2"/>
      <scheme val="minor"/>
    </font>
    <font>
      <b/>
      <sz val="18"/>
      <color theme="1"/>
      <name val="Calibri"/>
      <family val="2"/>
      <scheme val="minor"/>
    </font>
    <font>
      <sz val="12"/>
      <color theme="1"/>
      <name val="Calibri"/>
      <family val="2"/>
      <scheme val="minor"/>
    </font>
    <font>
      <u/>
      <sz val="12"/>
      <color theme="10"/>
      <name val="Calibri"/>
      <family val="2"/>
      <scheme val="minor"/>
    </font>
    <font>
      <u/>
      <sz val="14"/>
      <color theme="10"/>
      <name val="Calibri"/>
      <family val="2"/>
      <scheme val="minor"/>
    </font>
    <font>
      <sz val="11"/>
      <color theme="5"/>
      <name val="Calibri"/>
      <family val="2"/>
    </font>
    <font>
      <sz val="11"/>
      <color rgb="FF7030A0"/>
      <name val="Calibri"/>
      <family val="2"/>
      <scheme val="minor"/>
    </font>
    <font>
      <sz val="11"/>
      <color theme="8" tint="-0.249977111117893"/>
      <name val="Calibri"/>
      <family val="2"/>
    </font>
    <font>
      <sz val="11"/>
      <color theme="9" tint="-0.499984740745262"/>
      <name val="Calibri"/>
      <family val="2"/>
    </font>
    <font>
      <sz val="11"/>
      <color theme="9" tint="-0.249977111117893"/>
      <name val="Calibri"/>
      <family val="2"/>
    </font>
    <font>
      <b/>
      <sz val="11"/>
      <color theme="1"/>
      <name val="Calibri"/>
      <family val="2"/>
    </font>
    <font>
      <b/>
      <sz val="12"/>
      <color rgb="FF7030A0"/>
      <name val="Calibri"/>
      <family val="2"/>
      <scheme val="minor"/>
    </font>
    <font>
      <sz val="11"/>
      <color rgb="FF00B0F0"/>
      <name val="Calibri"/>
      <family val="2"/>
    </font>
    <font>
      <sz val="11"/>
      <color rgb="FF7030A0"/>
      <name val="Calibri"/>
      <family val="2"/>
    </font>
    <font>
      <sz val="12"/>
      <color rgb="FF7030A0"/>
      <name val="Calibri"/>
      <family val="2"/>
    </font>
    <font>
      <b/>
      <sz val="14"/>
      <color theme="5" tint="-0.499984740745262"/>
      <name val="Calibri"/>
      <family val="2"/>
      <scheme val="minor"/>
    </font>
    <font>
      <b/>
      <sz val="14"/>
      <color rgb="FF7030A0"/>
      <name val="Calibri"/>
      <family val="2"/>
      <scheme val="minor"/>
    </font>
    <font>
      <b/>
      <sz val="18"/>
      <color rgb="FF7030A0"/>
      <name val="Calibri"/>
      <family val="2"/>
      <scheme val="minor"/>
    </font>
    <font>
      <b/>
      <sz val="20"/>
      <color theme="5" tint="-0.499984740745262"/>
      <name val="Calibri"/>
      <family val="2"/>
      <scheme val="minor"/>
    </font>
    <font>
      <b/>
      <sz val="18"/>
      <color theme="5" tint="-0.499984740745262"/>
      <name val="Calibri"/>
      <family val="2"/>
      <scheme val="minor"/>
    </font>
    <font>
      <sz val="10"/>
      <color rgb="FF313131"/>
      <name val="Verdana"/>
      <family val="2"/>
    </font>
    <font>
      <sz val="9"/>
      <color rgb="FF2E3C1F"/>
      <name val="Lucida Sans Unicode"/>
      <family val="2"/>
    </font>
    <font>
      <sz val="8"/>
      <color rgb="FF333333"/>
      <name val="Verdana"/>
      <family val="2"/>
    </font>
    <font>
      <sz val="10"/>
      <color theme="8" tint="-0.249977111117893"/>
      <name val="Calibri"/>
      <family val="2"/>
    </font>
    <font>
      <b/>
      <sz val="18"/>
      <color theme="9" tint="-0.499984740745262"/>
      <name val="Calibri"/>
      <family val="2"/>
      <scheme val="minor"/>
    </font>
    <font>
      <b/>
      <sz val="18"/>
      <color theme="4" tint="-0.499984740745262"/>
      <name val="Calibri"/>
      <family val="2"/>
      <scheme val="minor"/>
    </font>
    <font>
      <b/>
      <sz val="12"/>
      <name val="Calibri"/>
      <family val="2"/>
    </font>
    <font>
      <sz val="12"/>
      <color theme="5"/>
      <name val="Calibri"/>
      <family val="2"/>
    </font>
    <font>
      <b/>
      <sz val="12"/>
      <color rgb="FFFF0000"/>
      <name val="Calibri"/>
      <family val="2"/>
      <scheme val="minor"/>
    </font>
    <font>
      <b/>
      <sz val="11"/>
      <color rgb="FFFF0000"/>
      <name val="Calibri"/>
      <family val="2"/>
    </font>
    <font>
      <sz val="11"/>
      <color rgb="FFFF0000"/>
      <name val="Calibri"/>
      <family val="2"/>
    </font>
    <font>
      <sz val="8"/>
      <name val="Calibri"/>
      <family val="2"/>
      <scheme val="minor"/>
    </font>
    <font>
      <sz val="10"/>
      <name val="Calibri"/>
      <family val="2"/>
      <scheme val="minor"/>
    </font>
    <font>
      <sz val="7"/>
      <color theme="4" tint="-0.499984740745262"/>
      <name val="Arial"/>
      <family val="2"/>
    </font>
    <font>
      <sz val="7"/>
      <name val="Arial"/>
      <family val="2"/>
    </font>
    <font>
      <b/>
      <sz val="14"/>
      <color theme="7" tint="-0.499984740745262"/>
      <name val="Calibri"/>
      <family val="2"/>
      <scheme val="minor"/>
    </font>
    <font>
      <sz val="11"/>
      <color theme="4"/>
      <name val="Calibri"/>
      <family val="2"/>
    </font>
    <font>
      <sz val="11"/>
      <color theme="2" tint="-0.749992370372631"/>
      <name val="Calibri"/>
      <family val="2"/>
    </font>
    <font>
      <sz val="11"/>
      <color theme="0" tint="-0.499984740745262"/>
      <name val="Calibri"/>
      <family val="2"/>
    </font>
    <font>
      <sz val="11"/>
      <color theme="5" tint="-0.499984740745262"/>
      <name val="Calibri"/>
      <family val="2"/>
    </font>
    <font>
      <sz val="9"/>
      <color indexed="81"/>
      <name val="Tahoma"/>
      <family val="2"/>
    </font>
    <font>
      <sz val="12"/>
      <name val="Arial"/>
      <family val="2"/>
    </font>
    <font>
      <sz val="10"/>
      <name val="MS Sans Serif"/>
      <family val="2"/>
    </font>
    <font>
      <b/>
      <sz val="10"/>
      <color indexed="81"/>
      <name val="Tahoma"/>
      <family val="2"/>
    </font>
    <font>
      <b/>
      <sz val="8"/>
      <color indexed="81"/>
      <name val="Tahoma"/>
      <family val="2"/>
    </font>
    <font>
      <sz val="8"/>
      <color indexed="81"/>
      <name val="Tahoma"/>
      <family val="2"/>
    </font>
    <font>
      <i/>
      <sz val="8"/>
      <color indexed="81"/>
      <name val="Tahoma"/>
      <family val="2"/>
    </font>
    <font>
      <b/>
      <sz val="10"/>
      <color indexed="10"/>
      <name val="Tahoma"/>
      <family val="2"/>
    </font>
    <font>
      <b/>
      <sz val="8"/>
      <color indexed="10"/>
      <name val="Tahoma"/>
      <family val="2"/>
    </font>
    <font>
      <sz val="8"/>
      <color indexed="12"/>
      <name val="Tahoma"/>
      <family val="2"/>
    </font>
    <font>
      <b/>
      <sz val="8"/>
      <color indexed="12"/>
      <name val="Tahoma"/>
      <family val="2"/>
    </font>
    <font>
      <b/>
      <sz val="8"/>
      <color indexed="17"/>
      <name val="Tahoma"/>
      <family val="2"/>
    </font>
    <font>
      <b/>
      <sz val="24"/>
      <color theme="9" tint="-0.249977111117893"/>
      <name val="Calibri"/>
      <family val="2"/>
      <scheme val="minor"/>
    </font>
    <font>
      <sz val="11"/>
      <name val="Calibri"/>
      <family val="2"/>
      <scheme val="minor"/>
    </font>
    <font>
      <b/>
      <sz val="22"/>
      <color theme="5" tint="-0.249977111117893"/>
      <name val="Calibri"/>
      <family val="2"/>
      <scheme val="minor"/>
    </font>
    <font>
      <b/>
      <sz val="24"/>
      <color theme="5" tint="-0.249977111117893"/>
      <name val="Calibri"/>
      <family val="2"/>
      <scheme val="minor"/>
    </font>
    <font>
      <sz val="11"/>
      <color theme="5" tint="-0.249977111117893"/>
      <name val="Calibri"/>
      <family val="2"/>
      <scheme val="minor"/>
    </font>
    <font>
      <sz val="11"/>
      <color rgb="FFC00000"/>
      <name val="Calibri"/>
      <family val="2"/>
      <scheme val="minor"/>
    </font>
    <font>
      <b/>
      <sz val="18"/>
      <color rgb="FFFF0000"/>
      <name val="Calibri"/>
      <family val="2"/>
      <scheme val="minor"/>
    </font>
    <font>
      <sz val="11"/>
      <color theme="1"/>
      <name val="Calibri"/>
      <family val="2"/>
      <scheme val="minor"/>
    </font>
    <font>
      <sz val="12"/>
      <color rgb="FFFF0000"/>
      <name val="Calibri"/>
      <family val="2"/>
      <scheme val="minor"/>
    </font>
    <font>
      <sz val="12"/>
      <color theme="0"/>
      <name val="Calibri"/>
      <family val="2"/>
      <scheme val="minor"/>
    </font>
    <font>
      <b/>
      <sz val="16"/>
      <color theme="0"/>
      <name val="Calibri"/>
      <family val="2"/>
      <scheme val="minor"/>
    </font>
    <font>
      <sz val="11"/>
      <color theme="0"/>
      <name val="Calibri"/>
      <family val="2"/>
      <scheme val="minor"/>
    </font>
    <font>
      <sz val="12"/>
      <name val="Calibri"/>
      <family val="2"/>
      <scheme val="minor"/>
    </font>
    <font>
      <b/>
      <sz val="12"/>
      <name val="Calibri"/>
      <family val="2"/>
      <scheme val="minor"/>
    </font>
    <font>
      <sz val="14"/>
      <name val="Calibri"/>
      <family val="2"/>
      <scheme val="minor"/>
    </font>
    <font>
      <b/>
      <sz val="14"/>
      <name val="Calibri"/>
      <family val="2"/>
      <scheme val="minor"/>
    </font>
    <font>
      <b/>
      <i/>
      <sz val="14"/>
      <name val="Calibri"/>
      <family val="2"/>
      <scheme val="minor"/>
    </font>
    <font>
      <i/>
      <sz val="14"/>
      <name val="Calibri"/>
      <family val="2"/>
      <scheme val="minor"/>
    </font>
    <font>
      <sz val="14"/>
      <color indexed="10"/>
      <name val="Calibri"/>
      <family val="2"/>
      <scheme val="minor"/>
    </font>
    <font>
      <u/>
      <sz val="14"/>
      <name val="Calibri"/>
      <family val="2"/>
      <scheme val="minor"/>
    </font>
    <font>
      <b/>
      <sz val="14"/>
      <color rgb="FF000000"/>
      <name val="Calibri"/>
      <family val="2"/>
      <scheme val="minor"/>
    </font>
    <font>
      <b/>
      <sz val="14"/>
      <color rgb="FFFF0000"/>
      <name val="Calibri"/>
      <family val="2"/>
      <scheme val="minor"/>
    </font>
    <font>
      <sz val="14"/>
      <color rgb="FF0000FF"/>
      <name val="Calibri"/>
      <family val="2"/>
      <scheme val="minor"/>
    </font>
    <font>
      <sz val="14"/>
      <color rgb="FF333333"/>
      <name val="Calibri"/>
      <family val="2"/>
      <scheme val="minor"/>
    </font>
    <font>
      <sz val="14"/>
      <color indexed="8"/>
      <name val="Calibri"/>
      <family val="2"/>
      <scheme val="minor"/>
    </font>
    <font>
      <sz val="14"/>
      <color indexed="54"/>
      <name val="Calibri"/>
      <family val="2"/>
      <scheme val="minor"/>
    </font>
    <font>
      <sz val="14"/>
      <color indexed="19"/>
      <name val="Calibri"/>
      <family val="2"/>
      <scheme val="minor"/>
    </font>
    <font>
      <b/>
      <u/>
      <sz val="14"/>
      <color theme="10"/>
      <name val="Calibri"/>
      <family val="2"/>
      <scheme val="minor"/>
    </font>
    <font>
      <sz val="10"/>
      <color rgb="FFFF0000"/>
      <name val="Calibri"/>
      <family val="2"/>
      <scheme val="minor"/>
    </font>
    <font>
      <sz val="9"/>
      <name val="Calibri"/>
      <family val="2"/>
      <scheme val="minor"/>
    </font>
    <font>
      <b/>
      <sz val="22"/>
      <name val="Calibri"/>
      <family val="2"/>
      <scheme val="minor"/>
    </font>
    <font>
      <b/>
      <sz val="14"/>
      <color indexed="9"/>
      <name val="Calibri"/>
      <family val="2"/>
      <scheme val="minor"/>
    </font>
    <font>
      <b/>
      <sz val="14"/>
      <color indexed="10"/>
      <name val="Calibri"/>
      <family val="2"/>
      <scheme val="minor"/>
    </font>
    <font>
      <sz val="14"/>
      <color rgb="FF303030"/>
      <name val="Calibri"/>
      <family val="2"/>
      <scheme val="minor"/>
    </font>
    <font>
      <b/>
      <sz val="14"/>
      <color indexed="12"/>
      <name val="Calibri"/>
      <family val="2"/>
      <scheme val="minor"/>
    </font>
    <font>
      <sz val="14"/>
      <color indexed="9"/>
      <name val="Calibri"/>
      <family val="2"/>
      <scheme val="minor"/>
    </font>
    <font>
      <b/>
      <i/>
      <u/>
      <sz val="14"/>
      <name val="Calibri"/>
      <family val="2"/>
      <scheme val="minor"/>
    </font>
    <font>
      <i/>
      <sz val="14"/>
      <color indexed="16"/>
      <name val="Calibri"/>
      <family val="2"/>
      <scheme val="minor"/>
    </font>
    <font>
      <sz val="14"/>
      <color indexed="12"/>
      <name val="Calibri"/>
      <family val="2"/>
      <scheme val="minor"/>
    </font>
    <font>
      <b/>
      <u/>
      <sz val="14"/>
      <name val="Calibri"/>
      <family val="2"/>
      <scheme val="minor"/>
    </font>
    <font>
      <b/>
      <sz val="9"/>
      <name val="Calibri"/>
      <family val="2"/>
      <scheme val="minor"/>
    </font>
    <font>
      <b/>
      <sz val="22"/>
      <color rgb="FF92D050"/>
      <name val="Verdana"/>
      <family val="2"/>
    </font>
    <font>
      <b/>
      <sz val="20"/>
      <color rgb="FFFFFF00"/>
      <name val="Arial"/>
      <family val="2"/>
    </font>
    <font>
      <sz val="22"/>
      <color theme="0"/>
      <name val="Verdana"/>
      <family val="2"/>
    </font>
    <font>
      <sz val="18"/>
      <color rgb="FF7030A0"/>
      <name val="Arial"/>
      <family val="2"/>
    </font>
    <font>
      <b/>
      <sz val="24"/>
      <color rgb="FFFFFF00"/>
      <name val="Arial"/>
      <family val="2"/>
    </font>
    <font>
      <sz val="22"/>
      <name val="Verdana"/>
      <family val="2"/>
    </font>
    <font>
      <sz val="12"/>
      <name val="Verdana"/>
      <family val="2"/>
    </font>
    <font>
      <sz val="16"/>
      <name val="Verdana"/>
      <family val="2"/>
    </font>
    <font>
      <sz val="8"/>
      <color indexed="53"/>
      <name val="Arial"/>
      <family val="2"/>
    </font>
    <font>
      <b/>
      <sz val="22"/>
      <color rgb="FF99CC00"/>
      <name val="Arial"/>
      <family val="2"/>
    </font>
    <font>
      <sz val="22"/>
      <color theme="1"/>
      <name val="Verdana"/>
      <family val="2"/>
    </font>
    <font>
      <sz val="22"/>
      <color theme="0"/>
      <name val="Arial"/>
      <family val="2"/>
    </font>
    <font>
      <sz val="22"/>
      <color theme="0"/>
      <name val="Calibri"/>
      <family val="2"/>
      <scheme val="minor"/>
    </font>
    <font>
      <sz val="22"/>
      <color theme="0"/>
      <name val="Rockwell"/>
      <family val="1"/>
    </font>
    <font>
      <sz val="10"/>
      <color theme="0"/>
      <name val="Arial"/>
      <family val="2"/>
    </font>
    <font>
      <b/>
      <sz val="18"/>
      <color theme="0"/>
      <name val="Calibri"/>
      <family val="2"/>
    </font>
    <font>
      <b/>
      <sz val="18"/>
      <color theme="0"/>
      <name val="Arial"/>
      <family val="2"/>
    </font>
    <font>
      <b/>
      <sz val="22"/>
      <color theme="0"/>
      <name val="Calibri"/>
      <family val="2"/>
    </font>
    <font>
      <sz val="18"/>
      <color theme="0"/>
      <name val="Verdana"/>
      <family val="2"/>
    </font>
    <font>
      <sz val="22"/>
      <color theme="0"/>
      <name val="Arial Narrow"/>
      <family val="2"/>
    </font>
    <font>
      <sz val="22"/>
      <color theme="0"/>
      <name val="Comic Sans MS"/>
      <family val="4"/>
    </font>
    <font>
      <sz val="22"/>
      <color theme="0"/>
      <name val="Gill Sans MT"/>
      <family val="2"/>
    </font>
    <font>
      <sz val="22"/>
      <color theme="0"/>
      <name val="Palatino Linotype"/>
      <family val="1"/>
    </font>
    <font>
      <sz val="22"/>
      <color theme="0"/>
      <name val="Tahoma"/>
      <family val="2"/>
    </font>
    <font>
      <sz val="22"/>
      <color theme="0"/>
      <name val="Times New Roman"/>
      <family val="1"/>
    </font>
    <font>
      <sz val="22"/>
      <color theme="0"/>
      <name val="Trebuchet MS"/>
      <family val="2"/>
    </font>
    <font>
      <sz val="22"/>
      <color theme="0"/>
      <name val="Tw Cen MT"/>
      <family val="2"/>
    </font>
    <font>
      <sz val="22"/>
      <color theme="0"/>
      <name val="Vrinda"/>
      <family val="2"/>
    </font>
    <font>
      <sz val="22"/>
      <color rgb="FFFFC000"/>
      <name val="Calibri"/>
      <family val="2"/>
    </font>
    <font>
      <sz val="22"/>
      <color rgb="FFFF0000"/>
      <name val="Calibri"/>
      <family val="2"/>
    </font>
    <font>
      <sz val="22"/>
      <color indexed="50"/>
      <name val="Calibri"/>
      <family val="2"/>
    </font>
    <font>
      <sz val="22"/>
      <color rgb="FF00B050"/>
      <name val="Calibri"/>
      <family val="2"/>
    </font>
    <font>
      <sz val="22"/>
      <color rgb="FF7030A0"/>
      <name val="Calibri"/>
      <family val="2"/>
    </font>
    <font>
      <sz val="22"/>
      <color theme="9"/>
      <name val="Calibri"/>
      <family val="2"/>
    </font>
    <font>
      <sz val="22"/>
      <color theme="1"/>
      <name val="Calibri"/>
      <family val="2"/>
    </font>
    <font>
      <sz val="22"/>
      <color theme="3" tint="0.59999389629810485"/>
      <name val="Calibri"/>
      <family val="2"/>
    </font>
    <font>
      <sz val="22"/>
      <color theme="5" tint="0.59999389629810485"/>
      <name val="Calibri"/>
      <family val="2"/>
    </font>
    <font>
      <sz val="22"/>
      <color theme="9" tint="-0.249977111117893"/>
      <name val="Calibri"/>
      <family val="2"/>
    </font>
    <font>
      <sz val="22"/>
      <color rgb="FF0000FF"/>
      <name val="Calibri"/>
      <family val="2"/>
    </font>
    <font>
      <sz val="22"/>
      <color rgb="FF008000"/>
      <name val="Calibri"/>
      <family val="2"/>
    </font>
    <font>
      <sz val="22"/>
      <color theme="9" tint="-0.499984740745262"/>
      <name val="Calibri"/>
      <family val="2"/>
    </font>
    <font>
      <sz val="22"/>
      <color rgb="FF00B0F0"/>
      <name val="Calibri"/>
      <family val="2"/>
    </font>
    <font>
      <sz val="22"/>
      <color theme="5"/>
      <name val="Calibri"/>
      <family val="2"/>
    </font>
    <font>
      <sz val="22"/>
      <color theme="8" tint="-0.249977111117893"/>
      <name val="Calibri"/>
      <family val="2"/>
    </font>
    <font>
      <sz val="22"/>
      <color theme="3" tint="0.39997558519241921"/>
      <name val="Calibri"/>
      <family val="2"/>
    </font>
    <font>
      <sz val="22"/>
      <color theme="5" tint="-0.249977111117893"/>
      <name val="Calibri"/>
      <family val="2"/>
    </font>
    <font>
      <sz val="22"/>
      <color rgb="FF0000FF"/>
      <name val="Calibri"/>
      <family val="2"/>
      <scheme val="minor"/>
    </font>
    <font>
      <sz val="22"/>
      <color indexed="12"/>
      <name val="Arial"/>
      <family val="2"/>
    </font>
    <font>
      <b/>
      <sz val="22"/>
      <name val="Calibri"/>
      <family val="2"/>
    </font>
    <font>
      <sz val="20"/>
      <color theme="0"/>
      <name val="Calibri"/>
      <family val="2"/>
      <scheme val="minor"/>
    </font>
    <font>
      <b/>
      <sz val="26"/>
      <color theme="0"/>
      <name val="Arial"/>
      <family val="2"/>
    </font>
    <font>
      <sz val="22"/>
      <color rgb="FF0070C0"/>
      <name val="Arial"/>
      <family val="2"/>
    </font>
    <font>
      <sz val="22"/>
      <color rgb="FF222222"/>
      <name val="Arial"/>
      <family val="2"/>
    </font>
    <font>
      <sz val="18"/>
      <color rgb="FF0070C0"/>
      <name val="Arial"/>
      <family val="2"/>
    </font>
    <font>
      <b/>
      <sz val="22"/>
      <color rgb="FFC00000"/>
      <name val="Wingdings 3"/>
      <family val="1"/>
      <charset val="2"/>
    </font>
    <font>
      <b/>
      <sz val="22"/>
      <color rgb="FFFF0000"/>
      <name val="Wingdings 3"/>
      <family val="1"/>
      <charset val="2"/>
    </font>
    <font>
      <sz val="18"/>
      <name val="Arial"/>
      <family val="2"/>
    </font>
    <font>
      <sz val="18"/>
      <color theme="0"/>
      <name val="Arial"/>
      <family val="2"/>
    </font>
    <font>
      <sz val="18"/>
      <color theme="0"/>
      <name val="Calibri"/>
      <family val="2"/>
      <scheme val="minor"/>
    </font>
    <font>
      <u/>
      <sz val="10"/>
      <color indexed="12"/>
      <name val="Arial"/>
      <family val="2"/>
    </font>
    <font>
      <u/>
      <sz val="22"/>
      <color theme="0"/>
      <name val="Arial"/>
      <family val="2"/>
    </font>
    <font>
      <b/>
      <sz val="20"/>
      <color theme="0"/>
      <name val="Calibri"/>
      <family val="2"/>
      <scheme val="minor"/>
    </font>
    <font>
      <b/>
      <u/>
      <sz val="28"/>
      <color theme="10"/>
      <name val="Calibri"/>
      <family val="2"/>
      <scheme val="minor"/>
    </font>
    <font>
      <sz val="22"/>
      <color rgb="FFFFFF00"/>
      <name val="Verdana"/>
      <family val="2"/>
    </font>
    <font>
      <b/>
      <sz val="18"/>
      <color theme="0"/>
      <name val="Calibri"/>
      <family val="2"/>
      <scheme val="minor"/>
    </font>
    <font>
      <u/>
      <sz val="18"/>
      <color theme="10"/>
      <name val="Arial"/>
      <family val="2"/>
    </font>
    <font>
      <u/>
      <sz val="22"/>
      <color theme="10"/>
      <name val="Arial"/>
      <family val="2"/>
    </font>
    <font>
      <sz val="22"/>
      <color theme="0" tint="-4.9989318521683403E-2"/>
      <name val="Verdana"/>
      <family val="2"/>
    </font>
    <font>
      <sz val="10"/>
      <color theme="0" tint="-4.9989318521683403E-2"/>
      <name val="Arial"/>
      <family val="2"/>
    </font>
    <font>
      <sz val="18"/>
      <color theme="0" tint="-4.9989318521683403E-2"/>
      <name val="Calibri"/>
      <family val="2"/>
      <scheme val="minor"/>
    </font>
    <font>
      <u/>
      <sz val="18"/>
      <color theme="10"/>
      <name val="Calibri"/>
      <family val="2"/>
      <scheme val="minor"/>
    </font>
    <font>
      <u/>
      <sz val="24"/>
      <color theme="10"/>
      <name val="Calibri"/>
      <family val="2"/>
      <scheme val="minor"/>
    </font>
    <font>
      <u/>
      <sz val="10"/>
      <color theme="10"/>
      <name val="Arial"/>
      <family val="2"/>
    </font>
    <font>
      <b/>
      <u/>
      <sz val="18"/>
      <color theme="10"/>
      <name val="Calibri"/>
      <family val="2"/>
      <scheme val="minor"/>
    </font>
    <font>
      <b/>
      <sz val="22"/>
      <color theme="0"/>
      <name val="Calibri"/>
      <family val="2"/>
      <scheme val="minor"/>
    </font>
    <font>
      <b/>
      <sz val="22"/>
      <color rgb="FF92D050"/>
      <name val="Arial"/>
      <family val="2"/>
    </font>
    <font>
      <i/>
      <sz val="22"/>
      <color theme="0"/>
      <name val="Verdana"/>
      <family val="2"/>
    </font>
    <font>
      <b/>
      <sz val="22"/>
      <color theme="0"/>
      <name val="Arial"/>
      <family val="2"/>
    </font>
    <font>
      <b/>
      <sz val="16"/>
      <name val="Verdana"/>
      <family val="2"/>
    </font>
    <font>
      <sz val="11"/>
      <color theme="1"/>
      <name val="Calibri"/>
      <family val="2"/>
    </font>
    <font>
      <b/>
      <sz val="16"/>
      <color theme="1"/>
      <name val="Calibri"/>
      <family val="2"/>
    </font>
    <font>
      <b/>
      <sz val="20"/>
      <color rgb="FF99CC00"/>
      <name val="Arial"/>
      <family val="2"/>
    </font>
    <font>
      <sz val="11"/>
      <color rgb="FFFF0000"/>
      <name val="Calibri"/>
      <family val="2"/>
      <scheme val="minor"/>
    </font>
    <font>
      <b/>
      <sz val="14"/>
      <color rgb="FF0033CC"/>
      <name val="Calibri"/>
      <family val="2"/>
      <scheme val="minor"/>
    </font>
  </fonts>
  <fills count="50">
    <fill>
      <patternFill patternType="none"/>
    </fill>
    <fill>
      <patternFill patternType="gray125"/>
    </fill>
    <fill>
      <patternFill patternType="solid">
        <fgColor rgb="FFFF0000"/>
        <bgColor indexed="64"/>
      </patternFill>
    </fill>
    <fill>
      <patternFill patternType="solid">
        <fgColor theme="4" tint="0.39997558519241921"/>
        <bgColor indexed="64"/>
      </patternFill>
    </fill>
    <fill>
      <patternFill patternType="solid">
        <fgColor theme="5"/>
        <bgColor indexed="64"/>
      </patternFill>
    </fill>
    <fill>
      <patternFill patternType="solid">
        <fgColor theme="9"/>
        <bgColor indexed="64"/>
      </patternFill>
    </fill>
    <fill>
      <patternFill patternType="solid">
        <fgColor theme="0"/>
        <bgColor indexed="64"/>
      </patternFill>
    </fill>
    <fill>
      <patternFill patternType="solid">
        <fgColor indexed="9"/>
        <bgColor indexed="64"/>
      </patternFill>
    </fill>
    <fill>
      <patternFill patternType="solid">
        <fgColor rgb="FFFFFF00"/>
        <bgColor indexed="64"/>
      </patternFill>
    </fill>
    <fill>
      <patternFill patternType="solid">
        <fgColor rgb="FFCCFFFF"/>
        <bgColor indexed="64"/>
      </patternFill>
    </fill>
    <fill>
      <patternFill patternType="solid">
        <fgColor theme="4" tint="0.79998168889431442"/>
        <bgColor indexed="64"/>
      </patternFill>
    </fill>
    <fill>
      <patternFill patternType="solid">
        <fgColor theme="7" tint="-0.499984740745262"/>
        <bgColor indexed="64"/>
      </patternFill>
    </fill>
    <fill>
      <patternFill patternType="solid">
        <fgColor theme="9" tint="0.59999389629810485"/>
        <bgColor indexed="64"/>
      </patternFill>
    </fill>
    <fill>
      <patternFill patternType="solid">
        <fgColor rgb="FF33CC33"/>
        <bgColor indexed="64"/>
      </patternFill>
    </fill>
    <fill>
      <patternFill patternType="solid">
        <fgColor theme="7" tint="0.59999389629810485"/>
        <bgColor indexed="64"/>
      </patternFill>
    </fill>
    <fill>
      <patternFill patternType="solid">
        <fgColor rgb="FFFF7C80"/>
        <bgColor indexed="64"/>
      </patternFill>
    </fill>
    <fill>
      <patternFill patternType="solid">
        <fgColor theme="4"/>
        <bgColor indexed="64"/>
      </patternFill>
    </fill>
    <fill>
      <patternFill patternType="solid">
        <fgColor theme="5" tint="-0.249977111117893"/>
        <bgColor indexed="64"/>
      </patternFill>
    </fill>
    <fill>
      <patternFill patternType="solid">
        <fgColor indexed="13"/>
        <bgColor indexed="64"/>
      </patternFill>
    </fill>
    <fill>
      <patternFill patternType="solid">
        <fgColor indexed="43"/>
        <bgColor indexed="64"/>
      </patternFill>
    </fill>
    <fill>
      <patternFill patternType="solid">
        <fgColor indexed="31"/>
        <bgColor indexed="64"/>
      </patternFill>
    </fill>
    <fill>
      <patternFill patternType="solid">
        <fgColor indexed="42"/>
        <bgColor indexed="64"/>
      </patternFill>
    </fill>
    <fill>
      <patternFill patternType="darkGray">
        <fgColor indexed="49"/>
        <bgColor indexed="40"/>
      </patternFill>
    </fill>
    <fill>
      <patternFill patternType="solid">
        <fgColor indexed="17"/>
        <bgColor indexed="64"/>
      </patternFill>
    </fill>
    <fill>
      <patternFill patternType="solid">
        <fgColor indexed="42"/>
        <bgColor indexed="42"/>
      </patternFill>
    </fill>
    <fill>
      <patternFill patternType="solid">
        <fgColor indexed="13"/>
        <bgColor indexed="9"/>
      </patternFill>
    </fill>
    <fill>
      <patternFill patternType="gray125">
        <fgColor indexed="11"/>
        <bgColor indexed="42"/>
      </patternFill>
    </fill>
    <fill>
      <patternFill patternType="solid">
        <fgColor indexed="33"/>
        <bgColor indexed="9"/>
      </patternFill>
    </fill>
    <fill>
      <patternFill patternType="solid">
        <fgColor indexed="14"/>
        <bgColor indexed="64"/>
      </patternFill>
    </fill>
    <fill>
      <patternFill patternType="solid">
        <fgColor indexed="9"/>
        <bgColor indexed="26"/>
      </patternFill>
    </fill>
    <fill>
      <patternFill patternType="solid">
        <fgColor indexed="50"/>
        <bgColor indexed="64"/>
      </patternFill>
    </fill>
    <fill>
      <patternFill patternType="solid">
        <fgColor indexed="47"/>
        <bgColor indexed="64"/>
      </patternFill>
    </fill>
    <fill>
      <patternFill patternType="solid">
        <fgColor indexed="43"/>
        <bgColor indexed="9"/>
      </patternFill>
    </fill>
    <fill>
      <patternFill patternType="solid">
        <fgColor indexed="22"/>
        <bgColor indexed="64"/>
      </patternFill>
    </fill>
    <fill>
      <patternFill patternType="solid">
        <fgColor indexed="52"/>
        <bgColor indexed="64"/>
      </patternFill>
    </fill>
    <fill>
      <patternFill patternType="solid">
        <fgColor indexed="45"/>
        <bgColor indexed="64"/>
      </patternFill>
    </fill>
    <fill>
      <patternFill patternType="solid">
        <fgColor indexed="10"/>
        <bgColor indexed="64"/>
      </patternFill>
    </fill>
    <fill>
      <patternFill patternType="solid">
        <fgColor indexed="12"/>
        <bgColor indexed="64"/>
      </patternFill>
    </fill>
    <fill>
      <patternFill patternType="solid">
        <fgColor indexed="11"/>
        <bgColor indexed="64"/>
      </patternFill>
    </fill>
    <fill>
      <patternFill patternType="solid">
        <fgColor theme="7"/>
        <bgColor indexed="64"/>
      </patternFill>
    </fill>
    <fill>
      <patternFill patternType="solid">
        <fgColor rgb="FFFF3399"/>
        <bgColor indexed="64"/>
      </patternFill>
    </fill>
    <fill>
      <patternFill patternType="solid">
        <fgColor theme="1" tint="0.34998626667073579"/>
        <bgColor indexed="64"/>
      </patternFill>
    </fill>
    <fill>
      <patternFill patternType="solid">
        <fgColor theme="0" tint="-0.14999847407452621"/>
        <bgColor indexed="64"/>
      </patternFill>
    </fill>
    <fill>
      <patternFill patternType="solid">
        <fgColor theme="1" tint="0.34998626667073579"/>
        <bgColor indexed="9"/>
      </patternFill>
    </fill>
    <fill>
      <patternFill patternType="gray0625">
        <fgColor theme="9" tint="0.79998168889431442"/>
        <bgColor theme="1" tint="0.34998626667073579"/>
      </patternFill>
    </fill>
    <fill>
      <patternFill patternType="gray0625">
        <fgColor theme="9" tint="0.79998168889431442"/>
        <bgColor rgb="FFEAFFD5"/>
      </patternFill>
    </fill>
    <fill>
      <patternFill patternType="solid">
        <fgColor rgb="FFFDF1E7"/>
        <bgColor indexed="9"/>
      </patternFill>
    </fill>
    <fill>
      <patternFill patternType="solid">
        <fgColor theme="7" tint="0.39997558519241921"/>
        <bgColor indexed="64"/>
      </patternFill>
    </fill>
    <fill>
      <patternFill patternType="solid">
        <fgColor rgb="FF92D050"/>
        <bgColor indexed="64"/>
      </patternFill>
    </fill>
    <fill>
      <patternFill patternType="solid">
        <fgColor theme="0" tint="-4.9989318521683403E-2"/>
        <bgColor indexed="64"/>
      </patternFill>
    </fill>
  </fills>
  <borders count="96">
    <border>
      <left/>
      <right/>
      <top/>
      <bottom/>
      <diagonal/>
    </border>
    <border>
      <left/>
      <right/>
      <top/>
      <bottom style="medium">
        <color rgb="FFF400E7"/>
      </bottom>
      <diagonal/>
    </border>
    <border>
      <left/>
      <right/>
      <top/>
      <bottom style="hair">
        <color auto="1"/>
      </bottom>
      <diagonal/>
    </border>
    <border>
      <left/>
      <right style="hair">
        <color auto="1"/>
      </right>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style="hair">
        <color auto="1"/>
      </top>
      <bottom/>
      <diagonal/>
    </border>
    <border>
      <left/>
      <right/>
      <top/>
      <bottom style="thin">
        <color auto="1"/>
      </bottom>
      <diagonal/>
    </border>
    <border>
      <left/>
      <right style="hair">
        <color indexed="64"/>
      </right>
      <top style="hair">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top/>
      <bottom style="medium">
        <color rgb="FFC8C8C8"/>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style="thin">
        <color indexed="64"/>
      </left>
      <right/>
      <top style="hair">
        <color indexed="64"/>
      </top>
      <bottom style="hair">
        <color indexed="64"/>
      </bottom>
      <diagonal/>
    </border>
    <border>
      <left style="hair">
        <color auto="1"/>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top/>
      <bottom style="hair">
        <color indexed="64"/>
      </bottom>
      <diagonal/>
    </border>
    <border>
      <left style="hair">
        <color auto="1"/>
      </left>
      <right style="thin">
        <color indexed="64"/>
      </right>
      <top/>
      <bottom style="hair">
        <color indexed="64"/>
      </bottom>
      <diagonal/>
    </border>
    <border>
      <left style="thin">
        <color auto="1"/>
      </left>
      <right/>
      <top style="thin">
        <color auto="1"/>
      </top>
      <bottom style="hair">
        <color auto="1"/>
      </bottom>
      <diagonal/>
    </border>
    <border>
      <left/>
      <right/>
      <top style="thin">
        <color auto="1"/>
      </top>
      <bottom style="hair">
        <color auto="1"/>
      </bottom>
      <diagonal/>
    </border>
    <border>
      <left style="thin">
        <color theme="2" tint="-0.24994659260841701"/>
      </left>
      <right style="thin">
        <color theme="2" tint="-0.24994659260841701"/>
      </right>
      <top style="thin">
        <color theme="2" tint="-0.24994659260841701"/>
      </top>
      <bottom style="thin">
        <color theme="2" tint="-0.24994659260841701"/>
      </bottom>
      <diagonal/>
    </border>
    <border>
      <left style="hair">
        <color auto="1"/>
      </left>
      <right style="thin">
        <color auto="1"/>
      </right>
      <top style="thin">
        <color auto="1"/>
      </top>
      <bottom style="hair">
        <color auto="1"/>
      </bottom>
      <diagonal/>
    </border>
    <border>
      <left style="hair">
        <color auto="1"/>
      </left>
      <right style="thin">
        <color auto="1"/>
      </right>
      <top style="hair">
        <color auto="1"/>
      </top>
      <bottom style="thin">
        <color auto="1"/>
      </bottom>
      <diagonal/>
    </border>
    <border>
      <left/>
      <right style="hair">
        <color auto="1"/>
      </right>
      <top style="thin">
        <color auto="1"/>
      </top>
      <bottom style="hair">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style="hair">
        <color auto="1"/>
      </right>
      <top style="hair">
        <color auto="1"/>
      </top>
      <bottom style="thin">
        <color auto="1"/>
      </bottom>
      <diagonal/>
    </border>
    <border>
      <left style="double">
        <color indexed="64"/>
      </left>
      <right/>
      <top/>
      <bottom/>
      <diagonal/>
    </border>
    <border>
      <left style="double">
        <color indexed="64"/>
      </left>
      <right/>
      <top style="thin">
        <color indexed="64"/>
      </top>
      <bottom/>
      <diagonal/>
    </border>
    <border>
      <left style="double">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double">
        <color indexed="64"/>
      </left>
      <right style="medium">
        <color indexed="64"/>
      </right>
      <top style="double">
        <color indexed="64"/>
      </top>
      <bottom style="double">
        <color indexed="64"/>
      </bottom>
      <diagonal/>
    </border>
    <border>
      <left style="medium">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right style="double">
        <color indexed="64"/>
      </right>
      <top style="double">
        <color indexed="64"/>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thin">
        <color indexed="64"/>
      </bottom>
      <diagonal/>
    </border>
    <border>
      <left style="double">
        <color indexed="49"/>
      </left>
      <right/>
      <top style="double">
        <color indexed="49"/>
      </top>
      <bottom style="double">
        <color indexed="49"/>
      </bottom>
      <diagonal/>
    </border>
    <border>
      <left/>
      <right/>
      <top style="double">
        <color indexed="49"/>
      </top>
      <bottom style="double">
        <color indexed="49"/>
      </bottom>
      <diagonal/>
    </border>
    <border>
      <left/>
      <right style="double">
        <color indexed="49"/>
      </right>
      <top style="double">
        <color indexed="49"/>
      </top>
      <bottom style="double">
        <color indexed="49"/>
      </bottom>
      <diagonal/>
    </border>
    <border>
      <left/>
      <right/>
      <top/>
      <bottom style="dashDotDot">
        <color indexed="49"/>
      </bottom>
      <diagonal/>
    </border>
    <border>
      <left style="hair">
        <color indexed="64"/>
      </left>
      <right/>
      <top style="hair">
        <color indexed="64"/>
      </top>
      <bottom/>
      <diagonal/>
    </border>
    <border>
      <left/>
      <right style="thin">
        <color indexed="64"/>
      </right>
      <top style="hair">
        <color indexed="64"/>
      </top>
      <bottom/>
      <diagonal/>
    </border>
    <border>
      <left/>
      <right style="hair">
        <color indexed="64"/>
      </right>
      <top/>
      <bottom/>
      <diagonal/>
    </border>
    <border>
      <left style="hair">
        <color indexed="64"/>
      </left>
      <right/>
      <top/>
      <bottom/>
      <diagonal/>
    </border>
    <border>
      <left style="thin">
        <color indexed="64"/>
      </left>
      <right/>
      <top/>
      <bottom style="hair">
        <color indexed="37"/>
      </bottom>
      <diagonal/>
    </border>
    <border>
      <left/>
      <right/>
      <top/>
      <bottom style="hair">
        <color indexed="37"/>
      </bottom>
      <diagonal/>
    </border>
    <border>
      <left/>
      <right style="hair">
        <color indexed="64"/>
      </right>
      <top/>
      <bottom style="hair">
        <color indexed="37"/>
      </bottom>
      <diagonal/>
    </border>
    <border>
      <left/>
      <right/>
      <top/>
      <bottom style="hair">
        <color indexed="64"/>
      </bottom>
      <diagonal/>
    </border>
    <border>
      <left/>
      <right style="thin">
        <color indexed="64"/>
      </right>
      <top/>
      <bottom style="hair">
        <color indexed="37"/>
      </bottom>
      <diagonal/>
    </border>
    <border>
      <left style="thin">
        <color indexed="64"/>
      </left>
      <right/>
      <top style="hair">
        <color indexed="37"/>
      </top>
      <bottom style="thin">
        <color indexed="64"/>
      </bottom>
      <diagonal/>
    </border>
    <border>
      <left/>
      <right/>
      <top style="hair">
        <color indexed="37"/>
      </top>
      <bottom style="thin">
        <color indexed="64"/>
      </bottom>
      <diagonal/>
    </border>
    <border>
      <left/>
      <right style="thin">
        <color indexed="64"/>
      </right>
      <top style="hair">
        <color indexed="37"/>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hair">
        <color theme="9"/>
      </top>
      <bottom style="hair">
        <color theme="9"/>
      </bottom>
      <diagonal/>
    </border>
    <border>
      <left/>
      <right/>
      <top style="thin">
        <color theme="9" tint="0.39991454817346722"/>
      </top>
      <bottom style="thin">
        <color theme="9" tint="0.39991454817346722"/>
      </bottom>
      <diagonal/>
    </border>
    <border>
      <left style="medium">
        <color indexed="64"/>
      </left>
      <right style="hair">
        <color indexed="64"/>
      </right>
      <top/>
      <bottom/>
      <diagonal/>
    </border>
  </borders>
  <cellStyleXfs count="26">
    <xf numFmtId="0" fontId="0" fillId="0" borderId="0"/>
    <xf numFmtId="0" fontId="8" fillId="0" borderId="0" applyNumberFormat="0" applyFill="0" applyBorder="0" applyAlignment="0" applyProtection="0"/>
    <xf numFmtId="0" fontId="13" fillId="0" borderId="0"/>
    <xf numFmtId="0" fontId="23" fillId="0" borderId="0"/>
    <xf numFmtId="0" fontId="23" fillId="0" borderId="0" applyFill="0"/>
    <xf numFmtId="0" fontId="81" fillId="0" borderId="0"/>
    <xf numFmtId="0" fontId="23" fillId="0" borderId="0"/>
    <xf numFmtId="0" fontId="81" fillId="0" borderId="0"/>
    <xf numFmtId="0" fontId="25" fillId="0" borderId="0"/>
    <xf numFmtId="0" fontId="23" fillId="0" borderId="0"/>
    <xf numFmtId="0" fontId="25" fillId="0" borderId="0"/>
    <xf numFmtId="0" fontId="25" fillId="0" borderId="0"/>
    <xf numFmtId="0" fontId="23" fillId="0" borderId="0"/>
    <xf numFmtId="0" fontId="98" fillId="0" borderId="0"/>
    <xf numFmtId="0" fontId="23" fillId="0" borderId="0"/>
    <xf numFmtId="0" fontId="140" fillId="0" borderId="0"/>
    <xf numFmtId="0" fontId="98" fillId="0" borderId="0"/>
    <xf numFmtId="0" fontId="23" fillId="0" borderId="0"/>
    <xf numFmtId="0" fontId="13" fillId="0" borderId="0"/>
    <xf numFmtId="0" fontId="23" fillId="0" borderId="0"/>
    <xf numFmtId="0" fontId="191" fillId="0" borderId="0" applyNumberFormat="0" applyFill="0" applyBorder="0" applyAlignment="0" applyProtection="0">
      <alignment vertical="top"/>
      <protection locked="0"/>
    </xf>
    <xf numFmtId="0" fontId="23" fillId="0" borderId="0"/>
    <xf numFmtId="0" fontId="8" fillId="0" borderId="0" applyNumberFormat="0" applyFill="0" applyBorder="0" applyAlignment="0" applyProtection="0"/>
    <xf numFmtId="0" fontId="191" fillId="0" borderId="0" applyNumberFormat="0" applyFill="0" applyBorder="0" applyAlignment="0" applyProtection="0"/>
    <xf numFmtId="0" fontId="204" fillId="0" borderId="0" applyNumberFormat="0" applyFill="0" applyBorder="0" applyAlignment="0" applyProtection="0"/>
    <xf numFmtId="0" fontId="211" fillId="0" borderId="0"/>
  </cellStyleXfs>
  <cellXfs count="637">
    <xf numFmtId="0" fontId="0" fillId="0" borderId="0" xfId="0"/>
    <xf numFmtId="0" fontId="0" fillId="0" borderId="0" xfId="0" applyAlignment="1">
      <alignment horizontal="center" vertical="center"/>
    </xf>
    <xf numFmtId="0" fontId="11" fillId="0" borderId="0" xfId="0" applyFont="1" applyAlignment="1">
      <alignment horizontal="center" vertical="center"/>
    </xf>
    <xf numFmtId="0" fontId="0" fillId="0" borderId="7" xfId="0" applyBorder="1"/>
    <xf numFmtId="0" fontId="0" fillId="0" borderId="8" xfId="0" applyBorder="1"/>
    <xf numFmtId="0" fontId="0" fillId="0" borderId="9" xfId="0" applyBorder="1"/>
    <xf numFmtId="0" fontId="0" fillId="0" borderId="10" xfId="0" applyBorder="1"/>
    <xf numFmtId="0" fontId="0" fillId="5" borderId="0" xfId="0" applyFill="1"/>
    <xf numFmtId="0" fontId="0" fillId="4" borderId="0" xfId="0" applyFill="1"/>
    <xf numFmtId="0" fontId="0" fillId="3" borderId="0" xfId="0" applyFill="1"/>
    <xf numFmtId="0" fontId="0" fillId="0" borderId="11" xfId="0" applyBorder="1"/>
    <xf numFmtId="0" fontId="0" fillId="0" borderId="12" xfId="0" applyBorder="1"/>
    <xf numFmtId="0" fontId="0" fillId="0" borderId="13" xfId="0" applyBorder="1"/>
    <xf numFmtId="0" fontId="2" fillId="0" borderId="0" xfId="0" applyFont="1" applyAlignment="1">
      <alignment horizontal="left"/>
    </xf>
    <xf numFmtId="166" fontId="14" fillId="7" borderId="27" xfId="2" applyNumberFormat="1" applyFont="1" applyFill="1" applyBorder="1" applyAlignment="1">
      <alignment vertical="center"/>
    </xf>
    <xf numFmtId="166" fontId="16" fillId="10" borderId="4" xfId="2" applyNumberFormat="1" applyFont="1" applyFill="1" applyBorder="1" applyAlignment="1">
      <alignment vertical="center"/>
    </xf>
    <xf numFmtId="0" fontId="10" fillId="6" borderId="26" xfId="0" applyFont="1" applyFill="1" applyBorder="1" applyAlignment="1">
      <alignment horizontal="center" vertical="center"/>
    </xf>
    <xf numFmtId="0" fontId="0" fillId="12" borderId="0" xfId="0" applyFill="1"/>
    <xf numFmtId="0" fontId="20" fillId="8" borderId="5" xfId="0" applyFont="1" applyFill="1" applyBorder="1" applyAlignment="1">
      <alignment vertical="center"/>
    </xf>
    <xf numFmtId="1" fontId="18" fillId="6" borderId="0" xfId="2" applyNumberFormat="1" applyFont="1" applyFill="1" applyAlignment="1">
      <alignment horizontal="center" vertical="center"/>
    </xf>
    <xf numFmtId="0" fontId="12" fillId="2" borderId="0" xfId="0" applyFont="1" applyFill="1" applyAlignment="1">
      <alignment horizontal="center"/>
    </xf>
    <xf numFmtId="0" fontId="0" fillId="11" borderId="0" xfId="0" applyFill="1"/>
    <xf numFmtId="166" fontId="19" fillId="6" borderId="0" xfId="2" applyNumberFormat="1" applyFont="1" applyFill="1" applyAlignment="1">
      <alignment vertical="center"/>
    </xf>
    <xf numFmtId="0" fontId="20" fillId="8" borderId="0" xfId="0" applyFont="1" applyFill="1" applyAlignment="1">
      <alignment horizontal="center" vertical="center"/>
    </xf>
    <xf numFmtId="0" fontId="0" fillId="15" borderId="0" xfId="0" applyFill="1" applyAlignment="1">
      <alignment horizontal="center"/>
    </xf>
    <xf numFmtId="0" fontId="0" fillId="14" borderId="0" xfId="0" applyFill="1" applyAlignment="1">
      <alignment horizontal="center"/>
    </xf>
    <xf numFmtId="0" fontId="0" fillId="13" borderId="12" xfId="0" applyFill="1" applyBorder="1" applyAlignment="1">
      <alignment horizontal="center"/>
    </xf>
    <xf numFmtId="0" fontId="0" fillId="0" borderId="12" xfId="0" applyBorder="1" applyAlignment="1">
      <alignment horizontal="center" vertical="center"/>
    </xf>
    <xf numFmtId="0" fontId="30" fillId="0" borderId="7" xfId="0" applyFont="1" applyBorder="1"/>
    <xf numFmtId="0" fontId="10" fillId="6" borderId="28" xfId="0" applyFont="1" applyFill="1" applyBorder="1" applyAlignment="1">
      <alignment horizontal="center" vertical="center"/>
    </xf>
    <xf numFmtId="166" fontId="16" fillId="10" borderId="14" xfId="2" applyNumberFormat="1" applyFont="1" applyFill="1" applyBorder="1" applyAlignment="1">
      <alignment vertical="center"/>
    </xf>
    <xf numFmtId="0" fontId="20" fillId="8" borderId="16" xfId="0" applyFont="1" applyFill="1" applyBorder="1" applyAlignment="1">
      <alignment vertical="center"/>
    </xf>
    <xf numFmtId="0" fontId="0" fillId="12" borderId="24" xfId="0" applyFill="1" applyBorder="1" applyAlignment="1">
      <alignment horizontal="center"/>
    </xf>
    <xf numFmtId="0" fontId="0" fillId="5" borderId="24" xfId="0" applyFill="1" applyBorder="1" applyAlignment="1">
      <alignment horizontal="center"/>
    </xf>
    <xf numFmtId="0" fontId="0" fillId="4" borderId="24" xfId="0" applyFill="1" applyBorder="1" applyAlignment="1">
      <alignment horizontal="center"/>
    </xf>
    <xf numFmtId="0" fontId="0" fillId="3" borderId="24" xfId="0" applyFill="1" applyBorder="1" applyAlignment="1">
      <alignment horizontal="center"/>
    </xf>
    <xf numFmtId="0" fontId="0" fillId="11" borderId="23" xfId="0" applyFill="1" applyBorder="1" applyAlignment="1">
      <alignment horizontal="center"/>
    </xf>
    <xf numFmtId="0" fontId="33" fillId="6" borderId="0" xfId="0" applyFont="1" applyFill="1"/>
    <xf numFmtId="0" fontId="34" fillId="6" borderId="0" xfId="0" applyFont="1" applyFill="1" applyAlignment="1">
      <alignment horizontal="right" vertical="center"/>
    </xf>
    <xf numFmtId="0" fontId="34" fillId="6" borderId="0" xfId="0" applyFont="1" applyFill="1" applyAlignment="1">
      <alignment vertical="center"/>
    </xf>
    <xf numFmtId="166" fontId="25" fillId="6" borderId="25" xfId="2" applyNumberFormat="1" applyFont="1" applyFill="1" applyBorder="1" applyAlignment="1">
      <alignment vertical="center"/>
    </xf>
    <xf numFmtId="0" fontId="32" fillId="6" borderId="0" xfId="0" applyFont="1" applyFill="1" applyAlignment="1">
      <alignment horizontal="right" vertical="center"/>
    </xf>
    <xf numFmtId="0" fontId="33" fillId="6" borderId="15" xfId="0" applyFont="1" applyFill="1" applyBorder="1"/>
    <xf numFmtId="0" fontId="33" fillId="0" borderId="9" xfId="0" applyFont="1" applyBorder="1"/>
    <xf numFmtId="0" fontId="17" fillId="0" borderId="9" xfId="0" applyFont="1" applyBorder="1" applyAlignment="1">
      <alignment horizontal="left"/>
    </xf>
    <xf numFmtId="0" fontId="31" fillId="0" borderId="9" xfId="0" applyFont="1" applyBorder="1" applyAlignment="1">
      <alignment horizontal="left"/>
    </xf>
    <xf numFmtId="0" fontId="35" fillId="0" borderId="0" xfId="0" applyFont="1"/>
    <xf numFmtId="0" fontId="32" fillId="6" borderId="0" xfId="0" applyFont="1" applyFill="1" applyAlignment="1">
      <alignment horizontal="left" vertical="center"/>
    </xf>
    <xf numFmtId="0" fontId="0" fillId="8" borderId="0" xfId="0" applyFill="1"/>
    <xf numFmtId="0" fontId="0" fillId="6" borderId="0" xfId="0" applyFill="1"/>
    <xf numFmtId="0" fontId="30" fillId="6" borderId="15" xfId="0" applyFont="1" applyFill="1" applyBorder="1" applyAlignment="1">
      <alignment horizontal="right" vertical="center"/>
    </xf>
    <xf numFmtId="0" fontId="34" fillId="6" borderId="25" xfId="0" applyFont="1" applyFill="1" applyBorder="1" applyAlignment="1">
      <alignment horizontal="left" vertical="center"/>
    </xf>
    <xf numFmtId="0" fontId="0" fillId="0" borderId="0" xfId="0" applyAlignment="1">
      <alignment horizontal="center"/>
    </xf>
    <xf numFmtId="0" fontId="0" fillId="6" borderId="33" xfId="0" applyFill="1" applyBorder="1" applyAlignment="1">
      <alignment vertical="center"/>
    </xf>
    <xf numFmtId="0" fontId="0" fillId="6" borderId="34" xfId="0" applyFill="1" applyBorder="1" applyAlignment="1">
      <alignment vertical="center"/>
    </xf>
    <xf numFmtId="0" fontId="2" fillId="0" borderId="6" xfId="0" applyFont="1" applyBorder="1"/>
    <xf numFmtId="0" fontId="44" fillId="6" borderId="0" xfId="0" applyFont="1" applyFill="1" applyAlignment="1">
      <alignment horizontal="center"/>
    </xf>
    <xf numFmtId="0" fontId="0" fillId="17" borderId="0" xfId="0" applyFill="1"/>
    <xf numFmtId="0" fontId="0" fillId="16" borderId="0" xfId="0" applyFill="1"/>
    <xf numFmtId="0" fontId="57" fillId="6" borderId="0" xfId="0" applyFont="1" applyFill="1"/>
    <xf numFmtId="0" fontId="61" fillId="0" borderId="0" xfId="0" applyFont="1"/>
    <xf numFmtId="0" fontId="8" fillId="0" borderId="0" xfId="1"/>
    <xf numFmtId="0" fontId="10" fillId="0" borderId="0" xfId="0" applyFont="1" applyAlignment="1">
      <alignment horizontal="center" vertical="center"/>
    </xf>
    <xf numFmtId="0" fontId="0" fillId="6" borderId="4" xfId="0" applyFill="1" applyBorder="1" applyAlignment="1">
      <alignment horizontal="center" vertical="center"/>
    </xf>
    <xf numFmtId="0" fontId="0" fillId="6" borderId="5" xfId="0" applyFill="1" applyBorder="1" applyAlignment="1">
      <alignment horizontal="center" vertical="center"/>
    </xf>
    <xf numFmtId="0" fontId="0" fillId="0" borderId="0" xfId="0" applyAlignment="1">
      <alignment horizontal="center" vertical="top"/>
    </xf>
    <xf numFmtId="0" fontId="0" fillId="0" borderId="6" xfId="0" applyBorder="1"/>
    <xf numFmtId="0" fontId="0" fillId="0" borderId="0" xfId="0" applyAlignment="1">
      <alignment horizontal="right"/>
    </xf>
    <xf numFmtId="0" fontId="2" fillId="0" borderId="7" xfId="0" applyFont="1" applyBorder="1"/>
    <xf numFmtId="0" fontId="0" fillId="0" borderId="0" xfId="0" applyAlignment="1">
      <alignment vertical="center"/>
    </xf>
    <xf numFmtId="0" fontId="25" fillId="0" borderId="18" xfId="4" applyFont="1" applyBorder="1" applyAlignment="1">
      <alignment horizontal="center" vertical="center" wrapText="1"/>
    </xf>
    <xf numFmtId="1" fontId="25" fillId="0" borderId="19" xfId="4" applyNumberFormat="1" applyFont="1" applyFill="1" applyBorder="1" applyAlignment="1">
      <alignment horizontal="center" vertical="center" wrapText="1"/>
    </xf>
    <xf numFmtId="170" fontId="26" fillId="0" borderId="17" xfId="4" applyNumberFormat="1" applyFont="1" applyBorder="1" applyAlignment="1">
      <alignment horizontal="right" vertical="center"/>
    </xf>
    <xf numFmtId="0" fontId="26" fillId="0" borderId="21" xfId="4" applyFont="1" applyBorder="1" applyAlignment="1">
      <alignment horizontal="center" vertical="center"/>
    </xf>
    <xf numFmtId="0" fontId="27" fillId="0" borderId="22" xfId="0" applyFont="1" applyBorder="1" applyAlignment="1">
      <alignment horizontal="left" vertical="center" indent="1"/>
    </xf>
    <xf numFmtId="169" fontId="28" fillId="6" borderId="20" xfId="4" applyNumberFormat="1" applyFont="1" applyFill="1" applyBorder="1" applyAlignment="1">
      <alignment horizontal="center" vertical="center"/>
    </xf>
    <xf numFmtId="0" fontId="29" fillId="0" borderId="18" xfId="4" applyFont="1" applyBorder="1" applyAlignment="1">
      <alignment horizontal="center" vertical="center" wrapText="1"/>
    </xf>
    <xf numFmtId="171" fontId="9" fillId="0" borderId="0" xfId="0" applyNumberFormat="1" applyFont="1" applyAlignment="1">
      <alignment vertical="center"/>
    </xf>
    <xf numFmtId="167" fontId="0" fillId="0" borderId="0" xfId="0" applyNumberFormat="1" applyAlignment="1">
      <alignment vertical="center"/>
    </xf>
    <xf numFmtId="165" fontId="21" fillId="0" borderId="0" xfId="0" applyNumberFormat="1" applyFont="1" applyAlignment="1">
      <alignment vertical="center"/>
    </xf>
    <xf numFmtId="0" fontId="37" fillId="0" borderId="0" xfId="0" applyFont="1"/>
    <xf numFmtId="0" fontId="36" fillId="0" borderId="0" xfId="0" applyFont="1"/>
    <xf numFmtId="166" fontId="25" fillId="6" borderId="0" xfId="2" applyNumberFormat="1" applyFont="1" applyFill="1" applyAlignment="1">
      <alignment vertical="center"/>
    </xf>
    <xf numFmtId="0" fontId="58" fillId="6" borderId="0" xfId="0" applyFont="1" applyFill="1"/>
    <xf numFmtId="0" fontId="55" fillId="6" borderId="0" xfId="0" applyFont="1" applyFill="1" applyAlignment="1">
      <alignment horizontal="left"/>
    </xf>
    <xf numFmtId="0" fontId="64" fillId="6" borderId="0" xfId="0" applyFont="1" applyFill="1"/>
    <xf numFmtId="0" fontId="54" fillId="6" borderId="0" xfId="0" applyFont="1" applyFill="1"/>
    <xf numFmtId="0" fontId="46" fillId="6" borderId="0" xfId="0" applyFont="1" applyFill="1" applyAlignment="1">
      <alignment horizontal="center" vertical="center"/>
    </xf>
    <xf numFmtId="0" fontId="59" fillId="6" borderId="0" xfId="0" applyFont="1" applyFill="1" applyAlignment="1">
      <alignment vertical="center"/>
    </xf>
    <xf numFmtId="0" fontId="36" fillId="6" borderId="0" xfId="0" applyFont="1" applyFill="1"/>
    <xf numFmtId="0" fontId="49" fillId="6" borderId="0" xfId="0" applyFont="1" applyFill="1" applyAlignment="1">
      <alignment horizontal="right"/>
    </xf>
    <xf numFmtId="0" fontId="65" fillId="6" borderId="0" xfId="0" applyFont="1" applyFill="1" applyAlignment="1">
      <alignment horizontal="left"/>
    </xf>
    <xf numFmtId="0" fontId="62" fillId="6" borderId="0" xfId="0" applyFont="1" applyFill="1" applyAlignment="1">
      <alignment horizontal="center" vertical="center"/>
    </xf>
    <xf numFmtId="0" fontId="9" fillId="6" borderId="0" xfId="0" applyFont="1" applyFill="1" applyAlignment="1">
      <alignment horizontal="left" vertical="center"/>
    </xf>
    <xf numFmtId="0" fontId="0" fillId="6" borderId="0" xfId="0" applyFill="1" applyAlignment="1">
      <alignment horizontal="center" vertical="center"/>
    </xf>
    <xf numFmtId="0" fontId="11" fillId="6" borderId="0" xfId="0" applyFont="1" applyFill="1" applyAlignment="1">
      <alignment horizontal="center" vertical="center"/>
    </xf>
    <xf numFmtId="0" fontId="35" fillId="6" borderId="0" xfId="0" applyFont="1" applyFill="1"/>
    <xf numFmtId="0" fontId="0" fillId="6" borderId="0" xfId="0" applyFill="1" applyAlignment="1">
      <alignment horizontal="right"/>
    </xf>
    <xf numFmtId="0" fontId="45" fillId="6" borderId="0" xfId="0" applyFont="1" applyFill="1"/>
    <xf numFmtId="0" fontId="37" fillId="6" borderId="0" xfId="0" applyFont="1" applyFill="1"/>
    <xf numFmtId="0" fontId="50" fillId="6" borderId="0" xfId="0" applyFont="1" applyFill="1"/>
    <xf numFmtId="0" fontId="2" fillId="6" borderId="0" xfId="0" applyFont="1" applyFill="1"/>
    <xf numFmtId="0" fontId="47" fillId="6" borderId="0" xfId="0" applyFont="1" applyFill="1" applyAlignment="1">
      <alignment horizontal="center"/>
    </xf>
    <xf numFmtId="0" fontId="63" fillId="6" borderId="0" xfId="0" applyFont="1" applyFill="1"/>
    <xf numFmtId="0" fontId="60" fillId="6" borderId="0" xfId="0" applyFont="1" applyFill="1" applyAlignment="1">
      <alignment vertical="center"/>
    </xf>
    <xf numFmtId="0" fontId="56" fillId="6" borderId="0" xfId="0" applyFont="1" applyFill="1"/>
    <xf numFmtId="0" fontId="68" fillId="6" borderId="0" xfId="0" applyFont="1" applyFill="1" applyAlignment="1">
      <alignment horizontal="right"/>
    </xf>
    <xf numFmtId="0" fontId="10" fillId="6" borderId="35" xfId="0" applyFont="1" applyFill="1" applyBorder="1" applyAlignment="1">
      <alignment horizontal="center" vertical="center"/>
    </xf>
    <xf numFmtId="166" fontId="16" fillId="10" borderId="2" xfId="2" applyNumberFormat="1" applyFont="1" applyFill="1" applyBorder="1" applyAlignment="1">
      <alignment vertical="center"/>
    </xf>
    <xf numFmtId="0" fontId="20" fillId="8" borderId="3" xfId="0" applyFont="1" applyFill="1" applyBorder="1" applyAlignment="1">
      <alignment vertical="center"/>
    </xf>
    <xf numFmtId="166" fontId="14" fillId="7" borderId="36" xfId="2" applyNumberFormat="1" applyFont="1" applyFill="1" applyBorder="1" applyAlignment="1">
      <alignment vertical="center"/>
    </xf>
    <xf numFmtId="0" fontId="66" fillId="6" borderId="0" xfId="0" applyFont="1" applyFill="1" applyAlignment="1">
      <alignment horizontal="center"/>
    </xf>
    <xf numFmtId="0" fontId="22" fillId="6" borderId="0" xfId="0" applyFont="1" applyFill="1"/>
    <xf numFmtId="0" fontId="38" fillId="6" borderId="0" xfId="0" applyFont="1" applyFill="1"/>
    <xf numFmtId="0" fontId="67" fillId="6" borderId="0" xfId="0" applyFont="1" applyFill="1"/>
    <xf numFmtId="171" fontId="9" fillId="6" borderId="0" xfId="0" applyNumberFormat="1" applyFont="1" applyFill="1" applyAlignment="1">
      <alignment vertical="center"/>
    </xf>
    <xf numFmtId="0" fontId="41" fillId="6" borderId="0" xfId="0" applyFont="1" applyFill="1"/>
    <xf numFmtId="0" fontId="42" fillId="6" borderId="0" xfId="1" applyFont="1" applyFill="1"/>
    <xf numFmtId="0" fontId="52" fillId="6" borderId="0" xfId="0" applyFont="1" applyFill="1" applyAlignment="1">
      <alignment horizontal="center"/>
    </xf>
    <xf numFmtId="169" fontId="28" fillId="6" borderId="0" xfId="4" applyNumberFormat="1" applyFont="1" applyFill="1" applyAlignment="1">
      <alignment horizontal="center" vertical="center"/>
    </xf>
    <xf numFmtId="170" fontId="26" fillId="0" borderId="0" xfId="4" applyNumberFormat="1" applyFont="1" applyAlignment="1">
      <alignment horizontal="right" vertical="center"/>
    </xf>
    <xf numFmtId="0" fontId="26" fillId="0" borderId="0" xfId="4" applyFont="1" applyAlignment="1">
      <alignment horizontal="center" vertical="center"/>
    </xf>
    <xf numFmtId="164" fontId="0" fillId="0" borderId="0" xfId="0" applyNumberFormat="1" applyAlignment="1">
      <alignment horizontal="center"/>
    </xf>
    <xf numFmtId="165" fontId="0" fillId="0" borderId="0" xfId="0" applyNumberFormat="1" applyAlignment="1">
      <alignment horizontal="center"/>
    </xf>
    <xf numFmtId="0" fontId="0" fillId="6" borderId="37" xfId="0" applyFill="1" applyBorder="1" applyAlignment="1">
      <alignment horizontal="center" vertical="center"/>
    </xf>
    <xf numFmtId="0" fontId="0" fillId="6" borderId="38" xfId="0" applyFill="1" applyBorder="1" applyAlignment="1">
      <alignment horizontal="center" vertical="center"/>
    </xf>
    <xf numFmtId="14" fontId="0" fillId="6" borderId="0" xfId="0" applyNumberFormat="1" applyFill="1"/>
    <xf numFmtId="0" fontId="0" fillId="6" borderId="0" xfId="0" applyFill="1" applyAlignment="1">
      <alignment horizontal="left"/>
    </xf>
    <xf numFmtId="0" fontId="24" fillId="0" borderId="0" xfId="4" applyFont="1" applyFill="1" applyAlignment="1">
      <alignment horizontal="center"/>
    </xf>
    <xf numFmtId="0" fontId="35" fillId="0" borderId="0" xfId="0" applyFont="1" applyAlignment="1">
      <alignment horizontal="center" vertical="center"/>
    </xf>
    <xf numFmtId="174" fontId="40" fillId="0" borderId="0" xfId="0" applyNumberFormat="1" applyFont="1" applyAlignment="1">
      <alignment horizontal="center"/>
    </xf>
    <xf numFmtId="1" fontId="26" fillId="0" borderId="21" xfId="4" applyNumberFormat="1" applyFont="1" applyBorder="1" applyAlignment="1">
      <alignment horizontal="center" vertical="center"/>
    </xf>
    <xf numFmtId="0" fontId="12" fillId="2" borderId="10" xfId="0" applyFont="1" applyFill="1" applyBorder="1" applyAlignment="1">
      <alignment horizontal="center"/>
    </xf>
    <xf numFmtId="0" fontId="0" fillId="0" borderId="10" xfId="0" applyBorder="1" applyAlignment="1">
      <alignment horizontal="center" vertical="center"/>
    </xf>
    <xf numFmtId="0" fontId="0" fillId="0" borderId="13" xfId="0" applyBorder="1" applyAlignment="1">
      <alignment horizontal="center" vertical="center"/>
    </xf>
    <xf numFmtId="0" fontId="0" fillId="0" borderId="39" xfId="0" applyBorder="1" applyAlignment="1">
      <alignment vertical="center"/>
    </xf>
    <xf numFmtId="0" fontId="10" fillId="0" borderId="39" xfId="0" applyFont="1" applyBorder="1" applyAlignment="1">
      <alignment horizontal="center" vertical="center"/>
    </xf>
    <xf numFmtId="0" fontId="0" fillId="0" borderId="33" xfId="0" applyBorder="1"/>
    <xf numFmtId="0" fontId="0" fillId="0" borderId="34" xfId="0" applyBorder="1"/>
    <xf numFmtId="0" fontId="12" fillId="2" borderId="0" xfId="0" applyFont="1" applyFill="1" applyAlignment="1">
      <alignment horizontal="right" vertical="center"/>
    </xf>
    <xf numFmtId="0" fontId="33" fillId="6" borderId="0" xfId="0" applyFont="1" applyFill="1" applyAlignment="1">
      <alignment horizontal="center"/>
    </xf>
    <xf numFmtId="164" fontId="0" fillId="8" borderId="0" xfId="0" applyNumberFormat="1" applyFill="1" applyAlignment="1">
      <alignment horizontal="center"/>
    </xf>
    <xf numFmtId="171" fontId="9" fillId="8" borderId="0" xfId="0" applyNumberFormat="1" applyFont="1" applyFill="1" applyAlignment="1">
      <alignment horizontal="center"/>
    </xf>
    <xf numFmtId="0" fontId="12" fillId="2" borderId="0" xfId="0" applyFont="1" applyFill="1" applyAlignment="1">
      <alignment horizontal="left" vertical="center"/>
    </xf>
    <xf numFmtId="0" fontId="0" fillId="6" borderId="42" xfId="0" applyFill="1" applyBorder="1" applyAlignment="1">
      <alignment horizontal="center" vertical="center"/>
    </xf>
    <xf numFmtId="0" fontId="0" fillId="6" borderId="26" xfId="0" applyFill="1" applyBorder="1" applyAlignment="1">
      <alignment horizontal="center" vertical="center"/>
    </xf>
    <xf numFmtId="0" fontId="0" fillId="6" borderId="43" xfId="0" applyFill="1" applyBorder="1" applyAlignment="1">
      <alignment horizontal="center" vertical="center"/>
    </xf>
    <xf numFmtId="0" fontId="0" fillId="6" borderId="44" xfId="0" applyFill="1" applyBorder="1" applyAlignment="1">
      <alignment horizontal="center" vertical="center"/>
    </xf>
    <xf numFmtId="0" fontId="0" fillId="6" borderId="45" xfId="0" applyFill="1" applyBorder="1" applyAlignment="1">
      <alignment horizontal="center" vertical="center"/>
    </xf>
    <xf numFmtId="0" fontId="70" fillId="0" borderId="0" xfId="0" applyFont="1" applyAlignment="1">
      <alignment horizontal="center" vertical="center" wrapText="1"/>
    </xf>
    <xf numFmtId="0" fontId="71" fillId="0" borderId="0" xfId="0" applyFont="1" applyAlignment="1">
      <alignment horizontal="center" vertical="center" wrapText="1"/>
    </xf>
    <xf numFmtId="0" fontId="22" fillId="6" borderId="40" xfId="0" applyFont="1" applyFill="1" applyBorder="1" applyAlignment="1">
      <alignment horizontal="center" vertical="center"/>
    </xf>
    <xf numFmtId="0" fontId="22" fillId="6" borderId="27" xfId="0" applyFont="1" applyFill="1" applyBorder="1" applyAlignment="1">
      <alignment horizontal="center" vertical="center"/>
    </xf>
    <xf numFmtId="0" fontId="22" fillId="6" borderId="41" xfId="0" applyFont="1" applyFill="1" applyBorder="1" applyAlignment="1">
      <alignment horizontal="center" vertical="center"/>
    </xf>
    <xf numFmtId="0" fontId="22" fillId="6" borderId="0" xfId="0" applyFont="1" applyFill="1" applyAlignment="1">
      <alignment horizontal="center" vertical="center"/>
    </xf>
    <xf numFmtId="0" fontId="72" fillId="0" borderId="0" xfId="4" applyFont="1" applyAlignment="1">
      <alignment horizontal="center" vertical="center" wrapText="1"/>
    </xf>
    <xf numFmtId="0" fontId="73" fillId="0" borderId="0" xfId="4" applyFont="1" applyAlignment="1">
      <alignment horizontal="center" vertical="center" wrapText="1"/>
    </xf>
    <xf numFmtId="1" fontId="73" fillId="0" borderId="0" xfId="4" applyNumberFormat="1" applyFont="1" applyFill="1" applyAlignment="1">
      <alignment horizontal="center" vertical="center" wrapText="1"/>
    </xf>
    <xf numFmtId="0" fontId="74" fillId="0" borderId="0" xfId="0" applyFont="1"/>
    <xf numFmtId="0" fontId="75" fillId="6" borderId="0" xfId="0" applyFont="1" applyFill="1" applyAlignment="1">
      <alignment horizontal="center"/>
    </xf>
    <xf numFmtId="0" fontId="51" fillId="6" borderId="0" xfId="0" applyFont="1" applyFill="1" applyAlignment="1">
      <alignment horizontal="center"/>
    </xf>
    <xf numFmtId="0" fontId="48" fillId="6" borderId="0" xfId="0" applyFont="1" applyFill="1" applyAlignment="1">
      <alignment horizontal="center"/>
    </xf>
    <xf numFmtId="0" fontId="76" fillId="6" borderId="0" xfId="0" applyFont="1" applyFill="1" applyAlignment="1">
      <alignment horizontal="center"/>
    </xf>
    <xf numFmtId="0" fontId="69" fillId="6" borderId="0" xfId="0" applyFont="1" applyFill="1" applyAlignment="1">
      <alignment horizontal="center"/>
    </xf>
    <xf numFmtId="0" fontId="77" fillId="6" borderId="0" xfId="0" applyFont="1" applyFill="1" applyAlignment="1">
      <alignment horizontal="center"/>
    </xf>
    <xf numFmtId="0" fontId="78" fillId="6" borderId="0" xfId="0" applyFont="1" applyFill="1" applyAlignment="1">
      <alignment horizontal="center"/>
    </xf>
    <xf numFmtId="0" fontId="91" fillId="6" borderId="20" xfId="0" applyFont="1" applyFill="1" applyBorder="1" applyAlignment="1">
      <alignment horizontal="center" vertical="center"/>
    </xf>
    <xf numFmtId="0" fontId="93" fillId="6" borderId="33" xfId="0" applyFont="1" applyFill="1" applyBorder="1" applyAlignment="1">
      <alignment vertical="center"/>
    </xf>
    <xf numFmtId="0" fontId="94" fillId="6" borderId="33" xfId="0" applyFont="1" applyFill="1" applyBorder="1" applyAlignment="1">
      <alignment vertical="center"/>
    </xf>
    <xf numFmtId="0" fontId="95" fillId="6" borderId="0" xfId="0" applyFont="1" applyFill="1" applyAlignment="1">
      <alignment horizontal="left" vertical="center"/>
    </xf>
    <xf numFmtId="0" fontId="0" fillId="0" borderId="10" xfId="0" applyBorder="1" applyAlignment="1">
      <alignment horizontal="center"/>
    </xf>
    <xf numFmtId="0" fontId="92" fillId="5" borderId="0" xfId="0" applyFont="1" applyFill="1" applyAlignment="1">
      <alignment horizontal="center"/>
    </xf>
    <xf numFmtId="0" fontId="92" fillId="4" borderId="0" xfId="0" applyFont="1" applyFill="1" applyAlignment="1">
      <alignment horizontal="center"/>
    </xf>
    <xf numFmtId="0" fontId="92" fillId="3" borderId="0" xfId="0" applyFont="1" applyFill="1" applyAlignment="1">
      <alignment horizontal="center"/>
    </xf>
    <xf numFmtId="0" fontId="92" fillId="2" borderId="0" xfId="0" applyFont="1" applyFill="1" applyAlignment="1">
      <alignment horizontal="center"/>
    </xf>
    <xf numFmtId="0" fontId="97" fillId="6" borderId="0" xfId="0" applyFont="1" applyFill="1" applyAlignment="1">
      <alignment horizontal="right"/>
    </xf>
    <xf numFmtId="0" fontId="0" fillId="6" borderId="0" xfId="0" applyFill="1" applyAlignment="1">
      <alignment horizontal="center"/>
    </xf>
    <xf numFmtId="0" fontId="43" fillId="39" borderId="0" xfId="1" applyFont="1" applyFill="1"/>
    <xf numFmtId="0" fontId="1" fillId="6" borderId="0" xfId="0" applyFont="1" applyFill="1"/>
    <xf numFmtId="0" fontId="42" fillId="39" borderId="0" xfId="1" applyFont="1" applyFill="1"/>
    <xf numFmtId="0" fontId="1" fillId="0" borderId="0" xfId="0" applyFont="1"/>
    <xf numFmtId="0" fontId="105" fillId="0" borderId="0" xfId="3" applyFont="1"/>
    <xf numFmtId="0" fontId="105" fillId="6" borderId="0" xfId="3" applyFont="1" applyFill="1"/>
    <xf numFmtId="0" fontId="107" fillId="6" borderId="66" xfId="3" applyFont="1" applyFill="1" applyBorder="1"/>
    <xf numFmtId="0" fontId="105" fillId="6" borderId="66" xfId="3" applyFont="1" applyFill="1" applyBorder="1"/>
    <xf numFmtId="0" fontId="106" fillId="6" borderId="0" xfId="3" applyFont="1" applyFill="1" applyAlignment="1">
      <alignment horizontal="center"/>
    </xf>
    <xf numFmtId="14" fontId="105" fillId="6" borderId="0" xfId="3" quotePrefix="1" applyNumberFormat="1" applyFont="1" applyFill="1"/>
    <xf numFmtId="0" fontId="108" fillId="6" borderId="0" xfId="3" applyFont="1" applyFill="1"/>
    <xf numFmtId="0" fontId="105" fillId="6" borderId="0" xfId="3" quotePrefix="1" applyFont="1" applyFill="1"/>
    <xf numFmtId="176" fontId="105" fillId="6" borderId="0" xfId="3" quotePrefix="1" applyNumberFormat="1" applyFont="1" applyFill="1" applyAlignment="1">
      <alignment horizontal="left"/>
    </xf>
    <xf numFmtId="176" fontId="105" fillId="6" borderId="0" xfId="3" applyNumberFormat="1" applyFont="1" applyFill="1" applyAlignment="1">
      <alignment horizontal="left"/>
    </xf>
    <xf numFmtId="176" fontId="105" fillId="0" borderId="0" xfId="3" applyNumberFormat="1" applyFont="1" applyAlignment="1">
      <alignment horizontal="left"/>
    </xf>
    <xf numFmtId="0" fontId="105" fillId="6" borderId="66" xfId="3" applyFont="1" applyFill="1" applyBorder="1" applyAlignment="1">
      <alignment vertical="center"/>
    </xf>
    <xf numFmtId="0" fontId="105" fillId="6" borderId="0" xfId="3" applyFont="1" applyFill="1" applyAlignment="1">
      <alignment vertical="center"/>
    </xf>
    <xf numFmtId="0" fontId="109" fillId="6" borderId="0" xfId="3" applyFont="1" applyFill="1"/>
    <xf numFmtId="0" fontId="106" fillId="6" borderId="0" xfId="3" applyFont="1" applyFill="1"/>
    <xf numFmtId="0" fontId="110" fillId="6" borderId="0" xfId="3" applyFont="1" applyFill="1"/>
    <xf numFmtId="0" fontId="105" fillId="6" borderId="0" xfId="3" applyFont="1" applyFill="1" applyAlignment="1">
      <alignment horizontal="left"/>
    </xf>
    <xf numFmtId="0" fontId="37" fillId="6" borderId="0" xfId="0" applyFont="1" applyFill="1" applyAlignment="1">
      <alignment horizontal="left"/>
    </xf>
    <xf numFmtId="0" fontId="111" fillId="6" borderId="0" xfId="0" applyFont="1" applyFill="1" applyAlignment="1">
      <alignment horizontal="left" vertical="center"/>
    </xf>
    <xf numFmtId="0" fontId="106" fillId="6" borderId="0" xfId="4" applyFont="1" applyFill="1" applyAlignment="1">
      <alignment horizontal="center"/>
    </xf>
    <xf numFmtId="0" fontId="112" fillId="6" borderId="0" xfId="0" applyFont="1" applyFill="1" applyAlignment="1">
      <alignment horizontal="left"/>
    </xf>
    <xf numFmtId="0" fontId="37" fillId="6" borderId="0" xfId="0" applyFont="1" applyFill="1" applyAlignment="1">
      <alignment vertical="center"/>
    </xf>
    <xf numFmtId="173" fontId="113" fillId="6" borderId="0" xfId="0" applyNumberFormat="1" applyFont="1" applyFill="1" applyAlignment="1">
      <alignment horizontal="left" vertical="center"/>
    </xf>
    <xf numFmtId="0" fontId="36" fillId="6" borderId="0" xfId="0" applyFont="1" applyFill="1" applyAlignment="1">
      <alignment horizontal="left"/>
    </xf>
    <xf numFmtId="0" fontId="114" fillId="6" borderId="0" xfId="0" applyFont="1" applyFill="1"/>
    <xf numFmtId="170" fontId="113" fillId="6" borderId="0" xfId="0" applyNumberFormat="1" applyFont="1" applyFill="1" applyAlignment="1">
      <alignment horizontal="left" vertical="center"/>
    </xf>
    <xf numFmtId="49" fontId="113" fillId="6" borderId="0" xfId="0" applyNumberFormat="1" applyFont="1" applyFill="1" applyAlignment="1">
      <alignment horizontal="left" vertical="center"/>
    </xf>
    <xf numFmtId="0" fontId="112" fillId="6" borderId="0" xfId="0" applyFont="1" applyFill="1" applyAlignment="1">
      <alignment horizontal="center"/>
    </xf>
    <xf numFmtId="0" fontId="106" fillId="0" borderId="49" xfId="0" applyFont="1" applyBorder="1" applyAlignment="1">
      <alignment horizontal="center"/>
    </xf>
    <xf numFmtId="0" fontId="106" fillId="0" borderId="51" xfId="0" applyFont="1" applyBorder="1" applyAlignment="1">
      <alignment horizontal="center"/>
    </xf>
    <xf numFmtId="0" fontId="106" fillId="0" borderId="50" xfId="0" applyFont="1" applyBorder="1" applyAlignment="1">
      <alignment horizontal="center"/>
    </xf>
    <xf numFmtId="0" fontId="106" fillId="0" borderId="52" xfId="0" applyFont="1" applyBorder="1" applyAlignment="1">
      <alignment horizontal="center"/>
    </xf>
    <xf numFmtId="0" fontId="106" fillId="9" borderId="51" xfId="4" applyFont="1" applyFill="1" applyBorder="1" applyAlignment="1">
      <alignment horizontal="center"/>
    </xf>
    <xf numFmtId="0" fontId="37" fillId="0" borderId="9" xfId="0" applyFont="1" applyBorder="1" applyAlignment="1">
      <alignment vertical="center"/>
    </xf>
    <xf numFmtId="175" fontId="37" fillId="0" borderId="53" xfId="0" applyNumberFormat="1" applyFont="1" applyBorder="1" applyAlignment="1">
      <alignment horizontal="center" vertical="center"/>
    </xf>
    <xf numFmtId="0" fontId="37" fillId="0" borderId="24" xfId="0" applyFont="1" applyBorder="1" applyAlignment="1">
      <alignment horizontal="center" vertical="center"/>
    </xf>
    <xf numFmtId="0" fontId="37" fillId="0" borderId="24" xfId="0" quotePrefix="1" applyFont="1" applyBorder="1" applyAlignment="1">
      <alignment vertical="center"/>
    </xf>
    <xf numFmtId="170" fontId="115" fillId="0" borderId="53" xfId="0" applyNumberFormat="1" applyFont="1" applyBorder="1" applyAlignment="1">
      <alignment horizontal="center" vertical="center"/>
    </xf>
    <xf numFmtId="0" fontId="37" fillId="0" borderId="24" xfId="0" quotePrefix="1" applyFont="1" applyBorder="1" applyAlignment="1">
      <alignment vertical="center" wrapText="1"/>
    </xf>
    <xf numFmtId="0" fontId="37" fillId="0" borderId="11" xfId="0" applyFont="1" applyBorder="1" applyAlignment="1">
      <alignment vertical="center"/>
    </xf>
    <xf numFmtId="175" fontId="37" fillId="0" borderId="54" xfId="0" applyNumberFormat="1" applyFont="1" applyBorder="1" applyAlignment="1">
      <alignment horizontal="center" vertical="center"/>
    </xf>
    <xf numFmtId="0" fontId="37" fillId="0" borderId="55" xfId="0" applyFont="1" applyBorder="1" applyAlignment="1">
      <alignment horizontal="center" vertical="center"/>
    </xf>
    <xf numFmtId="0" fontId="37" fillId="0" borderId="55" xfId="0" quotePrefix="1" applyFont="1" applyBorder="1" applyAlignment="1">
      <alignment vertical="center"/>
    </xf>
    <xf numFmtId="170" fontId="115" fillId="0" borderId="54" xfId="0" applyNumberFormat="1" applyFont="1" applyBorder="1" applyAlignment="1">
      <alignment horizontal="center" vertical="center"/>
    </xf>
    <xf numFmtId="0" fontId="106" fillId="6" borderId="0" xfId="0" applyFont="1" applyFill="1"/>
    <xf numFmtId="0" fontId="116" fillId="6" borderId="0" xfId="0" quotePrefix="1" applyFont="1" applyFill="1"/>
    <xf numFmtId="0" fontId="116" fillId="6" borderId="0" xfId="0" applyFont="1" applyFill="1"/>
    <xf numFmtId="0" fontId="117" fillId="6" borderId="0" xfId="0" quotePrefix="1" applyFont="1" applyFill="1"/>
    <xf numFmtId="0" fontId="117" fillId="6" borderId="0" xfId="0" applyFont="1" applyFill="1"/>
    <xf numFmtId="0" fontId="106" fillId="6" borderId="0" xfId="3" applyFont="1" applyFill="1" applyAlignment="1">
      <alignment horizontal="right"/>
    </xf>
    <xf numFmtId="0" fontId="118" fillId="39" borderId="0" xfId="1" applyFont="1" applyFill="1"/>
    <xf numFmtId="0" fontId="39" fillId="6" borderId="0" xfId="0" applyFont="1" applyFill="1"/>
    <xf numFmtId="0" fontId="27" fillId="6" borderId="22" xfId="0" applyFont="1" applyFill="1" applyBorder="1" applyAlignment="1">
      <alignment horizontal="left" vertical="center" indent="1"/>
    </xf>
    <xf numFmtId="0" fontId="4" fillId="6" borderId="0" xfId="0" applyFont="1" applyFill="1" applyAlignment="1">
      <alignment vertical="center"/>
    </xf>
    <xf numFmtId="0" fontId="3" fillId="6" borderId="0" xfId="0" applyFont="1" applyFill="1" applyAlignment="1">
      <alignment vertical="center"/>
    </xf>
    <xf numFmtId="0" fontId="6" fillId="6" borderId="1" xfId="0" applyFont="1" applyFill="1" applyBorder="1" applyAlignment="1">
      <alignment vertical="center"/>
    </xf>
    <xf numFmtId="0" fontId="7" fillId="6" borderId="0" xfId="0" applyFont="1" applyFill="1" applyAlignment="1">
      <alignment vertical="center"/>
    </xf>
    <xf numFmtId="0" fontId="5" fillId="6" borderId="0" xfId="0" applyFont="1" applyFill="1" applyAlignment="1">
      <alignment vertical="center"/>
    </xf>
    <xf numFmtId="0" fontId="6" fillId="6" borderId="0" xfId="0" applyFont="1" applyFill="1" applyAlignment="1">
      <alignment vertical="center"/>
    </xf>
    <xf numFmtId="0" fontId="119" fillId="0" borderId="0" xfId="0" applyFont="1"/>
    <xf numFmtId="0" fontId="99" fillId="0" borderId="0" xfId="0" applyFont="1"/>
    <xf numFmtId="0" fontId="104" fillId="18" borderId="56" xfId="0" applyFont="1" applyFill="1" applyBorder="1" applyAlignment="1">
      <alignment horizontal="center"/>
    </xf>
    <xf numFmtId="0" fontId="104" fillId="18" borderId="57" xfId="0" applyFont="1" applyFill="1" applyBorder="1" applyAlignment="1">
      <alignment horizontal="center"/>
    </xf>
    <xf numFmtId="0" fontId="1" fillId="19" borderId="20" xfId="0" applyFont="1" applyFill="1" applyBorder="1"/>
    <xf numFmtId="0" fontId="1" fillId="19" borderId="33" xfId="0" applyFont="1" applyFill="1" applyBorder="1"/>
    <xf numFmtId="0" fontId="1" fillId="19" borderId="34" xfId="0" applyFont="1" applyFill="1" applyBorder="1"/>
    <xf numFmtId="176" fontId="103" fillId="20" borderId="58" xfId="0" applyNumberFormat="1" applyFont="1" applyFill="1" applyBorder="1" applyAlignment="1">
      <alignment horizontal="center"/>
    </xf>
    <xf numFmtId="0" fontId="67" fillId="8" borderId="0" xfId="0" applyFont="1" applyFill="1"/>
    <xf numFmtId="0" fontId="99" fillId="0" borderId="0" xfId="0" applyFont="1" applyAlignment="1">
      <alignment horizontal="center"/>
    </xf>
    <xf numFmtId="14" fontId="1" fillId="0" borderId="0" xfId="0" applyNumberFormat="1" applyFont="1"/>
    <xf numFmtId="0" fontId="99" fillId="6" borderId="0" xfId="0" applyFont="1" applyFill="1" applyAlignment="1">
      <alignment horizontal="center"/>
    </xf>
    <xf numFmtId="176" fontId="103" fillId="0" borderId="60" xfId="0" applyNumberFormat="1" applyFont="1" applyBorder="1" applyAlignment="1">
      <alignment horizontal="left"/>
    </xf>
    <xf numFmtId="14" fontId="1" fillId="8" borderId="0" xfId="0" quotePrefix="1" applyNumberFormat="1" applyFont="1" applyFill="1"/>
    <xf numFmtId="0" fontId="99" fillId="6" borderId="0" xfId="0" applyFont="1" applyFill="1"/>
    <xf numFmtId="176" fontId="103" fillId="0" borderId="61" xfId="0" applyNumberFormat="1" applyFont="1" applyBorder="1" applyAlignment="1">
      <alignment horizontal="left"/>
    </xf>
    <xf numFmtId="14" fontId="1" fillId="0" borderId="0" xfId="0" quotePrefix="1" applyNumberFormat="1" applyFont="1"/>
    <xf numFmtId="176" fontId="103" fillId="0" borderId="62" xfId="0" applyNumberFormat="1" applyFont="1" applyBorder="1" applyAlignment="1">
      <alignment horizontal="left"/>
    </xf>
    <xf numFmtId="0" fontId="1" fillId="39" borderId="0" xfId="0" applyFont="1" applyFill="1"/>
    <xf numFmtId="14" fontId="119" fillId="0" borderId="81" xfId="0" applyNumberFormat="1" applyFont="1" applyBorder="1"/>
    <xf numFmtId="14" fontId="119" fillId="0" borderId="82" xfId="0" applyNumberFormat="1" applyFont="1" applyBorder="1"/>
    <xf numFmtId="14" fontId="119" fillId="0" borderId="83" xfId="0" applyNumberFormat="1" applyFont="1" applyBorder="1"/>
    <xf numFmtId="174" fontId="104" fillId="21" borderId="84" xfId="0" applyNumberFormat="1" applyFont="1" applyFill="1" applyBorder="1" applyAlignment="1">
      <alignment horizontal="center"/>
    </xf>
    <xf numFmtId="174" fontId="104" fillId="21" borderId="85" xfId="0" applyNumberFormat="1" applyFont="1" applyFill="1" applyBorder="1" applyAlignment="1">
      <alignment horizontal="center"/>
    </xf>
    <xf numFmtId="174" fontId="104" fillId="21" borderId="86" xfId="0" applyNumberFormat="1" applyFont="1" applyFill="1" applyBorder="1" applyAlignment="1">
      <alignment horizontal="center"/>
    </xf>
    <xf numFmtId="176" fontId="103" fillId="0" borderId="87" xfId="0" applyNumberFormat="1" applyFont="1" applyBorder="1" applyAlignment="1">
      <alignment horizontal="left"/>
    </xf>
    <xf numFmtId="176" fontId="103" fillId="0" borderId="88" xfId="0" applyNumberFormat="1" applyFont="1" applyBorder="1" applyAlignment="1">
      <alignment horizontal="left"/>
    </xf>
    <xf numFmtId="176" fontId="103" fillId="0" borderId="89" xfId="0" applyNumberFormat="1" applyFont="1" applyBorder="1" applyAlignment="1">
      <alignment horizontal="left"/>
    </xf>
    <xf numFmtId="176" fontId="103" fillId="0" borderId="90" xfId="0" applyNumberFormat="1" applyFont="1" applyBorder="1" applyAlignment="1">
      <alignment horizontal="left"/>
    </xf>
    <xf numFmtId="176" fontId="103" fillId="0" borderId="91" xfId="0" applyNumberFormat="1" applyFont="1" applyBorder="1" applyAlignment="1">
      <alignment horizontal="left"/>
    </xf>
    <xf numFmtId="176" fontId="103" fillId="0" borderId="92" xfId="0" applyNumberFormat="1" applyFont="1" applyBorder="1" applyAlignment="1">
      <alignment horizontal="left"/>
    </xf>
    <xf numFmtId="0" fontId="111" fillId="6" borderId="0" xfId="0" applyFont="1" applyFill="1"/>
    <xf numFmtId="14" fontId="100" fillId="40" borderId="59" xfId="0" applyNumberFormat="1" applyFont="1" applyFill="1" applyBorder="1" applyAlignment="1">
      <alignment horizontal="center"/>
    </xf>
    <xf numFmtId="171" fontId="67" fillId="0" borderId="0" xfId="0" applyNumberFormat="1" applyFont="1" applyAlignment="1">
      <alignment horizontal="center"/>
    </xf>
    <xf numFmtId="164" fontId="0" fillId="6" borderId="0" xfId="0" applyNumberFormat="1" applyFill="1" applyAlignment="1">
      <alignment horizontal="center"/>
    </xf>
    <xf numFmtId="165" fontId="0" fillId="6" borderId="0" xfId="0" applyNumberFormat="1" applyFill="1" applyAlignment="1">
      <alignment horizontal="center"/>
    </xf>
    <xf numFmtId="0" fontId="106" fillId="0" borderId="0" xfId="6" applyFont="1" applyAlignment="1">
      <alignment horizontal="centerContinuous" vertical="center"/>
    </xf>
    <xf numFmtId="0" fontId="122" fillId="23" borderId="29" xfId="6" applyFont="1" applyFill="1" applyBorder="1" applyAlignment="1">
      <alignment horizontal="left" vertical="center"/>
    </xf>
    <xf numFmtId="0" fontId="106" fillId="0" borderId="0" xfId="6" applyFont="1" applyAlignment="1">
      <alignment horizontal="center" vertical="center"/>
    </xf>
    <xf numFmtId="179" fontId="106" fillId="7" borderId="23" xfId="6" applyNumberFormat="1" applyFont="1" applyFill="1" applyBorder="1" applyAlignment="1">
      <alignment horizontal="centerContinuous" vertical="center"/>
    </xf>
    <xf numFmtId="179" fontId="106" fillId="7" borderId="15" xfId="6" applyNumberFormat="1" applyFont="1" applyFill="1" applyBorder="1" applyAlignment="1">
      <alignment horizontal="centerContinuous" vertical="center"/>
    </xf>
    <xf numFmtId="179" fontId="106" fillId="7" borderId="32" xfId="6" applyNumberFormat="1" applyFont="1" applyFill="1" applyBorder="1" applyAlignment="1">
      <alignment horizontal="centerContinuous" vertical="center"/>
    </xf>
    <xf numFmtId="0" fontId="106" fillId="0" borderId="0" xfId="6" applyFont="1" applyAlignment="1">
      <alignment horizontal="left" vertical="center"/>
    </xf>
    <xf numFmtId="166" fontId="105" fillId="19" borderId="5" xfId="6" applyNumberFormat="1" applyFont="1" applyFill="1" applyBorder="1" applyAlignment="1">
      <alignment horizontal="center" vertical="center"/>
    </xf>
    <xf numFmtId="166" fontId="109" fillId="19" borderId="5" xfId="6" applyNumberFormat="1" applyFont="1" applyFill="1" applyBorder="1" applyAlignment="1">
      <alignment horizontal="center" vertical="center"/>
    </xf>
    <xf numFmtId="0" fontId="105" fillId="31" borderId="79" xfId="11" applyFont="1" applyFill="1" applyBorder="1" applyAlignment="1">
      <alignment horizontal="center" vertical="center"/>
    </xf>
    <xf numFmtId="0" fontId="106" fillId="0" borderId="0" xfId="6" applyFont="1" applyAlignment="1">
      <alignment horizontal="right" vertical="center"/>
    </xf>
    <xf numFmtId="0" fontId="123" fillId="18" borderId="79" xfId="11" applyFont="1" applyFill="1" applyBorder="1" applyAlignment="1">
      <alignment horizontal="center" vertical="center"/>
    </xf>
    <xf numFmtId="0" fontId="123" fillId="31" borderId="79" xfId="11" applyFont="1" applyFill="1" applyBorder="1" applyAlignment="1">
      <alignment horizontal="center" vertical="center"/>
    </xf>
    <xf numFmtId="0" fontId="105" fillId="34" borderId="79" xfId="11" applyFont="1" applyFill="1" applyBorder="1" applyAlignment="1">
      <alignment horizontal="center" vertical="center"/>
    </xf>
    <xf numFmtId="0" fontId="106" fillId="35" borderId="79" xfId="11" applyFont="1" applyFill="1" applyBorder="1" applyAlignment="1">
      <alignment horizontal="center" vertical="center"/>
    </xf>
    <xf numFmtId="0" fontId="105" fillId="0" borderId="5" xfId="6" applyFont="1" applyBorder="1"/>
    <xf numFmtId="0" fontId="106" fillId="0" borderId="37" xfId="5" applyFont="1" applyBorder="1" applyAlignment="1">
      <alignment horizontal="centerContinuous" vertical="center"/>
    </xf>
    <xf numFmtId="0" fontId="106" fillId="0" borderId="30" xfId="5" applyFont="1" applyBorder="1" applyAlignment="1">
      <alignment horizontal="centerContinuous" vertical="center"/>
    </xf>
    <xf numFmtId="0" fontId="105" fillId="0" borderId="30" xfId="5" applyFont="1" applyBorder="1" applyAlignment="1">
      <alignment horizontal="centerContinuous" vertical="center"/>
    </xf>
    <xf numFmtId="0" fontId="105" fillId="0" borderId="31" xfId="5" applyFont="1" applyBorder="1" applyAlignment="1">
      <alignment horizontal="centerContinuous" vertical="center"/>
    </xf>
    <xf numFmtId="0" fontId="105" fillId="0" borderId="0" xfId="5" applyFont="1"/>
    <xf numFmtId="0" fontId="105" fillId="0" borderId="0" xfId="5" applyFont="1" applyAlignment="1">
      <alignment vertical="center"/>
    </xf>
    <xf numFmtId="0" fontId="105" fillId="0" borderId="24" xfId="6" applyFont="1" applyBorder="1" applyAlignment="1">
      <alignment vertical="center"/>
    </xf>
    <xf numFmtId="0" fontId="105" fillId="0" borderId="70" xfId="6" applyFont="1" applyBorder="1" applyAlignment="1">
      <alignment vertical="center"/>
    </xf>
    <xf numFmtId="0" fontId="105" fillId="0" borderId="0" xfId="6" applyFont="1" applyAlignment="1">
      <alignment vertical="center"/>
    </xf>
    <xf numFmtId="0" fontId="106" fillId="21" borderId="76" xfId="5" applyFont="1" applyFill="1" applyBorder="1" applyAlignment="1">
      <alignment horizontal="centerContinuous" vertical="center"/>
    </xf>
    <xf numFmtId="0" fontId="106" fillId="21" borderId="77" xfId="5" applyFont="1" applyFill="1" applyBorder="1" applyAlignment="1">
      <alignment horizontal="centerContinuous" vertical="center"/>
    </xf>
    <xf numFmtId="0" fontId="106" fillId="21" borderId="78" xfId="5" applyFont="1" applyFill="1" applyBorder="1" applyAlignment="1">
      <alignment horizontal="centerContinuous" vertical="center"/>
    </xf>
    <xf numFmtId="0" fontId="105" fillId="0" borderId="29" xfId="5" applyFont="1" applyBorder="1" applyAlignment="1">
      <alignment horizontal="center" vertical="center" textRotation="90"/>
    </xf>
    <xf numFmtId="0" fontId="124" fillId="0" borderId="0" xfId="0" applyFont="1"/>
    <xf numFmtId="177" fontId="105" fillId="0" borderId="30" xfId="5" applyNumberFormat="1" applyFont="1" applyBorder="1" applyAlignment="1">
      <alignment vertical="center"/>
    </xf>
    <xf numFmtId="49" fontId="106" fillId="0" borderId="0" xfId="5" applyNumberFormat="1" applyFont="1" applyAlignment="1">
      <alignment vertical="center"/>
    </xf>
    <xf numFmtId="1" fontId="125" fillId="0" borderId="74" xfId="5" applyNumberFormat="1" applyFont="1" applyBorder="1" applyAlignment="1">
      <alignment vertical="center"/>
    </xf>
    <xf numFmtId="1" fontId="105" fillId="0" borderId="74" xfId="5" applyNumberFormat="1" applyFont="1" applyBorder="1" applyAlignment="1">
      <alignment vertical="center"/>
    </xf>
    <xf numFmtId="1" fontId="105" fillId="0" borderId="0" xfId="5" applyNumberFormat="1" applyFont="1" applyAlignment="1">
      <alignment vertical="center"/>
    </xf>
    <xf numFmtId="178" fontId="105" fillId="0" borderId="74" xfId="5" applyNumberFormat="1" applyFont="1" applyBorder="1" applyAlignment="1">
      <alignment vertical="center"/>
    </xf>
    <xf numFmtId="178" fontId="105" fillId="0" borderId="0" xfId="5" applyNumberFormat="1" applyFont="1" applyAlignment="1">
      <alignment vertical="center"/>
    </xf>
    <xf numFmtId="178" fontId="126" fillId="0" borderId="0" xfId="5" applyNumberFormat="1" applyFont="1" applyAlignment="1">
      <alignment vertical="center"/>
    </xf>
    <xf numFmtId="0" fontId="105" fillId="0" borderId="34" xfId="6" applyFont="1" applyBorder="1" applyAlignment="1">
      <alignment vertical="center"/>
    </xf>
    <xf numFmtId="0" fontId="105" fillId="0" borderId="0" xfId="6" applyFont="1"/>
    <xf numFmtId="0" fontId="105" fillId="0" borderId="0" xfId="6" applyFont="1" applyAlignment="1">
      <alignment horizontal="centerContinuous" vertical="center"/>
    </xf>
    <xf numFmtId="0" fontId="127" fillId="0" borderId="0" xfId="6" applyFont="1" applyAlignment="1">
      <alignment horizontal="centerContinuous" vertical="center"/>
    </xf>
    <xf numFmtId="0" fontId="122" fillId="23" borderId="30" xfId="6" applyFont="1" applyFill="1" applyBorder="1" applyAlignment="1">
      <alignment horizontal="centerContinuous" vertical="center"/>
    </xf>
    <xf numFmtId="0" fontId="122" fillId="23" borderId="31" xfId="6" applyFont="1" applyFill="1" applyBorder="1" applyAlignment="1">
      <alignment horizontal="centerContinuous" vertical="center"/>
    </xf>
    <xf numFmtId="0" fontId="105" fillId="24" borderId="79" xfId="8" applyFont="1" applyFill="1" applyBorder="1" applyAlignment="1">
      <alignment horizontal="center" vertical="center"/>
    </xf>
    <xf numFmtId="0" fontId="105" fillId="0" borderId="0" xfId="6" applyFont="1" applyAlignment="1">
      <alignment horizontal="left" vertical="center"/>
    </xf>
    <xf numFmtId="0" fontId="105" fillId="0" borderId="0" xfId="6" applyFont="1" applyAlignment="1">
      <alignment horizontal="centerContinuous" vertical="center" wrapText="1"/>
    </xf>
    <xf numFmtId="0" fontId="109" fillId="25" borderId="79" xfId="6" applyFont="1" applyFill="1" applyBorder="1" applyAlignment="1" applyProtection="1">
      <alignment horizontal="left" vertical="center"/>
      <protection locked="0"/>
    </xf>
    <xf numFmtId="1" fontId="110" fillId="26" borderId="79" xfId="6" applyNumberFormat="1" applyFont="1" applyFill="1" applyBorder="1" applyAlignment="1">
      <alignment horizontal="left" vertical="center"/>
    </xf>
    <xf numFmtId="1" fontId="126" fillId="27" borderId="79" xfId="9" applyNumberFormat="1" applyFont="1" applyFill="1" applyBorder="1" applyAlignment="1">
      <alignment horizontal="left" vertical="center"/>
    </xf>
    <xf numFmtId="0" fontId="105" fillId="0" borderId="25" xfId="6" applyFont="1" applyBorder="1" applyAlignment="1">
      <alignment horizontal="centerContinuous" vertical="center"/>
    </xf>
    <xf numFmtId="0" fontId="122" fillId="28" borderId="79" xfId="6" applyFont="1" applyFill="1" applyBorder="1" applyAlignment="1">
      <alignment horizontal="center" vertical="center"/>
    </xf>
    <xf numFmtId="0" fontId="105" fillId="0" borderId="0" xfId="6" applyFont="1" applyAlignment="1">
      <alignment horizontal="right" vertical="center"/>
    </xf>
    <xf numFmtId="0" fontId="125" fillId="29" borderId="79" xfId="6" applyFont="1" applyFill="1" applyBorder="1" applyAlignment="1" applyProtection="1">
      <alignment horizontal="center" vertical="center"/>
      <protection locked="0"/>
    </xf>
    <xf numFmtId="166" fontId="106" fillId="7" borderId="80" xfId="10" applyNumberFormat="1" applyFont="1" applyFill="1" applyBorder="1" applyAlignment="1" applyProtection="1">
      <alignment horizontal="center" vertical="center" wrapText="1"/>
      <protection locked="0"/>
    </xf>
    <xf numFmtId="166" fontId="106" fillId="7" borderId="4" xfId="10" applyNumberFormat="1" applyFont="1" applyFill="1" applyBorder="1" applyAlignment="1" applyProtection="1">
      <alignment horizontal="center" vertical="center" wrapText="1"/>
      <protection locked="0"/>
    </xf>
    <xf numFmtId="1" fontId="105" fillId="20" borderId="4" xfId="10" applyNumberFormat="1" applyFont="1" applyFill="1" applyBorder="1" applyAlignment="1" applyProtection="1">
      <alignment horizontal="center" vertical="center" wrapText="1"/>
      <protection locked="0"/>
    </xf>
    <xf numFmtId="0" fontId="123" fillId="18" borderId="79" xfId="6" applyFont="1" applyFill="1" applyBorder="1" applyAlignment="1">
      <alignment horizontal="center" vertical="center"/>
    </xf>
    <xf numFmtId="0" fontId="123" fillId="0" borderId="0" xfId="6" applyFont="1" applyAlignment="1">
      <alignment horizontal="right" vertical="center"/>
    </xf>
    <xf numFmtId="0" fontId="123" fillId="29" borderId="79" xfId="6" applyFont="1" applyFill="1" applyBorder="1" applyAlignment="1" applyProtection="1">
      <alignment horizontal="center" vertical="center"/>
      <protection locked="0"/>
    </xf>
    <xf numFmtId="166" fontId="123" fillId="7" borderId="80" xfId="10" applyNumberFormat="1" applyFont="1" applyFill="1" applyBorder="1" applyAlignment="1" applyProtection="1">
      <alignment horizontal="center" vertical="center" wrapText="1"/>
      <protection locked="0"/>
    </xf>
    <xf numFmtId="166" fontId="123" fillId="7" borderId="4" xfId="10" applyNumberFormat="1" applyFont="1" applyFill="1" applyBorder="1" applyAlignment="1" applyProtection="1">
      <alignment horizontal="center" vertical="center" wrapText="1"/>
      <protection locked="0"/>
    </xf>
    <xf numFmtId="1" fontId="109" fillId="20" borderId="4" xfId="10" applyNumberFormat="1" applyFont="1" applyFill="1" applyBorder="1" applyAlignment="1" applyProtection="1">
      <alignment horizontal="center" vertical="center" wrapText="1"/>
      <protection locked="0"/>
    </xf>
    <xf numFmtId="0" fontId="105" fillId="30" borderId="79" xfId="11" applyFont="1" applyFill="1" applyBorder="1" applyAlignment="1">
      <alignment horizontal="center" vertical="center"/>
    </xf>
    <xf numFmtId="0" fontId="128" fillId="0" borderId="0" xfId="6" applyFont="1" applyAlignment="1" applyProtection="1">
      <alignment horizontal="right" vertical="center"/>
      <protection locked="0"/>
    </xf>
    <xf numFmtId="0" fontId="105" fillId="0" borderId="25" xfId="6" applyFont="1" applyBorder="1" applyAlignment="1">
      <alignment vertical="center"/>
    </xf>
    <xf numFmtId="0" fontId="129" fillId="0" borderId="79" xfId="11" applyFont="1" applyBorder="1" applyAlignment="1" applyProtection="1">
      <alignment horizontal="center" vertical="center"/>
      <protection locked="0"/>
    </xf>
    <xf numFmtId="1" fontId="125" fillId="7" borderId="79" xfId="6" applyNumberFormat="1" applyFont="1" applyFill="1" applyBorder="1" applyAlignment="1" applyProtection="1">
      <alignment horizontal="center" vertical="center"/>
      <protection locked="0"/>
    </xf>
    <xf numFmtId="0" fontId="106" fillId="0" borderId="0" xfId="6" applyFont="1" applyAlignment="1">
      <alignment vertical="center"/>
    </xf>
    <xf numFmtId="0" fontId="123" fillId="32" borderId="79" xfId="6" applyFont="1" applyFill="1" applyBorder="1" applyAlignment="1">
      <alignment horizontal="center" vertical="center"/>
    </xf>
    <xf numFmtId="0" fontId="105" fillId="0" borderId="0" xfId="6" applyFont="1" applyAlignment="1" applyProtection="1">
      <alignment horizontal="right" vertical="center"/>
      <protection locked="0"/>
    </xf>
    <xf numFmtId="0" fontId="123" fillId="0" borderId="0" xfId="6" applyFont="1" applyAlignment="1" applyProtection="1">
      <alignment horizontal="right" vertical="center"/>
      <protection locked="0"/>
    </xf>
    <xf numFmtId="0" fontId="105" fillId="0" borderId="0" xfId="6" applyFont="1" applyAlignment="1">
      <alignment horizontal="center" vertical="center" wrapText="1"/>
    </xf>
    <xf numFmtId="0" fontId="105" fillId="33" borderId="79" xfId="11" applyFont="1" applyFill="1" applyBorder="1" applyAlignment="1">
      <alignment horizontal="center" vertical="center"/>
    </xf>
    <xf numFmtId="0" fontId="105" fillId="0" borderId="0" xfId="6" applyFont="1" applyAlignment="1">
      <alignment vertical="center" wrapText="1"/>
    </xf>
    <xf numFmtId="0" fontId="130" fillId="0" borderId="0" xfId="6" applyFont="1" applyAlignment="1">
      <alignment horizontal="center" vertical="center" wrapText="1"/>
    </xf>
    <xf numFmtId="0" fontId="122" fillId="36" borderId="79" xfId="6" applyFont="1" applyFill="1" applyBorder="1" applyAlignment="1">
      <alignment horizontal="center" vertical="center"/>
    </xf>
    <xf numFmtId="0" fontId="105" fillId="0" borderId="70" xfId="6" applyFont="1" applyBorder="1"/>
    <xf numFmtId="0" fontId="122" fillId="37" borderId="79" xfId="6" applyFont="1" applyFill="1" applyBorder="1" applyAlignment="1">
      <alignment horizontal="center" vertical="center"/>
    </xf>
    <xf numFmtId="49" fontId="106" fillId="38" borderId="79" xfId="6" applyNumberFormat="1" applyFont="1" applyFill="1" applyBorder="1" applyAlignment="1">
      <alignment horizontal="center" vertical="center"/>
    </xf>
    <xf numFmtId="49" fontId="105" fillId="0" borderId="79" xfId="6" applyNumberFormat="1" applyFont="1" applyBorder="1" applyAlignment="1">
      <alignment horizontal="center" vertical="center"/>
    </xf>
    <xf numFmtId="1" fontId="105" fillId="0" borderId="4" xfId="10" applyNumberFormat="1" applyFont="1" applyBorder="1" applyAlignment="1" applyProtection="1">
      <alignment horizontal="center" vertical="center" wrapText="1"/>
      <protection locked="0"/>
    </xf>
    <xf numFmtId="0" fontId="105" fillId="0" borderId="79" xfId="6" applyFont="1" applyBorder="1" applyAlignment="1">
      <alignment horizontal="center" vertical="center"/>
    </xf>
    <xf numFmtId="49" fontId="105" fillId="0" borderId="79" xfId="6" applyNumberFormat="1" applyFont="1" applyBorder="1" applyAlignment="1">
      <alignment horizontal="center" vertical="center" wrapText="1"/>
    </xf>
    <xf numFmtId="0" fontId="105" fillId="0" borderId="79" xfId="6" applyFont="1" applyBorder="1" applyAlignment="1">
      <alignment horizontal="center" vertical="center" wrapText="1"/>
    </xf>
    <xf numFmtId="0" fontId="105" fillId="0" borderId="79" xfId="6" applyFont="1" applyBorder="1"/>
    <xf numFmtId="0" fontId="105" fillId="0" borderId="80" xfId="6" applyFont="1" applyBorder="1"/>
    <xf numFmtId="0" fontId="105" fillId="0" borderId="4" xfId="6" applyFont="1" applyBorder="1"/>
    <xf numFmtId="0" fontId="105" fillId="0" borderId="0" xfId="6" applyFont="1" applyAlignment="1" applyProtection="1">
      <alignment horizontal="left" vertical="center"/>
      <protection locked="0"/>
    </xf>
    <xf numFmtId="0" fontId="105" fillId="0" borderId="23" xfId="6" applyFont="1" applyBorder="1" applyAlignment="1">
      <alignment vertical="center"/>
    </xf>
    <xf numFmtId="0" fontId="105" fillId="0" borderId="15" xfId="6" applyFont="1" applyBorder="1" applyAlignment="1">
      <alignment vertical="center"/>
    </xf>
    <xf numFmtId="0" fontId="105" fillId="38" borderId="32" xfId="6" applyFont="1" applyFill="1" applyBorder="1" applyAlignment="1">
      <alignment vertical="center"/>
    </xf>
    <xf numFmtId="0" fontId="120" fillId="0" borderId="28" xfId="6" applyFont="1" applyBorder="1" applyAlignment="1">
      <alignment vertical="center"/>
    </xf>
    <xf numFmtId="0" fontId="120" fillId="0" borderId="14" xfId="5" applyFont="1" applyBorder="1" applyAlignment="1">
      <alignment vertical="center"/>
    </xf>
    <xf numFmtId="0" fontId="120" fillId="0" borderId="14" xfId="7" applyFont="1" applyBorder="1" applyAlignment="1">
      <alignment horizontal="center" vertical="center"/>
    </xf>
    <xf numFmtId="0" fontId="120" fillId="0" borderId="67" xfId="6" applyFont="1" applyBorder="1" applyAlignment="1">
      <alignment vertical="center"/>
    </xf>
    <xf numFmtId="0" fontId="120" fillId="0" borderId="14" xfId="6" applyFont="1" applyBorder="1" applyAlignment="1">
      <alignment vertical="center"/>
    </xf>
    <xf numFmtId="0" fontId="120" fillId="0" borderId="24" xfId="6" applyFont="1" applyBorder="1" applyAlignment="1">
      <alignment vertical="center"/>
    </xf>
    <xf numFmtId="0" fontId="120" fillId="0" borderId="0" xfId="5" applyFont="1" applyAlignment="1">
      <alignment vertical="center"/>
    </xf>
    <xf numFmtId="0" fontId="120" fillId="0" borderId="0" xfId="7" applyFont="1" applyAlignment="1">
      <alignment horizontal="center" vertical="center"/>
    </xf>
    <xf numFmtId="0" fontId="120" fillId="0" borderId="70" xfId="6" applyFont="1" applyBorder="1" applyAlignment="1">
      <alignment vertical="center"/>
    </xf>
    <xf numFmtId="0" fontId="120" fillId="0" borderId="0" xfId="6" applyFont="1" applyAlignment="1">
      <alignment vertical="center"/>
    </xf>
    <xf numFmtId="0" fontId="120" fillId="0" borderId="71" xfId="6" applyFont="1" applyBorder="1" applyAlignment="1">
      <alignment vertical="center"/>
    </xf>
    <xf numFmtId="0" fontId="120" fillId="0" borderId="72" xfId="5" applyFont="1" applyBorder="1" applyAlignment="1">
      <alignment vertical="center"/>
    </xf>
    <xf numFmtId="0" fontId="120" fillId="0" borderId="74" xfId="7" applyFont="1" applyBorder="1" applyAlignment="1">
      <alignment horizontal="center" vertical="center"/>
    </xf>
    <xf numFmtId="1" fontId="120" fillId="20" borderId="70" xfId="10" applyNumberFormat="1" applyFont="1" applyFill="1" applyBorder="1" applyAlignment="1" applyProtection="1">
      <alignment horizontal="center" vertical="center" wrapText="1"/>
      <protection locked="0"/>
    </xf>
    <xf numFmtId="0" fontId="23" fillId="41" borderId="0" xfId="12" applyFill="1" applyProtection="1">
      <protection hidden="1"/>
    </xf>
    <xf numFmtId="0" fontId="98" fillId="41" borderId="0" xfId="13" applyFill="1"/>
    <xf numFmtId="0" fontId="23" fillId="41" borderId="0" xfId="12" applyFill="1" applyAlignment="1">
      <alignment vertical="center"/>
    </xf>
    <xf numFmtId="0" fontId="23" fillId="0" borderId="0" xfId="12"/>
    <xf numFmtId="0" fontId="132" fillId="41" borderId="0" xfId="12" applyFont="1" applyFill="1" applyAlignment="1">
      <alignment vertical="center"/>
    </xf>
    <xf numFmtId="0" fontId="133" fillId="41" borderId="0" xfId="14" applyFont="1" applyFill="1" applyAlignment="1" applyProtection="1">
      <alignment vertical="center"/>
      <protection hidden="1"/>
    </xf>
    <xf numFmtId="0" fontId="134" fillId="41" borderId="0" xfId="12" applyFont="1" applyFill="1" applyAlignment="1">
      <alignment vertical="center"/>
    </xf>
    <xf numFmtId="0" fontId="135" fillId="41" borderId="0" xfId="12" applyFont="1" applyFill="1" applyAlignment="1">
      <alignment vertical="center"/>
    </xf>
    <xf numFmtId="0" fontId="136" fillId="41" borderId="0" xfId="14" applyFont="1" applyFill="1" applyAlignment="1" applyProtection="1">
      <alignment vertical="center"/>
      <protection hidden="1"/>
    </xf>
    <xf numFmtId="0" fontId="137" fillId="42" borderId="0" xfId="12" applyFont="1" applyFill="1" applyAlignment="1">
      <alignment vertical="center"/>
    </xf>
    <xf numFmtId="0" fontId="138" fillId="42" borderId="0" xfId="12" applyFont="1" applyFill="1" applyAlignment="1">
      <alignment horizontal="right" vertical="center"/>
    </xf>
    <xf numFmtId="0" fontId="139" fillId="42" borderId="0" xfId="12" applyFont="1" applyFill="1" applyAlignment="1">
      <alignment vertical="center"/>
    </xf>
    <xf numFmtId="0" fontId="141" fillId="41" borderId="0" xfId="15" applyFont="1" applyFill="1" applyAlignment="1">
      <alignment vertical="center"/>
    </xf>
    <xf numFmtId="0" fontId="23" fillId="0" borderId="0" xfId="12" applyAlignment="1">
      <alignment vertical="center"/>
    </xf>
    <xf numFmtId="0" fontId="142" fillId="41" borderId="0" xfId="12" applyFont="1" applyFill="1" applyAlignment="1">
      <alignment vertical="center"/>
    </xf>
    <xf numFmtId="0" fontId="143" fillId="41" borderId="0" xfId="12" applyFont="1" applyFill="1" applyAlignment="1">
      <alignment vertical="center"/>
    </xf>
    <xf numFmtId="0" fontId="144" fillId="41" borderId="0" xfId="12" applyFont="1" applyFill="1" applyAlignment="1">
      <alignment vertical="center"/>
    </xf>
    <xf numFmtId="0" fontId="145" fillId="41" borderId="0" xfId="16" applyFont="1" applyFill="1" applyAlignment="1">
      <alignment horizontal="left" vertical="center"/>
    </xf>
    <xf numFmtId="0" fontId="144" fillId="41" borderId="0" xfId="12" applyFont="1" applyFill="1" applyAlignment="1">
      <alignment horizontal="center" vertical="center"/>
    </xf>
    <xf numFmtId="0" fontId="146" fillId="41" borderId="0" xfId="12" applyFont="1" applyFill="1" applyAlignment="1">
      <alignment vertical="center"/>
    </xf>
    <xf numFmtId="180" fontId="147" fillId="41" borderId="4" xfId="17" applyNumberFormat="1" applyFont="1" applyFill="1" applyBorder="1" applyAlignment="1">
      <alignment horizontal="center" vertical="center"/>
    </xf>
    <xf numFmtId="181" fontId="148" fillId="43" borderId="93" xfId="12" applyNumberFormat="1" applyFont="1" applyFill="1" applyBorder="1" applyAlignment="1" applyProtection="1">
      <alignment horizontal="center" vertical="center"/>
      <protection locked="0"/>
    </xf>
    <xf numFmtId="182" fontId="149" fillId="44" borderId="94" xfId="12" applyNumberFormat="1" applyFont="1" applyFill="1" applyBorder="1" applyAlignment="1">
      <alignment horizontal="center" vertical="center"/>
    </xf>
    <xf numFmtId="0" fontId="150" fillId="41" borderId="0" xfId="12" applyFont="1" applyFill="1" applyAlignment="1">
      <alignment horizontal="right" vertical="center"/>
    </xf>
    <xf numFmtId="0" fontId="143" fillId="41" borderId="0" xfId="12" applyFont="1" applyFill="1" applyAlignment="1">
      <alignment horizontal="center" vertical="center"/>
    </xf>
    <xf numFmtId="0" fontId="151" fillId="41" borderId="0" xfId="12" applyFont="1" applyFill="1" applyAlignment="1">
      <alignment horizontal="left" vertical="center"/>
    </xf>
    <xf numFmtId="0" fontId="152" fillId="41" borderId="0" xfId="12" applyFont="1" applyFill="1" applyAlignment="1">
      <alignment horizontal="left" vertical="center"/>
    </xf>
    <xf numFmtId="0" fontId="153" fillId="41" borderId="0" xfId="12" applyFont="1" applyFill="1" applyAlignment="1">
      <alignment horizontal="left" vertical="center"/>
    </xf>
    <xf numFmtId="0" fontId="154" fillId="41" borderId="0" xfId="12" applyFont="1" applyFill="1" applyAlignment="1">
      <alignment horizontal="left" vertical="center"/>
    </xf>
    <xf numFmtId="0" fontId="155" fillId="41" borderId="0" xfId="12" applyFont="1" applyFill="1" applyAlignment="1">
      <alignment horizontal="left" vertical="center"/>
    </xf>
    <xf numFmtId="0" fontId="156" fillId="41" borderId="0" xfId="12" applyFont="1" applyFill="1" applyAlignment="1">
      <alignment horizontal="left" vertical="center"/>
    </xf>
    <xf numFmtId="0" fontId="157" fillId="41" borderId="0" xfId="12" applyFont="1" applyFill="1" applyAlignment="1">
      <alignment horizontal="left" vertical="center"/>
    </xf>
    <xf numFmtId="0" fontId="158" fillId="41" borderId="0" xfId="12" applyFont="1" applyFill="1" applyAlignment="1">
      <alignment horizontal="left" vertical="center"/>
    </xf>
    <xf numFmtId="0" fontId="159" fillId="41" borderId="0" xfId="12" applyFont="1" applyFill="1" applyAlignment="1">
      <alignment horizontal="left" vertical="center"/>
    </xf>
    <xf numFmtId="0" fontId="23" fillId="41" borderId="0" xfId="14" applyFill="1" applyProtection="1">
      <protection hidden="1"/>
    </xf>
    <xf numFmtId="0" fontId="23" fillId="41" borderId="0" xfId="14" applyFill="1" applyAlignment="1">
      <alignment vertical="center"/>
    </xf>
    <xf numFmtId="0" fontId="23" fillId="0" borderId="0" xfId="14" applyAlignment="1">
      <alignment vertical="center"/>
    </xf>
    <xf numFmtId="0" fontId="142" fillId="41" borderId="0" xfId="14" applyFont="1" applyFill="1" applyAlignment="1">
      <alignment vertical="center"/>
    </xf>
    <xf numFmtId="0" fontId="160" fillId="7" borderId="0" xfId="14" applyFont="1" applyFill="1" applyAlignment="1">
      <alignment horizontal="center" vertical="center"/>
    </xf>
    <xf numFmtId="0" fontId="161" fillId="7" borderId="0" xfId="14" applyFont="1" applyFill="1" applyAlignment="1">
      <alignment horizontal="center" vertical="center"/>
    </xf>
    <xf numFmtId="0" fontId="162" fillId="7" borderId="0" xfId="14" applyFont="1" applyFill="1" applyAlignment="1">
      <alignment horizontal="center" vertical="center"/>
    </xf>
    <xf numFmtId="0" fontId="163" fillId="7" borderId="0" xfId="14" applyFont="1" applyFill="1" applyAlignment="1">
      <alignment horizontal="center" vertical="center"/>
    </xf>
    <xf numFmtId="0" fontId="164" fillId="7" borderId="0" xfId="14" applyFont="1" applyFill="1" applyAlignment="1">
      <alignment horizontal="center" vertical="center"/>
    </xf>
    <xf numFmtId="0" fontId="165" fillId="7" borderId="0" xfId="14" applyFont="1" applyFill="1" applyAlignment="1">
      <alignment horizontal="center" vertical="center"/>
    </xf>
    <xf numFmtId="0" fontId="166" fillId="7" borderId="0" xfId="14" applyFont="1" applyFill="1" applyAlignment="1">
      <alignment horizontal="center" vertical="center"/>
    </xf>
    <xf numFmtId="0" fontId="167" fillId="7" borderId="0" xfId="14" applyFont="1" applyFill="1" applyAlignment="1">
      <alignment horizontal="center" vertical="center"/>
    </xf>
    <xf numFmtId="0" fontId="168" fillId="7" borderId="0" xfId="14" applyFont="1" applyFill="1" applyAlignment="1">
      <alignment horizontal="center" vertical="center"/>
    </xf>
    <xf numFmtId="0" fontId="169" fillId="7" borderId="0" xfId="14" applyFont="1" applyFill="1" applyAlignment="1">
      <alignment horizontal="center" vertical="center"/>
    </xf>
    <xf numFmtId="0" fontId="170" fillId="7" borderId="0" xfId="14" applyFont="1" applyFill="1" applyAlignment="1">
      <alignment horizontal="center" vertical="center"/>
    </xf>
    <xf numFmtId="0" fontId="171" fillId="7" borderId="0" xfId="14" applyFont="1" applyFill="1" applyAlignment="1">
      <alignment horizontal="center" vertical="center"/>
    </xf>
    <xf numFmtId="0" fontId="172" fillId="7" borderId="0" xfId="14" applyFont="1" applyFill="1" applyAlignment="1">
      <alignment horizontal="center" vertical="center"/>
    </xf>
    <xf numFmtId="0" fontId="173" fillId="7" borderId="0" xfId="14" applyFont="1" applyFill="1" applyAlignment="1">
      <alignment horizontal="center" vertical="center"/>
    </xf>
    <xf numFmtId="0" fontId="174" fillId="7" borderId="0" xfId="14" applyFont="1" applyFill="1" applyAlignment="1">
      <alignment horizontal="center" vertical="center"/>
    </xf>
    <xf numFmtId="0" fontId="175" fillId="7" borderId="0" xfId="14" applyFont="1" applyFill="1" applyAlignment="1">
      <alignment horizontal="center" vertical="center"/>
    </xf>
    <xf numFmtId="0" fontId="176" fillId="7" borderId="0" xfId="14" applyFont="1" applyFill="1" applyAlignment="1">
      <alignment horizontal="center" vertical="center"/>
    </xf>
    <xf numFmtId="0" fontId="177" fillId="7" borderId="0" xfId="14" applyFont="1" applyFill="1" applyAlignment="1">
      <alignment horizontal="center" vertical="center"/>
    </xf>
    <xf numFmtId="0" fontId="178" fillId="6" borderId="9" xfId="14" applyFont="1" applyFill="1" applyBorder="1" applyAlignment="1">
      <alignment horizontal="center" vertical="center"/>
    </xf>
    <xf numFmtId="0" fontId="179" fillId="0" borderId="95" xfId="18" applyFont="1" applyBorder="1" applyAlignment="1">
      <alignment horizontal="center" vertical="center"/>
    </xf>
    <xf numFmtId="0" fontId="180" fillId="45" borderId="9" xfId="14" applyFont="1" applyFill="1" applyBorder="1" applyAlignment="1">
      <alignment horizontal="center" vertical="center"/>
    </xf>
    <xf numFmtId="0" fontId="180" fillId="46" borderId="9" xfId="14" applyFont="1" applyFill="1" applyBorder="1" applyAlignment="1">
      <alignment horizontal="center" vertical="center"/>
    </xf>
    <xf numFmtId="0" fontId="181" fillId="41" borderId="0" xfId="12" applyFont="1" applyFill="1" applyAlignment="1" applyProtection="1">
      <alignment horizontal="left" vertical="center"/>
      <protection hidden="1"/>
    </xf>
    <xf numFmtId="0" fontId="80" fillId="41" borderId="0" xfId="14" applyFont="1" applyFill="1" applyProtection="1">
      <protection hidden="1"/>
    </xf>
    <xf numFmtId="0" fontId="144" fillId="41" borderId="0" xfId="13" applyFont="1" applyFill="1" applyAlignment="1">
      <alignment vertical="center"/>
    </xf>
    <xf numFmtId="0" fontId="100" fillId="41" borderId="0" xfId="13" applyFont="1" applyFill="1" applyAlignment="1">
      <alignment vertical="center"/>
    </xf>
    <xf numFmtId="0" fontId="181" fillId="41" borderId="0" xfId="14" applyFont="1" applyFill="1" applyAlignment="1" applyProtection="1">
      <alignment vertical="center"/>
      <protection hidden="1"/>
    </xf>
    <xf numFmtId="0" fontId="1" fillId="41" borderId="0" xfId="13" applyFont="1" applyFill="1"/>
    <xf numFmtId="0" fontId="181" fillId="41" borderId="0" xfId="12" applyFont="1" applyFill="1" applyAlignment="1">
      <alignment horizontal="left" vertical="center"/>
    </xf>
    <xf numFmtId="0" fontId="182" fillId="41" borderId="0" xfId="12" applyFont="1" applyFill="1" applyAlignment="1">
      <alignment horizontal="center" vertical="center"/>
    </xf>
    <xf numFmtId="0" fontId="101" fillId="41" borderId="0" xfId="12" applyFont="1" applyFill="1" applyAlignment="1">
      <alignment horizontal="left" vertical="top"/>
    </xf>
    <xf numFmtId="0" fontId="183" fillId="6" borderId="0" xfId="14" applyFont="1" applyFill="1" applyAlignment="1">
      <alignment vertical="center"/>
    </xf>
    <xf numFmtId="0" fontId="23" fillId="6" borderId="0" xfId="14" applyFill="1" applyProtection="1">
      <protection hidden="1"/>
    </xf>
    <xf numFmtId="0" fontId="184" fillId="6" borderId="9" xfId="14" applyFont="1" applyFill="1" applyBorder="1" applyAlignment="1">
      <alignment vertical="center"/>
    </xf>
    <xf numFmtId="0" fontId="23" fillId="6" borderId="0" xfId="14" applyFill="1" applyAlignment="1">
      <alignment vertical="center"/>
    </xf>
    <xf numFmtId="183" fontId="185" fillId="6" borderId="0" xfId="14" applyNumberFormat="1" applyFont="1" applyFill="1" applyAlignment="1">
      <alignment vertical="center"/>
    </xf>
    <xf numFmtId="0" fontId="184" fillId="6" borderId="0" xfId="14" applyFont="1" applyFill="1" applyAlignment="1">
      <alignment horizontal="left" vertical="center"/>
    </xf>
    <xf numFmtId="0" fontId="23" fillId="0" borderId="0" xfId="14" applyProtection="1">
      <protection hidden="1"/>
    </xf>
    <xf numFmtId="0" fontId="186" fillId="47" borderId="0" xfId="14" applyFont="1" applyFill="1" applyAlignment="1">
      <alignment horizontal="center" vertical="center"/>
    </xf>
    <xf numFmtId="0" fontId="187" fillId="48" borderId="10" xfId="14" applyFont="1" applyFill="1" applyBorder="1" applyAlignment="1">
      <alignment horizontal="center" vertical="center"/>
    </xf>
    <xf numFmtId="0" fontId="187" fillId="48" borderId="0" xfId="14" applyFont="1" applyFill="1" applyAlignment="1">
      <alignment horizontal="center" vertical="center"/>
    </xf>
    <xf numFmtId="0" fontId="143" fillId="41" borderId="0" xfId="14" applyFont="1" applyFill="1" applyAlignment="1">
      <alignment vertical="center"/>
    </xf>
    <xf numFmtId="0" fontId="143" fillId="41" borderId="9" xfId="14" applyFont="1" applyFill="1" applyBorder="1" applyAlignment="1">
      <alignment vertical="center"/>
    </xf>
    <xf numFmtId="0" fontId="121" fillId="6" borderId="0" xfId="14" applyFont="1" applyFill="1" applyAlignment="1">
      <alignment horizontal="center" vertical="center"/>
    </xf>
    <xf numFmtId="0" fontId="143" fillId="41" borderId="0" xfId="14" applyFont="1" applyFill="1" applyAlignment="1">
      <alignment horizontal="right" vertical="center"/>
    </xf>
    <xf numFmtId="0" fontId="23" fillId="6" borderId="0" xfId="14" applyFill="1"/>
    <xf numFmtId="0" fontId="188" fillId="6" borderId="0" xfId="14" applyFont="1" applyFill="1"/>
    <xf numFmtId="0" fontId="189" fillId="6" borderId="0" xfId="14" applyFont="1" applyFill="1"/>
    <xf numFmtId="0" fontId="190" fillId="6" borderId="0" xfId="19" applyFont="1" applyFill="1" applyAlignment="1">
      <alignment horizontal="right" vertical="center"/>
    </xf>
    <xf numFmtId="0" fontId="189" fillId="6" borderId="0" xfId="19" applyFont="1" applyFill="1" applyAlignment="1">
      <alignment horizontal="right" vertical="center"/>
    </xf>
    <xf numFmtId="0" fontId="189" fillId="6" borderId="0" xfId="14" applyFont="1" applyFill="1" applyAlignment="1">
      <alignment vertical="center"/>
    </xf>
    <xf numFmtId="0" fontId="23" fillId="0" borderId="0" xfId="14"/>
    <xf numFmtId="0" fontId="192" fillId="41" borderId="0" xfId="20" applyFont="1" applyFill="1" applyAlignment="1" applyProtection="1">
      <alignment vertical="center"/>
    </xf>
    <xf numFmtId="0" fontId="143" fillId="41" borderId="0" xfId="21" applyFont="1" applyFill="1" applyAlignment="1">
      <alignment vertical="center"/>
    </xf>
    <xf numFmtId="0" fontId="143" fillId="41" borderId="0" xfId="15" applyFont="1" applyFill="1" applyAlignment="1">
      <alignment horizontal="center" vertical="top"/>
    </xf>
    <xf numFmtId="0" fontId="193" fillId="4" borderId="0" xfId="14" applyFont="1" applyFill="1" applyAlignment="1" applyProtection="1">
      <alignment horizontal="center" vertical="center"/>
      <protection hidden="1"/>
    </xf>
    <xf numFmtId="0" fontId="194" fillId="6" borderId="0" xfId="22" applyFont="1" applyFill="1" applyAlignment="1" applyProtection="1">
      <alignment vertical="center"/>
      <protection hidden="1"/>
    </xf>
    <xf numFmtId="0" fontId="195" fillId="41" borderId="0" xfId="14" applyFont="1" applyFill="1" applyAlignment="1">
      <alignment vertical="center"/>
    </xf>
    <xf numFmtId="0" fontId="196" fillId="4" borderId="0" xfId="14" applyFont="1" applyFill="1" applyAlignment="1" applyProtection="1">
      <alignment vertical="center"/>
      <protection hidden="1"/>
    </xf>
    <xf numFmtId="0" fontId="197" fillId="8" borderId="0" xfId="22" applyFont="1" applyFill="1" applyAlignment="1">
      <alignment vertical="center"/>
    </xf>
    <xf numFmtId="0" fontId="134" fillId="49" borderId="0" xfId="14" applyFont="1" applyFill="1" applyAlignment="1">
      <alignment vertical="center"/>
    </xf>
    <xf numFmtId="0" fontId="198" fillId="49" borderId="0" xfId="22" applyFont="1" applyFill="1" applyAlignment="1">
      <alignment vertical="center"/>
    </xf>
    <xf numFmtId="0" fontId="199" fillId="49" borderId="0" xfId="14" applyFont="1" applyFill="1" applyAlignment="1">
      <alignment vertical="center"/>
    </xf>
    <xf numFmtId="0" fontId="200" fillId="49" borderId="0" xfId="14" applyFont="1" applyFill="1"/>
    <xf numFmtId="0" fontId="201" fillId="41" borderId="0" xfId="14" applyFont="1" applyFill="1" applyAlignment="1">
      <alignment vertical="center"/>
    </xf>
    <xf numFmtId="0" fontId="199" fillId="41" borderId="0" xfId="14" applyFont="1" applyFill="1" applyAlignment="1">
      <alignment vertical="center"/>
    </xf>
    <xf numFmtId="0" fontId="200" fillId="41" borderId="0" xfId="14" applyFont="1" applyFill="1"/>
    <xf numFmtId="0" fontId="134" fillId="41" borderId="0" xfId="14" applyFont="1" applyFill="1" applyAlignment="1">
      <alignment vertical="center"/>
    </xf>
    <xf numFmtId="0" fontId="23" fillId="49" borderId="0" xfId="14" applyFill="1"/>
    <xf numFmtId="0" fontId="201" fillId="41" borderId="0" xfId="14" applyFont="1" applyFill="1"/>
    <xf numFmtId="0" fontId="197" fillId="8" borderId="0" xfId="22" applyFont="1" applyFill="1" applyAlignment="1" applyProtection="1">
      <alignment vertical="center"/>
    </xf>
    <xf numFmtId="0" fontId="198" fillId="49" borderId="0" xfId="22" applyFont="1" applyFill="1" applyAlignment="1" applyProtection="1">
      <alignment vertical="center"/>
    </xf>
    <xf numFmtId="0" fontId="196" fillId="4" borderId="0" xfId="14" applyFont="1" applyFill="1" applyAlignment="1" applyProtection="1">
      <alignment horizontal="center" vertical="center"/>
      <protection hidden="1"/>
    </xf>
    <xf numFmtId="0" fontId="202" fillId="8" borderId="0" xfId="23" applyFont="1" applyFill="1" applyAlignment="1">
      <alignment vertical="center"/>
    </xf>
    <xf numFmtId="0" fontId="203" fillId="49" borderId="0" xfId="23" applyFont="1" applyFill="1" applyAlignment="1">
      <alignment vertical="center"/>
    </xf>
    <xf numFmtId="0" fontId="181" fillId="41" borderId="0" xfId="14" applyFont="1" applyFill="1" applyAlignment="1">
      <alignment vertical="center"/>
    </xf>
    <xf numFmtId="0" fontId="196" fillId="4" borderId="0" xfId="12" applyFont="1" applyFill="1" applyAlignment="1">
      <alignment horizontal="center" vertical="center"/>
    </xf>
    <xf numFmtId="0" fontId="205" fillId="8" borderId="0" xfId="24" applyFont="1" applyFill="1" applyBorder="1" applyAlignment="1">
      <alignment horizontal="left" vertical="center"/>
    </xf>
    <xf numFmtId="0" fontId="189" fillId="49" borderId="0" xfId="19" applyFont="1" applyFill="1" applyAlignment="1">
      <alignment horizontal="left" vertical="center"/>
    </xf>
    <xf numFmtId="0" fontId="23" fillId="41" borderId="0" xfId="14" applyFill="1"/>
    <xf numFmtId="0" fontId="188" fillId="41" borderId="0" xfId="14" applyFont="1" applyFill="1"/>
    <xf numFmtId="0" fontId="189" fillId="41" borderId="0" xfId="14" applyFont="1" applyFill="1"/>
    <xf numFmtId="0" fontId="71" fillId="41" borderId="0" xfId="14" applyFont="1" applyFill="1" applyAlignment="1">
      <alignment vertical="center"/>
    </xf>
    <xf numFmtId="0" fontId="206" fillId="41" borderId="0" xfId="14" applyFont="1" applyFill="1" applyAlignment="1">
      <alignment horizontal="right" vertical="center"/>
    </xf>
    <xf numFmtId="0" fontId="189" fillId="49" borderId="0" xfId="19" applyFont="1" applyFill="1" applyAlignment="1">
      <alignment horizontal="right" vertical="center"/>
    </xf>
    <xf numFmtId="0" fontId="190" fillId="49" borderId="0" xfId="14" applyFont="1" applyFill="1"/>
    <xf numFmtId="0" fontId="189" fillId="41" borderId="0" xfId="19" applyFont="1" applyFill="1" applyAlignment="1">
      <alignment horizontal="left" vertical="center"/>
    </xf>
    <xf numFmtId="0" fontId="190" fillId="49" borderId="0" xfId="12" applyFont="1" applyFill="1"/>
    <xf numFmtId="0" fontId="189" fillId="49" borderId="0" xfId="14" applyFont="1" applyFill="1"/>
    <xf numFmtId="0" fontId="196" fillId="49" borderId="0" xfId="13" applyFont="1" applyFill="1" applyAlignment="1">
      <alignment horizontal="center" vertical="center"/>
    </xf>
    <xf numFmtId="0" fontId="207" fillId="41" borderId="0" xfId="14" applyFont="1" applyFill="1" applyAlignment="1">
      <alignment vertical="center"/>
    </xf>
    <xf numFmtId="0" fontId="207" fillId="41" borderId="0" xfId="14" applyFont="1" applyFill="1" applyProtection="1">
      <protection hidden="1"/>
    </xf>
    <xf numFmtId="0" fontId="208" fillId="41" borderId="0" xfId="14" applyFont="1" applyFill="1" applyAlignment="1">
      <alignment vertical="center"/>
    </xf>
    <xf numFmtId="0" fontId="135" fillId="41" borderId="0" xfId="14" applyFont="1" applyFill="1" applyAlignment="1">
      <alignment vertical="center"/>
    </xf>
    <xf numFmtId="0" fontId="189" fillId="41" borderId="0" xfId="14" applyFont="1" applyFill="1" applyAlignment="1">
      <alignment vertical="center"/>
    </xf>
    <xf numFmtId="0" fontId="209" fillId="41" borderId="0" xfId="14" applyFont="1" applyFill="1" applyAlignment="1">
      <alignment horizontal="center" vertical="center"/>
    </xf>
    <xf numFmtId="0" fontId="143" fillId="41" borderId="0" xfId="15" applyFont="1" applyFill="1" applyAlignment="1">
      <alignment horizontal="center" vertical="center"/>
    </xf>
    <xf numFmtId="0" fontId="102" fillId="41" borderId="0" xfId="13" applyFont="1" applyFill="1"/>
    <xf numFmtId="0" fontId="146" fillId="41" borderId="0" xfId="14" applyFont="1" applyFill="1" applyAlignment="1">
      <alignment vertical="center"/>
    </xf>
    <xf numFmtId="0" fontId="210" fillId="42" borderId="0" xfId="12" applyFont="1" applyFill="1" applyAlignment="1">
      <alignment vertical="center"/>
    </xf>
    <xf numFmtId="0" fontId="105" fillId="0" borderId="0" xfId="6" applyFont="1" applyAlignment="1">
      <alignment horizontal="center"/>
    </xf>
    <xf numFmtId="0" fontId="105" fillId="0" borderId="0" xfId="6" applyFont="1" applyAlignment="1">
      <alignment horizontal="center" vertical="center"/>
    </xf>
    <xf numFmtId="0" fontId="197" fillId="8" borderId="0" xfId="1" applyFont="1" applyFill="1" applyAlignment="1">
      <alignment vertical="center"/>
    </xf>
    <xf numFmtId="0" fontId="205" fillId="8" borderId="0" xfId="1" applyFont="1" applyFill="1" applyBorder="1" applyAlignment="1">
      <alignment horizontal="left" vertical="center"/>
    </xf>
    <xf numFmtId="0" fontId="212" fillId="6" borderId="0" xfId="25" applyFont="1" applyFill="1" applyAlignment="1">
      <alignment vertical="center"/>
    </xf>
    <xf numFmtId="0" fontId="213" fillId="41" borderId="0" xfId="14" applyFont="1" applyFill="1" applyAlignment="1" applyProtection="1">
      <alignment vertical="center"/>
      <protection hidden="1"/>
    </xf>
    <xf numFmtId="0" fontId="0" fillId="6" borderId="0" xfId="0" applyFill="1" applyAlignment="1">
      <alignment horizontal="right" vertical="center"/>
    </xf>
    <xf numFmtId="0" fontId="214" fillId="6" borderId="0" xfId="0" applyFont="1" applyFill="1"/>
    <xf numFmtId="0" fontId="215" fillId="6" borderId="0" xfId="0" applyFont="1" applyFill="1"/>
    <xf numFmtId="0" fontId="192" fillId="41" borderId="0" xfId="20" applyFont="1" applyFill="1" applyAlignment="1" applyProtection="1">
      <alignment horizontal="left" vertical="center"/>
    </xf>
    <xf numFmtId="0" fontId="91" fillId="6" borderId="20" xfId="0" applyFont="1" applyFill="1" applyBorder="1" applyAlignment="1">
      <alignment horizontal="center" vertical="center"/>
    </xf>
    <xf numFmtId="0" fontId="91" fillId="6" borderId="33" xfId="0" applyFont="1" applyFill="1" applyBorder="1" applyAlignment="1">
      <alignment horizontal="center" vertical="center"/>
    </xf>
    <xf numFmtId="0" fontId="15" fillId="6" borderId="29" xfId="2" applyFont="1" applyFill="1" applyBorder="1" applyAlignment="1">
      <alignment horizontal="center" wrapText="1"/>
    </xf>
    <xf numFmtId="0" fontId="15" fillId="6" borderId="30" xfId="2" applyFont="1" applyFill="1" applyBorder="1" applyAlignment="1">
      <alignment horizontal="center" wrapText="1"/>
    </xf>
    <xf numFmtId="0" fontId="15" fillId="6" borderId="31" xfId="2" applyFont="1" applyFill="1" applyBorder="1" applyAlignment="1">
      <alignment horizontal="center" wrapText="1"/>
    </xf>
    <xf numFmtId="0" fontId="53" fillId="0" borderId="25" xfId="0" applyFont="1" applyBorder="1" applyAlignment="1">
      <alignment horizontal="center" vertical="center"/>
    </xf>
    <xf numFmtId="166" fontId="25" fillId="6" borderId="0" xfId="2" applyNumberFormat="1" applyFont="1" applyFill="1" applyAlignment="1">
      <alignment horizontal="center" vertical="center"/>
    </xf>
    <xf numFmtId="166" fontId="25" fillId="6" borderId="25" xfId="2" applyNumberFormat="1" applyFont="1" applyFill="1" applyBorder="1" applyAlignment="1">
      <alignment horizontal="center" vertical="center"/>
    </xf>
    <xf numFmtId="166" fontId="14" fillId="6" borderId="0" xfId="2" applyNumberFormat="1" applyFont="1" applyFill="1" applyAlignment="1">
      <alignment horizontal="center" vertical="center"/>
    </xf>
    <xf numFmtId="166" fontId="14" fillId="6" borderId="25" xfId="2" applyNumberFormat="1" applyFont="1" applyFill="1" applyBorder="1" applyAlignment="1">
      <alignment horizontal="center" vertical="center"/>
    </xf>
    <xf numFmtId="0" fontId="32" fillId="6" borderId="0" xfId="0" applyFont="1" applyFill="1" applyAlignment="1">
      <alignment horizontal="center" vertical="center"/>
    </xf>
    <xf numFmtId="166" fontId="14" fillId="6" borderId="15" xfId="2" applyNumberFormat="1" applyFont="1" applyFill="1" applyBorder="1" applyAlignment="1">
      <alignment horizontal="center" vertical="center"/>
    </xf>
    <xf numFmtId="166" fontId="14" fillId="6" borderId="32" xfId="2" applyNumberFormat="1" applyFont="1" applyFill="1" applyBorder="1" applyAlignment="1">
      <alignment horizontal="center" vertical="center"/>
    </xf>
    <xf numFmtId="0" fontId="15" fillId="6" borderId="20" xfId="2" applyFont="1" applyFill="1" applyBorder="1" applyAlignment="1">
      <alignment horizontal="center" wrapText="1"/>
    </xf>
    <xf numFmtId="0" fontId="15" fillId="6" borderId="33" xfId="2" applyFont="1" applyFill="1" applyBorder="1" applyAlignment="1">
      <alignment horizontal="center" wrapText="1"/>
    </xf>
    <xf numFmtId="0" fontId="15" fillId="6" borderId="34" xfId="2" applyFont="1" applyFill="1" applyBorder="1" applyAlignment="1">
      <alignment horizontal="center" wrapText="1"/>
    </xf>
    <xf numFmtId="14" fontId="0" fillId="6" borderId="0" xfId="0" applyNumberFormat="1" applyFill="1" applyAlignment="1">
      <alignment horizontal="center"/>
    </xf>
    <xf numFmtId="0" fontId="0" fillId="6" borderId="29" xfId="0" applyFill="1" applyBorder="1" applyAlignment="1">
      <alignment horizontal="center"/>
    </xf>
    <xf numFmtId="0" fontId="0" fillId="6" borderId="30" xfId="0" applyFill="1" applyBorder="1" applyAlignment="1">
      <alignment horizontal="center"/>
    </xf>
    <xf numFmtId="0" fontId="0" fillId="6" borderId="31" xfId="0" applyFill="1" applyBorder="1" applyAlignment="1">
      <alignment horizontal="center"/>
    </xf>
    <xf numFmtId="168" fontId="40" fillId="0" borderId="30" xfId="0" applyNumberFormat="1" applyFont="1" applyBorder="1" applyAlignment="1">
      <alignment horizontal="center"/>
    </xf>
    <xf numFmtId="168" fontId="40" fillId="0" borderId="31" xfId="0" applyNumberFormat="1" applyFont="1" applyBorder="1" applyAlignment="1">
      <alignment horizontal="center"/>
    </xf>
    <xf numFmtId="0" fontId="0" fillId="6" borderId="9" xfId="0" applyFill="1" applyBorder="1" applyAlignment="1">
      <alignment horizontal="center" vertical="center" wrapText="1"/>
    </xf>
    <xf numFmtId="0" fontId="0" fillId="6" borderId="0" xfId="0" applyFill="1" applyAlignment="1">
      <alignment horizontal="center" vertical="center" wrapText="1"/>
    </xf>
    <xf numFmtId="0" fontId="96" fillId="6" borderId="9" xfId="0" applyFont="1" applyFill="1" applyBorder="1" applyAlignment="1">
      <alignment horizontal="center" vertical="center" wrapText="1"/>
    </xf>
    <xf numFmtId="0" fontId="96" fillId="6" borderId="0" xfId="0" applyFont="1" applyFill="1" applyAlignment="1">
      <alignment horizontal="center" vertical="center" wrapText="1"/>
    </xf>
    <xf numFmtId="0" fontId="15" fillId="0" borderId="29" xfId="2" applyFont="1" applyBorder="1" applyAlignment="1">
      <alignment horizontal="center" wrapText="1"/>
    </xf>
    <xf numFmtId="0" fontId="15" fillId="0" borderId="30" xfId="2" applyFont="1" applyBorder="1" applyAlignment="1">
      <alignment horizontal="center" wrapText="1"/>
    </xf>
    <xf numFmtId="0" fontId="15" fillId="0" borderId="31" xfId="2" applyFont="1" applyBorder="1" applyAlignment="1">
      <alignment horizontal="center" wrapText="1"/>
    </xf>
    <xf numFmtId="0" fontId="15" fillId="0" borderId="20" xfId="2" applyFont="1" applyBorder="1" applyAlignment="1">
      <alignment horizontal="center" wrapText="1"/>
    </xf>
    <xf numFmtId="0" fontId="15" fillId="0" borderId="33" xfId="2" applyFont="1" applyBorder="1" applyAlignment="1">
      <alignment horizontal="center" wrapText="1"/>
    </xf>
    <xf numFmtId="0" fontId="15" fillId="0" borderId="34" xfId="2" applyFont="1" applyBorder="1" applyAlignment="1">
      <alignment horizontal="center" wrapText="1"/>
    </xf>
    <xf numFmtId="0" fontId="0" fillId="6" borderId="23" xfId="0" applyFill="1" applyBorder="1" applyAlignment="1">
      <alignment horizontal="center"/>
    </xf>
    <xf numFmtId="0" fontId="0" fillId="6" borderId="15" xfId="0" applyFill="1" applyBorder="1" applyAlignment="1">
      <alignment horizontal="center"/>
    </xf>
    <xf numFmtId="0" fontId="0" fillId="6" borderId="32" xfId="0" applyFill="1" applyBorder="1" applyAlignment="1">
      <alignment horizontal="center"/>
    </xf>
    <xf numFmtId="0" fontId="47" fillId="6" borderId="0" xfId="0" applyFont="1" applyFill="1" applyAlignment="1">
      <alignment horizontal="center" vertical="center"/>
    </xf>
    <xf numFmtId="0" fontId="15" fillId="0" borderId="24" xfId="2" applyFont="1" applyBorder="1" applyAlignment="1">
      <alignment horizontal="center" wrapText="1"/>
    </xf>
    <xf numFmtId="0" fontId="15" fillId="0" borderId="0" xfId="2" applyFont="1" applyAlignment="1">
      <alignment horizontal="center" wrapText="1"/>
    </xf>
    <xf numFmtId="0" fontId="15" fillId="0" borderId="25" xfId="2" applyFont="1" applyBorder="1" applyAlignment="1">
      <alignment horizontal="center" wrapText="1"/>
    </xf>
    <xf numFmtId="168" fontId="22" fillId="6" borderId="24" xfId="0" applyNumberFormat="1" applyFont="1" applyFill="1" applyBorder="1" applyAlignment="1">
      <alignment horizontal="center"/>
    </xf>
    <xf numFmtId="168" fontId="22" fillId="6" borderId="0" xfId="0" applyNumberFormat="1" applyFont="1" applyFill="1" applyAlignment="1">
      <alignment horizontal="center"/>
    </xf>
    <xf numFmtId="168" fontId="22" fillId="6" borderId="25" xfId="0" applyNumberFormat="1" applyFont="1" applyFill="1" applyBorder="1" applyAlignment="1">
      <alignment horizontal="center"/>
    </xf>
    <xf numFmtId="172" fontId="33" fillId="6" borderId="24" xfId="0" applyNumberFormat="1" applyFont="1" applyFill="1" applyBorder="1" applyAlignment="1">
      <alignment horizontal="center"/>
    </xf>
    <xf numFmtId="172" fontId="33" fillId="6" borderId="0" xfId="0" applyNumberFormat="1" applyFont="1" applyFill="1" applyAlignment="1">
      <alignment horizontal="center"/>
    </xf>
    <xf numFmtId="172" fontId="33" fillId="6" borderId="25" xfId="0" applyNumberFormat="1" applyFont="1" applyFill="1" applyBorder="1" applyAlignment="1">
      <alignment horizontal="center"/>
    </xf>
    <xf numFmtId="0" fontId="0" fillId="6" borderId="24" xfId="0" applyFill="1" applyBorder="1" applyAlignment="1">
      <alignment horizontal="center"/>
    </xf>
    <xf numFmtId="0" fontId="0" fillId="6" borderId="0" xfId="0" applyFill="1" applyAlignment="1">
      <alignment horizontal="center"/>
    </xf>
    <xf numFmtId="0" fontId="0" fillId="6" borderId="25" xfId="0" applyFill="1" applyBorder="1" applyAlignment="1">
      <alignment horizontal="center"/>
    </xf>
    <xf numFmtId="0" fontId="33" fillId="6" borderId="33" xfId="0" applyFont="1" applyFill="1" applyBorder="1" applyAlignment="1">
      <alignment horizontal="right" vertical="center"/>
    </xf>
    <xf numFmtId="172" fontId="33" fillId="6" borderId="33" xfId="0" applyNumberFormat="1" applyFont="1" applyFill="1" applyBorder="1" applyAlignment="1">
      <alignment horizontal="left" vertical="center"/>
    </xf>
    <xf numFmtId="0" fontId="0" fillId="0" borderId="29" xfId="0" applyBorder="1" applyAlignment="1">
      <alignment horizontal="center" vertical="center"/>
    </xf>
    <xf numFmtId="0" fontId="0" fillId="0" borderId="31" xfId="0" applyBorder="1" applyAlignment="1">
      <alignment horizontal="center" vertical="center"/>
    </xf>
    <xf numFmtId="0" fontId="29" fillId="0" borderId="29" xfId="4" applyFont="1" applyBorder="1" applyAlignment="1">
      <alignment horizontal="center" vertical="center" wrapText="1"/>
    </xf>
    <xf numFmtId="0" fontId="29" fillId="0" borderId="30" xfId="4" applyFont="1" applyBorder="1" applyAlignment="1">
      <alignment horizontal="center" vertical="center" wrapText="1"/>
    </xf>
    <xf numFmtId="0" fontId="25" fillId="0" borderId="29" xfId="4" applyFont="1" applyBorder="1" applyAlignment="1">
      <alignment horizontal="center" vertical="center" wrapText="1"/>
    </xf>
    <xf numFmtId="0" fontId="25" fillId="0" borderId="30" xfId="4" applyFont="1" applyBorder="1" applyAlignment="1">
      <alignment horizontal="center" vertical="center" wrapText="1"/>
    </xf>
    <xf numFmtId="0" fontId="25" fillId="0" borderId="31" xfId="4" applyFont="1" applyBorder="1" applyAlignment="1">
      <alignment horizontal="center" vertical="center" wrapText="1"/>
    </xf>
    <xf numFmtId="1" fontId="25" fillId="0" borderId="29" xfId="4" applyNumberFormat="1" applyFont="1" applyFill="1" applyBorder="1" applyAlignment="1">
      <alignment horizontal="center" vertical="center" wrapText="1"/>
    </xf>
    <xf numFmtId="1" fontId="25" fillId="0" borderId="30" xfId="4" applyNumberFormat="1" applyFont="1" applyFill="1" applyBorder="1" applyAlignment="1">
      <alignment horizontal="center" vertical="center" wrapText="1"/>
    </xf>
    <xf numFmtId="0" fontId="29" fillId="0" borderId="47" xfId="4" applyFont="1" applyBorder="1" applyAlignment="1">
      <alignment horizontal="center" vertical="center" wrapText="1"/>
    </xf>
    <xf numFmtId="0" fontId="0" fillId="0" borderId="23" xfId="0" applyBorder="1" applyAlignment="1">
      <alignment horizontal="center" vertical="center"/>
    </xf>
    <xf numFmtId="0" fontId="0" fillId="0" borderId="32" xfId="0" applyBorder="1" applyAlignment="1">
      <alignment horizontal="center" vertical="center"/>
    </xf>
    <xf numFmtId="169" fontId="28" fillId="6" borderId="23" xfId="4" applyNumberFormat="1" applyFont="1" applyFill="1" applyBorder="1" applyAlignment="1">
      <alignment horizontal="center" vertical="center"/>
    </xf>
    <xf numFmtId="169" fontId="28" fillId="6" borderId="15" xfId="4" applyNumberFormat="1" applyFont="1" applyFill="1" applyBorder="1" applyAlignment="1">
      <alignment horizontal="center" vertical="center"/>
    </xf>
    <xf numFmtId="170" fontId="26" fillId="0" borderId="23" xfId="4" applyNumberFormat="1" applyFont="1" applyBorder="1" applyAlignment="1">
      <alignment horizontal="center" vertical="center"/>
    </xf>
    <xf numFmtId="170" fontId="26" fillId="0" borderId="15" xfId="4" applyNumberFormat="1" applyFont="1" applyBorder="1" applyAlignment="1">
      <alignment horizontal="center" vertical="center"/>
    </xf>
    <xf numFmtId="170" fontId="26" fillId="0" borderId="32" xfId="4" applyNumberFormat="1" applyFont="1" applyBorder="1" applyAlignment="1">
      <alignment horizontal="center" vertical="center"/>
    </xf>
    <xf numFmtId="0" fontId="26" fillId="0" borderId="23" xfId="4" applyFont="1" applyBorder="1" applyAlignment="1">
      <alignment horizontal="center" vertical="center"/>
    </xf>
    <xf numFmtId="0" fontId="26" fillId="0" borderId="15" xfId="4" applyFont="1" applyBorder="1" applyAlignment="1">
      <alignment horizontal="center" vertical="center"/>
    </xf>
    <xf numFmtId="169" fontId="28" fillId="6" borderId="48" xfId="4" applyNumberFormat="1" applyFont="1" applyFill="1" applyBorder="1" applyAlignment="1">
      <alignment horizontal="center" vertical="center"/>
    </xf>
    <xf numFmtId="0" fontId="0" fillId="0" borderId="24" xfId="0" applyBorder="1" applyAlignment="1">
      <alignment horizontal="center" vertical="center"/>
    </xf>
    <xf numFmtId="0" fontId="0" fillId="0" borderId="25" xfId="0" applyBorder="1" applyAlignment="1">
      <alignment horizontal="center" vertical="center"/>
    </xf>
    <xf numFmtId="169" fontId="28" fillId="6" borderId="24" xfId="4" applyNumberFormat="1" applyFont="1" applyFill="1" applyBorder="1" applyAlignment="1">
      <alignment horizontal="center" vertical="center"/>
    </xf>
    <xf numFmtId="169" fontId="28" fillId="6" borderId="0" xfId="4" applyNumberFormat="1" applyFont="1" applyFill="1" applyAlignment="1">
      <alignment horizontal="center" vertical="center"/>
    </xf>
    <xf numFmtId="170" fontId="26" fillId="0" borderId="24" xfId="4" applyNumberFormat="1" applyFont="1" applyBorder="1" applyAlignment="1">
      <alignment horizontal="center" vertical="center"/>
    </xf>
    <xf numFmtId="170" fontId="26" fillId="0" borderId="0" xfId="4" applyNumberFormat="1" applyFont="1" applyAlignment="1">
      <alignment horizontal="center" vertical="center"/>
    </xf>
    <xf numFmtId="170" fontId="26" fillId="0" borderId="25" xfId="4" applyNumberFormat="1" applyFont="1" applyBorder="1" applyAlignment="1">
      <alignment horizontal="center" vertical="center"/>
    </xf>
    <xf numFmtId="0" fontId="26" fillId="0" borderId="24" xfId="4" applyFont="1" applyBorder="1" applyAlignment="1">
      <alignment horizontal="center" vertical="center"/>
    </xf>
    <xf numFmtId="0" fontId="26" fillId="0" borderId="0" xfId="4" applyFont="1" applyAlignment="1">
      <alignment horizontal="center" vertical="center"/>
    </xf>
    <xf numFmtId="169" fontId="28" fillId="6" borderId="46" xfId="4" applyNumberFormat="1" applyFont="1" applyFill="1" applyBorder="1" applyAlignment="1">
      <alignment horizontal="center" vertical="center"/>
    </xf>
    <xf numFmtId="0" fontId="29" fillId="0" borderId="31" xfId="4" applyFont="1" applyBorder="1" applyAlignment="1">
      <alignment horizontal="center" vertical="center" wrapText="1"/>
    </xf>
    <xf numFmtId="0" fontId="0" fillId="6" borderId="33" xfId="0" applyFill="1" applyBorder="1" applyAlignment="1">
      <alignment horizontal="right" vertical="center"/>
    </xf>
    <xf numFmtId="1" fontId="26" fillId="0" borderId="23" xfId="4" applyNumberFormat="1" applyFont="1" applyBorder="1" applyAlignment="1">
      <alignment horizontal="center" vertical="center"/>
    </xf>
    <xf numFmtId="1" fontId="26" fillId="0" borderId="32" xfId="4" applyNumberFormat="1" applyFont="1" applyBorder="1" applyAlignment="1">
      <alignment horizontal="center" vertical="center"/>
    </xf>
    <xf numFmtId="1" fontId="26" fillId="0" borderId="24" xfId="4" applyNumberFormat="1" applyFont="1" applyBorder="1" applyAlignment="1">
      <alignment horizontal="center" vertical="center"/>
    </xf>
    <xf numFmtId="1" fontId="26" fillId="0" borderId="25" xfId="4" applyNumberFormat="1" applyFont="1" applyBorder="1" applyAlignment="1">
      <alignment horizontal="center" vertical="center"/>
    </xf>
    <xf numFmtId="0" fontId="0" fillId="6" borderId="24" xfId="0" applyFill="1" applyBorder="1" applyAlignment="1">
      <alignment horizontal="center" vertical="center" wrapText="1"/>
    </xf>
    <xf numFmtId="0" fontId="0" fillId="6" borderId="25" xfId="0" applyFill="1" applyBorder="1" applyAlignment="1">
      <alignment horizontal="center" vertical="center" wrapText="1"/>
    </xf>
    <xf numFmtId="0" fontId="0" fillId="6" borderId="23" xfId="0" applyFill="1" applyBorder="1" applyAlignment="1">
      <alignment horizontal="center" vertical="center" wrapText="1"/>
    </xf>
    <xf numFmtId="0" fontId="0" fillId="6" borderId="15" xfId="0" applyFill="1" applyBorder="1" applyAlignment="1">
      <alignment horizontal="center" vertical="center" wrapText="1"/>
    </xf>
    <xf numFmtId="0" fontId="0" fillId="6" borderId="32" xfId="0" applyFill="1" applyBorder="1" applyAlignment="1">
      <alignment horizontal="center" vertical="center" wrapText="1"/>
    </xf>
    <xf numFmtId="0" fontId="120" fillId="0" borderId="14" xfId="7" applyFont="1" applyBorder="1" applyAlignment="1">
      <alignment horizontal="center" vertical="center"/>
    </xf>
    <xf numFmtId="0" fontId="120" fillId="0" borderId="16" xfId="7" applyFont="1" applyBorder="1" applyAlignment="1">
      <alignment horizontal="center" vertical="center"/>
    </xf>
    <xf numFmtId="0" fontId="120" fillId="0" borderId="0" xfId="7" applyFont="1" applyAlignment="1">
      <alignment horizontal="center" vertical="center"/>
    </xf>
    <xf numFmtId="0" fontId="120" fillId="0" borderId="69" xfId="7" applyFont="1" applyBorder="1" applyAlignment="1">
      <alignment horizontal="center" vertical="center"/>
    </xf>
    <xf numFmtId="0" fontId="120" fillId="0" borderId="68" xfId="7" applyFont="1" applyBorder="1" applyAlignment="1">
      <alignment horizontal="center" vertical="center"/>
    </xf>
    <xf numFmtId="0" fontId="120" fillId="0" borderId="25" xfId="7" applyFont="1" applyBorder="1" applyAlignment="1">
      <alignment horizontal="center" vertical="center"/>
    </xf>
    <xf numFmtId="0" fontId="120" fillId="0" borderId="72" xfId="7" applyFont="1" applyBorder="1" applyAlignment="1">
      <alignment horizontal="center" vertical="center"/>
    </xf>
    <xf numFmtId="0" fontId="120" fillId="0" borderId="73" xfId="7" applyFont="1" applyBorder="1" applyAlignment="1">
      <alignment horizontal="center" vertical="center"/>
    </xf>
    <xf numFmtId="0" fontId="120" fillId="0" borderId="75" xfId="7" applyFont="1" applyBorder="1" applyAlignment="1">
      <alignment horizontal="center" vertical="center"/>
    </xf>
    <xf numFmtId="0" fontId="106" fillId="22" borderId="0" xfId="3" applyFont="1" applyFill="1" applyAlignment="1">
      <alignment horizontal="center"/>
    </xf>
    <xf numFmtId="0" fontId="105" fillId="0" borderId="63" xfId="3" applyFont="1" applyBorder="1" applyAlignment="1">
      <alignment horizontal="center"/>
    </xf>
    <xf numFmtId="0" fontId="105" fillId="0" borderId="64" xfId="3" applyFont="1" applyBorder="1" applyAlignment="1">
      <alignment horizontal="center"/>
    </xf>
    <xf numFmtId="0" fontId="105" fillId="0" borderId="65" xfId="3" applyFont="1" applyBorder="1" applyAlignment="1">
      <alignment horizontal="center"/>
    </xf>
    <xf numFmtId="0" fontId="106" fillId="0" borderId="63" xfId="3" applyFont="1" applyBorder="1" applyAlignment="1">
      <alignment horizontal="center"/>
    </xf>
    <xf numFmtId="0" fontId="106" fillId="0" borderId="64" xfId="3" applyFont="1" applyBorder="1" applyAlignment="1">
      <alignment horizontal="center"/>
    </xf>
    <xf numFmtId="0" fontId="106" fillId="0" borderId="65" xfId="3" applyFont="1" applyBorder="1" applyAlignment="1">
      <alignment horizontal="center"/>
    </xf>
  </cellXfs>
  <cellStyles count="26">
    <cellStyle name="Lien hypertexte" xfId="1" builtinId="8"/>
    <cellStyle name="Lien hypertexte 2 2" xfId="24" xr:uid="{79A03805-CCD5-4FC7-9E18-98FD3383CD15}"/>
    <cellStyle name="Lien hypertexte 3 2 2" xfId="22" xr:uid="{87631F64-B944-406D-B44D-B2C12A75E4A9}"/>
    <cellStyle name="Lien hypertexte 5 2" xfId="23" xr:uid="{C5E5F14C-D2F5-4A44-8AA2-6B07B70DCF37}"/>
    <cellStyle name="Lien hypertexte_PG Positionnement 2009 2" xfId="20" xr:uid="{068F41DF-52A5-419B-9CAE-9E82D9163C3A}"/>
    <cellStyle name="Normal" xfId="0" builtinId="0"/>
    <cellStyle name="Normal 2" xfId="3" xr:uid="{00000000-0005-0000-0000-000002000000}"/>
    <cellStyle name="Normal 2 2" xfId="12" xr:uid="{14E12066-4D32-4D12-BF0D-6735391323D3}"/>
    <cellStyle name="Normal 2 2 2 2" xfId="14" xr:uid="{9CBD9D34-B460-44A7-B7A6-74C98213C185}"/>
    <cellStyle name="Normal 2 3" xfId="25" xr:uid="{79F4E9B4-B9C9-42BA-92A7-331A74D4C101}"/>
    <cellStyle name="Normal 3" xfId="11" xr:uid="{00000000-0005-0000-0000-000003000000}"/>
    <cellStyle name="Normal 3 3" xfId="16" xr:uid="{8CA6C050-C55F-40ED-80F2-F540C6E746ED}"/>
    <cellStyle name="Normal 4 3 4" xfId="13" xr:uid="{0D7341FB-5ADE-47C9-B64E-D2816C186765}"/>
    <cellStyle name="Normal_ANNIV" xfId="4" xr:uid="{00000000-0005-0000-0000-000004000000}"/>
    <cellStyle name="Normal_Comparer recettes 2009 OK 2" xfId="17" xr:uid="{78D601F9-97C5-4ACC-B21D-8ED0188B6D4C}"/>
    <cellStyle name="Normal_Comparer recettes 2009 OK 2 2" xfId="19" xr:uid="{6B6A15DE-70ED-4EAC-9446-10A5A56F974B}"/>
    <cellStyle name="Normal_DEVIS" xfId="2" xr:uid="{00000000-0005-0000-0000-000005000000}"/>
    <cellStyle name="Normal_DEVIS 2" xfId="5" xr:uid="{00000000-0005-0000-0000-000006000000}"/>
    <cellStyle name="Normal_Fiche de mouvement 2002" xfId="6" xr:uid="{00000000-0005-0000-0000-000007000000}"/>
    <cellStyle name="Normal_Forum Marais 15 09 2001" xfId="7" xr:uid="{00000000-0005-0000-0000-000008000000}"/>
    <cellStyle name="Normal_Forum Marais 15 09 2001_Fiche technique C2 Mars 2008 " xfId="18" xr:uid="{4B247775-8A13-4960-8101-00BFCA16D8CF}"/>
    <cellStyle name="Normal_Gantt 27 janvier 2" xfId="21" xr:uid="{5017CEDB-3DB2-4264-AFA5-EE728F6F67E7}"/>
    <cellStyle name="Normal_Modèle de Positionnement 2003" xfId="9" xr:uid="{00000000-0005-0000-0000-000009000000}"/>
    <cellStyle name="Normal_Pointage Grelaud 2000" xfId="8" xr:uid="{00000000-0005-0000-0000-00000A000000}"/>
    <cellStyle name="Normal_Salaires Janvier Février 2001" xfId="10" xr:uid="{00000000-0005-0000-0000-00000B000000}"/>
    <cellStyle name="Normal_space" xfId="15" xr:uid="{E822685B-497C-4B08-8D8C-639968E2D8FB}"/>
  </cellStyles>
  <dxfs count="185">
    <dxf>
      <fill>
        <patternFill>
          <bgColor indexed="31"/>
        </patternFill>
      </fill>
    </dxf>
    <dxf>
      <fill>
        <patternFill>
          <bgColor indexed="29"/>
        </patternFill>
      </fill>
    </dxf>
    <dxf>
      <font>
        <b/>
        <i val="0"/>
        <condense val="0"/>
        <extend val="0"/>
      </font>
      <fill>
        <patternFill>
          <bgColor indexed="34"/>
        </patternFill>
      </fill>
    </dxf>
    <dxf>
      <fill>
        <patternFill>
          <bgColor indexed="31"/>
        </patternFill>
      </fill>
    </dxf>
    <dxf>
      <font>
        <color theme="0"/>
      </font>
      <fill>
        <patternFill>
          <bgColor rgb="FFFF3399"/>
        </patternFill>
      </fill>
    </dxf>
    <dxf>
      <font>
        <color theme="5" tint="0.59996337778862885"/>
      </font>
      <fill>
        <patternFill>
          <bgColor rgb="FFFFC7CE"/>
        </patternFill>
      </fill>
    </dxf>
    <dxf>
      <font>
        <color theme="9"/>
      </font>
      <fill>
        <patternFill>
          <bgColor theme="9"/>
        </patternFill>
      </fill>
    </dxf>
    <dxf>
      <font>
        <color theme="5"/>
      </font>
      <fill>
        <patternFill>
          <bgColor theme="5"/>
        </patternFill>
      </fill>
    </dxf>
    <dxf>
      <font>
        <color theme="4"/>
      </font>
      <fill>
        <patternFill>
          <bgColor theme="4"/>
        </patternFill>
      </fill>
    </dxf>
    <dxf>
      <font>
        <color rgb="FFFF0000"/>
      </font>
      <fill>
        <patternFill>
          <bgColor rgb="FFFF0000"/>
        </patternFill>
      </fill>
    </dxf>
    <dxf>
      <font>
        <color theme="5" tint="0.59996337778862885"/>
      </font>
      <fill>
        <patternFill>
          <bgColor rgb="FFFFC7CE"/>
        </patternFill>
      </fill>
    </dxf>
    <dxf>
      <font>
        <color theme="9"/>
      </font>
      <fill>
        <patternFill>
          <bgColor theme="9"/>
        </patternFill>
      </fill>
    </dxf>
    <dxf>
      <font>
        <color theme="5"/>
      </font>
      <fill>
        <patternFill>
          <bgColor theme="5"/>
        </patternFill>
      </fill>
    </dxf>
    <dxf>
      <font>
        <color theme="4"/>
      </font>
      <fill>
        <patternFill>
          <bgColor theme="4"/>
        </patternFill>
      </fill>
    </dxf>
    <dxf>
      <font>
        <color rgb="FFFF0000"/>
      </font>
      <fill>
        <patternFill>
          <bgColor rgb="FFFF0000"/>
        </patternFill>
      </fill>
    </dxf>
    <dxf>
      <font>
        <color theme="0"/>
      </font>
    </dxf>
    <dxf>
      <font>
        <color rgb="FFFF0000"/>
      </font>
      <fill>
        <patternFill>
          <bgColor rgb="FFFF0000"/>
        </patternFill>
      </fill>
    </dxf>
    <dxf>
      <font>
        <color theme="5" tint="0.59996337778862885"/>
      </font>
      <fill>
        <patternFill>
          <bgColor rgb="FFFFC7CE"/>
        </patternFill>
      </fill>
    </dxf>
    <dxf>
      <font>
        <color theme="9"/>
      </font>
      <fill>
        <patternFill>
          <bgColor theme="9"/>
        </patternFill>
      </fill>
    </dxf>
    <dxf>
      <font>
        <color theme="5"/>
      </font>
      <fill>
        <patternFill>
          <bgColor theme="5"/>
        </patternFill>
      </fill>
    </dxf>
    <dxf>
      <font>
        <color theme="4"/>
      </font>
      <fill>
        <patternFill>
          <bgColor theme="4"/>
        </patternFill>
      </fill>
    </dxf>
    <dxf>
      <font>
        <color rgb="FFFF0000"/>
      </font>
      <fill>
        <patternFill>
          <bgColor rgb="FFFF0000"/>
        </patternFill>
      </fill>
    </dxf>
    <dxf>
      <font>
        <color theme="5" tint="0.59996337778862885"/>
      </font>
      <fill>
        <patternFill>
          <bgColor rgb="FFFFC7CE"/>
        </patternFill>
      </fill>
    </dxf>
    <dxf>
      <font>
        <color theme="9"/>
      </font>
      <fill>
        <patternFill>
          <bgColor theme="9"/>
        </patternFill>
      </fill>
    </dxf>
    <dxf>
      <font>
        <color theme="5"/>
      </font>
      <fill>
        <patternFill>
          <bgColor theme="5"/>
        </patternFill>
      </fill>
    </dxf>
    <dxf>
      <font>
        <color theme="4"/>
      </font>
      <fill>
        <patternFill>
          <bgColor theme="4"/>
        </patternFill>
      </fill>
    </dxf>
    <dxf>
      <font>
        <color theme="0"/>
      </font>
      <fill>
        <patternFill>
          <bgColor rgb="FFFF0000"/>
        </patternFill>
      </fill>
    </dxf>
    <dxf>
      <fill>
        <patternFill>
          <bgColor theme="3" tint="0.39994506668294322"/>
        </patternFill>
      </fill>
    </dxf>
    <dxf>
      <font>
        <b/>
        <i val="0"/>
      </font>
      <fill>
        <patternFill>
          <bgColor rgb="FFFFFF00"/>
        </patternFill>
      </fill>
    </dxf>
    <dxf>
      <font>
        <b/>
        <i val="0"/>
      </font>
      <fill>
        <patternFill>
          <bgColor rgb="FFFFFF00"/>
        </patternFill>
      </fill>
    </dxf>
    <dxf>
      <fill>
        <patternFill>
          <bgColor theme="3" tint="0.39994506668294322"/>
        </patternFill>
      </fill>
    </dxf>
    <dxf>
      <font>
        <color rgb="FFFF0000"/>
      </font>
      <fill>
        <patternFill>
          <bgColor rgb="FFFF0000"/>
        </patternFill>
      </fill>
    </dxf>
    <dxf>
      <font>
        <color theme="4"/>
      </font>
      <fill>
        <patternFill>
          <bgColor theme="4"/>
        </patternFill>
      </fill>
    </dxf>
    <dxf>
      <font>
        <color theme="5"/>
      </font>
      <fill>
        <patternFill>
          <bgColor theme="5"/>
        </patternFill>
      </fill>
    </dxf>
    <dxf>
      <font>
        <color theme="5" tint="0.59996337778862885"/>
      </font>
      <fill>
        <patternFill>
          <bgColor rgb="FFFFC7CE"/>
        </patternFill>
      </fill>
    </dxf>
    <dxf>
      <font>
        <color theme="9"/>
      </font>
      <fill>
        <patternFill>
          <bgColor theme="9"/>
        </patternFill>
      </fill>
    </dxf>
    <dxf>
      <font>
        <color theme="5"/>
      </font>
      <fill>
        <patternFill>
          <bgColor theme="5"/>
        </patternFill>
      </fill>
    </dxf>
    <dxf>
      <font>
        <color theme="5" tint="0.59996337778862885"/>
      </font>
      <fill>
        <patternFill>
          <bgColor rgb="FFFFC7CE"/>
        </patternFill>
      </fill>
    </dxf>
    <dxf>
      <font>
        <color theme="9"/>
      </font>
      <fill>
        <patternFill>
          <bgColor theme="9"/>
        </patternFill>
      </fill>
    </dxf>
    <dxf>
      <font>
        <color theme="4"/>
      </font>
      <fill>
        <patternFill>
          <bgColor theme="4"/>
        </patternFill>
      </fill>
    </dxf>
    <dxf>
      <font>
        <color rgb="FFFF0000"/>
      </font>
      <fill>
        <patternFill>
          <bgColor rgb="FFFF0000"/>
        </patternFill>
      </fill>
    </dxf>
    <dxf>
      <font>
        <color theme="0"/>
      </font>
      <fill>
        <patternFill>
          <bgColor rgb="FFFF0000"/>
        </patternFill>
      </fill>
    </dxf>
    <dxf>
      <font>
        <color rgb="FFFF0000"/>
      </font>
      <fill>
        <patternFill>
          <bgColor rgb="FFFF0000"/>
        </patternFill>
      </fill>
    </dxf>
    <dxf>
      <font>
        <color theme="4"/>
      </font>
      <fill>
        <patternFill>
          <bgColor theme="4"/>
        </patternFill>
      </fill>
    </dxf>
    <dxf>
      <font>
        <color theme="5"/>
      </font>
      <fill>
        <patternFill>
          <bgColor theme="5"/>
        </patternFill>
      </fill>
    </dxf>
    <dxf>
      <font>
        <color theme="9"/>
      </font>
      <fill>
        <patternFill>
          <bgColor theme="9"/>
        </patternFill>
      </fill>
    </dxf>
    <dxf>
      <font>
        <color theme="5" tint="0.59996337778862885"/>
      </font>
      <fill>
        <patternFill>
          <bgColor rgb="FFFFC7CE"/>
        </patternFill>
      </fill>
    </dxf>
    <dxf>
      <font>
        <b/>
        <i val="0"/>
      </font>
      <fill>
        <patternFill>
          <bgColor rgb="FFFFFF00"/>
        </patternFill>
      </fill>
    </dxf>
    <dxf>
      <fill>
        <patternFill>
          <bgColor theme="3" tint="0.39994506668294322"/>
        </patternFill>
      </fill>
    </dxf>
    <dxf>
      <font>
        <color theme="0"/>
      </font>
    </dxf>
    <dxf>
      <font>
        <color theme="5" tint="0.59996337778862885"/>
      </font>
      <fill>
        <patternFill>
          <bgColor rgb="FFFFC7CE"/>
        </patternFill>
      </fill>
    </dxf>
    <dxf>
      <font>
        <color theme="9"/>
      </font>
      <fill>
        <patternFill>
          <bgColor theme="9"/>
        </patternFill>
      </fill>
    </dxf>
    <dxf>
      <font>
        <color theme="5"/>
      </font>
      <fill>
        <patternFill>
          <bgColor theme="5"/>
        </patternFill>
      </fill>
    </dxf>
    <dxf>
      <font>
        <color theme="4"/>
      </font>
      <fill>
        <patternFill>
          <bgColor theme="4"/>
        </patternFill>
      </fill>
    </dxf>
    <dxf>
      <font>
        <color rgb="FFFF0000"/>
      </font>
      <fill>
        <patternFill>
          <bgColor rgb="FFFF0000"/>
        </patternFill>
      </fill>
    </dxf>
    <dxf>
      <font>
        <b/>
        <i val="0"/>
      </font>
      <fill>
        <patternFill>
          <bgColor rgb="FFFFFF00"/>
        </patternFill>
      </fill>
    </dxf>
    <dxf>
      <fill>
        <patternFill>
          <bgColor theme="3" tint="0.39994506668294322"/>
        </patternFill>
      </fill>
    </dxf>
    <dxf>
      <font>
        <color theme="1" tint="0.499984740745262"/>
      </font>
      <fill>
        <patternFill>
          <bgColor theme="1" tint="0.499984740745262"/>
        </patternFill>
      </fill>
    </dxf>
    <dxf>
      <font>
        <color theme="0"/>
      </font>
      <fill>
        <patternFill>
          <bgColor theme="4"/>
        </patternFill>
      </fill>
    </dxf>
    <dxf>
      <font>
        <color theme="0"/>
      </font>
      <fill>
        <patternFill>
          <bgColor theme="5"/>
        </patternFill>
      </fill>
    </dxf>
    <dxf>
      <font>
        <color theme="0"/>
      </font>
      <fill>
        <patternFill>
          <bgColor theme="9"/>
        </patternFill>
      </fill>
    </dxf>
    <dxf>
      <font>
        <color theme="2" tint="-0.499984740745262"/>
      </font>
      <fill>
        <patternFill>
          <bgColor theme="9" tint="0.39994506668294322"/>
        </patternFill>
      </fill>
    </dxf>
    <dxf>
      <font>
        <color theme="0"/>
      </font>
      <fill>
        <patternFill>
          <bgColor theme="7" tint="-0.499984740745262"/>
        </patternFill>
      </fill>
    </dxf>
    <dxf>
      <font>
        <color auto="1"/>
      </font>
      <fill>
        <patternFill>
          <bgColor theme="0"/>
        </patternFill>
      </fill>
    </dxf>
    <dxf>
      <font>
        <color theme="1" tint="0.499984740745262"/>
      </font>
      <fill>
        <patternFill>
          <bgColor theme="1" tint="0.499984740745262"/>
        </patternFill>
      </fill>
    </dxf>
    <dxf>
      <font>
        <color theme="2" tint="-0.499984740745262"/>
      </font>
      <fill>
        <patternFill>
          <bgColor theme="9" tint="0.39994506668294322"/>
        </patternFill>
      </fill>
    </dxf>
    <dxf>
      <font>
        <color theme="0"/>
      </font>
      <fill>
        <patternFill>
          <bgColor theme="7" tint="-0.499984740745262"/>
        </patternFill>
      </fill>
    </dxf>
    <dxf>
      <font>
        <color auto="1"/>
      </font>
      <fill>
        <patternFill>
          <bgColor theme="0"/>
        </patternFill>
      </fill>
    </dxf>
    <dxf>
      <font>
        <color theme="0"/>
      </font>
      <fill>
        <patternFill>
          <bgColor theme="4"/>
        </patternFill>
      </fill>
    </dxf>
    <dxf>
      <font>
        <color theme="0"/>
      </font>
      <fill>
        <patternFill>
          <bgColor theme="5"/>
        </patternFill>
      </fill>
    </dxf>
    <dxf>
      <font>
        <color theme="0"/>
      </font>
      <fill>
        <patternFill>
          <bgColor theme="9"/>
        </patternFill>
      </fill>
    </dxf>
    <dxf>
      <font>
        <color theme="1" tint="0.499984740745262"/>
      </font>
      <fill>
        <patternFill>
          <bgColor theme="1" tint="0.499984740745262"/>
        </patternFill>
      </fill>
    </dxf>
    <dxf>
      <font>
        <color theme="2" tint="-0.499984740745262"/>
      </font>
      <fill>
        <patternFill>
          <bgColor theme="9" tint="0.39994506668294322"/>
        </patternFill>
      </fill>
    </dxf>
    <dxf>
      <font>
        <color auto="1"/>
      </font>
      <fill>
        <patternFill>
          <bgColor theme="0"/>
        </patternFill>
      </fill>
    </dxf>
    <dxf>
      <font>
        <color theme="0"/>
      </font>
      <fill>
        <patternFill>
          <bgColor theme="7" tint="-0.499984740745262"/>
        </patternFill>
      </fill>
    </dxf>
    <dxf>
      <font>
        <color theme="0"/>
      </font>
      <fill>
        <patternFill>
          <bgColor theme="4"/>
        </patternFill>
      </fill>
    </dxf>
    <dxf>
      <font>
        <color theme="0"/>
      </font>
      <fill>
        <patternFill>
          <bgColor theme="5"/>
        </patternFill>
      </fill>
    </dxf>
    <dxf>
      <font>
        <color theme="0"/>
      </font>
      <fill>
        <patternFill>
          <bgColor theme="9"/>
        </patternFill>
      </fill>
    </dxf>
    <dxf>
      <font>
        <color theme="1" tint="0.499984740745262"/>
      </font>
      <fill>
        <patternFill>
          <bgColor theme="1" tint="0.499984740745262"/>
        </patternFill>
      </fill>
    </dxf>
    <dxf>
      <font>
        <color auto="1"/>
      </font>
      <fill>
        <patternFill>
          <bgColor theme="0"/>
        </patternFill>
      </fill>
    </dxf>
    <dxf>
      <font>
        <color theme="0"/>
      </font>
      <fill>
        <patternFill>
          <bgColor theme="7" tint="-0.499984740745262"/>
        </patternFill>
      </fill>
    </dxf>
    <dxf>
      <font>
        <color theme="0"/>
      </font>
      <fill>
        <patternFill>
          <bgColor theme="4"/>
        </patternFill>
      </fill>
    </dxf>
    <dxf>
      <font>
        <color theme="0"/>
      </font>
      <fill>
        <patternFill>
          <bgColor theme="5"/>
        </patternFill>
      </fill>
    </dxf>
    <dxf>
      <font>
        <color theme="0"/>
      </font>
      <fill>
        <patternFill>
          <bgColor theme="9"/>
        </patternFill>
      </fill>
    </dxf>
    <dxf>
      <font>
        <color theme="2" tint="-0.499984740745262"/>
      </font>
      <fill>
        <patternFill>
          <bgColor theme="9" tint="0.39994506668294322"/>
        </patternFill>
      </fill>
    </dxf>
    <dxf>
      <font>
        <color theme="1" tint="0.499984740745262"/>
      </font>
      <fill>
        <patternFill>
          <bgColor theme="1" tint="0.499984740745262"/>
        </patternFill>
      </fill>
    </dxf>
    <dxf>
      <font>
        <color theme="0"/>
      </font>
      <fill>
        <patternFill>
          <bgColor theme="9"/>
        </patternFill>
      </fill>
    </dxf>
    <dxf>
      <font>
        <color theme="0"/>
      </font>
      <fill>
        <patternFill>
          <bgColor theme="4"/>
        </patternFill>
      </fill>
    </dxf>
    <dxf>
      <font>
        <color theme="0"/>
      </font>
      <fill>
        <patternFill>
          <bgColor theme="7" tint="-0.499984740745262"/>
        </patternFill>
      </fill>
    </dxf>
    <dxf>
      <font>
        <color auto="1"/>
      </font>
      <fill>
        <patternFill>
          <bgColor theme="0"/>
        </patternFill>
      </fill>
    </dxf>
    <dxf>
      <font>
        <color theme="0"/>
      </font>
      <fill>
        <patternFill>
          <bgColor theme="5"/>
        </patternFill>
      </fill>
    </dxf>
    <dxf>
      <font>
        <color theme="2" tint="-0.499984740745262"/>
      </font>
      <fill>
        <patternFill>
          <bgColor theme="9" tint="0.39994506668294322"/>
        </patternFill>
      </fill>
    </dxf>
    <dxf>
      <font>
        <color theme="1" tint="0.499984740745262"/>
      </font>
      <fill>
        <patternFill>
          <bgColor theme="1" tint="0.499984740745262"/>
        </patternFill>
      </fill>
    </dxf>
    <dxf>
      <font>
        <color theme="2" tint="-0.499984740745262"/>
      </font>
      <fill>
        <patternFill>
          <bgColor theme="9" tint="0.39994506668294322"/>
        </patternFill>
      </fill>
    </dxf>
    <dxf>
      <font>
        <color theme="0"/>
      </font>
      <fill>
        <patternFill>
          <bgColor theme="9"/>
        </patternFill>
      </fill>
    </dxf>
    <dxf>
      <font>
        <color theme="0"/>
      </font>
      <fill>
        <patternFill>
          <bgColor theme="5"/>
        </patternFill>
      </fill>
    </dxf>
    <dxf>
      <font>
        <color theme="0"/>
      </font>
      <fill>
        <patternFill>
          <bgColor theme="4"/>
        </patternFill>
      </fill>
    </dxf>
    <dxf>
      <font>
        <color theme="0"/>
      </font>
      <fill>
        <patternFill>
          <bgColor theme="7" tint="-0.499984740745262"/>
        </patternFill>
      </fill>
    </dxf>
    <dxf>
      <font>
        <color auto="1"/>
      </font>
      <fill>
        <patternFill>
          <bgColor theme="0"/>
        </patternFill>
      </fill>
    </dxf>
    <dxf>
      <font>
        <color theme="1" tint="0.499984740745262"/>
      </font>
      <fill>
        <patternFill>
          <bgColor theme="1" tint="0.499984740745262"/>
        </patternFill>
      </fill>
    </dxf>
    <dxf>
      <font>
        <color auto="1"/>
      </font>
      <fill>
        <patternFill>
          <bgColor theme="0"/>
        </patternFill>
      </fill>
    </dxf>
    <dxf>
      <font>
        <color theme="2" tint="-0.499984740745262"/>
      </font>
      <fill>
        <patternFill>
          <bgColor theme="9" tint="0.39994506668294322"/>
        </patternFill>
      </fill>
    </dxf>
    <dxf>
      <font>
        <color theme="0"/>
      </font>
      <fill>
        <patternFill>
          <bgColor theme="9"/>
        </patternFill>
      </fill>
    </dxf>
    <dxf>
      <font>
        <color theme="0"/>
      </font>
      <fill>
        <patternFill>
          <bgColor theme="4"/>
        </patternFill>
      </fill>
    </dxf>
    <dxf>
      <font>
        <color theme="0"/>
      </font>
      <fill>
        <patternFill>
          <bgColor theme="5"/>
        </patternFill>
      </fill>
    </dxf>
    <dxf>
      <font>
        <color theme="0"/>
      </font>
      <fill>
        <patternFill>
          <bgColor theme="7" tint="-0.499984740745262"/>
        </patternFill>
      </fill>
    </dxf>
    <dxf>
      <font>
        <color theme="1" tint="0.499984740745262"/>
      </font>
      <fill>
        <patternFill>
          <bgColor theme="1" tint="0.499984740745262"/>
        </patternFill>
      </fill>
    </dxf>
    <dxf>
      <font>
        <color theme="0"/>
      </font>
      <fill>
        <patternFill>
          <bgColor theme="5"/>
        </patternFill>
      </fill>
    </dxf>
    <dxf>
      <font>
        <color theme="0"/>
      </font>
      <fill>
        <patternFill>
          <bgColor theme="9"/>
        </patternFill>
      </fill>
    </dxf>
    <dxf>
      <font>
        <color theme="2" tint="-0.499984740745262"/>
      </font>
      <fill>
        <patternFill>
          <bgColor theme="9" tint="0.39994506668294322"/>
        </patternFill>
      </fill>
    </dxf>
    <dxf>
      <font>
        <color auto="1"/>
      </font>
      <fill>
        <patternFill>
          <bgColor theme="0"/>
        </patternFill>
      </fill>
    </dxf>
    <dxf>
      <font>
        <color theme="0"/>
      </font>
      <fill>
        <patternFill>
          <bgColor theme="7" tint="-0.499984740745262"/>
        </patternFill>
      </fill>
    </dxf>
    <dxf>
      <font>
        <color theme="0"/>
      </font>
      <fill>
        <patternFill>
          <bgColor theme="4"/>
        </patternFill>
      </fill>
    </dxf>
    <dxf>
      <font>
        <color theme="1" tint="0.499984740745262"/>
      </font>
      <fill>
        <patternFill>
          <bgColor theme="1" tint="0.499984740745262"/>
        </patternFill>
      </fill>
    </dxf>
    <dxf>
      <font>
        <color auto="1"/>
      </font>
      <fill>
        <patternFill>
          <bgColor theme="0"/>
        </patternFill>
      </fill>
    </dxf>
    <dxf>
      <font>
        <color theme="0"/>
      </font>
      <fill>
        <patternFill>
          <bgColor theme="7" tint="-0.499984740745262"/>
        </patternFill>
      </fill>
    </dxf>
    <dxf>
      <font>
        <color theme="0"/>
      </font>
      <fill>
        <patternFill>
          <bgColor theme="4"/>
        </patternFill>
      </fill>
    </dxf>
    <dxf>
      <font>
        <color theme="0"/>
      </font>
      <fill>
        <patternFill>
          <bgColor theme="5"/>
        </patternFill>
      </fill>
    </dxf>
    <dxf>
      <font>
        <color theme="0"/>
      </font>
      <fill>
        <patternFill>
          <bgColor theme="9"/>
        </patternFill>
      </fill>
    </dxf>
    <dxf>
      <font>
        <color theme="2" tint="-0.499984740745262"/>
      </font>
      <fill>
        <patternFill>
          <bgColor theme="9" tint="0.39994506668294322"/>
        </patternFill>
      </fill>
    </dxf>
    <dxf>
      <font>
        <color theme="1" tint="0.499984740745262"/>
      </font>
      <fill>
        <patternFill>
          <bgColor theme="1" tint="0.499984740745262"/>
        </patternFill>
      </fill>
    </dxf>
    <dxf>
      <font>
        <color auto="1"/>
      </font>
      <fill>
        <patternFill>
          <bgColor theme="0"/>
        </patternFill>
      </fill>
    </dxf>
    <dxf>
      <font>
        <color theme="0"/>
      </font>
      <fill>
        <patternFill>
          <bgColor theme="4"/>
        </patternFill>
      </fill>
    </dxf>
    <dxf>
      <font>
        <color theme="0"/>
      </font>
      <fill>
        <patternFill>
          <bgColor theme="7" tint="-0.499984740745262"/>
        </patternFill>
      </fill>
    </dxf>
    <dxf>
      <font>
        <color theme="0"/>
      </font>
      <fill>
        <patternFill>
          <bgColor theme="5"/>
        </patternFill>
      </fill>
    </dxf>
    <dxf>
      <font>
        <color theme="0"/>
      </font>
      <fill>
        <patternFill>
          <bgColor theme="9"/>
        </patternFill>
      </fill>
    </dxf>
    <dxf>
      <font>
        <color theme="2" tint="-0.499984740745262"/>
      </font>
      <fill>
        <patternFill>
          <bgColor theme="9" tint="0.39994506668294322"/>
        </patternFill>
      </fill>
    </dxf>
    <dxf>
      <font>
        <color theme="1" tint="0.499984740745262"/>
      </font>
      <fill>
        <patternFill>
          <bgColor theme="1" tint="0.499984740745262"/>
        </patternFill>
      </fill>
    </dxf>
    <dxf>
      <font>
        <color auto="1"/>
      </font>
      <fill>
        <patternFill>
          <bgColor theme="0"/>
        </patternFill>
      </fill>
    </dxf>
    <dxf>
      <font>
        <color theme="1" tint="0.499984740745262"/>
      </font>
      <fill>
        <patternFill>
          <bgColor theme="1" tint="0.499984740745262"/>
        </patternFill>
      </fill>
    </dxf>
    <dxf>
      <font>
        <color auto="1"/>
      </font>
      <fill>
        <patternFill>
          <bgColor theme="0"/>
        </patternFill>
      </fill>
    </dxf>
    <dxf>
      <font>
        <color theme="1" tint="0.499984740745262"/>
      </font>
      <fill>
        <patternFill>
          <bgColor theme="1" tint="0.499984740745262"/>
        </patternFill>
      </fill>
    </dxf>
    <dxf>
      <font>
        <color auto="1"/>
      </font>
      <fill>
        <patternFill>
          <bgColor theme="0"/>
        </patternFill>
      </fill>
    </dxf>
    <dxf>
      <font>
        <color theme="1" tint="0.499984740745262"/>
      </font>
      <fill>
        <patternFill>
          <bgColor theme="1" tint="0.499984740745262"/>
        </patternFill>
      </fill>
    </dxf>
    <dxf>
      <font>
        <color auto="1"/>
      </font>
      <fill>
        <patternFill>
          <bgColor theme="0"/>
        </patternFill>
      </fill>
    </dxf>
    <dxf>
      <font>
        <color theme="1" tint="0.499984740745262"/>
      </font>
      <fill>
        <patternFill>
          <bgColor theme="1" tint="0.499984740745262"/>
        </patternFill>
      </fill>
    </dxf>
    <dxf>
      <font>
        <color auto="1"/>
      </font>
      <fill>
        <patternFill>
          <bgColor theme="0"/>
        </patternFill>
      </fill>
    </dxf>
    <dxf>
      <font>
        <color theme="1" tint="0.499984740745262"/>
      </font>
      <fill>
        <patternFill>
          <bgColor theme="1" tint="0.499984740745262"/>
        </patternFill>
      </fill>
    </dxf>
    <dxf>
      <font>
        <color auto="1"/>
      </font>
      <fill>
        <patternFill>
          <bgColor theme="0"/>
        </patternFill>
      </fill>
    </dxf>
    <dxf>
      <font>
        <color theme="1" tint="0.499984740745262"/>
      </font>
      <fill>
        <patternFill>
          <bgColor theme="1" tint="0.499984740745262"/>
        </patternFill>
      </fill>
    </dxf>
    <dxf>
      <font>
        <color auto="1"/>
      </font>
      <fill>
        <patternFill>
          <bgColor theme="0"/>
        </patternFill>
      </fill>
    </dxf>
    <dxf>
      <font>
        <color theme="1" tint="0.499984740745262"/>
      </font>
      <fill>
        <patternFill>
          <bgColor theme="1" tint="0.499984740745262"/>
        </patternFill>
      </fill>
    </dxf>
    <dxf>
      <font>
        <color auto="1"/>
      </font>
      <fill>
        <patternFill>
          <bgColor theme="0"/>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auto="1"/>
      </font>
      <fill>
        <patternFill>
          <bgColor theme="0"/>
        </patternFill>
      </fill>
    </dxf>
    <dxf>
      <font>
        <color theme="2" tint="-0.499984740745262"/>
      </font>
      <fill>
        <patternFill>
          <bgColor theme="9" tint="0.39994506668294322"/>
        </patternFill>
      </fill>
    </dxf>
    <dxf>
      <font>
        <color theme="0"/>
      </font>
      <fill>
        <patternFill>
          <bgColor theme="9"/>
        </patternFill>
      </fill>
    </dxf>
    <dxf>
      <font>
        <color theme="0"/>
      </font>
      <fill>
        <patternFill>
          <bgColor theme="5"/>
        </patternFill>
      </fill>
    </dxf>
    <dxf>
      <font>
        <color theme="0"/>
      </font>
      <fill>
        <patternFill>
          <bgColor theme="4"/>
        </patternFill>
      </fill>
    </dxf>
    <dxf>
      <font>
        <color theme="0"/>
      </font>
      <fill>
        <patternFill>
          <bgColor theme="7" tint="-0.499984740745262"/>
        </patternFill>
      </fill>
    </dxf>
    <dxf>
      <font>
        <color auto="1"/>
      </font>
      <fill>
        <patternFill>
          <bgColor theme="0"/>
        </patternFill>
      </fill>
    </dxf>
    <dxf>
      <font>
        <color theme="1" tint="0.499984740745262"/>
      </font>
      <fill>
        <patternFill>
          <bgColor theme="1" tint="0.499984740745262"/>
        </patternFill>
      </fill>
    </dxf>
    <dxf>
      <font>
        <color auto="1"/>
      </font>
      <fill>
        <patternFill>
          <bgColor theme="0"/>
        </patternFill>
      </fill>
    </dxf>
    <dxf>
      <font>
        <color theme="0"/>
      </font>
      <fill>
        <patternFill>
          <bgColor theme="7" tint="-0.499984740745262"/>
        </patternFill>
      </fill>
    </dxf>
    <dxf>
      <font>
        <color theme="0"/>
      </font>
      <fill>
        <patternFill>
          <bgColor theme="9"/>
        </patternFill>
      </fill>
    </dxf>
    <dxf>
      <font>
        <color theme="2" tint="-0.499984740745262"/>
      </font>
      <fill>
        <patternFill>
          <bgColor theme="9" tint="0.39994506668294322"/>
        </patternFill>
      </fill>
    </dxf>
    <dxf>
      <font>
        <color theme="0"/>
      </font>
      <fill>
        <patternFill>
          <bgColor theme="4"/>
        </patternFill>
      </fill>
    </dxf>
    <dxf>
      <font>
        <color theme="0"/>
      </font>
      <fill>
        <patternFill>
          <bgColor theme="5"/>
        </patternFill>
      </fill>
    </dxf>
    <dxf>
      <font>
        <color theme="0"/>
      </font>
      <fill>
        <patternFill>
          <bgColor rgb="FFFF0000"/>
        </patternFill>
      </fill>
    </dxf>
    <dxf>
      <font>
        <color theme="0"/>
      </font>
      <fill>
        <patternFill>
          <bgColor rgb="FFFF0000"/>
        </patternFill>
      </fill>
    </dxf>
    <dxf>
      <font>
        <b/>
        <i val="0"/>
        <color auto="1"/>
      </font>
      <fill>
        <patternFill>
          <bgColor rgb="FFFFFF00"/>
        </patternFill>
      </fill>
    </dxf>
    <dxf>
      <font>
        <b/>
        <i val="0"/>
        <color auto="1"/>
      </font>
      <fill>
        <patternFill>
          <bgColor rgb="FFFFFF00"/>
        </patternFill>
      </fill>
    </dxf>
    <dxf>
      <fill>
        <patternFill>
          <bgColor theme="3" tint="0.39994506668294322"/>
        </patternFill>
      </fill>
    </dxf>
    <dxf>
      <font>
        <b/>
        <i val="0"/>
      </font>
      <fill>
        <patternFill>
          <bgColor rgb="FFFFFF00"/>
        </patternFill>
      </fill>
    </dxf>
    <dxf>
      <fill>
        <patternFill>
          <bgColor theme="3" tint="0.39994506668294322"/>
        </patternFill>
      </fill>
    </dxf>
    <dxf>
      <font>
        <b/>
        <i val="0"/>
      </font>
      <fill>
        <patternFill>
          <bgColor rgb="FFFFFF00"/>
        </patternFill>
      </fill>
    </dxf>
    <dxf>
      <fill>
        <patternFill>
          <bgColor theme="3" tint="0.39994506668294322"/>
        </patternFill>
      </fill>
    </dxf>
    <dxf>
      <font>
        <b/>
        <i val="0"/>
      </font>
      <fill>
        <patternFill>
          <bgColor rgb="FFFFFF00"/>
        </patternFill>
      </fill>
    </dxf>
    <dxf>
      <fill>
        <patternFill>
          <bgColor theme="3" tint="0.39994506668294322"/>
        </patternFill>
      </fill>
    </dxf>
    <dxf>
      <font>
        <b/>
        <i val="0"/>
      </font>
      <fill>
        <patternFill>
          <bgColor rgb="FFFFFF00"/>
        </patternFill>
      </fill>
    </dxf>
    <dxf>
      <fill>
        <patternFill>
          <bgColor theme="3" tint="0.39994506668294322"/>
        </patternFill>
      </fill>
    </dxf>
    <dxf>
      <font>
        <b/>
        <i val="0"/>
      </font>
      <fill>
        <patternFill>
          <bgColor rgb="FFFFFF00"/>
        </patternFill>
      </fill>
    </dxf>
    <dxf>
      <fill>
        <patternFill>
          <bgColor theme="3" tint="0.39994506668294322"/>
        </patternFill>
      </fill>
    </dxf>
    <dxf>
      <font>
        <b/>
        <i val="0"/>
      </font>
      <fill>
        <patternFill>
          <bgColor rgb="FFFFFF00"/>
        </patternFill>
      </fill>
    </dxf>
    <dxf>
      <fill>
        <patternFill>
          <bgColor theme="3" tint="0.39994506668294322"/>
        </patternFill>
      </fill>
    </dxf>
    <dxf>
      <font>
        <b/>
        <i val="0"/>
      </font>
      <fill>
        <patternFill>
          <bgColor rgb="FFFFFF00"/>
        </patternFill>
      </fill>
    </dxf>
    <dxf>
      <fill>
        <patternFill>
          <bgColor theme="3" tint="0.39994506668294322"/>
        </patternFill>
      </fill>
    </dxf>
    <dxf>
      <font>
        <b/>
        <i val="0"/>
      </font>
      <fill>
        <patternFill>
          <bgColor rgb="FFFFFF00"/>
        </patternFill>
      </fill>
    </dxf>
    <dxf>
      <fill>
        <patternFill>
          <bgColor theme="3" tint="0.39994506668294322"/>
        </patternFill>
      </fill>
    </dxf>
    <dxf>
      <fill>
        <patternFill>
          <bgColor theme="3" tint="0.39994506668294322"/>
        </patternFill>
      </fill>
    </dxf>
    <dxf>
      <font>
        <b/>
        <i val="0"/>
      </font>
      <fill>
        <patternFill>
          <bgColor rgb="FFFFFF00"/>
        </patternFill>
      </fill>
    </dxf>
    <dxf>
      <fill>
        <patternFill>
          <bgColor theme="3" tint="0.39994506668294322"/>
        </patternFill>
      </fill>
    </dxf>
    <dxf>
      <font>
        <b/>
        <i val="0"/>
      </font>
      <fill>
        <patternFill>
          <bgColor rgb="FFFFFF00"/>
        </patternFill>
      </fill>
    </dxf>
    <dxf>
      <font>
        <b/>
        <i val="0"/>
        <color auto="1"/>
      </font>
      <fill>
        <patternFill>
          <bgColor rgb="FFFFFF00"/>
        </patternFill>
      </fill>
    </dxf>
  </dxfs>
  <tableStyles count="0" defaultTableStyle="TableStyleMedium2" defaultPivotStyle="PivotStyleLight16"/>
  <colors>
    <mruColors>
      <color rgb="FFFF3399"/>
      <color rgb="FFFFFFCC"/>
      <color rgb="FFFF7C80"/>
      <color rgb="FF33CC33"/>
      <color rgb="FFFFFF00"/>
      <color rgb="FFFFD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8" Type="http://schemas.openxmlformats.org/officeDocument/2006/relationships/image" Target="../media/image11.jpeg"/><Relationship Id="rId13" Type="http://schemas.openxmlformats.org/officeDocument/2006/relationships/image" Target="../media/image16.jpeg"/><Relationship Id="rId3" Type="http://schemas.openxmlformats.org/officeDocument/2006/relationships/image" Target="../media/image6.jpeg"/><Relationship Id="rId7" Type="http://schemas.openxmlformats.org/officeDocument/2006/relationships/image" Target="../media/image10.jpeg"/><Relationship Id="rId12" Type="http://schemas.openxmlformats.org/officeDocument/2006/relationships/image" Target="../media/image15.jpeg"/><Relationship Id="rId2" Type="http://schemas.openxmlformats.org/officeDocument/2006/relationships/image" Target="../media/image5.jpeg"/><Relationship Id="rId1" Type="http://schemas.openxmlformats.org/officeDocument/2006/relationships/image" Target="../media/image4.jpeg"/><Relationship Id="rId6" Type="http://schemas.openxmlformats.org/officeDocument/2006/relationships/image" Target="../media/image9.jpeg"/><Relationship Id="rId11" Type="http://schemas.openxmlformats.org/officeDocument/2006/relationships/image" Target="../media/image14.jpeg"/><Relationship Id="rId5" Type="http://schemas.openxmlformats.org/officeDocument/2006/relationships/image" Target="../media/image8.jpeg"/><Relationship Id="rId10" Type="http://schemas.openxmlformats.org/officeDocument/2006/relationships/image" Target="../media/image13.jpeg"/><Relationship Id="rId4" Type="http://schemas.openxmlformats.org/officeDocument/2006/relationships/image" Target="../media/image7.jpeg"/><Relationship Id="rId9" Type="http://schemas.openxmlformats.org/officeDocument/2006/relationships/image" Target="../media/image12.jpeg"/><Relationship Id="rId14" Type="http://schemas.openxmlformats.org/officeDocument/2006/relationships/image" Target="../media/image17.png"/></Relationships>
</file>

<file path=xl/drawings/drawing1.xml><?xml version="1.0" encoding="utf-8"?>
<xdr:wsDr xmlns:xdr="http://schemas.openxmlformats.org/drawingml/2006/spreadsheetDrawing" xmlns:a="http://schemas.openxmlformats.org/drawingml/2006/main">
  <xdr:twoCellAnchor editAs="oneCell">
    <xdr:from>
      <xdr:col>24</xdr:col>
      <xdr:colOff>381000</xdr:colOff>
      <xdr:row>124</xdr:row>
      <xdr:rowOff>155315</xdr:rowOff>
    </xdr:from>
    <xdr:to>
      <xdr:col>28</xdr:col>
      <xdr:colOff>130331</xdr:colOff>
      <xdr:row>129</xdr:row>
      <xdr:rowOff>450850</xdr:rowOff>
    </xdr:to>
    <xdr:pic>
      <xdr:nvPicPr>
        <xdr:cNvPr id="2" name="Picture 1">
          <a:extLst>
            <a:ext uri="{FF2B5EF4-FFF2-40B4-BE49-F238E27FC236}">
              <a16:creationId xmlns:a16="http://schemas.microsoft.com/office/drawing/2014/main" id="{3C844C72-62DC-46C6-8B5D-74A737CC38F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183600" y="52952390"/>
          <a:ext cx="3102131" cy="2819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0</xdr:colOff>
      <xdr:row>138</xdr:row>
      <xdr:rowOff>142875</xdr:rowOff>
    </xdr:from>
    <xdr:to>
      <xdr:col>16</xdr:col>
      <xdr:colOff>238125</xdr:colOff>
      <xdr:row>152</xdr:row>
      <xdr:rowOff>104774</xdr:rowOff>
    </xdr:to>
    <xdr:pic>
      <xdr:nvPicPr>
        <xdr:cNvPr id="4" name="Image 3">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733550" y="21593175"/>
          <a:ext cx="4267200" cy="2628899"/>
        </a:xfrm>
        <a:prstGeom prst="rect">
          <a:avLst/>
        </a:prstGeom>
      </xdr:spPr>
    </xdr:pic>
    <xdr:clientData/>
  </xdr:twoCellAnchor>
  <xdr:twoCellAnchor editAs="oneCell">
    <xdr:from>
      <xdr:col>3</xdr:col>
      <xdr:colOff>0</xdr:colOff>
      <xdr:row>154</xdr:row>
      <xdr:rowOff>161925</xdr:rowOff>
    </xdr:from>
    <xdr:to>
      <xdr:col>21</xdr:col>
      <xdr:colOff>169545</xdr:colOff>
      <xdr:row>160</xdr:row>
      <xdr:rowOff>121920</xdr:rowOff>
    </xdr:to>
    <xdr:pic>
      <xdr:nvPicPr>
        <xdr:cNvPr id="6" name="Image 5">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733550" y="24707850"/>
          <a:ext cx="5760720" cy="110299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66675</xdr:colOff>
      <xdr:row>2</xdr:row>
      <xdr:rowOff>123825</xdr:rowOff>
    </xdr:from>
    <xdr:to>
      <xdr:col>8</xdr:col>
      <xdr:colOff>123825</xdr:colOff>
      <xdr:row>25</xdr:row>
      <xdr:rowOff>0</xdr:rowOff>
    </xdr:to>
    <xdr:pic>
      <xdr:nvPicPr>
        <xdr:cNvPr id="2" name="Image 1" descr="http://media.prometis.fr/image/95/2/1.37952.jpg">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8675" y="514350"/>
          <a:ext cx="5715000" cy="469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714375</xdr:colOff>
      <xdr:row>33</xdr:row>
      <xdr:rowOff>47625</xdr:rowOff>
    </xdr:from>
    <xdr:to>
      <xdr:col>5</xdr:col>
      <xdr:colOff>390525</xdr:colOff>
      <xdr:row>38</xdr:row>
      <xdr:rowOff>19050</xdr:rowOff>
    </xdr:to>
    <xdr:pic>
      <xdr:nvPicPr>
        <xdr:cNvPr id="3" name="Image 2" descr="http://media.prometis.fr/image/95/4/2.37954.jpg">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14375" y="7172325"/>
          <a:ext cx="3810000" cy="1019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657225</xdr:colOff>
      <xdr:row>48</xdr:row>
      <xdr:rowOff>47625</xdr:rowOff>
    </xdr:from>
    <xdr:to>
      <xdr:col>5</xdr:col>
      <xdr:colOff>333375</xdr:colOff>
      <xdr:row>51</xdr:row>
      <xdr:rowOff>28575</xdr:rowOff>
    </xdr:to>
    <xdr:pic>
      <xdr:nvPicPr>
        <xdr:cNvPr id="4" name="Image 3" descr="http://media.prometis.fr/image/95/6/3.37956.jpg">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57225" y="10029825"/>
          <a:ext cx="3810000" cy="609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638175</xdr:colOff>
      <xdr:row>54</xdr:row>
      <xdr:rowOff>133350</xdr:rowOff>
    </xdr:from>
    <xdr:to>
      <xdr:col>5</xdr:col>
      <xdr:colOff>314325</xdr:colOff>
      <xdr:row>58</xdr:row>
      <xdr:rowOff>0</xdr:rowOff>
    </xdr:to>
    <xdr:pic>
      <xdr:nvPicPr>
        <xdr:cNvPr id="5" name="Image 4" descr="http://media.prometis.fr/image/95/8/4.37958.jpg">
          <a:extLst>
            <a:ext uri="{FF2B5EF4-FFF2-40B4-BE49-F238E27FC236}">
              <a16:creationId xmlns:a16="http://schemas.microsoft.com/office/drawing/2014/main" id="{00000000-0008-0000-0400-00000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38175" y="11296650"/>
          <a:ext cx="3810000" cy="704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695325</xdr:colOff>
      <xdr:row>61</xdr:row>
      <xdr:rowOff>104775</xdr:rowOff>
    </xdr:from>
    <xdr:to>
      <xdr:col>7</xdr:col>
      <xdr:colOff>752475</xdr:colOff>
      <xdr:row>67</xdr:row>
      <xdr:rowOff>38100</xdr:rowOff>
    </xdr:to>
    <xdr:pic>
      <xdr:nvPicPr>
        <xdr:cNvPr id="6" name="Image 5" descr="http://media.prometis.fr/image/96/0/5.37960.jpg">
          <a:extLst>
            <a:ext uri="{FF2B5EF4-FFF2-40B4-BE49-F238E27FC236}">
              <a16:creationId xmlns:a16="http://schemas.microsoft.com/office/drawing/2014/main" id="{00000000-0008-0000-0400-000006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695325" y="12801600"/>
          <a:ext cx="5715000" cy="1190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123825</xdr:colOff>
      <xdr:row>71</xdr:row>
      <xdr:rowOff>66675</xdr:rowOff>
    </xdr:from>
    <xdr:to>
      <xdr:col>5</xdr:col>
      <xdr:colOff>752475</xdr:colOff>
      <xdr:row>76</xdr:row>
      <xdr:rowOff>66675</xdr:rowOff>
    </xdr:to>
    <xdr:pic>
      <xdr:nvPicPr>
        <xdr:cNvPr id="7" name="Image 6" descr="http://media.prometis.fr/image/57/9/579.jpg">
          <a:extLst>
            <a:ext uri="{FF2B5EF4-FFF2-40B4-BE49-F238E27FC236}">
              <a16:creationId xmlns:a16="http://schemas.microsoft.com/office/drawing/2014/main" id="{00000000-0008-0000-0400-000007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885825" y="16668750"/>
          <a:ext cx="4000500" cy="1047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57150</xdr:colOff>
      <xdr:row>90</xdr:row>
      <xdr:rowOff>161925</xdr:rowOff>
    </xdr:from>
    <xdr:to>
      <xdr:col>5</xdr:col>
      <xdr:colOff>685800</xdr:colOff>
      <xdr:row>93</xdr:row>
      <xdr:rowOff>133350</xdr:rowOff>
    </xdr:to>
    <xdr:pic>
      <xdr:nvPicPr>
        <xdr:cNvPr id="8" name="Image 7" descr="http://media.prometis.fr/image/58/1/581.jpg">
          <a:extLst>
            <a:ext uri="{FF2B5EF4-FFF2-40B4-BE49-F238E27FC236}">
              <a16:creationId xmlns:a16="http://schemas.microsoft.com/office/drawing/2014/main" id="{00000000-0008-0000-0400-000008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819150" y="20583525"/>
          <a:ext cx="4000500" cy="600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180975</xdr:colOff>
      <xdr:row>97</xdr:row>
      <xdr:rowOff>76200</xdr:rowOff>
    </xdr:from>
    <xdr:to>
      <xdr:col>6</xdr:col>
      <xdr:colOff>47625</xdr:colOff>
      <xdr:row>99</xdr:row>
      <xdr:rowOff>19050</xdr:rowOff>
    </xdr:to>
    <xdr:pic>
      <xdr:nvPicPr>
        <xdr:cNvPr id="9" name="Image 8" descr="http://media.prometis.fr/image/58/3/583.jpg">
          <a:extLst>
            <a:ext uri="{FF2B5EF4-FFF2-40B4-BE49-F238E27FC236}">
              <a16:creationId xmlns:a16="http://schemas.microsoft.com/office/drawing/2014/main" id="{00000000-0008-0000-0400-000009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942975" y="22526625"/>
          <a:ext cx="4000500" cy="361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102</xdr:row>
      <xdr:rowOff>0</xdr:rowOff>
    </xdr:from>
    <xdr:to>
      <xdr:col>1</xdr:col>
      <xdr:colOff>285750</xdr:colOff>
      <xdr:row>103</xdr:row>
      <xdr:rowOff>85725</xdr:rowOff>
    </xdr:to>
    <xdr:pic>
      <xdr:nvPicPr>
        <xdr:cNvPr id="10" name="Image 9" descr="http://media.prometis.fr/image/96/8/9a.37968.jpg">
          <a:extLst>
            <a:ext uri="{FF2B5EF4-FFF2-40B4-BE49-F238E27FC236}">
              <a16:creationId xmlns:a16="http://schemas.microsoft.com/office/drawing/2014/main" id="{00000000-0008-0000-0400-00000A00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524000" y="43510200"/>
          <a:ext cx="285750" cy="295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104</xdr:row>
      <xdr:rowOff>0</xdr:rowOff>
    </xdr:from>
    <xdr:to>
      <xdr:col>1</xdr:col>
      <xdr:colOff>285750</xdr:colOff>
      <xdr:row>105</xdr:row>
      <xdr:rowOff>28575</xdr:rowOff>
    </xdr:to>
    <xdr:pic>
      <xdr:nvPicPr>
        <xdr:cNvPr id="11" name="Image 10" descr="http://media.prometis.fr/image/97/0/9b.37970.jpg">
          <a:extLst>
            <a:ext uri="{FF2B5EF4-FFF2-40B4-BE49-F238E27FC236}">
              <a16:creationId xmlns:a16="http://schemas.microsoft.com/office/drawing/2014/main" id="{00000000-0008-0000-0400-00000B000000}"/>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524000" y="44500800"/>
          <a:ext cx="285750" cy="238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106</xdr:row>
      <xdr:rowOff>0</xdr:rowOff>
    </xdr:from>
    <xdr:to>
      <xdr:col>1</xdr:col>
      <xdr:colOff>285750</xdr:colOff>
      <xdr:row>107</xdr:row>
      <xdr:rowOff>47625</xdr:rowOff>
    </xdr:to>
    <xdr:pic>
      <xdr:nvPicPr>
        <xdr:cNvPr id="12" name="Image 11" descr="http://media.prometis.fr/image/97/2/9c.37972.jpg">
          <a:extLst>
            <a:ext uri="{FF2B5EF4-FFF2-40B4-BE49-F238E27FC236}">
              <a16:creationId xmlns:a16="http://schemas.microsoft.com/office/drawing/2014/main" id="{00000000-0008-0000-0400-00000C000000}"/>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524000" y="45339000"/>
          <a:ext cx="285750"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76200</xdr:colOff>
      <xdr:row>108</xdr:row>
      <xdr:rowOff>9525</xdr:rowOff>
    </xdr:from>
    <xdr:to>
      <xdr:col>6</xdr:col>
      <xdr:colOff>704850</xdr:colOff>
      <xdr:row>117</xdr:row>
      <xdr:rowOff>152400</xdr:rowOff>
    </xdr:to>
    <xdr:pic>
      <xdr:nvPicPr>
        <xdr:cNvPr id="13" name="Image 12" descr="http://media.prometis.fr/image/97/8/9d.37978.jpg">
          <a:extLst>
            <a:ext uri="{FF2B5EF4-FFF2-40B4-BE49-F238E27FC236}">
              <a16:creationId xmlns:a16="http://schemas.microsoft.com/office/drawing/2014/main" id="{00000000-0008-0000-0400-00000D000000}"/>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838200" y="25126950"/>
          <a:ext cx="4762500" cy="2028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125</xdr:row>
      <xdr:rowOff>0</xdr:rowOff>
    </xdr:from>
    <xdr:to>
      <xdr:col>6</xdr:col>
      <xdr:colOff>628650</xdr:colOff>
      <xdr:row>128</xdr:row>
      <xdr:rowOff>76200</xdr:rowOff>
    </xdr:to>
    <xdr:pic>
      <xdr:nvPicPr>
        <xdr:cNvPr id="14" name="Image 13" descr="http://media.prometis.fr/image/58/7/587.jpg">
          <a:extLst>
            <a:ext uri="{FF2B5EF4-FFF2-40B4-BE49-F238E27FC236}">
              <a16:creationId xmlns:a16="http://schemas.microsoft.com/office/drawing/2014/main" id="{00000000-0008-0000-0400-00000E000000}"/>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1524000" y="26822400"/>
          <a:ext cx="4000500"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228600</xdr:colOff>
      <xdr:row>130</xdr:row>
      <xdr:rowOff>104775</xdr:rowOff>
    </xdr:from>
    <xdr:to>
      <xdr:col>8</xdr:col>
      <xdr:colOff>314325</xdr:colOff>
      <xdr:row>150</xdr:row>
      <xdr:rowOff>190500</xdr:rowOff>
    </xdr:to>
    <xdr:pic>
      <xdr:nvPicPr>
        <xdr:cNvPr id="15" name="Image 14" descr="mfc samedis dimanches - excel mises en forme conditionnelles exemples3">
          <a:extLst>
            <a:ext uri="{FF2B5EF4-FFF2-40B4-BE49-F238E27FC236}">
              <a16:creationId xmlns:a16="http://schemas.microsoft.com/office/drawing/2014/main" id="{00000000-0008-0000-0400-00000F000000}"/>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990600" y="30279975"/>
          <a:ext cx="5743575" cy="427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Joel\Desktop\ESSAI%20CALEND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1-Mes%20documents\2-A-TRIER\Calendrier.xlsx" TargetMode="External"/></Relationships>
</file>

<file path=xl/externalLinks/_rels/externalLink3.xml.rels><?xml version="1.0" encoding="UTF-8" standalone="yes"?>
<Relationships xmlns="http://schemas.openxmlformats.org/package/2006/relationships"><Relationship Id="rId3" Type="http://schemas.openxmlformats.org/officeDocument/2006/relationships/externalLinkPath" Target="../../../../../MOTEURS.VILLIERS/A.ENVOYER/so-gestion.des.absences.xlsx" TargetMode="External"/><Relationship Id="rId2" Type="http://schemas.openxmlformats.org/officeDocument/2006/relationships/externalLinkPath" Target="file:///D:\Donn&#233;es\1.UPRT\MOTEURS.VILLIERS\A.ENVOYER\so-gestion.des.absences.xlsx" TargetMode="External"/><Relationship Id="rId1" Type="http://schemas.openxmlformats.org/officeDocument/2006/relationships/externalLinkPath" Target="/Donn&#233;es/1.UPRT/MOTEURS.VILLIERS/A.ENVOYER/so-gestion.des.absences.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LE%20ROUZIC\Mes%20documents\1%20SAUVEGARDE%20A%20en%20cours%20et%20fonctionnement\1%20Diagrammes%20de%20Gantt\Diagr%202%20aide%20ok\spac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DSalariés"/>
      <sheetName val="BDSalariés (2)"/>
      <sheetName val="BaseCald"/>
      <sheetName val="Feuil2"/>
      <sheetName val="Jours fériés"/>
      <sheetName val="INFOS EXCEL (2)"/>
    </sheetNames>
    <sheetDataSet>
      <sheetData sheetId="0">
        <row r="2">
          <cell r="A2">
            <v>2014</v>
          </cell>
        </row>
      </sheetData>
      <sheetData sheetId="1"/>
      <sheetData sheetId="2"/>
      <sheetData sheetId="3"/>
      <sheetData sheetId="4">
        <row r="4">
          <cell r="E4">
            <v>41749</v>
          </cell>
        </row>
        <row r="9">
          <cell r="E9">
            <v>41799</v>
          </cell>
        </row>
      </sheetData>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ue Mensuelle"/>
      <sheetName val="Evenements-Anniversaires"/>
      <sheetName val="Vacances Scolaires"/>
      <sheetName val="Paramètres"/>
    </sheetNames>
    <sheetDataSet>
      <sheetData sheetId="0">
        <row r="2">
          <cell r="M2">
            <v>2015</v>
          </cell>
        </row>
      </sheetData>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Nota"/>
      <sheetName val="quelques.liens"/>
      <sheetName val="Absences.repos.fixes"/>
      <sheetName val="Absences.repos.variable"/>
      <sheetName val="Planification.Annuelle.1"/>
      <sheetName val="Planification.Annuelle.2"/>
      <sheetName val="Planification.Mensuelle.Variabl"/>
      <sheetName val="Planification.Mensuelle.Fixe"/>
      <sheetName val="Positionnement.avec.heures"/>
      <sheetName val="Heures.Travaillées"/>
      <sheetName val="Positionnement Pointage"/>
      <sheetName val="exemple.pointages.horaires"/>
      <sheetName val="Exemple.Horaires"/>
      <sheetName val="Exemple.Horaires (2)"/>
      <sheetName val="Temps Travai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3">
          <cell r="L3">
            <v>46016</v>
          </cell>
        </row>
        <row r="4">
          <cell r="L4">
            <v>46023</v>
          </cell>
        </row>
        <row r="5">
          <cell r="L5">
            <v>46118</v>
          </cell>
        </row>
        <row r="6">
          <cell r="L6">
            <v>46143</v>
          </cell>
        </row>
        <row r="7">
          <cell r="L7">
            <v>46150</v>
          </cell>
        </row>
        <row r="8">
          <cell r="L8">
            <v>46156</v>
          </cell>
        </row>
        <row r="9">
          <cell r="L9">
            <v>46167</v>
          </cell>
        </row>
        <row r="10">
          <cell r="L10">
            <v>46217</v>
          </cell>
        </row>
        <row r="11">
          <cell r="L11">
            <v>46249</v>
          </cell>
        </row>
        <row r="12">
          <cell r="L12">
            <v>46327</v>
          </cell>
        </row>
        <row r="13">
          <cell r="L13">
            <v>46337</v>
          </cell>
        </row>
        <row r="14">
          <cell r="L14">
            <v>46381</v>
          </cell>
        </row>
        <row r="15">
          <cell r="L15">
            <v>46388</v>
          </cell>
        </row>
      </sheetData>
      <sheetData sheetId="12" refreshError="1"/>
      <sheetData sheetId="13" refreshError="1"/>
      <sheetData sheetId="1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ivi d'activité"/>
      <sheetName val="Archive"/>
      <sheetName val="Données roadmap"/>
      <sheetName val="Rapport d'activité"/>
      <sheetName val="Roadmap"/>
      <sheetName val="Feuil1"/>
      <sheetName val="Aide"/>
    </sheetNames>
    <sheetDataSet>
      <sheetData sheetId="0">
        <row r="15">
          <cell r="D15" t="str">
            <v>Suivi d'activité</v>
          </cell>
        </row>
        <row r="20">
          <cell r="E20" t="str">
            <v>M</v>
          </cell>
        </row>
      </sheetData>
      <sheetData sheetId="1" refreshError="1"/>
      <sheetData sheetId="2" refreshError="1"/>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excel-exercice.com/somme-si-ens/" TargetMode="External"/><Relationship Id="rId18" Type="http://schemas.openxmlformats.org/officeDocument/2006/relationships/hyperlink" Target="https://www.youtube.com/watch?v=yk_ypXvUaHo" TargetMode="External"/><Relationship Id="rId26" Type="http://schemas.openxmlformats.org/officeDocument/2006/relationships/hyperlink" Target="https://www.google.com/search?q=Diff%C3%A9rence+entre+un+fichier+XLS+et+XLSX+(ou+XLSM)&amp;rlz=1C1AVFC_enFR845FR845&amp;oq=Diff%C3%A9rence+entre+un+fichier+XLS+et+XLSX+(ou+XLSM)&amp;aqs=chrome..69i57j33.2926j0j15&amp;sourceid=chrome&amp;ie=UTF-8" TargetMode="External"/><Relationship Id="rId39" Type="http://schemas.openxmlformats.org/officeDocument/2006/relationships/hyperlink" Target="http://monsieur-excel.blogspot.com/" TargetMode="External"/><Relationship Id="rId21" Type="http://schemas.openxmlformats.org/officeDocument/2006/relationships/hyperlink" Target="https://www.youtube.com/watch?v=HoP5kZ-f-EA&amp;ab_channel=excelexercice" TargetMode="External"/><Relationship Id="rId34" Type="http://schemas.openxmlformats.org/officeDocument/2006/relationships/hyperlink" Target="https://www.google.com/search?q=supprimer+protection+excel&amp;rlz=1C1AVFC_enFR845FR845&amp;sxsrf=ALeKk00mhpcb83s7OPVD4b7yBCmqM6t6_A:1610820129331&amp;source=lnms&amp;tbm=vid&amp;sa=X&amp;ved=2ahUKEwij8OvMhKHuAhX06OAKHfnFDMIQ_AUoAXoECAwQAw&amp;biw=1800&amp;bih=946" TargetMode="External"/><Relationship Id="rId42" Type="http://schemas.openxmlformats.org/officeDocument/2006/relationships/printerSettings" Target="../printerSettings/printerSettings1.bin"/><Relationship Id="rId7" Type="http://schemas.openxmlformats.org/officeDocument/2006/relationships/hyperlink" Target="https://www.youtube.com/c/TutoDeRien/playlists" TargetMode="External"/><Relationship Id="rId2" Type="http://schemas.openxmlformats.org/officeDocument/2006/relationships/hyperlink" Target="http://www.excel-downloads.com/remository/Download/Professionnels/Planification-et-gestion-de-projets/SPACE.html" TargetMode="External"/><Relationship Id="rId16" Type="http://schemas.openxmlformats.org/officeDocument/2006/relationships/hyperlink" Target="https://www.ionos.fr/digitalguide/web-marketing/vendre-sur-internet/fonction-si-excel/" TargetMode="External"/><Relationship Id="rId29" Type="http://schemas.openxmlformats.org/officeDocument/2006/relationships/hyperlink" Target="https://www.ionos.fr/digitalguide/web-marketing/vendre-sur-internet/alternatives-gratuites-a-microsoft-excel/" TargetMode="External"/><Relationship Id="rId1" Type="http://schemas.openxmlformats.org/officeDocument/2006/relationships/hyperlink" Target="http://www.excel-downloads.com/forum/111720-space.html" TargetMode="External"/><Relationship Id="rId6" Type="http://schemas.openxmlformats.org/officeDocument/2006/relationships/hyperlink" Target="https://support.microsoft.com/fr-fr/excel" TargetMode="External"/><Relationship Id="rId11" Type="http://schemas.openxmlformats.org/officeDocument/2006/relationships/hyperlink" Target="https://www.youtube.com/watch?v=li4XNespLxg" TargetMode="External"/><Relationship Id="rId24" Type="http://schemas.openxmlformats.org/officeDocument/2006/relationships/hyperlink" Target="https://www.youtube.com/watch?v=YfGrccEQGKk" TargetMode="External"/><Relationship Id="rId32" Type="http://schemas.openxmlformats.org/officeDocument/2006/relationships/hyperlink" Target="https://www.excel-exercice.com/" TargetMode="External"/><Relationship Id="rId37" Type="http://schemas.openxmlformats.org/officeDocument/2006/relationships/hyperlink" Target="https://www.excelcorpo.com/" TargetMode="External"/><Relationship Id="rId40" Type="http://schemas.openxmlformats.org/officeDocument/2006/relationships/hyperlink" Target="https://excel-malin.com/" TargetMode="External"/><Relationship Id="rId45" Type="http://schemas.openxmlformats.org/officeDocument/2006/relationships/comments" Target="../comments1.xml"/><Relationship Id="rId5" Type="http://schemas.openxmlformats.org/officeDocument/2006/relationships/hyperlink" Target="https://www.youtube.com/c/K%C3%A9vinBrundu/videos" TargetMode="External"/><Relationship Id="rId15" Type="http://schemas.openxmlformats.org/officeDocument/2006/relationships/hyperlink" Target="https://www.ionos.fr/digitalguide/web-marketing/vendre-sur-internet/alternatives-gratuites-a-microsoft-excel/" TargetMode="External"/><Relationship Id="rId23" Type="http://schemas.openxmlformats.org/officeDocument/2006/relationships/hyperlink" Target="https://www.google.fr/search?q=piffom%C3%A9trie&amp;ie=utf-8&amp;oe=utf-8&amp;client=firefox-b&amp;gfe_rd=cr&amp;dcr=0&amp;ei=yYrYWZrKMYfAaMTIipgK" TargetMode="External"/><Relationship Id="rId28" Type="http://schemas.openxmlformats.org/officeDocument/2006/relationships/hyperlink" Target="https://forums.commentcamarche.net/forum/bureautique-25" TargetMode="External"/><Relationship Id="rId36" Type="http://schemas.openxmlformats.org/officeDocument/2006/relationships/hyperlink" Target="https://www.excel-exercice.com/exporter-larborescence-complete-dun-repertoire/" TargetMode="External"/><Relationship Id="rId10" Type="http://schemas.openxmlformats.org/officeDocument/2006/relationships/hyperlink" Target="https://www.youtube.com/watch?v=YfGrccEQGKk" TargetMode="External"/><Relationship Id="rId19" Type="http://schemas.openxmlformats.org/officeDocument/2006/relationships/hyperlink" Target="https://www.informatique-bureautique.com/moodle/mod/page/view.php?id=5026" TargetMode="External"/><Relationship Id="rId31" Type="http://schemas.openxmlformats.org/officeDocument/2006/relationships/hyperlink" Target="https://www.superprof.fr/blog/conseils-pratiques-en-maths/" TargetMode="External"/><Relationship Id="rId44" Type="http://schemas.openxmlformats.org/officeDocument/2006/relationships/vmlDrawing" Target="../drawings/vmlDrawing1.vml"/><Relationship Id="rId4" Type="http://schemas.openxmlformats.org/officeDocument/2006/relationships/hyperlink" Target="https://www.youtube.com/watch?v=e2kzRDcW5iI" TargetMode="External"/><Relationship Id="rId9" Type="http://schemas.openxmlformats.org/officeDocument/2006/relationships/hyperlink" Target="https://www.youtube.com/user/ExcelExercice/videos" TargetMode="External"/><Relationship Id="rId14" Type="http://schemas.openxmlformats.org/officeDocument/2006/relationships/hyperlink" Target="https://forums.commentcamarche.net/forum/bureautique-25" TargetMode="External"/><Relationship Id="rId22" Type="http://schemas.openxmlformats.org/officeDocument/2006/relationships/hyperlink" Target="http://www.mdf-xlpages.com/modules/publisher/item.php?itemid=91" TargetMode="External"/><Relationship Id="rId27" Type="http://schemas.openxmlformats.org/officeDocument/2006/relationships/hyperlink" Target="https://www.excel-exercice.com/trouver-les-liens-externes-dun-classeur/" TargetMode="External"/><Relationship Id="rId30" Type="http://schemas.openxmlformats.org/officeDocument/2006/relationships/hyperlink" Target="https://www.ionos.fr/digitalguide/web-marketing/vendre-sur-internet/fonction-si-excel/" TargetMode="External"/><Relationship Id="rId35" Type="http://schemas.openxmlformats.org/officeDocument/2006/relationships/hyperlink" Target="https://www.excel-exercice.com/traduire-le-contenu-des-cellules/" TargetMode="External"/><Relationship Id="rId43" Type="http://schemas.openxmlformats.org/officeDocument/2006/relationships/drawing" Target="../drawings/drawing1.xml"/><Relationship Id="rId8" Type="http://schemas.openxmlformats.org/officeDocument/2006/relationships/hyperlink" Target="https://www.youtube.com/channel/UCK4qfUuh9kpBByJFIMBPTtA/playlists" TargetMode="External"/><Relationship Id="rId3" Type="http://schemas.openxmlformats.org/officeDocument/2006/relationships/hyperlink" Target="https://www.google.fr/search?q=piffom%C3%A9trie&amp;ie=utf-8&amp;oe=utf-8&amp;client=firefox-b&amp;gfe_rd=cr&amp;dcr=0&amp;ei=yYrYWZrKMYfAaMTIipgK" TargetMode="External"/><Relationship Id="rId12" Type="http://schemas.openxmlformats.org/officeDocument/2006/relationships/hyperlink" Target="https://www.google.com/search?q=Diff%C3%A9rence+entre+un+fichier+XLS+et+XLSX+(ou+XLSM)&amp;rlz=1C1AVFC_enFR845FR845&amp;oq=Diff%C3%A9rence+entre+un+fichier+XLS+et+XLSX+(ou+XLSM)&amp;aqs=chrome..69i57j33.2926j0j15&amp;sourceid=chrome&amp;ie=UTF-8" TargetMode="External"/><Relationship Id="rId17" Type="http://schemas.openxmlformats.org/officeDocument/2006/relationships/hyperlink" Target="https://www.superprof.fr/blog/conseils-pratiques-en-maths/" TargetMode="External"/><Relationship Id="rId25" Type="http://schemas.openxmlformats.org/officeDocument/2006/relationships/hyperlink" Target="https://www.youtube.com/watch?v=li4XNespLxg" TargetMode="External"/><Relationship Id="rId33" Type="http://schemas.openxmlformats.org/officeDocument/2006/relationships/hyperlink" Target="https://fr.wikihow.com/Accueil" TargetMode="External"/><Relationship Id="rId38" Type="http://schemas.openxmlformats.org/officeDocument/2006/relationships/hyperlink" Target="https://www.excel-pratique.com/fr/formation-excel" TargetMode="External"/><Relationship Id="rId20" Type="http://schemas.openxmlformats.org/officeDocument/2006/relationships/hyperlink" Target="https://support.office.com/fr-fr/article/combiner-le-texte-de-deux-cellules-ou-plus-en-une-cellule-81ba0946-ce78-42ed-b3c3-21340eb164a6" TargetMode="External"/><Relationship Id="rId41" Type="http://schemas.openxmlformats.org/officeDocument/2006/relationships/hyperlink" Target="https://www.excel-exercice.com/"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assistanteplus.fr/services/bureautique/cid1420-automatiser-un-planning-de-suivi-des-absences.html" TargetMode="External"/></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hyperlink" Target="http://frederic.sigonneau.free.fr/Calendriers.htm" TargetMode="External"/></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5.bin"/><Relationship Id="rId1" Type="http://schemas.openxmlformats.org/officeDocument/2006/relationships/hyperlink" Target="http://www.assistanteplus.fr/services/bureautique/cid1420-automatiser-un-planning-de-suivi-des-absences.html"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www.excel-downloads.com/forum/51403-calendrier-et-mfc-des-jours-feries.html" TargetMode="External"/><Relationship Id="rId13" Type="http://schemas.openxmlformats.org/officeDocument/2006/relationships/printerSettings" Target="../printerSettings/printerSettings6.bin"/><Relationship Id="rId3" Type="http://schemas.openxmlformats.org/officeDocument/2006/relationships/hyperlink" Target="http://www.assistanteplus.fr/services/bureautique/cid5224-comment-simplifier-la-lecture-des-longs-et-larges-tableaux-excel.html" TargetMode="External"/><Relationship Id="rId7" Type="http://schemas.openxmlformats.org/officeDocument/2006/relationships/hyperlink" Target="http://www.assistanteplus.fr/services/bureautique/cid5479-saisir-des-k%E2%82%AC-et-autoriser-les-formules.html" TargetMode="External"/><Relationship Id="rId12" Type="http://schemas.openxmlformats.org/officeDocument/2006/relationships/hyperlink" Target="https://www.excel-exercice.com/traduire-le-contenu-des-cellules/" TargetMode="External"/><Relationship Id="rId2" Type="http://schemas.openxmlformats.org/officeDocument/2006/relationships/hyperlink" Target="http://www.assistanteplus.fr/services/bureautique/cid5167-afficher-plusieurs-feuilles-a-l-ecran.html" TargetMode="External"/><Relationship Id="rId1" Type="http://schemas.openxmlformats.org/officeDocument/2006/relationships/hyperlink" Target="http://www.excel-pratique.com/fr/cours/excel_mises_en_forme_conditionnelles_exemples3.php" TargetMode="External"/><Relationship Id="rId6" Type="http://schemas.openxmlformats.org/officeDocument/2006/relationships/hyperlink" Target="http://www.assistanteplus.fr/services/bureautique/cid5078-creer-un-album-photo-professionnel-en-quelques-clics.html" TargetMode="External"/><Relationship Id="rId11" Type="http://schemas.openxmlformats.org/officeDocument/2006/relationships/hyperlink" Target="https://www.excel-exercice.com/exporter-larborescence-complete-dun-repertoire/" TargetMode="External"/><Relationship Id="rId5" Type="http://schemas.openxmlformats.org/officeDocument/2006/relationships/hyperlink" Target="http://www.assistanteplus.fr/services/bureautique/cid5098-creer-une-bibliotheque-de-dossiers-professionnels-sous-windows-7.html" TargetMode="External"/><Relationship Id="rId10" Type="http://schemas.openxmlformats.org/officeDocument/2006/relationships/hyperlink" Target="http://www.meilleurereponse.net/excel/somme-si-couleur-excel/" TargetMode="External"/><Relationship Id="rId4" Type="http://schemas.openxmlformats.org/officeDocument/2006/relationships/hyperlink" Target="http://www.assistanteplus.fr/services/bureautique/cid5891-supprimer-des-elements-indesirables-sur-une-photo.html" TargetMode="External"/><Relationship Id="rId9" Type="http://schemas.openxmlformats.org/officeDocument/2006/relationships/hyperlink" Target="http://www.xcell.excelabo.net/dates_heures"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ED93F2-E3F4-4916-A5CC-1923ADB1DAE7}">
  <dimension ref="A1:AR131"/>
  <sheetViews>
    <sheetView tabSelected="1" zoomScale="75" zoomScaleNormal="75" workbookViewId="0">
      <selection activeCell="V20" sqref="V20"/>
    </sheetView>
  </sheetViews>
  <sheetFormatPr baseColWidth="10" defaultRowHeight="12.75" x14ac:dyDescent="0.2"/>
  <cols>
    <col min="1" max="2" width="11.42578125" style="385"/>
    <col min="3" max="3" width="16" style="385" customWidth="1"/>
    <col min="4" max="18" width="11.42578125" style="385"/>
    <col min="19" max="19" width="16" style="385" customWidth="1"/>
    <col min="20" max="20" width="12.140625" style="385" customWidth="1"/>
    <col min="21" max="21" width="15.28515625" style="385" customWidth="1"/>
    <col min="22" max="22" width="11.42578125" style="385"/>
    <col min="23" max="23" width="14.140625" style="385" customWidth="1"/>
    <col min="24" max="24" width="12.140625" style="385" bestFit="1" customWidth="1"/>
    <col min="25" max="16384" width="11.42578125" style="385"/>
  </cols>
  <sheetData>
    <row r="1" spans="1:29" ht="30" customHeight="1" x14ac:dyDescent="0.25">
      <c r="A1" s="382"/>
      <c r="B1" s="382"/>
      <c r="C1" s="382"/>
      <c r="D1" s="382"/>
      <c r="E1" s="382"/>
      <c r="F1" s="382"/>
      <c r="G1" s="382"/>
      <c r="H1" s="382"/>
      <c r="I1" s="382"/>
      <c r="J1" s="382"/>
      <c r="K1" s="382"/>
      <c r="L1" s="383"/>
      <c r="M1" s="383"/>
      <c r="N1" s="383"/>
      <c r="O1" s="383"/>
      <c r="P1" s="383"/>
      <c r="Q1" s="384"/>
      <c r="R1" s="384"/>
      <c r="S1" s="384"/>
      <c r="T1" s="384"/>
      <c r="U1" s="384"/>
      <c r="V1" s="384"/>
      <c r="W1" s="384"/>
      <c r="X1" s="384"/>
      <c r="Y1" s="384"/>
      <c r="Z1" s="384"/>
      <c r="AA1" s="384"/>
      <c r="AB1" s="384"/>
      <c r="AC1" s="384"/>
    </row>
    <row r="2" spans="1:29" ht="30" customHeight="1" x14ac:dyDescent="0.25">
      <c r="A2" s="382"/>
      <c r="B2" s="386" t="s">
        <v>519</v>
      </c>
      <c r="C2" s="382"/>
      <c r="D2" s="382"/>
      <c r="E2" s="382"/>
      <c r="F2" s="382"/>
      <c r="G2" s="382"/>
      <c r="H2" s="382"/>
      <c r="I2" s="383"/>
      <c r="J2" s="382"/>
      <c r="K2" s="382"/>
      <c r="L2" s="383"/>
      <c r="M2" s="383"/>
      <c r="N2" s="383"/>
      <c r="O2" s="383"/>
      <c r="P2" s="383"/>
      <c r="Q2" s="384"/>
      <c r="R2" s="384"/>
      <c r="S2" s="384"/>
      <c r="T2" s="387" t="s">
        <v>695</v>
      </c>
      <c r="U2" s="384"/>
      <c r="V2" s="384"/>
      <c r="W2" s="384"/>
      <c r="X2" s="384"/>
      <c r="Y2" s="384"/>
      <c r="Z2" s="384"/>
      <c r="AA2" s="384"/>
      <c r="AB2" s="384"/>
      <c r="AC2" s="384"/>
    </row>
    <row r="3" spans="1:29" ht="30" customHeight="1" x14ac:dyDescent="0.25">
      <c r="A3" s="382"/>
      <c r="B3" s="388" t="s">
        <v>520</v>
      </c>
      <c r="C3" s="389"/>
      <c r="D3" s="382"/>
      <c r="E3" s="382"/>
      <c r="F3" s="382"/>
      <c r="G3" s="382"/>
      <c r="H3" s="382"/>
      <c r="I3" s="383"/>
      <c r="J3" s="382"/>
      <c r="K3" s="382"/>
      <c r="L3" s="383"/>
      <c r="M3" s="383"/>
      <c r="N3" s="383"/>
      <c r="O3" s="383"/>
      <c r="P3" s="383"/>
      <c r="Q3" s="384"/>
      <c r="R3" s="384"/>
      <c r="S3" s="384"/>
      <c r="T3" s="390" t="s">
        <v>694</v>
      </c>
      <c r="U3" s="384"/>
      <c r="V3" s="384"/>
      <c r="W3" s="384"/>
      <c r="X3" s="384"/>
      <c r="Y3" s="384"/>
      <c r="Z3" s="384"/>
      <c r="AA3" s="384"/>
      <c r="AB3" s="384"/>
      <c r="AC3" s="384"/>
    </row>
    <row r="4" spans="1:29" ht="30" customHeight="1" x14ac:dyDescent="0.25">
      <c r="A4" s="382"/>
      <c r="B4" s="388" t="s">
        <v>521</v>
      </c>
      <c r="C4" s="389"/>
      <c r="D4" s="382"/>
      <c r="E4" s="382"/>
      <c r="F4" s="382"/>
      <c r="G4" s="382"/>
      <c r="H4" s="382"/>
      <c r="I4" s="383"/>
      <c r="J4" s="382"/>
      <c r="K4" s="382"/>
      <c r="L4" s="383"/>
      <c r="M4" s="383"/>
      <c r="N4" s="383"/>
      <c r="O4" s="383"/>
      <c r="P4" s="383"/>
      <c r="Q4" s="384"/>
      <c r="R4" s="384"/>
      <c r="S4" s="384"/>
      <c r="T4" s="387" t="s">
        <v>696</v>
      </c>
      <c r="U4" s="384"/>
      <c r="V4" s="384"/>
      <c r="W4" s="384"/>
      <c r="X4" s="384"/>
      <c r="Y4" s="384"/>
      <c r="Z4" s="384"/>
      <c r="AA4" s="384"/>
      <c r="AB4" s="384"/>
      <c r="AC4" s="384"/>
    </row>
    <row r="5" spans="1:29" ht="30" customHeight="1" x14ac:dyDescent="0.25">
      <c r="A5" s="382"/>
      <c r="B5" s="388" t="s">
        <v>522</v>
      </c>
      <c r="C5" s="389"/>
      <c r="D5" s="382"/>
      <c r="E5" s="382"/>
      <c r="F5" s="382"/>
      <c r="G5" s="382"/>
      <c r="H5" s="382"/>
      <c r="I5" s="383"/>
      <c r="J5" s="382"/>
      <c r="K5" s="382"/>
      <c r="L5" s="383"/>
      <c r="M5" s="383"/>
      <c r="N5" s="383"/>
      <c r="O5" s="383"/>
      <c r="P5" s="383"/>
      <c r="Q5" s="384"/>
      <c r="R5" s="384"/>
      <c r="S5" s="384"/>
      <c r="T5" s="387"/>
      <c r="U5" s="384"/>
      <c r="V5" s="384"/>
      <c r="W5" s="384"/>
      <c r="X5" s="384"/>
      <c r="Y5" s="384"/>
      <c r="Z5" s="384"/>
      <c r="AA5" s="384"/>
      <c r="AB5" s="384"/>
      <c r="AC5" s="384"/>
    </row>
    <row r="6" spans="1:29" ht="30" customHeight="1" x14ac:dyDescent="0.25">
      <c r="A6" s="382"/>
      <c r="B6" s="388" t="s">
        <v>523</v>
      </c>
      <c r="C6" s="382"/>
      <c r="D6" s="382"/>
      <c r="E6" s="382"/>
      <c r="F6" s="382"/>
      <c r="G6" s="382"/>
      <c r="H6" s="382"/>
      <c r="I6" s="383"/>
      <c r="J6" s="382"/>
      <c r="K6" s="382"/>
      <c r="L6" s="383"/>
      <c r="M6" s="383"/>
      <c r="N6" s="383"/>
      <c r="O6" s="383"/>
      <c r="P6" s="383"/>
      <c r="Q6" s="384"/>
      <c r="R6" s="384"/>
      <c r="S6" s="384"/>
      <c r="T6" s="387"/>
      <c r="U6" s="384"/>
      <c r="V6" s="384"/>
      <c r="W6" s="384"/>
      <c r="X6" s="384"/>
      <c r="Y6" s="384"/>
      <c r="Z6" s="384"/>
      <c r="AA6" s="384"/>
      <c r="AB6" s="384"/>
      <c r="AC6" s="384"/>
    </row>
    <row r="7" spans="1:29" ht="30" customHeight="1" x14ac:dyDescent="0.25">
      <c r="A7" s="382"/>
      <c r="B7" s="388"/>
      <c r="C7" s="382"/>
      <c r="D7" s="382"/>
      <c r="E7" s="382"/>
      <c r="F7" s="382"/>
      <c r="G7" s="382"/>
      <c r="H7" s="382"/>
      <c r="I7" s="383"/>
      <c r="J7" s="382"/>
      <c r="K7" s="382"/>
      <c r="L7" s="383"/>
      <c r="M7" s="383"/>
      <c r="N7" s="383"/>
      <c r="O7" s="383"/>
      <c r="P7" s="383"/>
      <c r="Q7" s="384"/>
      <c r="R7" s="384"/>
      <c r="S7" s="384"/>
      <c r="T7" s="525" t="s">
        <v>704</v>
      </c>
      <c r="U7" s="384"/>
      <c r="V7" s="384"/>
      <c r="W7" s="384"/>
      <c r="X7" s="384"/>
      <c r="Y7" s="384"/>
      <c r="Z7" s="384"/>
      <c r="AA7" s="384"/>
      <c r="AB7" s="384"/>
      <c r="AC7" s="384"/>
    </row>
    <row r="8" spans="1:29" ht="30" customHeight="1" x14ac:dyDescent="0.2">
      <c r="A8" s="382"/>
      <c r="B8" s="391" t="s">
        <v>524</v>
      </c>
      <c r="C8" s="391"/>
      <c r="D8" s="391"/>
      <c r="E8" s="391"/>
      <c r="F8" s="391"/>
      <c r="G8" s="391"/>
      <c r="H8" s="391"/>
      <c r="I8" s="391"/>
      <c r="J8" s="391"/>
      <c r="K8" s="391"/>
      <c r="L8" s="391"/>
      <c r="M8" s="391"/>
      <c r="N8" s="391"/>
      <c r="O8" s="391"/>
      <c r="P8" s="391"/>
      <c r="Q8" s="391"/>
      <c r="R8" s="384"/>
      <c r="S8" s="384"/>
      <c r="T8" s="384"/>
      <c r="U8" s="384"/>
      <c r="V8" s="384"/>
      <c r="W8" s="384"/>
      <c r="X8" s="384"/>
      <c r="Y8" s="384"/>
      <c r="Z8" s="384"/>
      <c r="AA8" s="384"/>
      <c r="AB8" s="384"/>
      <c r="AC8" s="384"/>
    </row>
    <row r="9" spans="1:29" ht="30" customHeight="1" x14ac:dyDescent="0.2">
      <c r="A9" s="382"/>
      <c r="B9" s="391"/>
      <c r="C9" s="391"/>
      <c r="D9" s="391"/>
      <c r="E9" s="391"/>
      <c r="F9" s="391"/>
      <c r="G9" s="391"/>
      <c r="H9" s="391"/>
      <c r="I9" s="391"/>
      <c r="J9" s="391"/>
      <c r="K9" s="391"/>
      <c r="L9" s="391"/>
      <c r="M9" s="391"/>
      <c r="N9" s="391"/>
      <c r="O9" s="391"/>
      <c r="P9" s="392"/>
      <c r="Q9" s="391"/>
      <c r="R9" s="384"/>
      <c r="S9" s="384"/>
      <c r="T9" s="384"/>
      <c r="U9" s="384"/>
      <c r="V9" s="384"/>
      <c r="W9" s="384"/>
      <c r="X9" s="384"/>
      <c r="Y9" s="384"/>
      <c r="Z9" s="384"/>
      <c r="AA9" s="384"/>
      <c r="AB9" s="384"/>
      <c r="AC9" s="384"/>
    </row>
    <row r="10" spans="1:29" ht="30" customHeight="1" x14ac:dyDescent="0.2">
      <c r="A10" s="382"/>
      <c r="B10" s="391"/>
      <c r="C10" s="391" t="s">
        <v>670</v>
      </c>
      <c r="D10" s="391"/>
      <c r="E10" s="391"/>
      <c r="F10" s="391"/>
      <c r="G10" s="391"/>
      <c r="H10" s="391"/>
      <c r="I10" s="391"/>
      <c r="J10" s="391"/>
      <c r="K10" s="391"/>
      <c r="L10" s="391"/>
      <c r="M10" s="391"/>
      <c r="N10" s="391"/>
      <c r="O10" s="391"/>
      <c r="P10" s="391"/>
      <c r="Q10" s="391"/>
      <c r="R10" s="384"/>
      <c r="S10" s="384"/>
      <c r="T10" s="384"/>
      <c r="U10" s="384"/>
      <c r="V10" s="384"/>
      <c r="W10" s="384"/>
      <c r="X10" s="384"/>
      <c r="Y10" s="384"/>
      <c r="Z10" s="384"/>
      <c r="AA10" s="384"/>
      <c r="AB10" s="384"/>
      <c r="AC10" s="384"/>
    </row>
    <row r="11" spans="1:29" ht="30" customHeight="1" x14ac:dyDescent="0.2">
      <c r="A11" s="382"/>
      <c r="B11" s="391"/>
      <c r="C11" s="391"/>
      <c r="D11" s="519" t="s">
        <v>473</v>
      </c>
      <c r="E11" s="391"/>
      <c r="F11" s="391"/>
      <c r="G11" s="391"/>
      <c r="H11" s="391"/>
      <c r="I11" s="391"/>
      <c r="J11" s="391"/>
      <c r="K11" s="391"/>
      <c r="L11" s="391"/>
      <c r="M11" s="391"/>
      <c r="N11" s="391"/>
      <c r="O11" s="391"/>
      <c r="P11" s="391"/>
      <c r="Q11" s="391"/>
      <c r="R11" s="384"/>
      <c r="S11" s="384"/>
      <c r="T11" s="384"/>
      <c r="U11" s="384"/>
      <c r="V11" s="384"/>
      <c r="W11" s="384"/>
      <c r="X11" s="384"/>
      <c r="Y11" s="384"/>
      <c r="Z11" s="384"/>
      <c r="AA11" s="384"/>
      <c r="AB11" s="384"/>
      <c r="AC11" s="384"/>
    </row>
    <row r="12" spans="1:29" ht="30" customHeight="1" x14ac:dyDescent="0.2">
      <c r="A12" s="382"/>
      <c r="B12" s="391"/>
      <c r="C12" s="391"/>
      <c r="D12" s="393" t="s">
        <v>673</v>
      </c>
      <c r="E12" s="391"/>
      <c r="F12" s="391"/>
      <c r="G12" s="391"/>
      <c r="H12" s="391"/>
      <c r="I12" s="391"/>
      <c r="J12" s="391"/>
      <c r="K12" s="391"/>
      <c r="L12" s="391"/>
      <c r="M12" s="391"/>
      <c r="N12" s="391"/>
      <c r="O12" s="391"/>
      <c r="P12" s="391"/>
      <c r="Q12" s="391"/>
      <c r="R12" s="384"/>
      <c r="S12" s="384"/>
      <c r="T12" s="384"/>
      <c r="U12" s="384"/>
      <c r="V12" s="384"/>
      <c r="W12" s="384"/>
      <c r="X12" s="384"/>
      <c r="Y12" s="384"/>
      <c r="Z12" s="384"/>
      <c r="AA12" s="384"/>
      <c r="AB12" s="384"/>
      <c r="AC12" s="384"/>
    </row>
    <row r="13" spans="1:29" ht="30" customHeight="1" x14ac:dyDescent="0.2">
      <c r="A13" s="382"/>
      <c r="B13" s="391"/>
      <c r="C13" s="391"/>
      <c r="D13" s="393" t="s">
        <v>137</v>
      </c>
      <c r="E13" s="391"/>
      <c r="F13" s="391"/>
      <c r="G13" s="391"/>
      <c r="H13" s="391"/>
      <c r="I13" s="391"/>
      <c r="J13" s="391"/>
      <c r="K13" s="391"/>
      <c r="L13" s="391"/>
      <c r="M13" s="391"/>
      <c r="N13" s="391"/>
      <c r="O13" s="391"/>
      <c r="P13" s="391"/>
      <c r="Q13" s="391"/>
      <c r="R13" s="384"/>
      <c r="S13" s="384"/>
      <c r="T13" s="384"/>
      <c r="U13" s="384"/>
      <c r="V13" s="384"/>
      <c r="W13" s="384"/>
      <c r="X13" s="384"/>
      <c r="Y13" s="384"/>
      <c r="Z13" s="384"/>
      <c r="AA13" s="384"/>
      <c r="AB13" s="384"/>
      <c r="AC13" s="384"/>
    </row>
    <row r="14" spans="1:29" ht="30" customHeight="1" x14ac:dyDescent="0.2">
      <c r="A14" s="382"/>
      <c r="B14" s="391"/>
      <c r="C14" s="391"/>
      <c r="D14" s="393" t="s">
        <v>127</v>
      </c>
      <c r="E14" s="391"/>
      <c r="F14" s="391"/>
      <c r="G14" s="391"/>
      <c r="H14" s="391"/>
      <c r="I14" s="391"/>
      <c r="J14" s="391"/>
      <c r="K14" s="391"/>
      <c r="L14" s="391"/>
      <c r="M14" s="391"/>
      <c r="N14" s="391"/>
      <c r="O14" s="391"/>
      <c r="P14" s="391"/>
      <c r="Q14" s="391"/>
      <c r="R14" s="384"/>
      <c r="S14" s="384"/>
      <c r="T14" s="384"/>
      <c r="U14" s="384"/>
      <c r="V14" s="384"/>
      <c r="W14" s="384"/>
      <c r="X14" s="384"/>
      <c r="Y14" s="384"/>
      <c r="Z14" s="384"/>
      <c r="AA14" s="384"/>
      <c r="AB14" s="384"/>
      <c r="AC14" s="384"/>
    </row>
    <row r="15" spans="1:29" ht="30" customHeight="1" x14ac:dyDescent="0.2">
      <c r="A15" s="382"/>
      <c r="B15" s="391"/>
      <c r="C15" s="391"/>
      <c r="D15" s="393" t="s">
        <v>220</v>
      </c>
      <c r="E15" s="391"/>
      <c r="F15" s="391"/>
      <c r="G15" s="391"/>
      <c r="H15" s="391"/>
      <c r="I15" s="391"/>
      <c r="J15" s="391"/>
      <c r="K15" s="391"/>
      <c r="L15" s="391"/>
      <c r="M15" s="391"/>
      <c r="N15" s="391"/>
      <c r="O15" s="391"/>
      <c r="P15" s="391"/>
      <c r="Q15" s="391"/>
      <c r="R15" s="384"/>
      <c r="S15" s="384"/>
      <c r="T15" s="384"/>
      <c r="U15" s="384"/>
      <c r="V15" s="384"/>
      <c r="W15" s="384"/>
      <c r="X15" s="384"/>
      <c r="Y15" s="384"/>
      <c r="Z15" s="384"/>
      <c r="AA15" s="384"/>
      <c r="AB15" s="384"/>
      <c r="AC15" s="384"/>
    </row>
    <row r="16" spans="1:29" ht="30" customHeight="1" x14ac:dyDescent="0.2">
      <c r="A16" s="382"/>
      <c r="B16" s="391"/>
      <c r="C16" s="391"/>
      <c r="D16" s="393" t="s">
        <v>674</v>
      </c>
      <c r="E16" s="391"/>
      <c r="F16" s="391"/>
      <c r="G16" s="391"/>
      <c r="H16" s="391"/>
      <c r="I16" s="391"/>
      <c r="J16" s="391"/>
      <c r="K16" s="391"/>
      <c r="L16" s="391"/>
      <c r="M16" s="391"/>
      <c r="N16" s="391"/>
      <c r="O16" s="391"/>
      <c r="P16" s="391"/>
      <c r="Q16" s="391"/>
      <c r="R16" s="384"/>
      <c r="S16" s="384"/>
      <c r="T16" s="384"/>
      <c r="U16" s="384"/>
      <c r="V16" s="384"/>
      <c r="W16" s="384"/>
      <c r="X16" s="384"/>
      <c r="Y16" s="384"/>
      <c r="Z16" s="384"/>
      <c r="AA16" s="384"/>
      <c r="AB16" s="384"/>
      <c r="AC16" s="384"/>
    </row>
    <row r="17" spans="1:29" ht="30" customHeight="1" x14ac:dyDescent="0.2">
      <c r="A17" s="382"/>
      <c r="B17" s="391"/>
      <c r="C17" s="391"/>
      <c r="D17" s="393" t="s">
        <v>675</v>
      </c>
      <c r="E17" s="391"/>
      <c r="F17" s="391"/>
      <c r="G17" s="391"/>
      <c r="H17" s="391"/>
      <c r="I17" s="391"/>
      <c r="J17" s="391"/>
      <c r="K17" s="391"/>
      <c r="L17" s="391"/>
      <c r="M17" s="391"/>
      <c r="N17" s="391"/>
      <c r="O17" s="391"/>
      <c r="P17" s="391"/>
      <c r="Q17" s="391"/>
      <c r="R17" s="384"/>
      <c r="S17" s="384"/>
      <c r="T17" s="384"/>
      <c r="U17" s="384"/>
      <c r="V17" s="384"/>
      <c r="W17" s="384"/>
      <c r="X17" s="384"/>
      <c r="Y17" s="384"/>
      <c r="Z17" s="384"/>
      <c r="AA17" s="384"/>
      <c r="AB17" s="384"/>
      <c r="AC17" s="384"/>
    </row>
    <row r="18" spans="1:29" ht="30" customHeight="1" x14ac:dyDescent="0.2">
      <c r="A18" s="382"/>
      <c r="B18" s="391"/>
      <c r="C18" s="391"/>
      <c r="D18" s="393"/>
      <c r="E18" s="391"/>
      <c r="F18" s="391"/>
      <c r="G18" s="391"/>
      <c r="H18" s="391"/>
      <c r="I18" s="391"/>
      <c r="J18" s="391"/>
      <c r="K18" s="391"/>
      <c r="L18" s="391"/>
      <c r="M18" s="391"/>
      <c r="N18" s="391"/>
      <c r="O18" s="391"/>
      <c r="P18" s="391"/>
      <c r="Q18" s="391"/>
      <c r="R18" s="384"/>
      <c r="S18" s="384"/>
      <c r="T18" s="384"/>
      <c r="U18" s="384"/>
      <c r="V18" s="384"/>
      <c r="W18" s="384"/>
      <c r="X18" s="384"/>
      <c r="Y18" s="384"/>
      <c r="Z18" s="384"/>
      <c r="AA18" s="384"/>
      <c r="AB18" s="384"/>
      <c r="AC18" s="384"/>
    </row>
    <row r="19" spans="1:29" ht="30" customHeight="1" x14ac:dyDescent="0.2">
      <c r="A19" s="382"/>
      <c r="B19" s="391"/>
      <c r="C19" s="391" t="s">
        <v>676</v>
      </c>
      <c r="D19" s="391"/>
      <c r="E19" s="391"/>
      <c r="F19" s="391"/>
      <c r="G19" s="391"/>
      <c r="H19" s="391"/>
      <c r="I19" s="391"/>
      <c r="J19" s="391"/>
      <c r="K19" s="391"/>
      <c r="L19" s="391"/>
      <c r="M19" s="391"/>
      <c r="N19" s="391"/>
      <c r="O19" s="391"/>
      <c r="P19" s="391"/>
      <c r="Q19" s="391"/>
      <c r="R19" s="384"/>
      <c r="S19" s="384"/>
      <c r="T19" s="384"/>
      <c r="U19" s="384"/>
      <c r="V19" s="384"/>
      <c r="W19" s="384"/>
      <c r="X19" s="384"/>
      <c r="Y19" s="384"/>
      <c r="Z19" s="384"/>
      <c r="AA19" s="384"/>
      <c r="AB19" s="384"/>
      <c r="AC19" s="384"/>
    </row>
    <row r="20" spans="1:29" ht="30" customHeight="1" x14ac:dyDescent="0.2">
      <c r="A20" s="382"/>
      <c r="B20" s="391"/>
      <c r="C20" s="391"/>
      <c r="D20" s="519" t="s">
        <v>479</v>
      </c>
      <c r="E20" s="391"/>
      <c r="F20" s="391"/>
      <c r="G20" s="391"/>
      <c r="H20" s="391"/>
      <c r="I20" s="391"/>
      <c r="J20" s="391"/>
      <c r="K20" s="391"/>
      <c r="L20" s="391"/>
      <c r="M20" s="391"/>
      <c r="N20" s="391"/>
      <c r="O20" s="391"/>
      <c r="P20" s="391"/>
      <c r="Q20" s="391"/>
      <c r="R20" s="384"/>
      <c r="S20" s="384"/>
      <c r="T20" s="384"/>
      <c r="U20" s="384"/>
      <c r="V20" s="384"/>
      <c r="W20" s="384"/>
      <c r="X20" s="384"/>
      <c r="Y20" s="384"/>
      <c r="Z20" s="384"/>
      <c r="AA20" s="384"/>
      <c r="AB20" s="384"/>
      <c r="AC20" s="384"/>
    </row>
    <row r="21" spans="1:29" ht="30" customHeight="1" x14ac:dyDescent="0.2">
      <c r="A21" s="382"/>
      <c r="B21" s="391"/>
      <c r="C21" s="391"/>
      <c r="D21" s="393" t="s">
        <v>677</v>
      </c>
      <c r="E21" s="393"/>
      <c r="F21" s="393"/>
      <c r="G21" s="393"/>
      <c r="H21" s="393"/>
      <c r="I21" s="393"/>
      <c r="J21" s="393"/>
      <c r="K21" s="393"/>
      <c r="L21" s="393"/>
      <c r="M21" s="393"/>
      <c r="N21" s="393"/>
      <c r="O21" s="393"/>
      <c r="P21" s="393"/>
      <c r="Q21" s="391"/>
      <c r="R21" s="384"/>
      <c r="S21" s="384"/>
      <c r="T21" s="384"/>
      <c r="U21" s="384"/>
      <c r="V21" s="384"/>
      <c r="W21" s="384"/>
      <c r="X21" s="384"/>
      <c r="Y21" s="384"/>
      <c r="Z21" s="384"/>
      <c r="AA21" s="384"/>
      <c r="AB21" s="384"/>
      <c r="AC21" s="384"/>
    </row>
    <row r="22" spans="1:29" ht="30" customHeight="1" x14ac:dyDescent="0.2">
      <c r="A22" s="382"/>
      <c r="B22" s="391"/>
      <c r="C22" s="391"/>
      <c r="D22" s="393" t="s">
        <v>678</v>
      </c>
      <c r="E22" s="393"/>
      <c r="F22" s="393"/>
      <c r="G22" s="393"/>
      <c r="H22" s="393"/>
      <c r="I22" s="393"/>
      <c r="J22" s="393"/>
      <c r="K22" s="393"/>
      <c r="L22" s="393"/>
      <c r="M22" s="393"/>
      <c r="N22" s="393"/>
      <c r="O22" s="393"/>
      <c r="P22" s="393"/>
      <c r="Q22" s="391"/>
      <c r="R22" s="384"/>
      <c r="S22" s="384"/>
      <c r="T22" s="384"/>
      <c r="U22" s="384"/>
      <c r="V22" s="384"/>
      <c r="W22" s="384"/>
      <c r="X22" s="384"/>
      <c r="Y22" s="384"/>
      <c r="Z22" s="384"/>
      <c r="AA22" s="384"/>
      <c r="AB22" s="384"/>
      <c r="AC22" s="384"/>
    </row>
    <row r="23" spans="1:29" ht="30" customHeight="1" x14ac:dyDescent="0.2">
      <c r="A23" s="382"/>
      <c r="B23" s="391"/>
      <c r="C23" s="391"/>
      <c r="D23" s="393" t="s">
        <v>354</v>
      </c>
      <c r="E23" s="393"/>
      <c r="F23" s="393"/>
      <c r="G23" s="393"/>
      <c r="H23" s="393"/>
      <c r="I23" s="393"/>
      <c r="J23" s="393"/>
      <c r="K23" s="393"/>
      <c r="L23" s="393"/>
      <c r="M23" s="393"/>
      <c r="N23" s="393"/>
      <c r="O23" s="393"/>
      <c r="P23" s="393"/>
      <c r="Q23" s="391"/>
      <c r="R23" s="384"/>
      <c r="S23" s="384"/>
      <c r="T23" s="384"/>
      <c r="U23" s="384"/>
      <c r="V23" s="384"/>
      <c r="W23" s="384"/>
      <c r="X23" s="384"/>
      <c r="Y23" s="384"/>
      <c r="Z23" s="384"/>
      <c r="AA23" s="384"/>
      <c r="AB23" s="384"/>
      <c r="AC23" s="384"/>
    </row>
    <row r="24" spans="1:29" ht="30" customHeight="1" x14ac:dyDescent="0.2">
      <c r="A24" s="382"/>
      <c r="B24" s="391"/>
      <c r="C24" s="391"/>
      <c r="D24" s="393" t="s">
        <v>478</v>
      </c>
      <c r="E24" s="393"/>
      <c r="F24" s="393"/>
      <c r="G24" s="393"/>
      <c r="H24" s="393"/>
      <c r="I24" s="393"/>
      <c r="J24" s="393"/>
      <c r="K24" s="393"/>
      <c r="L24" s="393"/>
      <c r="M24" s="393"/>
      <c r="N24" s="393"/>
      <c r="O24" s="393"/>
      <c r="P24" s="393"/>
      <c r="Q24" s="391"/>
      <c r="R24" s="384"/>
      <c r="S24" s="384"/>
      <c r="T24" s="384"/>
      <c r="U24" s="384"/>
      <c r="V24" s="384"/>
      <c r="W24" s="384"/>
      <c r="X24" s="384"/>
      <c r="Y24" s="384"/>
      <c r="Z24" s="384"/>
      <c r="AA24" s="384"/>
      <c r="AB24" s="384"/>
      <c r="AC24" s="384"/>
    </row>
    <row r="25" spans="1:29" ht="30" customHeight="1" x14ac:dyDescent="0.2">
      <c r="A25" s="382"/>
      <c r="B25" s="391"/>
      <c r="C25" s="391"/>
      <c r="D25" s="393" t="s">
        <v>232</v>
      </c>
      <c r="E25" s="393"/>
      <c r="F25" s="393"/>
      <c r="G25" s="393"/>
      <c r="H25" s="393"/>
      <c r="I25" s="393"/>
      <c r="J25" s="393"/>
      <c r="K25" s="393"/>
      <c r="L25" s="393"/>
      <c r="M25" s="393"/>
      <c r="N25" s="393"/>
      <c r="O25" s="393"/>
      <c r="P25" s="393"/>
      <c r="Q25" s="391"/>
      <c r="R25" s="384"/>
      <c r="S25" s="384"/>
      <c r="T25" s="384"/>
      <c r="U25" s="384"/>
      <c r="V25" s="384"/>
      <c r="W25" s="384"/>
      <c r="X25" s="384"/>
      <c r="Y25" s="384"/>
      <c r="Z25" s="384"/>
      <c r="AA25" s="384"/>
      <c r="AB25" s="384"/>
      <c r="AC25" s="384"/>
    </row>
    <row r="26" spans="1:29" ht="30" customHeight="1" x14ac:dyDescent="0.2">
      <c r="A26" s="382"/>
      <c r="B26" s="391"/>
      <c r="C26" s="391"/>
      <c r="D26" s="393" t="s">
        <v>265</v>
      </c>
      <c r="E26" s="393"/>
      <c r="F26" s="393"/>
      <c r="G26" s="393"/>
      <c r="H26" s="393"/>
      <c r="I26" s="393"/>
      <c r="J26" s="393"/>
      <c r="K26" s="393"/>
      <c r="L26" s="393"/>
      <c r="M26" s="393"/>
      <c r="N26" s="393"/>
      <c r="O26" s="393"/>
      <c r="P26" s="393"/>
      <c r="Q26" s="391"/>
      <c r="R26" s="384"/>
      <c r="S26" s="384"/>
      <c r="T26" s="384"/>
      <c r="U26" s="384"/>
      <c r="V26" s="384"/>
      <c r="W26" s="384"/>
      <c r="X26" s="384"/>
      <c r="Y26" s="384"/>
      <c r="Z26" s="384"/>
      <c r="AA26" s="384"/>
      <c r="AB26" s="384"/>
      <c r="AC26" s="384"/>
    </row>
    <row r="27" spans="1:29" ht="30" customHeight="1" x14ac:dyDescent="0.2">
      <c r="A27" s="382"/>
      <c r="B27" s="391"/>
      <c r="C27" s="391"/>
      <c r="D27" s="393"/>
      <c r="E27" s="393"/>
      <c r="F27" s="393"/>
      <c r="G27" s="393"/>
      <c r="H27" s="393"/>
      <c r="I27" s="393"/>
      <c r="J27" s="393"/>
      <c r="K27" s="393"/>
      <c r="L27" s="393"/>
      <c r="M27" s="393"/>
      <c r="N27" s="393"/>
      <c r="O27" s="393"/>
      <c r="P27" s="393"/>
      <c r="Q27" s="391"/>
      <c r="R27" s="384"/>
      <c r="S27" s="384"/>
      <c r="T27" s="384"/>
      <c r="U27" s="384"/>
      <c r="V27" s="384"/>
      <c r="W27" s="384"/>
      <c r="X27" s="384"/>
      <c r="Y27" s="384"/>
      <c r="Z27" s="384"/>
      <c r="AA27" s="384"/>
      <c r="AB27" s="384"/>
      <c r="AC27" s="384"/>
    </row>
    <row r="28" spans="1:29" ht="30" customHeight="1" x14ac:dyDescent="0.2">
      <c r="A28" s="382"/>
      <c r="B28" s="391"/>
      <c r="C28" s="391" t="s">
        <v>679</v>
      </c>
      <c r="D28" s="391"/>
      <c r="E28" s="391"/>
      <c r="F28" s="391"/>
      <c r="G28" s="391"/>
      <c r="H28" s="391"/>
      <c r="I28" s="391"/>
      <c r="J28" s="391"/>
      <c r="K28" s="391"/>
      <c r="L28" s="391"/>
      <c r="M28" s="391"/>
      <c r="N28" s="391"/>
      <c r="O28" s="391"/>
      <c r="P28" s="391"/>
      <c r="Q28" s="391"/>
      <c r="R28" s="384"/>
      <c r="S28" s="384"/>
      <c r="T28" s="384"/>
      <c r="U28" s="384"/>
      <c r="V28" s="384"/>
      <c r="W28" s="384"/>
      <c r="X28" s="384"/>
      <c r="Y28" s="384"/>
      <c r="Z28" s="384"/>
      <c r="AA28" s="384"/>
      <c r="AB28" s="384"/>
      <c r="AC28" s="384"/>
    </row>
    <row r="29" spans="1:29" ht="30" customHeight="1" x14ac:dyDescent="0.2">
      <c r="A29" s="382"/>
      <c r="B29" s="391"/>
      <c r="C29" s="391"/>
      <c r="D29" s="393" t="s">
        <v>680</v>
      </c>
      <c r="E29" s="391"/>
      <c r="F29" s="391"/>
      <c r="G29" s="391"/>
      <c r="H29" s="391"/>
      <c r="I29" s="391"/>
      <c r="J29" s="391"/>
      <c r="K29" s="391"/>
      <c r="L29" s="391"/>
      <c r="M29" s="391"/>
      <c r="N29" s="391"/>
      <c r="O29" s="391"/>
      <c r="P29" s="391"/>
      <c r="Q29" s="391"/>
      <c r="R29" s="384"/>
      <c r="S29" s="384"/>
      <c r="T29" s="384"/>
      <c r="U29" s="384"/>
      <c r="V29" s="384"/>
      <c r="W29" s="384"/>
      <c r="X29" s="384"/>
      <c r="Y29" s="384"/>
      <c r="Z29" s="384"/>
      <c r="AA29" s="384"/>
      <c r="AB29" s="384"/>
      <c r="AC29" s="384"/>
    </row>
    <row r="30" spans="1:29" ht="30" customHeight="1" x14ac:dyDescent="0.2">
      <c r="A30" s="382"/>
      <c r="B30" s="391"/>
      <c r="C30" s="391"/>
      <c r="D30" s="393" t="s">
        <v>306</v>
      </c>
      <c r="E30" s="391"/>
      <c r="F30" s="391"/>
      <c r="G30" s="391"/>
      <c r="H30" s="391"/>
      <c r="I30" s="391"/>
      <c r="J30" s="391"/>
      <c r="K30" s="391"/>
      <c r="L30" s="391"/>
      <c r="M30" s="391"/>
      <c r="N30" s="391"/>
      <c r="O30" s="391"/>
      <c r="P30" s="391"/>
      <c r="Q30" s="391"/>
      <c r="R30" s="384"/>
      <c r="S30" s="384"/>
      <c r="T30" s="384"/>
      <c r="U30" s="384"/>
      <c r="V30" s="384"/>
      <c r="W30" s="384"/>
      <c r="X30" s="384"/>
      <c r="Y30" s="384"/>
      <c r="Z30" s="384"/>
      <c r="AA30" s="384"/>
      <c r="AB30" s="384"/>
      <c r="AC30" s="384"/>
    </row>
    <row r="31" spans="1:29" ht="30" customHeight="1" x14ac:dyDescent="0.2">
      <c r="A31" s="382"/>
      <c r="B31" s="391"/>
      <c r="C31" s="391"/>
      <c r="D31" s="393" t="s">
        <v>681</v>
      </c>
      <c r="E31" s="391"/>
      <c r="F31" s="391"/>
      <c r="G31" s="391"/>
      <c r="H31" s="391"/>
      <c r="I31" s="391"/>
      <c r="J31" s="391"/>
      <c r="K31" s="391"/>
      <c r="L31" s="391"/>
      <c r="M31" s="391"/>
      <c r="N31" s="391"/>
      <c r="O31" s="391"/>
      <c r="P31" s="391"/>
      <c r="Q31" s="391"/>
      <c r="R31" s="384"/>
      <c r="S31" s="384"/>
      <c r="T31" s="384"/>
      <c r="U31" s="384"/>
      <c r="V31" s="384"/>
      <c r="W31" s="384"/>
      <c r="X31" s="384"/>
      <c r="Y31" s="384"/>
      <c r="Z31" s="384"/>
      <c r="AA31" s="384"/>
      <c r="AB31" s="384"/>
      <c r="AC31" s="384"/>
    </row>
    <row r="32" spans="1:29" ht="30" customHeight="1" x14ac:dyDescent="0.2">
      <c r="A32" s="382"/>
      <c r="B32" s="391"/>
      <c r="C32" s="391"/>
      <c r="D32" s="393"/>
      <c r="E32" s="391"/>
      <c r="F32" s="391"/>
      <c r="G32" s="391"/>
      <c r="H32" s="391"/>
      <c r="I32" s="391"/>
      <c r="J32" s="391"/>
      <c r="K32" s="391"/>
      <c r="L32" s="391"/>
      <c r="M32" s="391"/>
      <c r="N32" s="391"/>
      <c r="O32" s="391"/>
      <c r="P32" s="391"/>
      <c r="Q32" s="391"/>
      <c r="R32" s="384"/>
      <c r="S32" s="384"/>
      <c r="T32" s="384"/>
      <c r="U32" s="384"/>
      <c r="V32" s="384"/>
      <c r="W32" s="384"/>
      <c r="X32" s="384"/>
      <c r="Y32" s="384"/>
      <c r="Z32" s="384"/>
      <c r="AA32" s="384"/>
      <c r="AB32" s="384"/>
      <c r="AC32" s="384"/>
    </row>
    <row r="33" spans="1:29" ht="30" customHeight="1" x14ac:dyDescent="0.2">
      <c r="A33" s="382"/>
      <c r="B33" s="391"/>
      <c r="C33" s="391" t="s">
        <v>682</v>
      </c>
      <c r="D33" s="391"/>
      <c r="E33" s="391"/>
      <c r="F33" s="391"/>
      <c r="G33" s="391"/>
      <c r="H33" s="391"/>
      <c r="I33" s="391"/>
      <c r="J33" s="391"/>
      <c r="K33" s="391"/>
      <c r="L33" s="391"/>
      <c r="M33" s="391"/>
      <c r="N33" s="391"/>
      <c r="O33" s="391"/>
      <c r="P33" s="391"/>
      <c r="Q33" s="391"/>
      <c r="R33" s="384"/>
      <c r="S33" s="384"/>
      <c r="T33" s="384"/>
      <c r="U33" s="384"/>
      <c r="V33" s="384"/>
      <c r="W33" s="384"/>
      <c r="X33" s="384"/>
      <c r="Y33" s="384"/>
      <c r="Z33" s="384"/>
      <c r="AA33" s="384"/>
      <c r="AB33" s="384"/>
      <c r="AC33" s="384"/>
    </row>
    <row r="34" spans="1:29" ht="30" customHeight="1" x14ac:dyDescent="0.2">
      <c r="A34" s="382"/>
      <c r="B34" s="391"/>
      <c r="C34" s="391"/>
      <c r="D34" s="393" t="s">
        <v>370</v>
      </c>
      <c r="E34" s="391"/>
      <c r="F34" s="391"/>
      <c r="G34" s="391"/>
      <c r="H34" s="391"/>
      <c r="I34" s="391"/>
      <c r="J34" s="391"/>
      <c r="K34" s="391"/>
      <c r="L34" s="391"/>
      <c r="M34" s="391"/>
      <c r="N34" s="391"/>
      <c r="O34" s="391"/>
      <c r="P34" s="391"/>
      <c r="Q34" s="391"/>
      <c r="R34" s="384"/>
      <c r="S34" s="384"/>
      <c r="T34" s="384"/>
      <c r="U34" s="384"/>
      <c r="V34" s="384"/>
      <c r="W34" s="384"/>
      <c r="X34" s="384"/>
      <c r="Y34" s="384"/>
      <c r="Z34" s="384"/>
      <c r="AA34" s="384"/>
      <c r="AB34" s="384"/>
      <c r="AC34" s="384"/>
    </row>
    <row r="35" spans="1:29" ht="30" customHeight="1" x14ac:dyDescent="0.2">
      <c r="A35" s="382"/>
      <c r="B35" s="391"/>
      <c r="C35" s="391"/>
      <c r="D35" s="278"/>
      <c r="E35" s="278" t="s">
        <v>685</v>
      </c>
      <c r="F35" s="521" t="s">
        <v>683</v>
      </c>
      <c r="G35" s="348" t="s">
        <v>684</v>
      </c>
      <c r="H35" s="282" t="s">
        <v>377</v>
      </c>
      <c r="I35" s="322"/>
      <c r="J35" s="391"/>
      <c r="K35" s="391"/>
      <c r="L35" s="391"/>
      <c r="M35" s="391"/>
      <c r="N35" s="391"/>
      <c r="O35" s="391"/>
      <c r="P35" s="391"/>
      <c r="Q35" s="391"/>
      <c r="R35" s="384"/>
      <c r="S35" s="384"/>
      <c r="T35" s="384"/>
      <c r="U35" s="384"/>
      <c r="V35" s="384"/>
      <c r="W35" s="384"/>
      <c r="X35" s="384"/>
      <c r="Y35" s="384"/>
      <c r="Z35" s="384"/>
      <c r="AA35" s="384"/>
      <c r="AB35" s="384"/>
      <c r="AC35" s="384"/>
    </row>
    <row r="36" spans="1:29" ht="30" customHeight="1" x14ac:dyDescent="0.2">
      <c r="A36" s="382"/>
      <c r="B36" s="391"/>
      <c r="C36" s="391"/>
      <c r="D36" s="328" t="s">
        <v>501</v>
      </c>
      <c r="E36" s="329" t="s">
        <v>380</v>
      </c>
      <c r="F36" s="330">
        <v>0.29166666666666669</v>
      </c>
      <c r="G36" s="331">
        <v>0.60416666666666663</v>
      </c>
      <c r="H36" s="332">
        <v>1</v>
      </c>
      <c r="I36" s="283">
        <f t="shared" ref="I36" si="0">(G36-F36)-("00:30"*H36)</f>
        <v>0.29166666666666663</v>
      </c>
      <c r="J36" s="391"/>
      <c r="K36" s="391"/>
      <c r="L36" s="391"/>
      <c r="M36" s="391"/>
      <c r="N36" s="391"/>
      <c r="O36" s="391"/>
      <c r="P36" s="391"/>
      <c r="Q36" s="391"/>
      <c r="R36" s="384"/>
      <c r="S36" s="384"/>
      <c r="T36" s="384"/>
      <c r="U36" s="384"/>
      <c r="V36" s="384"/>
      <c r="W36" s="384"/>
      <c r="X36" s="384"/>
      <c r="Y36" s="384"/>
      <c r="Z36" s="384"/>
      <c r="AA36" s="384"/>
      <c r="AB36" s="384"/>
      <c r="AC36" s="384"/>
    </row>
    <row r="37" spans="1:29" ht="30" customHeight="1" x14ac:dyDescent="0.2">
      <c r="A37" s="382"/>
      <c r="B37" s="391"/>
      <c r="C37" s="391"/>
      <c r="D37" s="393" t="s">
        <v>686</v>
      </c>
      <c r="E37" s="391"/>
      <c r="F37" s="391"/>
      <c r="G37" s="391"/>
      <c r="H37" s="391"/>
      <c r="I37" s="391"/>
      <c r="J37" s="391"/>
      <c r="K37" s="391"/>
      <c r="L37" s="391"/>
      <c r="M37" s="391"/>
      <c r="N37" s="391"/>
      <c r="O37" s="391"/>
      <c r="P37" s="391"/>
      <c r="Q37" s="391"/>
      <c r="R37" s="384"/>
      <c r="S37" s="384"/>
      <c r="T37" s="384"/>
      <c r="U37" s="384"/>
      <c r="V37" s="384"/>
      <c r="W37" s="384"/>
      <c r="X37" s="384"/>
      <c r="Y37" s="384"/>
      <c r="Z37" s="384"/>
      <c r="AA37" s="384"/>
      <c r="AB37" s="384"/>
      <c r="AC37" s="384"/>
    </row>
    <row r="38" spans="1:29" ht="30" customHeight="1" x14ac:dyDescent="0.2">
      <c r="A38" s="382"/>
      <c r="B38" s="391"/>
      <c r="C38" s="391"/>
      <c r="D38" s="393"/>
      <c r="E38" s="391"/>
      <c r="F38" s="391"/>
      <c r="G38" s="391"/>
      <c r="H38" s="391"/>
      <c r="I38" s="391"/>
      <c r="J38" s="391"/>
      <c r="K38" s="391"/>
      <c r="L38" s="391"/>
      <c r="M38" s="391"/>
      <c r="N38" s="391"/>
      <c r="O38" s="391"/>
      <c r="P38" s="391"/>
      <c r="Q38" s="391"/>
      <c r="R38" s="384"/>
      <c r="S38" s="384"/>
      <c r="T38" s="384"/>
      <c r="U38" s="384"/>
      <c r="V38" s="384"/>
      <c r="W38" s="384"/>
      <c r="X38" s="384"/>
      <c r="Y38" s="384"/>
      <c r="Z38" s="384"/>
      <c r="AA38" s="384"/>
      <c r="AB38" s="384"/>
      <c r="AC38" s="384"/>
    </row>
    <row r="39" spans="1:29" ht="30" customHeight="1" x14ac:dyDescent="0.2">
      <c r="A39" s="382"/>
      <c r="B39" s="391"/>
      <c r="C39" s="391" t="s">
        <v>687</v>
      </c>
      <c r="D39" s="393"/>
      <c r="E39" s="391"/>
      <c r="F39" s="391"/>
      <c r="G39" s="391"/>
      <c r="H39" s="391"/>
      <c r="I39" s="391"/>
      <c r="J39" s="391"/>
      <c r="K39" s="391"/>
      <c r="L39" s="391"/>
      <c r="M39" s="391"/>
      <c r="N39" s="391"/>
      <c r="O39" s="391"/>
      <c r="P39" s="391"/>
      <c r="Q39" s="391"/>
      <c r="R39" s="384"/>
      <c r="S39" s="384"/>
      <c r="T39" s="384"/>
      <c r="U39" s="384"/>
      <c r="V39" s="384"/>
      <c r="W39" s="384"/>
      <c r="X39" s="384"/>
      <c r="Y39" s="384"/>
      <c r="Z39" s="384"/>
      <c r="AA39" s="384"/>
      <c r="AB39" s="384"/>
      <c r="AC39" s="384"/>
    </row>
    <row r="40" spans="1:29" ht="30" customHeight="1" x14ac:dyDescent="0.2">
      <c r="A40" s="382"/>
      <c r="B40" s="391"/>
      <c r="C40" s="391"/>
      <c r="D40" s="393" t="s">
        <v>688</v>
      </c>
      <c r="E40" s="391"/>
      <c r="F40" s="391"/>
      <c r="G40" s="391"/>
      <c r="H40" s="391"/>
      <c r="I40" s="391"/>
      <c r="J40" s="391"/>
      <c r="K40" s="391"/>
      <c r="L40" s="391"/>
      <c r="M40" s="391"/>
      <c r="N40" s="391"/>
      <c r="O40" s="391"/>
      <c r="P40" s="391"/>
      <c r="Q40" s="391"/>
      <c r="R40" s="384"/>
      <c r="S40" s="384"/>
      <c r="T40" s="384"/>
      <c r="U40" s="384"/>
      <c r="V40" s="384"/>
      <c r="W40" s="384"/>
      <c r="X40" s="384"/>
      <c r="Y40" s="384"/>
      <c r="Z40" s="384"/>
      <c r="AA40" s="384"/>
      <c r="AB40" s="384"/>
      <c r="AC40" s="384"/>
    </row>
    <row r="41" spans="1:29" ht="30" customHeight="1" x14ac:dyDescent="0.2">
      <c r="A41" s="382"/>
      <c r="B41" s="391"/>
      <c r="C41" s="391"/>
      <c r="D41" s="393" t="s">
        <v>689</v>
      </c>
      <c r="E41" s="391"/>
      <c r="F41" s="391"/>
      <c r="G41" s="391"/>
      <c r="H41" s="391"/>
      <c r="I41" s="391"/>
      <c r="J41" s="391"/>
      <c r="K41" s="391"/>
      <c r="L41" s="391"/>
      <c r="M41" s="391"/>
      <c r="N41" s="391"/>
      <c r="O41" s="391"/>
      <c r="P41" s="391"/>
      <c r="Q41" s="391"/>
      <c r="R41" s="384"/>
      <c r="S41" s="384"/>
      <c r="T41" s="384"/>
      <c r="U41" s="384"/>
      <c r="V41" s="384"/>
      <c r="W41" s="384"/>
      <c r="X41" s="384"/>
      <c r="Y41" s="384"/>
      <c r="Z41" s="384"/>
      <c r="AA41" s="384"/>
      <c r="AB41" s="384"/>
      <c r="AC41" s="384"/>
    </row>
    <row r="42" spans="1:29" ht="30" customHeight="1" x14ac:dyDescent="0.2">
      <c r="A42" s="382"/>
      <c r="B42" s="391"/>
      <c r="C42" s="391"/>
      <c r="D42" s="393"/>
      <c r="E42" s="391"/>
      <c r="F42" s="391"/>
      <c r="G42" s="391"/>
      <c r="H42" s="391"/>
      <c r="I42" s="391"/>
      <c r="J42" s="391"/>
      <c r="K42" s="391"/>
      <c r="L42" s="391"/>
      <c r="M42" s="391"/>
      <c r="N42" s="391"/>
      <c r="O42" s="391"/>
      <c r="P42" s="391"/>
      <c r="Q42" s="391"/>
      <c r="R42" s="384"/>
      <c r="S42" s="384"/>
      <c r="T42" s="384"/>
      <c r="U42" s="384"/>
      <c r="V42" s="384"/>
      <c r="W42" s="384"/>
      <c r="X42" s="384"/>
      <c r="Y42" s="384"/>
      <c r="Z42" s="384"/>
      <c r="AA42" s="384"/>
      <c r="AB42" s="384"/>
      <c r="AC42" s="384"/>
    </row>
    <row r="43" spans="1:29" ht="30" customHeight="1" x14ac:dyDescent="0.2">
      <c r="A43" s="382"/>
      <c r="B43" s="391"/>
      <c r="C43" s="391" t="s">
        <v>690</v>
      </c>
      <c r="D43" s="393"/>
      <c r="E43" s="391"/>
      <c r="F43" s="391"/>
      <c r="G43" s="391"/>
      <c r="H43" s="391"/>
      <c r="I43" s="391"/>
      <c r="J43" s="391"/>
      <c r="K43" s="391"/>
      <c r="L43" s="391"/>
      <c r="M43" s="391"/>
      <c r="N43" s="391"/>
      <c r="O43" s="391"/>
      <c r="P43" s="391"/>
      <c r="Q43" s="391"/>
      <c r="R43" s="384"/>
      <c r="S43" s="384"/>
      <c r="T43" s="384"/>
      <c r="U43" s="384"/>
      <c r="V43" s="384"/>
      <c r="W43" s="384"/>
      <c r="X43" s="384"/>
      <c r="Y43" s="384"/>
      <c r="Z43" s="384"/>
      <c r="AA43" s="384"/>
      <c r="AB43" s="384"/>
      <c r="AC43" s="384"/>
    </row>
    <row r="44" spans="1:29" ht="30" customHeight="1" x14ac:dyDescent="0.2">
      <c r="A44" s="382"/>
      <c r="B44" s="391"/>
      <c r="C44" s="391"/>
      <c r="D44" s="393" t="s">
        <v>691</v>
      </c>
      <c r="E44" s="391"/>
      <c r="F44" s="391"/>
      <c r="G44" s="391"/>
      <c r="H44" s="391"/>
      <c r="I44" s="391"/>
      <c r="J44" s="391"/>
      <c r="K44" s="391"/>
      <c r="L44" s="391"/>
      <c r="M44" s="391"/>
      <c r="N44" s="391"/>
      <c r="O44" s="391"/>
      <c r="P44" s="391"/>
      <c r="Q44" s="391"/>
      <c r="R44" s="384"/>
      <c r="S44" s="384"/>
      <c r="T44" s="384"/>
      <c r="U44" s="384"/>
      <c r="V44" s="384"/>
      <c r="W44" s="384"/>
      <c r="X44" s="384"/>
      <c r="Y44" s="384"/>
      <c r="Z44" s="384"/>
      <c r="AA44" s="384"/>
      <c r="AB44" s="384"/>
      <c r="AC44" s="384"/>
    </row>
    <row r="45" spans="1:29" ht="30" customHeight="1" x14ac:dyDescent="0.2">
      <c r="A45" s="382"/>
      <c r="B45" s="391"/>
      <c r="C45" s="391"/>
      <c r="D45" s="393" t="s">
        <v>692</v>
      </c>
      <c r="E45" s="391"/>
      <c r="F45" s="391"/>
      <c r="G45" s="391"/>
      <c r="H45" s="391"/>
      <c r="I45" s="391"/>
      <c r="J45" s="391"/>
      <c r="K45" s="391"/>
      <c r="L45" s="391"/>
      <c r="M45" s="391"/>
      <c r="N45" s="391"/>
      <c r="O45" s="391"/>
      <c r="P45" s="391"/>
      <c r="Q45" s="391"/>
      <c r="R45" s="384"/>
      <c r="S45" s="384"/>
      <c r="T45" s="384"/>
      <c r="U45" s="384"/>
      <c r="V45" s="384"/>
      <c r="W45" s="384"/>
      <c r="X45" s="384"/>
      <c r="Y45" s="384"/>
      <c r="Z45" s="384"/>
      <c r="AA45" s="384"/>
      <c r="AB45" s="384"/>
      <c r="AC45" s="384"/>
    </row>
    <row r="46" spans="1:29" ht="30" customHeight="1" x14ac:dyDescent="0.2">
      <c r="A46" s="382"/>
      <c r="B46" s="391"/>
      <c r="C46" s="391"/>
      <c r="D46" s="393" t="s">
        <v>693</v>
      </c>
      <c r="E46" s="391"/>
      <c r="F46" s="391"/>
      <c r="G46" s="391"/>
      <c r="H46" s="391"/>
      <c r="I46" s="391"/>
      <c r="J46" s="391"/>
      <c r="K46" s="391"/>
      <c r="L46" s="391"/>
      <c r="M46" s="391"/>
      <c r="N46" s="391"/>
      <c r="O46" s="391"/>
      <c r="P46" s="391"/>
      <c r="Q46" s="391"/>
      <c r="R46" s="384"/>
      <c r="S46" s="384"/>
      <c r="T46" s="384"/>
      <c r="U46" s="384"/>
      <c r="V46" s="384"/>
      <c r="W46" s="384"/>
      <c r="X46" s="384"/>
      <c r="Y46" s="384"/>
      <c r="Z46" s="384"/>
      <c r="AA46" s="384"/>
      <c r="AB46" s="384"/>
      <c r="AC46" s="384"/>
    </row>
    <row r="47" spans="1:29" ht="30" customHeight="1" x14ac:dyDescent="0.2">
      <c r="A47" s="382"/>
      <c r="B47" s="391"/>
      <c r="C47" s="391"/>
      <c r="D47" s="393"/>
      <c r="E47" s="391"/>
      <c r="F47" s="391"/>
      <c r="G47" s="391"/>
      <c r="H47" s="391"/>
      <c r="I47" s="391"/>
      <c r="J47" s="391"/>
      <c r="K47" s="391"/>
      <c r="L47" s="391"/>
      <c r="M47" s="391"/>
      <c r="N47" s="391"/>
      <c r="O47" s="391"/>
      <c r="P47" s="391"/>
      <c r="Q47" s="391"/>
      <c r="R47" s="384"/>
      <c r="S47" s="384"/>
      <c r="T47" s="384"/>
      <c r="U47" s="384"/>
      <c r="V47" s="384"/>
      <c r="W47" s="384"/>
      <c r="X47" s="384"/>
      <c r="Y47" s="384"/>
      <c r="Z47" s="384"/>
      <c r="AA47" s="384"/>
      <c r="AB47" s="384"/>
      <c r="AC47" s="384"/>
    </row>
    <row r="48" spans="1:29" ht="30" customHeight="1" x14ac:dyDescent="0.2">
      <c r="A48" s="382"/>
      <c r="B48" s="391"/>
      <c r="C48" s="391" t="s">
        <v>525</v>
      </c>
      <c r="D48" s="393"/>
      <c r="E48" s="391"/>
      <c r="F48" s="391"/>
      <c r="G48" s="391"/>
      <c r="H48" s="391"/>
      <c r="I48" s="391"/>
      <c r="J48" s="391"/>
      <c r="K48" s="391"/>
      <c r="L48" s="391"/>
      <c r="M48" s="391"/>
      <c r="N48" s="391"/>
      <c r="O48" s="391"/>
      <c r="P48" s="391"/>
      <c r="Q48" s="391"/>
      <c r="R48" s="384"/>
      <c r="S48" s="384"/>
      <c r="T48" s="384"/>
      <c r="U48" s="384"/>
      <c r="V48" s="384"/>
      <c r="W48" s="384"/>
      <c r="X48" s="384"/>
      <c r="Y48" s="384"/>
      <c r="Z48" s="384"/>
      <c r="AA48" s="384"/>
      <c r="AB48" s="384"/>
      <c r="AC48" s="384"/>
    </row>
    <row r="49" spans="1:44" ht="30" customHeight="1" x14ac:dyDescent="0.2">
      <c r="A49" s="382"/>
      <c r="B49" s="391"/>
      <c r="C49" s="391"/>
      <c r="D49" s="393" t="s">
        <v>526</v>
      </c>
      <c r="E49" s="391"/>
      <c r="F49" s="391"/>
      <c r="G49" s="391"/>
      <c r="H49" s="391"/>
      <c r="I49" s="391"/>
      <c r="J49" s="391"/>
      <c r="K49" s="391"/>
      <c r="L49" s="391"/>
      <c r="M49" s="391"/>
      <c r="N49" s="391"/>
      <c r="O49" s="391"/>
      <c r="P49" s="391"/>
      <c r="Q49" s="391"/>
      <c r="R49" s="384"/>
      <c r="S49" s="384"/>
      <c r="T49" s="384"/>
      <c r="U49" s="384"/>
      <c r="V49" s="384"/>
      <c r="W49" s="384"/>
      <c r="X49" s="384"/>
      <c r="Y49" s="384"/>
      <c r="Z49" s="384"/>
      <c r="AA49" s="384"/>
      <c r="AB49" s="384"/>
      <c r="AC49" s="384"/>
    </row>
    <row r="50" spans="1:44" ht="30" customHeight="1" x14ac:dyDescent="0.2">
      <c r="A50" s="382"/>
      <c r="B50" s="391"/>
      <c r="C50" s="391"/>
      <c r="D50" s="393" t="s">
        <v>527</v>
      </c>
      <c r="E50" s="391"/>
      <c r="F50" s="391"/>
      <c r="G50" s="391"/>
      <c r="H50" s="391"/>
      <c r="I50" s="391"/>
      <c r="J50" s="391"/>
      <c r="K50" s="391"/>
      <c r="L50" s="391"/>
      <c r="M50" s="391"/>
      <c r="N50" s="391"/>
      <c r="O50" s="391"/>
      <c r="P50" s="391"/>
      <c r="Q50" s="391"/>
      <c r="R50" s="384"/>
      <c r="S50" s="384"/>
      <c r="T50" s="384"/>
      <c r="U50" s="384"/>
      <c r="V50" s="384"/>
      <c r="W50" s="384"/>
      <c r="X50" s="384"/>
      <c r="Y50" s="384"/>
      <c r="Z50" s="384"/>
      <c r="AA50" s="384"/>
      <c r="AB50" s="384"/>
      <c r="AC50" s="384"/>
    </row>
    <row r="51" spans="1:44" ht="30" customHeight="1" x14ac:dyDescent="0.2">
      <c r="A51" s="382"/>
      <c r="B51" s="391"/>
      <c r="C51" s="391"/>
      <c r="D51" s="393"/>
      <c r="E51" s="391"/>
      <c r="F51" s="391"/>
      <c r="G51" s="391"/>
      <c r="H51" s="391"/>
      <c r="I51" s="391"/>
      <c r="J51" s="391"/>
      <c r="K51" s="391"/>
      <c r="L51" s="391"/>
      <c r="M51" s="391"/>
      <c r="N51" s="391"/>
      <c r="O51" s="391"/>
      <c r="P51" s="391"/>
      <c r="Q51" s="391"/>
      <c r="R51" s="384"/>
      <c r="S51" s="384"/>
      <c r="T51" s="384"/>
      <c r="U51" s="384"/>
      <c r="V51" s="384"/>
      <c r="W51" s="384"/>
      <c r="X51" s="384"/>
      <c r="Y51" s="384"/>
      <c r="Z51" s="384"/>
      <c r="AA51" s="384"/>
      <c r="AB51" s="384"/>
      <c r="AC51" s="384"/>
    </row>
    <row r="52" spans="1:44" ht="30" customHeight="1" x14ac:dyDescent="0.25">
      <c r="A52" s="382"/>
      <c r="B52" s="388"/>
      <c r="C52" s="382"/>
      <c r="D52" s="382"/>
      <c r="E52" s="382"/>
      <c r="F52" s="382"/>
      <c r="G52" s="382"/>
      <c r="H52" s="382"/>
      <c r="I52" s="383"/>
      <c r="J52" s="382"/>
      <c r="K52" s="382"/>
      <c r="L52" s="383"/>
      <c r="M52" s="383"/>
      <c r="N52" s="383"/>
      <c r="O52" s="383"/>
      <c r="P52" s="383"/>
      <c r="Q52" s="384"/>
      <c r="R52" s="384"/>
      <c r="S52" s="384"/>
      <c r="T52" s="384"/>
      <c r="U52" s="384"/>
      <c r="V52" s="384"/>
      <c r="W52" s="384"/>
      <c r="X52" s="384"/>
      <c r="Y52" s="384"/>
      <c r="Z52" s="384"/>
      <c r="AA52" s="384"/>
      <c r="AB52" s="384"/>
      <c r="AC52" s="384"/>
    </row>
    <row r="53" spans="1:44" s="395" customFormat="1" ht="40.5" customHeight="1" x14ac:dyDescent="0.25">
      <c r="A53" s="382"/>
      <c r="B53" s="394" t="s">
        <v>528</v>
      </c>
      <c r="C53" s="382"/>
      <c r="D53" s="382"/>
      <c r="E53" s="382"/>
      <c r="F53" s="382"/>
      <c r="G53" s="382"/>
      <c r="H53" s="382"/>
      <c r="I53" s="383"/>
      <c r="J53" s="382"/>
      <c r="K53" s="382"/>
      <c r="L53" s="383"/>
      <c r="M53" s="383"/>
      <c r="N53" s="383"/>
      <c r="O53" s="383"/>
      <c r="P53" s="383"/>
      <c r="Q53" s="394" t="s">
        <v>529</v>
      </c>
      <c r="R53" s="384"/>
      <c r="S53" s="384"/>
      <c r="T53" s="384"/>
      <c r="U53" s="384"/>
      <c r="V53" s="384"/>
      <c r="W53" s="384"/>
      <c r="X53" s="384"/>
      <c r="Y53" s="384"/>
      <c r="Z53" s="384"/>
      <c r="AA53" s="384"/>
      <c r="AB53" s="384"/>
      <c r="AC53" s="384"/>
      <c r="AD53" s="385"/>
      <c r="AE53" s="385"/>
      <c r="AL53" s="385"/>
      <c r="AM53" s="385"/>
      <c r="AN53" s="385"/>
      <c r="AO53" s="385"/>
      <c r="AP53" s="385"/>
      <c r="AQ53" s="385"/>
      <c r="AR53" s="385"/>
    </row>
    <row r="54" spans="1:44" s="395" customFormat="1" ht="40.5" customHeight="1" x14ac:dyDescent="0.25">
      <c r="A54" s="382"/>
      <c r="B54" s="396"/>
      <c r="C54" s="397" t="s">
        <v>530</v>
      </c>
      <c r="D54" s="382"/>
      <c r="E54" s="398" t="s">
        <v>531</v>
      </c>
      <c r="F54" s="383"/>
      <c r="G54" s="399" t="s">
        <v>532</v>
      </c>
      <c r="H54" s="382"/>
      <c r="I54" s="383"/>
      <c r="J54" s="388" t="s">
        <v>533</v>
      </c>
      <c r="K54" s="382"/>
      <c r="L54" s="383"/>
      <c r="M54" s="383"/>
      <c r="N54" s="383"/>
      <c r="O54" s="383"/>
      <c r="P54" s="383"/>
      <c r="Q54" s="400" t="s">
        <v>534</v>
      </c>
      <c r="R54" s="401"/>
      <c r="S54" s="402">
        <v>15.5</v>
      </c>
      <c r="T54" s="384"/>
      <c r="U54" s="403">
        <v>15.5</v>
      </c>
      <c r="V54" s="384"/>
      <c r="W54" s="404">
        <v>15.5</v>
      </c>
      <c r="X54" s="384"/>
      <c r="Y54" s="384"/>
      <c r="Z54" s="384"/>
      <c r="AA54" s="384"/>
      <c r="AB54" s="384"/>
      <c r="AC54" s="384"/>
      <c r="AD54" s="385"/>
      <c r="AE54" s="385"/>
      <c r="AF54" s="385"/>
      <c r="AG54" s="385"/>
      <c r="AH54" s="385"/>
      <c r="AI54" s="385"/>
      <c r="AJ54" s="385"/>
      <c r="AK54" s="385"/>
      <c r="AL54" s="385"/>
      <c r="AM54" s="385"/>
      <c r="AN54" s="385"/>
      <c r="AO54" s="385"/>
      <c r="AP54" s="385"/>
      <c r="AQ54" s="385"/>
      <c r="AR54" s="385"/>
    </row>
    <row r="55" spans="1:44" s="395" customFormat="1" ht="40.5" customHeight="1" x14ac:dyDescent="0.25">
      <c r="A55" s="382"/>
      <c r="B55" s="396"/>
      <c r="C55" s="397" t="s">
        <v>535</v>
      </c>
      <c r="D55" s="382"/>
      <c r="E55" s="398" t="s">
        <v>536</v>
      </c>
      <c r="F55" s="383"/>
      <c r="G55" s="399" t="s">
        <v>537</v>
      </c>
      <c r="H55" s="382"/>
      <c r="I55" s="383"/>
      <c r="J55" s="388" t="s">
        <v>538</v>
      </c>
      <c r="K55" s="382"/>
      <c r="L55" s="383"/>
      <c r="M55" s="383"/>
      <c r="N55" s="383"/>
      <c r="O55" s="383"/>
      <c r="P55" s="383"/>
      <c r="Q55" s="405" t="s">
        <v>539</v>
      </c>
      <c r="R55" s="401"/>
      <c r="S55" s="398" t="s">
        <v>540</v>
      </c>
      <c r="T55" s="384"/>
      <c r="U55" s="406" t="s">
        <v>541</v>
      </c>
      <c r="V55" s="384"/>
      <c r="W55" s="398" t="s">
        <v>542</v>
      </c>
      <c r="X55" s="384"/>
      <c r="Y55" s="384"/>
      <c r="Z55" s="384"/>
      <c r="AA55" s="384"/>
      <c r="AB55" s="384"/>
      <c r="AC55" s="384"/>
      <c r="AD55" s="385"/>
      <c r="AE55" s="385"/>
      <c r="AF55" s="385"/>
      <c r="AG55" s="385"/>
      <c r="AH55" s="385"/>
      <c r="AI55" s="385"/>
      <c r="AJ55" s="385"/>
      <c r="AK55" s="385"/>
      <c r="AL55" s="385"/>
      <c r="AM55" s="385"/>
      <c r="AN55" s="385"/>
      <c r="AO55" s="385"/>
      <c r="AP55" s="385"/>
      <c r="AQ55" s="385"/>
      <c r="AR55" s="385"/>
    </row>
    <row r="56" spans="1:44" s="395" customFormat="1" ht="40.5" customHeight="1" x14ac:dyDescent="0.25">
      <c r="A56" s="382"/>
      <c r="B56" s="396"/>
      <c r="C56" s="382"/>
      <c r="D56" s="382"/>
      <c r="E56" s="382"/>
      <c r="F56" s="382"/>
      <c r="G56" s="382"/>
      <c r="H56" s="382"/>
      <c r="I56" s="383"/>
      <c r="J56" s="382"/>
      <c r="K56" s="382"/>
      <c r="L56" s="383"/>
      <c r="M56" s="383"/>
      <c r="N56" s="383"/>
      <c r="O56" s="383"/>
      <c r="P56" s="383"/>
      <c r="Q56" s="384"/>
      <c r="R56" s="384"/>
      <c r="S56" s="384"/>
      <c r="T56" s="384"/>
      <c r="U56" s="384"/>
      <c r="V56" s="384"/>
      <c r="W56" s="384"/>
      <c r="X56" s="384"/>
      <c r="Y56" s="384"/>
      <c r="Z56" s="384"/>
      <c r="AA56" s="384"/>
      <c r="AB56" s="384"/>
      <c r="AC56" s="384"/>
      <c r="AD56" s="385"/>
      <c r="AE56" s="385"/>
      <c r="AF56" s="385"/>
      <c r="AG56" s="385"/>
      <c r="AH56" s="385"/>
      <c r="AI56" s="385"/>
      <c r="AJ56" s="385"/>
      <c r="AK56" s="385"/>
      <c r="AL56" s="385"/>
      <c r="AM56" s="385"/>
      <c r="AN56" s="385"/>
      <c r="AO56" s="385"/>
      <c r="AP56" s="385"/>
      <c r="AQ56" s="385"/>
      <c r="AR56" s="385"/>
    </row>
    <row r="57" spans="1:44" s="395" customFormat="1" ht="40.5" customHeight="1" x14ac:dyDescent="0.25">
      <c r="A57" s="382"/>
      <c r="B57" s="394" t="s">
        <v>543</v>
      </c>
      <c r="C57" s="382"/>
      <c r="D57" s="382"/>
      <c r="E57" s="382"/>
      <c r="F57" s="382"/>
      <c r="G57" s="382"/>
      <c r="H57" s="382"/>
      <c r="I57" s="383"/>
      <c r="J57" s="382"/>
      <c r="K57" s="382"/>
      <c r="L57" s="383"/>
      <c r="M57" s="383"/>
      <c r="N57" s="383"/>
      <c r="O57" s="383"/>
      <c r="P57" s="383"/>
      <c r="Q57" s="384"/>
      <c r="R57" s="384"/>
      <c r="S57" s="384"/>
      <c r="T57" s="384"/>
      <c r="U57" s="384"/>
      <c r="V57" s="384"/>
      <c r="W57" s="384"/>
      <c r="X57" s="384"/>
      <c r="Y57" s="384"/>
      <c r="Z57" s="384"/>
      <c r="AA57" s="384"/>
      <c r="AB57" s="384"/>
      <c r="AC57" s="384"/>
      <c r="AD57" s="385"/>
      <c r="AE57" s="385"/>
      <c r="AF57" s="385"/>
      <c r="AG57" s="385"/>
      <c r="AH57" s="385"/>
      <c r="AI57" s="385"/>
      <c r="AJ57" s="385"/>
      <c r="AK57" s="385"/>
      <c r="AL57" s="385"/>
      <c r="AM57" s="385"/>
      <c r="AN57" s="385"/>
      <c r="AO57" s="385"/>
      <c r="AP57" s="385"/>
      <c r="AQ57" s="385"/>
      <c r="AR57" s="385"/>
    </row>
    <row r="58" spans="1:44" s="395" customFormat="1" ht="40.5" customHeight="1" x14ac:dyDescent="0.25">
      <c r="A58" s="382"/>
      <c r="B58" s="396"/>
      <c r="C58" s="407" t="s">
        <v>544</v>
      </c>
      <c r="D58" s="382"/>
      <c r="E58" s="382"/>
      <c r="F58" s="382"/>
      <c r="G58" s="382"/>
      <c r="H58" s="408" t="s">
        <v>545</v>
      </c>
      <c r="I58" s="408"/>
      <c r="J58" s="382"/>
      <c r="K58" s="382"/>
      <c r="L58" s="383"/>
      <c r="M58" s="383"/>
      <c r="N58" s="383"/>
      <c r="O58" s="383"/>
      <c r="P58" s="409" t="s">
        <v>546</v>
      </c>
      <c r="Q58" s="409"/>
      <c r="R58" s="384"/>
      <c r="S58" s="384"/>
      <c r="T58" s="384"/>
      <c r="U58" s="384"/>
      <c r="V58" s="410" t="s">
        <v>547</v>
      </c>
      <c r="W58" s="410"/>
      <c r="X58" s="384"/>
      <c r="Y58" s="384"/>
      <c r="Z58" s="384"/>
      <c r="AA58" s="384"/>
      <c r="AB58" s="384"/>
      <c r="AC58" s="384"/>
      <c r="AD58" s="385"/>
      <c r="AE58" s="385"/>
      <c r="AF58" s="385"/>
      <c r="AG58" s="385"/>
      <c r="AH58" s="385"/>
      <c r="AI58" s="385"/>
      <c r="AJ58" s="385"/>
      <c r="AK58" s="385"/>
      <c r="AL58" s="385"/>
      <c r="AM58" s="385"/>
      <c r="AN58" s="385"/>
      <c r="AO58" s="385"/>
      <c r="AP58" s="385"/>
      <c r="AQ58" s="385"/>
      <c r="AR58" s="385"/>
    </row>
    <row r="59" spans="1:44" s="395" customFormat="1" ht="40.5" customHeight="1" x14ac:dyDescent="0.25">
      <c r="A59" s="382"/>
      <c r="B59" s="396"/>
      <c r="C59" s="411" t="s">
        <v>548</v>
      </c>
      <c r="D59" s="382"/>
      <c r="E59" s="382"/>
      <c r="F59" s="382"/>
      <c r="G59" s="382"/>
      <c r="H59" s="412" t="s">
        <v>549</v>
      </c>
      <c r="I59" s="412"/>
      <c r="J59" s="382"/>
      <c r="K59" s="382"/>
      <c r="L59" s="383"/>
      <c r="M59" s="383"/>
      <c r="N59" s="383"/>
      <c r="O59" s="383"/>
      <c r="P59" s="413" t="s">
        <v>550</v>
      </c>
      <c r="Q59" s="413"/>
      <c r="R59" s="384"/>
      <c r="S59" s="384"/>
      <c r="T59" s="384"/>
      <c r="U59" s="384"/>
      <c r="V59" s="414" t="s">
        <v>551</v>
      </c>
      <c r="W59" s="414"/>
      <c r="X59" s="384"/>
      <c r="Y59" s="384"/>
      <c r="Z59" s="384"/>
      <c r="AA59" s="384"/>
      <c r="AB59" s="384"/>
      <c r="AC59" s="384"/>
      <c r="AD59" s="385"/>
      <c r="AE59" s="385"/>
      <c r="AF59" s="385"/>
      <c r="AG59" s="385"/>
      <c r="AH59" s="385"/>
      <c r="AI59" s="385"/>
      <c r="AJ59" s="385"/>
      <c r="AK59" s="385"/>
      <c r="AL59" s="385"/>
      <c r="AM59" s="385"/>
      <c r="AN59" s="385"/>
      <c r="AO59" s="385"/>
      <c r="AP59" s="385"/>
      <c r="AQ59" s="385"/>
      <c r="AR59" s="385"/>
    </row>
    <row r="60" spans="1:44" s="395" customFormat="1" ht="40.5" customHeight="1" x14ac:dyDescent="0.25">
      <c r="A60" s="382"/>
      <c r="B60" s="396"/>
      <c r="C60" s="415" t="s">
        <v>552</v>
      </c>
      <c r="D60" s="382"/>
      <c r="E60" s="382"/>
      <c r="F60" s="382"/>
      <c r="G60" s="382"/>
      <c r="H60" s="382"/>
      <c r="I60" s="383"/>
      <c r="J60" s="382"/>
      <c r="K60" s="382"/>
      <c r="L60" s="383"/>
      <c r="M60" s="383"/>
      <c r="N60" s="383"/>
      <c r="O60" s="383"/>
      <c r="P60" s="383"/>
      <c r="Q60" s="384"/>
      <c r="R60" s="384"/>
      <c r="S60" s="384"/>
      <c r="T60" s="384"/>
      <c r="U60" s="384"/>
      <c r="V60" s="384"/>
      <c r="W60" s="384"/>
      <c r="X60" s="384"/>
      <c r="Y60" s="384"/>
      <c r="Z60" s="384"/>
      <c r="AA60" s="384"/>
      <c r="AB60" s="384"/>
      <c r="AC60" s="384"/>
      <c r="AD60" s="385"/>
      <c r="AE60" s="385"/>
      <c r="AF60" s="385"/>
      <c r="AG60" s="385"/>
      <c r="AH60" s="385"/>
      <c r="AI60" s="385"/>
      <c r="AJ60" s="385"/>
      <c r="AK60" s="385"/>
      <c r="AL60" s="385"/>
      <c r="AM60" s="385"/>
      <c r="AN60" s="385"/>
      <c r="AO60" s="385"/>
      <c r="AP60" s="385"/>
      <c r="AQ60" s="385"/>
      <c r="AR60" s="385"/>
    </row>
    <row r="61" spans="1:44" s="418" customFormat="1" ht="40.5" customHeight="1" x14ac:dyDescent="0.25">
      <c r="A61" s="416"/>
      <c r="B61" s="394" t="s">
        <v>553</v>
      </c>
      <c r="C61" s="416"/>
      <c r="D61" s="416"/>
      <c r="E61" s="416"/>
      <c r="F61" s="416"/>
      <c r="G61" s="416"/>
      <c r="H61" s="416"/>
      <c r="I61" s="383"/>
      <c r="J61" s="416"/>
      <c r="K61" s="416"/>
      <c r="L61" s="383"/>
      <c r="M61" s="383"/>
      <c r="N61" s="383"/>
      <c r="O61" s="383"/>
      <c r="P61" s="383"/>
      <c r="Q61" s="417"/>
      <c r="R61" s="417"/>
      <c r="S61" s="417"/>
      <c r="T61" s="417"/>
      <c r="U61" s="417"/>
      <c r="V61" s="417"/>
      <c r="W61" s="417"/>
      <c r="X61" s="417"/>
      <c r="Y61" s="417"/>
      <c r="Z61" s="417"/>
      <c r="AA61" s="417"/>
      <c r="AB61" s="417"/>
      <c r="AC61" s="417"/>
      <c r="AD61" s="385"/>
      <c r="AE61" s="385"/>
      <c r="AF61" s="385"/>
      <c r="AG61" s="385"/>
    </row>
    <row r="62" spans="1:44" s="418" customFormat="1" ht="40.5" customHeight="1" x14ac:dyDescent="0.2">
      <c r="A62" s="416"/>
      <c r="B62" s="419"/>
      <c r="C62" s="420" t="s">
        <v>112</v>
      </c>
      <c r="D62" s="421" t="s">
        <v>126</v>
      </c>
      <c r="E62" s="422" t="s">
        <v>113</v>
      </c>
      <c r="F62" s="423" t="s">
        <v>114</v>
      </c>
      <c r="G62" s="424" t="s">
        <v>115</v>
      </c>
      <c r="H62" s="425" t="s">
        <v>116</v>
      </c>
      <c r="I62" s="426" t="s">
        <v>117</v>
      </c>
      <c r="J62" s="427" t="s">
        <v>118</v>
      </c>
      <c r="K62" s="428" t="s">
        <v>119</v>
      </c>
      <c r="L62" s="429" t="s">
        <v>120</v>
      </c>
      <c r="M62" s="430" t="s">
        <v>121</v>
      </c>
      <c r="N62" s="431" t="s">
        <v>122</v>
      </c>
      <c r="O62" s="432" t="s">
        <v>123</v>
      </c>
      <c r="P62" s="423" t="s">
        <v>124</v>
      </c>
      <c r="Q62" s="433" t="s">
        <v>125</v>
      </c>
      <c r="R62" s="434" t="s">
        <v>554</v>
      </c>
      <c r="S62" s="435" t="s">
        <v>555</v>
      </c>
      <c r="T62" s="436" t="s">
        <v>556</v>
      </c>
      <c r="U62" s="437" t="s">
        <v>557</v>
      </c>
      <c r="V62" s="422" t="s">
        <v>558</v>
      </c>
      <c r="W62" s="417"/>
      <c r="X62" s="417"/>
      <c r="Y62" s="417"/>
      <c r="Z62" s="417"/>
      <c r="AA62" s="417"/>
      <c r="AB62" s="417"/>
      <c r="AC62" s="417"/>
      <c r="AD62" s="385"/>
      <c r="AE62" s="385"/>
      <c r="AF62" s="385"/>
      <c r="AG62" s="385"/>
    </row>
    <row r="63" spans="1:44" s="418" customFormat="1" ht="40.5" customHeight="1" x14ac:dyDescent="0.25">
      <c r="A63" s="416"/>
      <c r="B63" s="419"/>
      <c r="C63" s="416"/>
      <c r="D63" s="416"/>
      <c r="E63" s="416"/>
      <c r="F63" s="416"/>
      <c r="G63" s="416"/>
      <c r="H63" s="416"/>
      <c r="I63" s="383"/>
      <c r="J63" s="416"/>
      <c r="K63" s="416"/>
      <c r="L63" s="383"/>
      <c r="M63" s="383"/>
      <c r="N63" s="383"/>
      <c r="O63" s="383"/>
      <c r="P63" s="383"/>
      <c r="Q63" s="417"/>
      <c r="R63" s="417"/>
      <c r="S63" s="417"/>
      <c r="T63" s="417"/>
      <c r="U63" s="417"/>
      <c r="V63" s="417"/>
      <c r="W63" s="417"/>
      <c r="X63" s="417"/>
      <c r="Y63" s="417"/>
      <c r="Z63" s="417"/>
      <c r="AA63" s="417"/>
      <c r="AB63" s="417"/>
      <c r="AC63" s="417"/>
      <c r="AD63" s="385"/>
      <c r="AE63" s="385"/>
      <c r="AF63" s="385"/>
      <c r="AG63" s="385"/>
    </row>
    <row r="64" spans="1:44" s="418" customFormat="1" ht="40.5" customHeight="1" x14ac:dyDescent="0.2">
      <c r="A64" s="416"/>
      <c r="B64" s="419"/>
      <c r="C64" s="438" t="s">
        <v>112</v>
      </c>
      <c r="D64" s="438" t="s">
        <v>126</v>
      </c>
      <c r="E64" s="438" t="s">
        <v>113</v>
      </c>
      <c r="F64" s="438" t="s">
        <v>114</v>
      </c>
      <c r="G64" s="438" t="s">
        <v>115</v>
      </c>
      <c r="H64" s="438" t="s">
        <v>116</v>
      </c>
      <c r="I64" s="438" t="s">
        <v>117</v>
      </c>
      <c r="J64" s="438" t="s">
        <v>118</v>
      </c>
      <c r="K64" s="438" t="s">
        <v>119</v>
      </c>
      <c r="L64" s="438" t="s">
        <v>120</v>
      </c>
      <c r="M64" s="438" t="s">
        <v>121</v>
      </c>
      <c r="N64" s="438" t="s">
        <v>122</v>
      </c>
      <c r="O64" s="438" t="s">
        <v>123</v>
      </c>
      <c r="P64" s="438" t="s">
        <v>124</v>
      </c>
      <c r="Q64" s="438" t="s">
        <v>125</v>
      </c>
      <c r="R64" s="438" t="s">
        <v>554</v>
      </c>
      <c r="S64" s="438" t="s">
        <v>555</v>
      </c>
      <c r="T64" s="438" t="s">
        <v>556</v>
      </c>
      <c r="U64" s="438" t="s">
        <v>557</v>
      </c>
      <c r="V64" s="438" t="s">
        <v>558</v>
      </c>
      <c r="W64" s="417"/>
      <c r="X64" s="417"/>
      <c r="Y64" s="417"/>
      <c r="Z64" s="417"/>
      <c r="AA64" s="417"/>
      <c r="AB64" s="417"/>
      <c r="AC64" s="417"/>
      <c r="AD64" s="385"/>
      <c r="AE64" s="385"/>
      <c r="AF64" s="385"/>
      <c r="AG64" s="385"/>
    </row>
    <row r="65" spans="1:33" s="418" customFormat="1" ht="40.5" customHeight="1" x14ac:dyDescent="0.25">
      <c r="A65" s="416"/>
      <c r="B65" s="419"/>
      <c r="C65" s="416"/>
      <c r="D65" s="416"/>
      <c r="E65" s="416"/>
      <c r="F65" s="416"/>
      <c r="G65" s="416"/>
      <c r="H65" s="416"/>
      <c r="I65" s="383"/>
      <c r="J65" s="416"/>
      <c r="K65" s="416"/>
      <c r="L65" s="383"/>
      <c r="M65" s="383"/>
      <c r="N65" s="383"/>
      <c r="O65" s="383"/>
      <c r="P65" s="383"/>
      <c r="Q65" s="417"/>
      <c r="R65" s="417"/>
      <c r="S65" s="417"/>
      <c r="T65" s="417"/>
      <c r="U65" s="417"/>
      <c r="V65" s="417"/>
      <c r="W65" s="417"/>
      <c r="X65" s="417"/>
      <c r="Y65" s="417"/>
      <c r="Z65" s="417"/>
      <c r="AA65" s="417"/>
      <c r="AB65" s="417"/>
      <c r="AC65" s="417"/>
      <c r="AD65" s="385"/>
      <c r="AE65" s="385"/>
      <c r="AF65" s="385"/>
      <c r="AG65" s="385"/>
    </row>
    <row r="66" spans="1:33" s="418" customFormat="1" ht="40.5" customHeight="1" x14ac:dyDescent="0.2">
      <c r="A66" s="416"/>
      <c r="B66" s="419"/>
      <c r="C66" s="439">
        <v>1</v>
      </c>
      <c r="D66" s="439" t="s">
        <v>559</v>
      </c>
      <c r="E66" s="439" t="s">
        <v>560</v>
      </c>
      <c r="F66" s="439" t="s">
        <v>561</v>
      </c>
      <c r="G66" s="439" t="s">
        <v>562</v>
      </c>
      <c r="H66" s="439" t="s">
        <v>563</v>
      </c>
      <c r="I66" s="439" t="s">
        <v>564</v>
      </c>
      <c r="J66" s="439" t="s">
        <v>565</v>
      </c>
      <c r="K66" s="439" t="s">
        <v>566</v>
      </c>
      <c r="L66" s="439" t="s">
        <v>567</v>
      </c>
      <c r="M66" s="439" t="s">
        <v>568</v>
      </c>
      <c r="N66" s="439" t="s">
        <v>569</v>
      </c>
      <c r="O66" s="439" t="s">
        <v>570</v>
      </c>
      <c r="P66" s="439" t="s">
        <v>571</v>
      </c>
      <c r="Q66" s="439" t="s">
        <v>572</v>
      </c>
      <c r="R66" s="439" t="s">
        <v>573</v>
      </c>
      <c r="S66" s="439" t="s">
        <v>574</v>
      </c>
      <c r="T66" s="439" t="s">
        <v>575</v>
      </c>
      <c r="U66" s="439" t="s">
        <v>576</v>
      </c>
      <c r="V66" s="439" t="s">
        <v>577</v>
      </c>
      <c r="W66" s="417"/>
      <c r="X66" s="417"/>
      <c r="Y66" s="417"/>
      <c r="Z66" s="417"/>
      <c r="AA66" s="417"/>
      <c r="AB66" s="417"/>
      <c r="AC66" s="417"/>
      <c r="AD66" s="385"/>
      <c r="AE66" s="385"/>
      <c r="AF66" s="385"/>
      <c r="AG66" s="385"/>
    </row>
    <row r="67" spans="1:33" s="418" customFormat="1" ht="40.5" customHeight="1" x14ac:dyDescent="0.25">
      <c r="A67" s="416"/>
      <c r="B67" s="419"/>
      <c r="C67" s="416"/>
      <c r="D67" s="416"/>
      <c r="E67" s="416"/>
      <c r="F67" s="416"/>
      <c r="G67" s="416"/>
      <c r="H67" s="416"/>
      <c r="I67" s="383"/>
      <c r="J67" s="416"/>
      <c r="K67" s="416"/>
      <c r="L67" s="383"/>
      <c r="M67" s="383"/>
      <c r="N67" s="383"/>
      <c r="O67" s="383"/>
      <c r="P67" s="383"/>
      <c r="Q67" s="417"/>
      <c r="R67" s="417"/>
      <c r="S67" s="417"/>
      <c r="T67" s="417"/>
      <c r="U67" s="417"/>
      <c r="V67" s="417"/>
      <c r="W67" s="417"/>
      <c r="X67" s="417"/>
      <c r="Y67" s="417"/>
      <c r="Z67" s="417"/>
      <c r="AA67" s="417"/>
      <c r="AB67" s="417"/>
      <c r="AC67" s="417"/>
      <c r="AD67" s="385"/>
      <c r="AE67" s="385"/>
      <c r="AF67" s="385"/>
      <c r="AG67" s="385"/>
    </row>
    <row r="68" spans="1:33" s="418" customFormat="1" ht="40.5" customHeight="1" x14ac:dyDescent="0.2">
      <c r="A68" s="416"/>
      <c r="B68" s="419"/>
      <c r="C68" s="440">
        <v>1</v>
      </c>
      <c r="D68" s="441">
        <v>2</v>
      </c>
      <c r="E68" s="440">
        <v>3</v>
      </c>
      <c r="F68" s="441">
        <v>4</v>
      </c>
      <c r="G68" s="440">
        <v>5</v>
      </c>
      <c r="H68" s="441">
        <v>6</v>
      </c>
      <c r="I68" s="440">
        <v>7</v>
      </c>
      <c r="J68" s="441">
        <v>8</v>
      </c>
      <c r="K68" s="440">
        <v>9</v>
      </c>
      <c r="L68" s="441">
        <v>10</v>
      </c>
      <c r="M68" s="440">
        <v>11</v>
      </c>
      <c r="N68" s="441">
        <v>12</v>
      </c>
      <c r="O68" s="440">
        <v>13</v>
      </c>
      <c r="P68" s="441">
        <v>14</v>
      </c>
      <c r="Q68" s="440">
        <v>15</v>
      </c>
      <c r="R68" s="441">
        <v>16</v>
      </c>
      <c r="S68" s="440">
        <v>17</v>
      </c>
      <c r="T68" s="441">
        <v>18</v>
      </c>
      <c r="U68" s="440">
        <v>19</v>
      </c>
      <c r="V68" s="441">
        <v>20</v>
      </c>
      <c r="W68" s="417"/>
      <c r="X68" s="417"/>
      <c r="Y68" s="417"/>
      <c r="Z68" s="417"/>
      <c r="AA68" s="417"/>
      <c r="AB68" s="417"/>
      <c r="AC68" s="417"/>
      <c r="AD68" s="385"/>
      <c r="AE68" s="385"/>
      <c r="AF68" s="385"/>
      <c r="AG68" s="385"/>
    </row>
    <row r="69" spans="1:33" s="418" customFormat="1" ht="40.5" customHeight="1" x14ac:dyDescent="0.25">
      <c r="A69" s="416"/>
      <c r="B69" s="419"/>
      <c r="C69" s="416"/>
      <c r="D69" s="416"/>
      <c r="E69" s="416"/>
      <c r="F69" s="416"/>
      <c r="G69" s="416"/>
      <c r="H69" s="416"/>
      <c r="I69" s="383"/>
      <c r="J69" s="416"/>
      <c r="K69" s="416"/>
      <c r="L69" s="383"/>
      <c r="M69" s="383"/>
      <c r="N69" s="383"/>
      <c r="O69" s="383"/>
      <c r="P69" s="383"/>
      <c r="Q69" s="417"/>
      <c r="R69" s="417"/>
      <c r="S69" s="417"/>
      <c r="T69" s="417"/>
      <c r="U69" s="417"/>
      <c r="V69" s="417"/>
      <c r="W69" s="417"/>
      <c r="X69" s="417"/>
      <c r="Y69" s="417"/>
      <c r="Z69" s="417"/>
      <c r="AA69" s="417"/>
      <c r="AB69" s="417"/>
      <c r="AC69" s="417"/>
      <c r="AD69" s="385"/>
      <c r="AE69" s="385"/>
      <c r="AF69" s="385"/>
      <c r="AG69" s="385"/>
    </row>
    <row r="70" spans="1:33" s="418" customFormat="1" ht="40.5" customHeight="1" x14ac:dyDescent="0.25">
      <c r="A70" s="416"/>
      <c r="B70" s="419"/>
      <c r="C70" s="442" t="s">
        <v>578</v>
      </c>
      <c r="D70" s="443"/>
      <c r="E70" s="443"/>
      <c r="F70" s="443"/>
      <c r="G70" s="383"/>
      <c r="H70" s="383"/>
      <c r="I70" s="383"/>
      <c r="J70" s="383"/>
      <c r="K70" s="383"/>
      <c r="L70" s="444" t="s">
        <v>579</v>
      </c>
      <c r="M70" s="383"/>
      <c r="N70" s="383"/>
      <c r="O70" s="383"/>
      <c r="P70" s="383"/>
      <c r="Q70" s="417"/>
      <c r="R70" s="445"/>
      <c r="S70" s="417"/>
      <c r="T70" s="417"/>
      <c r="U70" s="417"/>
      <c r="V70" s="417"/>
      <c r="W70" s="417"/>
      <c r="X70" s="417"/>
      <c r="Y70" s="417"/>
      <c r="Z70" s="417"/>
      <c r="AA70" s="417"/>
      <c r="AB70" s="417"/>
      <c r="AC70" s="417"/>
      <c r="AD70" s="385"/>
      <c r="AE70" s="385"/>
      <c r="AF70" s="385"/>
      <c r="AG70" s="385"/>
    </row>
    <row r="71" spans="1:33" s="418" customFormat="1" ht="40.5" customHeight="1" x14ac:dyDescent="0.25">
      <c r="A71" s="416"/>
      <c r="B71" s="419"/>
      <c r="C71" s="446" t="s">
        <v>580</v>
      </c>
      <c r="D71" s="443"/>
      <c r="E71" s="443"/>
      <c r="F71" s="443"/>
      <c r="G71" s="445"/>
      <c r="H71" s="447"/>
      <c r="I71" s="443"/>
      <c r="J71" s="443"/>
      <c r="K71" s="416"/>
      <c r="L71" s="383"/>
      <c r="M71" s="383"/>
      <c r="N71" s="383"/>
      <c r="O71" s="383"/>
      <c r="P71" s="383"/>
      <c r="Q71" s="417"/>
      <c r="R71" s="417"/>
      <c r="S71" s="417"/>
      <c r="T71" s="417"/>
      <c r="U71" s="417"/>
      <c r="V71" s="417"/>
      <c r="W71" s="417"/>
      <c r="X71" s="417"/>
      <c r="Y71" s="417"/>
      <c r="Z71" s="417"/>
      <c r="AA71" s="417"/>
      <c r="AB71" s="417"/>
      <c r="AC71" s="417"/>
      <c r="AD71" s="385"/>
      <c r="AE71" s="385"/>
      <c r="AF71" s="385"/>
      <c r="AG71" s="385"/>
    </row>
    <row r="72" spans="1:33" s="418" customFormat="1" ht="40.5" customHeight="1" x14ac:dyDescent="0.25">
      <c r="A72" s="416"/>
      <c r="B72" s="419"/>
      <c r="C72" s="448" t="s">
        <v>581</v>
      </c>
      <c r="D72" s="443"/>
      <c r="E72" s="443"/>
      <c r="F72" s="443"/>
      <c r="G72" s="445"/>
      <c r="H72" s="447"/>
      <c r="I72" s="443"/>
      <c r="J72" s="443"/>
      <c r="K72" s="416"/>
      <c r="L72" s="383"/>
      <c r="M72" s="383"/>
      <c r="N72" s="383"/>
      <c r="O72" s="383"/>
      <c r="P72" s="383"/>
      <c r="Q72" s="417"/>
      <c r="R72" s="417"/>
      <c r="S72" s="417"/>
      <c r="T72" s="417"/>
      <c r="U72" s="417"/>
      <c r="V72" s="417"/>
      <c r="W72" s="417"/>
      <c r="X72" s="417"/>
      <c r="Y72" s="417"/>
      <c r="Z72" s="417"/>
      <c r="AA72" s="417"/>
      <c r="AB72" s="417"/>
      <c r="AC72" s="417"/>
      <c r="AD72" s="385"/>
      <c r="AE72" s="385"/>
      <c r="AF72" s="385"/>
      <c r="AG72" s="385"/>
    </row>
    <row r="73" spans="1:33" s="418" customFormat="1" ht="40.5" customHeight="1" x14ac:dyDescent="0.25">
      <c r="A73" s="416"/>
      <c r="B73" s="419"/>
      <c r="C73" s="416"/>
      <c r="D73" s="416"/>
      <c r="E73" s="416"/>
      <c r="F73" s="416"/>
      <c r="G73" s="416"/>
      <c r="H73" s="416"/>
      <c r="I73" s="383"/>
      <c r="J73" s="416"/>
      <c r="K73" s="416"/>
      <c r="L73" s="383"/>
      <c r="M73" s="383"/>
      <c r="N73" s="383"/>
      <c r="O73" s="383"/>
      <c r="P73" s="383"/>
      <c r="Q73" s="417"/>
      <c r="R73" s="417"/>
      <c r="S73" s="417"/>
      <c r="T73" s="417"/>
      <c r="U73" s="417"/>
      <c r="V73" s="417"/>
      <c r="W73" s="417"/>
      <c r="X73" s="417"/>
      <c r="Y73" s="417"/>
      <c r="Z73" s="417"/>
      <c r="AA73" s="417"/>
      <c r="AB73" s="417"/>
      <c r="AC73" s="417"/>
      <c r="AD73" s="385"/>
      <c r="AE73" s="385"/>
      <c r="AF73" s="385"/>
      <c r="AG73" s="385"/>
    </row>
    <row r="74" spans="1:33" s="418" customFormat="1" ht="40.5" customHeight="1" x14ac:dyDescent="0.25">
      <c r="A74" s="416"/>
      <c r="B74" s="394" t="s">
        <v>582</v>
      </c>
      <c r="C74" s="416"/>
      <c r="D74" s="416"/>
      <c r="E74" s="416"/>
      <c r="F74" s="416"/>
      <c r="G74" s="416"/>
      <c r="H74" s="416"/>
      <c r="I74" s="383"/>
      <c r="J74" s="416"/>
      <c r="K74" s="416"/>
      <c r="L74" s="383"/>
      <c r="M74" s="383"/>
      <c r="N74" s="383"/>
      <c r="O74" s="383"/>
      <c r="P74" s="383"/>
      <c r="Q74" s="417"/>
      <c r="R74" s="394"/>
      <c r="S74" s="394"/>
      <c r="T74" s="417"/>
      <c r="U74" s="417"/>
      <c r="V74" s="417"/>
      <c r="W74" s="417"/>
      <c r="X74" s="417"/>
      <c r="Y74" s="417"/>
      <c r="Z74" s="417"/>
      <c r="AA74" s="417"/>
      <c r="AB74" s="417"/>
      <c r="AC74" s="417"/>
      <c r="AD74" s="385"/>
      <c r="AE74" s="385"/>
      <c r="AF74" s="385"/>
      <c r="AG74" s="385"/>
    </row>
    <row r="75" spans="1:33" s="418" customFormat="1" ht="40.5" customHeight="1" x14ac:dyDescent="0.2">
      <c r="A75" s="416"/>
      <c r="B75" s="449" t="s">
        <v>583</v>
      </c>
      <c r="C75" s="449" t="s">
        <v>584</v>
      </c>
      <c r="D75" s="449" t="s">
        <v>585</v>
      </c>
      <c r="E75" s="449" t="s">
        <v>586</v>
      </c>
      <c r="F75" s="449" t="s">
        <v>587</v>
      </c>
      <c r="G75" s="449" t="s">
        <v>588</v>
      </c>
      <c r="H75" s="449" t="s">
        <v>589</v>
      </c>
      <c r="I75" s="449" t="s">
        <v>590</v>
      </c>
      <c r="J75" s="449" t="s">
        <v>591</v>
      </c>
      <c r="K75" s="449" t="s">
        <v>592</v>
      </c>
      <c r="L75" s="449" t="s">
        <v>593</v>
      </c>
      <c r="M75" s="449" t="s">
        <v>594</v>
      </c>
      <c r="N75" s="449" t="s">
        <v>595</v>
      </c>
      <c r="O75" s="449" t="s">
        <v>596</v>
      </c>
      <c r="P75" s="449" t="s">
        <v>597</v>
      </c>
      <c r="Q75" s="449" t="s">
        <v>598</v>
      </c>
      <c r="R75" s="449" t="s">
        <v>599</v>
      </c>
      <c r="S75" s="449" t="s">
        <v>600</v>
      </c>
      <c r="T75" s="449" t="s">
        <v>601</v>
      </c>
      <c r="U75" s="449" t="s">
        <v>602</v>
      </c>
      <c r="V75" s="449"/>
      <c r="W75" s="449"/>
      <c r="X75" s="449"/>
      <c r="Y75" s="449"/>
      <c r="Z75" s="449"/>
      <c r="AA75" s="449"/>
      <c r="AB75" s="417"/>
      <c r="AC75" s="417"/>
      <c r="AD75" s="385"/>
      <c r="AE75" s="385"/>
      <c r="AF75" s="385"/>
      <c r="AG75" s="385"/>
    </row>
    <row r="76" spans="1:33" s="418" customFormat="1" ht="40.5" customHeight="1" x14ac:dyDescent="0.25">
      <c r="A76" s="416"/>
      <c r="B76" s="394"/>
      <c r="C76" s="416"/>
      <c r="D76" s="416"/>
      <c r="E76" s="416"/>
      <c r="F76" s="416"/>
      <c r="G76" s="416"/>
      <c r="H76" s="416"/>
      <c r="I76" s="383"/>
      <c r="J76" s="416"/>
      <c r="K76" s="416"/>
      <c r="L76" s="383"/>
      <c r="M76" s="383"/>
      <c r="N76" s="383"/>
      <c r="O76" s="383"/>
      <c r="P76" s="383"/>
      <c r="Q76" s="417"/>
      <c r="R76" s="394"/>
      <c r="S76" s="450"/>
      <c r="T76" s="449"/>
      <c r="U76" s="449"/>
      <c r="V76" s="449"/>
      <c r="W76" s="449"/>
      <c r="X76" s="449"/>
      <c r="Y76" s="449"/>
      <c r="Z76" s="449"/>
      <c r="AA76" s="449"/>
      <c r="AB76" s="417"/>
      <c r="AC76" s="417"/>
      <c r="AD76" s="385"/>
      <c r="AE76" s="385"/>
      <c r="AF76" s="385"/>
      <c r="AG76" s="385"/>
    </row>
    <row r="77" spans="1:33" s="418" customFormat="1" ht="40.5" customHeight="1" x14ac:dyDescent="0.25">
      <c r="A77" s="416"/>
      <c r="B77" s="419"/>
      <c r="C77" s="451" t="s">
        <v>603</v>
      </c>
      <c r="D77" s="452"/>
      <c r="E77" s="417"/>
      <c r="F77" s="453" t="s">
        <v>604</v>
      </c>
      <c r="G77" s="454"/>
      <c r="H77" s="454"/>
      <c r="I77" s="454"/>
      <c r="J77" s="454"/>
      <c r="K77" s="454"/>
      <c r="L77" s="454"/>
      <c r="M77" s="417"/>
      <c r="N77" s="417"/>
      <c r="O77" s="383"/>
      <c r="P77" s="383"/>
      <c r="Q77" s="417"/>
      <c r="R77" s="417"/>
      <c r="S77" s="450"/>
      <c r="T77" s="449"/>
      <c r="U77" s="449"/>
      <c r="V77" s="449"/>
      <c r="W77" s="449"/>
      <c r="X77" s="449"/>
      <c r="Y77" s="449"/>
      <c r="Z77" s="449"/>
      <c r="AA77" s="449"/>
      <c r="AB77" s="417"/>
      <c r="AC77" s="417"/>
      <c r="AD77" s="385"/>
      <c r="AE77" s="385"/>
      <c r="AF77" s="385"/>
      <c r="AG77" s="385"/>
    </row>
    <row r="78" spans="1:33" s="418" customFormat="1" ht="40.5" customHeight="1" x14ac:dyDescent="0.25">
      <c r="A78" s="416"/>
      <c r="B78" s="419"/>
      <c r="C78" s="455">
        <v>3</v>
      </c>
      <c r="D78" s="452"/>
      <c r="E78" s="416"/>
      <c r="F78" s="416"/>
      <c r="G78" s="416"/>
      <c r="H78" s="383"/>
      <c r="I78" s="383"/>
      <c r="J78" s="383"/>
      <c r="K78" s="383"/>
      <c r="L78" s="383"/>
      <c r="M78" s="383"/>
      <c r="N78" s="383"/>
      <c r="O78" s="383"/>
      <c r="P78" s="383"/>
      <c r="Q78" s="417"/>
      <c r="R78" s="417"/>
      <c r="S78" s="450"/>
      <c r="T78" s="449"/>
      <c r="U78" s="449"/>
      <c r="V78" s="449"/>
      <c r="W78" s="449"/>
      <c r="X78" s="449"/>
      <c r="Y78" s="449"/>
      <c r="Z78" s="449"/>
      <c r="AA78" s="449"/>
      <c r="AB78" s="417"/>
      <c r="AC78" s="417"/>
      <c r="AD78" s="385"/>
      <c r="AE78" s="385"/>
      <c r="AF78" s="385"/>
      <c r="AG78" s="385"/>
    </row>
    <row r="79" spans="1:33" s="418" customFormat="1" ht="40.5" customHeight="1" x14ac:dyDescent="0.25">
      <c r="A79" s="416"/>
      <c r="B79" s="419"/>
      <c r="C79" s="416"/>
      <c r="D79" s="416"/>
      <c r="E79" s="416"/>
      <c r="F79" s="416"/>
      <c r="G79" s="416"/>
      <c r="H79" s="456" t="s">
        <v>605</v>
      </c>
      <c r="I79" s="457"/>
      <c r="J79" s="457"/>
      <c r="K79" s="416"/>
      <c r="L79" s="383"/>
      <c r="M79" s="383"/>
      <c r="N79" s="458" t="s">
        <v>51</v>
      </c>
      <c r="O79" s="459" t="s">
        <v>606</v>
      </c>
      <c r="P79" s="460" t="s">
        <v>607</v>
      </c>
      <c r="Q79" s="417"/>
      <c r="R79" s="417"/>
      <c r="S79" s="450"/>
      <c r="T79" s="449"/>
      <c r="U79" s="449"/>
      <c r="V79" s="449"/>
      <c r="W79" s="449"/>
      <c r="X79" s="449"/>
      <c r="Y79" s="449"/>
      <c r="Z79" s="449"/>
      <c r="AA79" s="449"/>
      <c r="AB79" s="417"/>
      <c r="AC79" s="417"/>
      <c r="AD79" s="385"/>
      <c r="AE79" s="385"/>
      <c r="AF79" s="385"/>
      <c r="AG79" s="385"/>
    </row>
    <row r="80" spans="1:33" s="418" customFormat="1" ht="40.5" customHeight="1" x14ac:dyDescent="0.2">
      <c r="A80" s="416"/>
      <c r="B80" s="419"/>
      <c r="C80" s="461" t="s">
        <v>608</v>
      </c>
      <c r="D80" s="416"/>
      <c r="E80" s="462"/>
      <c r="F80" s="416"/>
      <c r="G80" s="416"/>
      <c r="H80" s="463" t="s">
        <v>609</v>
      </c>
      <c r="I80" s="463" t="s">
        <v>610</v>
      </c>
      <c r="J80" s="463" t="s">
        <v>611</v>
      </c>
      <c r="K80" s="449" t="s">
        <v>612</v>
      </c>
      <c r="L80" s="417"/>
      <c r="M80" s="417"/>
      <c r="N80" s="461" t="s">
        <v>613</v>
      </c>
      <c r="O80" s="417"/>
      <c r="P80" s="417"/>
      <c r="Q80" s="417"/>
      <c r="R80" s="417"/>
      <c r="S80" s="450"/>
      <c r="T80" s="449"/>
      <c r="U80" s="449"/>
      <c r="V80" s="449"/>
      <c r="W80" s="449"/>
      <c r="X80" s="449"/>
      <c r="Y80" s="449"/>
      <c r="Z80" s="449"/>
      <c r="AA80" s="449"/>
      <c r="AB80" s="417"/>
      <c r="AC80" s="417"/>
      <c r="AD80" s="385"/>
      <c r="AE80" s="385"/>
      <c r="AF80" s="385"/>
      <c r="AG80" s="385"/>
    </row>
    <row r="81" spans="1:33" s="418" customFormat="1" ht="40.5" customHeight="1" x14ac:dyDescent="0.25">
      <c r="A81" s="416"/>
      <c r="B81" s="419"/>
      <c r="C81" s="461" t="s">
        <v>614</v>
      </c>
      <c r="D81" s="416"/>
      <c r="E81" s="462"/>
      <c r="F81" s="416"/>
      <c r="G81" s="416"/>
      <c r="H81" s="463" t="s">
        <v>615</v>
      </c>
      <c r="I81" s="463" t="s">
        <v>616</v>
      </c>
      <c r="J81" s="463" t="s">
        <v>617</v>
      </c>
      <c r="K81" s="449" t="s">
        <v>618</v>
      </c>
      <c r="L81" s="383"/>
      <c r="M81" s="383"/>
      <c r="N81" s="458" t="s">
        <v>619</v>
      </c>
      <c r="O81" s="459" t="s">
        <v>620</v>
      </c>
      <c r="P81" s="459" t="s">
        <v>621</v>
      </c>
      <c r="Q81" s="417"/>
      <c r="R81" s="417"/>
      <c r="S81" s="450"/>
      <c r="T81" s="449"/>
      <c r="U81" s="449"/>
      <c r="V81" s="449"/>
      <c r="W81" s="449"/>
      <c r="X81" s="449"/>
      <c r="Y81" s="449"/>
      <c r="Z81" s="449"/>
      <c r="AA81" s="449"/>
      <c r="AB81" s="417"/>
      <c r="AC81" s="417"/>
      <c r="AD81" s="385"/>
      <c r="AE81" s="385"/>
      <c r="AF81" s="385"/>
      <c r="AG81" s="385"/>
    </row>
    <row r="82" spans="1:33" s="418" customFormat="1" ht="40.5" customHeight="1" x14ac:dyDescent="0.2">
      <c r="A82" s="416"/>
      <c r="B82" s="419"/>
      <c r="C82" s="461"/>
      <c r="D82" s="416"/>
      <c r="E82" s="461"/>
      <c r="F82" s="464"/>
      <c r="G82" s="461"/>
      <c r="H82" s="461"/>
      <c r="I82" s="416"/>
      <c r="J82" s="416"/>
      <c r="K82" s="416"/>
      <c r="L82" s="416"/>
      <c r="M82" s="416"/>
      <c r="N82" s="416"/>
      <c r="O82" s="416"/>
      <c r="P82" s="417"/>
      <c r="Q82" s="417"/>
      <c r="R82" s="417"/>
      <c r="S82" s="450"/>
      <c r="T82" s="449"/>
      <c r="U82" s="449"/>
      <c r="V82" s="449"/>
      <c r="W82" s="449"/>
      <c r="X82" s="449"/>
      <c r="Y82" s="449"/>
      <c r="Z82" s="449"/>
      <c r="AA82" s="449"/>
      <c r="AB82" s="417"/>
      <c r="AC82" s="417"/>
      <c r="AD82" s="385"/>
      <c r="AE82" s="385"/>
      <c r="AF82" s="385"/>
      <c r="AG82" s="385"/>
    </row>
    <row r="83" spans="1:33" s="471" customFormat="1" ht="44.25" customHeight="1" x14ac:dyDescent="0.35">
      <c r="A83" s="465"/>
      <c r="B83" s="466"/>
      <c r="C83" s="467"/>
      <c r="D83" s="468"/>
      <c r="E83" s="468"/>
      <c r="F83" s="469"/>
      <c r="G83" s="469"/>
      <c r="H83" s="469"/>
      <c r="I83" s="469"/>
      <c r="J83" s="470"/>
      <c r="K83" s="467"/>
      <c r="L83" s="467"/>
      <c r="M83" s="467"/>
      <c r="N83" s="467"/>
      <c r="O83" s="467"/>
      <c r="P83" s="467"/>
      <c r="Q83" s="467"/>
      <c r="R83" s="467"/>
      <c r="S83" s="467"/>
      <c r="T83" s="467"/>
      <c r="U83" s="467"/>
      <c r="V83" s="467"/>
      <c r="W83" s="467"/>
      <c r="X83" s="467"/>
      <c r="Y83" s="467"/>
      <c r="Z83" s="467"/>
      <c r="AA83" s="467"/>
      <c r="AB83" s="467"/>
      <c r="AC83" s="467"/>
      <c r="AD83" s="385"/>
      <c r="AE83" s="385"/>
      <c r="AF83" s="385"/>
      <c r="AG83" s="385"/>
    </row>
    <row r="84" spans="1:33" s="418" customFormat="1" ht="39.950000000000003" customHeight="1" x14ac:dyDescent="0.25">
      <c r="A84" s="416"/>
      <c r="B84" s="472"/>
      <c r="C84" s="473"/>
      <c r="D84" s="474"/>
      <c r="E84" s="474"/>
      <c r="F84" s="474"/>
      <c r="G84" s="474"/>
      <c r="H84" s="474"/>
      <c r="I84" s="474"/>
      <c r="J84" s="474"/>
      <c r="K84" s="474"/>
      <c r="L84" s="383"/>
      <c r="M84" s="383"/>
      <c r="N84" s="383"/>
      <c r="O84" s="383"/>
      <c r="P84" s="383"/>
      <c r="Q84" s="417"/>
      <c r="R84" s="417"/>
      <c r="S84" s="417"/>
      <c r="T84" s="417"/>
      <c r="U84" s="417"/>
      <c r="V84" s="417"/>
      <c r="W84" s="417"/>
      <c r="X84" s="417"/>
      <c r="Y84" s="417"/>
      <c r="Z84" s="417"/>
      <c r="AA84" s="417"/>
      <c r="AB84" s="417"/>
      <c r="AC84" s="417"/>
      <c r="AD84" s="385"/>
      <c r="AE84" s="385"/>
      <c r="AF84" s="385"/>
      <c r="AG84" s="385"/>
    </row>
    <row r="85" spans="1:33" s="471" customFormat="1" ht="39.950000000000003" customHeight="1" x14ac:dyDescent="0.2">
      <c r="A85" s="416"/>
      <c r="B85" s="472"/>
      <c r="C85" s="475" t="s">
        <v>622</v>
      </c>
      <c r="D85" s="476" t="s">
        <v>623</v>
      </c>
      <c r="E85" s="476"/>
      <c r="F85" s="476"/>
      <c r="G85" s="476"/>
      <c r="H85" s="476"/>
      <c r="I85" s="476"/>
      <c r="J85" s="476"/>
      <c r="K85" s="476"/>
      <c r="L85" s="476"/>
      <c r="M85" s="476"/>
      <c r="N85" s="417"/>
      <c r="O85" s="417"/>
      <c r="P85" s="417"/>
      <c r="Q85" s="417"/>
      <c r="R85" s="417"/>
      <c r="S85" s="417"/>
      <c r="T85" s="417"/>
      <c r="U85" s="417"/>
      <c r="V85" s="417"/>
      <c r="W85" s="417"/>
      <c r="X85" s="417"/>
      <c r="Y85" s="417"/>
      <c r="Z85" s="417"/>
      <c r="AA85" s="417"/>
      <c r="AB85" s="417"/>
      <c r="AC85" s="417"/>
      <c r="AD85" s="385"/>
      <c r="AE85" s="385"/>
      <c r="AF85" s="385"/>
      <c r="AG85" s="385"/>
    </row>
    <row r="86" spans="1:33" s="471" customFormat="1" ht="39.950000000000003" customHeight="1" x14ac:dyDescent="0.2">
      <c r="A86" s="416"/>
      <c r="B86" s="472"/>
      <c r="C86" s="477" t="s">
        <v>624</v>
      </c>
      <c r="D86" s="477"/>
      <c r="E86" s="417"/>
      <c r="F86" s="417"/>
      <c r="G86" s="417"/>
      <c r="H86" s="417"/>
      <c r="I86" s="417"/>
      <c r="J86" s="417"/>
      <c r="K86" s="417"/>
      <c r="L86" s="417"/>
      <c r="M86" s="417"/>
      <c r="N86" s="417"/>
      <c r="O86" s="417"/>
      <c r="P86" s="417"/>
      <c r="Q86" s="417"/>
      <c r="R86" s="417"/>
      <c r="S86" s="417"/>
      <c r="T86" s="417"/>
      <c r="U86" s="417"/>
      <c r="V86" s="417"/>
      <c r="W86" s="417"/>
      <c r="X86" s="417"/>
      <c r="Y86" s="417"/>
      <c r="Z86" s="417"/>
      <c r="AA86" s="417"/>
      <c r="AB86" s="417"/>
      <c r="AC86" s="417"/>
      <c r="AD86" s="385"/>
      <c r="AE86" s="385"/>
      <c r="AF86" s="385"/>
      <c r="AG86" s="385"/>
    </row>
    <row r="87" spans="1:33" s="471" customFormat="1" ht="39.950000000000003" customHeight="1" x14ac:dyDescent="0.2">
      <c r="A87" s="416"/>
      <c r="B87" s="472"/>
      <c r="C87" s="477" t="s">
        <v>625</v>
      </c>
      <c r="D87" s="477"/>
      <c r="E87" s="417"/>
      <c r="F87" s="417"/>
      <c r="G87" s="417"/>
      <c r="H87" s="417"/>
      <c r="I87" s="417"/>
      <c r="J87" s="417"/>
      <c r="K87" s="417"/>
      <c r="L87" s="417"/>
      <c r="M87" s="417"/>
      <c r="N87" s="417"/>
      <c r="O87" s="417"/>
      <c r="P87" s="417"/>
      <c r="Q87" s="417"/>
      <c r="R87" s="417"/>
      <c r="S87" s="417"/>
      <c r="T87" s="417"/>
      <c r="U87" s="417"/>
      <c r="V87" s="417"/>
      <c r="W87" s="417"/>
      <c r="X87" s="417"/>
      <c r="Y87" s="417"/>
      <c r="Z87" s="417"/>
      <c r="AA87" s="417"/>
      <c r="AB87" s="417"/>
      <c r="AC87" s="417"/>
      <c r="AD87" s="385"/>
      <c r="AE87" s="385"/>
      <c r="AF87" s="385"/>
      <c r="AG87" s="385"/>
    </row>
    <row r="88" spans="1:33" s="471" customFormat="1" ht="39.950000000000003" customHeight="1" x14ac:dyDescent="0.2">
      <c r="A88" s="416"/>
      <c r="B88" s="472"/>
      <c r="C88" s="478" t="s">
        <v>626</v>
      </c>
      <c r="D88" s="479" t="s">
        <v>627</v>
      </c>
      <c r="E88" s="480"/>
      <c r="F88" s="481"/>
      <c r="G88" s="480"/>
      <c r="H88" s="480"/>
      <c r="I88" s="480"/>
      <c r="J88" s="480"/>
      <c r="K88" s="482"/>
      <c r="L88" s="482"/>
      <c r="M88" s="483"/>
      <c r="N88" s="484" t="s">
        <v>628</v>
      </c>
      <c r="O88" s="484"/>
      <c r="P88" s="485"/>
      <c r="Q88" s="485"/>
      <c r="R88" s="485"/>
      <c r="S88" s="485"/>
      <c r="T88" s="485"/>
      <c r="U88" s="485"/>
      <c r="V88" s="486"/>
      <c r="W88" s="487"/>
      <c r="X88" s="487"/>
      <c r="Y88" s="487"/>
      <c r="Z88" s="487"/>
      <c r="AA88" s="487"/>
      <c r="AB88" s="487"/>
      <c r="AC88" s="487"/>
      <c r="AD88" s="385"/>
      <c r="AE88" s="385"/>
      <c r="AF88" s="385"/>
      <c r="AG88" s="385"/>
    </row>
    <row r="89" spans="1:33" s="471" customFormat="1" ht="39.950000000000003" customHeight="1" x14ac:dyDescent="0.35">
      <c r="A89" s="416"/>
      <c r="B89" s="472"/>
      <c r="C89" s="478"/>
      <c r="D89" s="479" t="s">
        <v>629</v>
      </c>
      <c r="E89" s="488"/>
      <c r="F89" s="488"/>
      <c r="G89" s="488"/>
      <c r="H89" s="488"/>
      <c r="I89" s="488"/>
      <c r="J89" s="488"/>
      <c r="K89" s="483"/>
      <c r="L89" s="483"/>
      <c r="M89" s="483"/>
      <c r="N89" s="489"/>
      <c r="O89" s="489"/>
      <c r="P89" s="486"/>
      <c r="Q89" s="486"/>
      <c r="R89" s="486"/>
      <c r="S89" s="486"/>
      <c r="T89" s="486"/>
      <c r="U89" s="486"/>
      <c r="V89" s="486"/>
      <c r="W89" s="487"/>
      <c r="X89" s="487"/>
      <c r="Y89" s="487"/>
      <c r="Z89" s="487"/>
      <c r="AA89" s="487"/>
      <c r="AB89" s="487"/>
      <c r="AC89" s="487"/>
      <c r="AD89" s="385"/>
      <c r="AE89" s="385"/>
      <c r="AF89" s="385"/>
      <c r="AG89" s="385"/>
    </row>
    <row r="90" spans="1:33" s="471" customFormat="1" ht="39.950000000000003" customHeight="1" x14ac:dyDescent="0.2">
      <c r="A90" s="416"/>
      <c r="B90" s="472"/>
      <c r="C90" s="478"/>
      <c r="D90" s="479" t="s">
        <v>630</v>
      </c>
      <c r="E90" s="480"/>
      <c r="F90" s="480"/>
      <c r="G90" s="480"/>
      <c r="H90" s="480"/>
      <c r="I90" s="488"/>
      <c r="J90" s="480"/>
      <c r="K90" s="482"/>
      <c r="L90" s="482"/>
      <c r="M90" s="482"/>
      <c r="N90" s="484" t="s">
        <v>631</v>
      </c>
      <c r="O90" s="484"/>
      <c r="P90" s="485"/>
      <c r="Q90" s="485"/>
      <c r="R90" s="485"/>
      <c r="S90" s="485"/>
      <c r="T90" s="485"/>
      <c r="U90" s="485"/>
      <c r="V90" s="486"/>
      <c r="W90" s="487"/>
      <c r="X90" s="487"/>
      <c r="Y90" s="487"/>
      <c r="Z90" s="487"/>
      <c r="AA90" s="487"/>
      <c r="AB90" s="487"/>
      <c r="AC90" s="487"/>
      <c r="AD90" s="385"/>
      <c r="AE90" s="385"/>
      <c r="AF90" s="385"/>
      <c r="AG90" s="385"/>
    </row>
    <row r="91" spans="1:33" s="471" customFormat="1" ht="39.950000000000003" customHeight="1" x14ac:dyDescent="0.2">
      <c r="A91" s="416"/>
      <c r="B91" s="472"/>
      <c r="C91" s="478"/>
      <c r="D91" s="479" t="s">
        <v>632</v>
      </c>
      <c r="E91" s="488"/>
      <c r="F91" s="480"/>
      <c r="G91" s="480"/>
      <c r="H91" s="480"/>
      <c r="I91" s="480"/>
      <c r="J91" s="480"/>
      <c r="K91" s="482"/>
      <c r="L91" s="482"/>
      <c r="M91" s="482"/>
      <c r="N91" s="484" t="s">
        <v>633</v>
      </c>
      <c r="O91" s="484"/>
      <c r="P91" s="485"/>
      <c r="Q91" s="485"/>
      <c r="R91" s="485"/>
      <c r="S91" s="485"/>
      <c r="T91" s="485"/>
      <c r="U91" s="485"/>
      <c r="V91" s="486"/>
      <c r="W91" s="487"/>
      <c r="X91" s="487"/>
      <c r="Y91" s="487"/>
      <c r="Z91" s="487"/>
      <c r="AA91" s="487"/>
      <c r="AB91" s="487"/>
      <c r="AC91" s="487"/>
      <c r="AD91" s="385"/>
      <c r="AE91" s="385"/>
      <c r="AF91" s="385"/>
      <c r="AG91" s="385"/>
    </row>
    <row r="92" spans="1:33" s="471" customFormat="1" ht="39.950000000000003" customHeight="1" x14ac:dyDescent="0.2">
      <c r="A92" s="416"/>
      <c r="B92" s="472"/>
      <c r="C92" s="478"/>
      <c r="D92" s="479" t="s">
        <v>634</v>
      </c>
      <c r="E92" s="480"/>
      <c r="F92" s="480"/>
      <c r="G92" s="480"/>
      <c r="H92" s="488"/>
      <c r="I92" s="480"/>
      <c r="J92" s="480"/>
      <c r="K92" s="482"/>
      <c r="L92" s="482"/>
      <c r="M92" s="482"/>
      <c r="N92" s="484" t="s">
        <v>635</v>
      </c>
      <c r="O92" s="484"/>
      <c r="P92" s="485"/>
      <c r="Q92" s="485"/>
      <c r="R92" s="485"/>
      <c r="S92" s="485"/>
      <c r="T92" s="485"/>
      <c r="U92" s="485"/>
      <c r="V92" s="486"/>
      <c r="W92" s="487"/>
      <c r="X92" s="487"/>
      <c r="Y92" s="487"/>
      <c r="Z92" s="487"/>
      <c r="AA92" s="487"/>
      <c r="AB92" s="487"/>
      <c r="AC92" s="487"/>
      <c r="AD92" s="385"/>
      <c r="AE92" s="385"/>
      <c r="AF92" s="385"/>
      <c r="AG92" s="385"/>
    </row>
    <row r="93" spans="1:33" s="471" customFormat="1" ht="39.950000000000003" customHeight="1" x14ac:dyDescent="0.2">
      <c r="A93" s="416"/>
      <c r="B93" s="472"/>
      <c r="C93" s="478"/>
      <c r="D93" s="479" t="s">
        <v>636</v>
      </c>
      <c r="E93" s="488"/>
      <c r="F93" s="480"/>
      <c r="G93" s="480"/>
      <c r="H93" s="480"/>
      <c r="I93" s="480"/>
      <c r="J93" s="480"/>
      <c r="K93" s="482"/>
      <c r="L93" s="482"/>
      <c r="M93" s="482"/>
      <c r="N93" s="484" t="s">
        <v>637</v>
      </c>
      <c r="O93" s="484"/>
      <c r="P93" s="485"/>
      <c r="Q93" s="485"/>
      <c r="R93" s="485"/>
      <c r="S93" s="485"/>
      <c r="T93" s="485"/>
      <c r="U93" s="485"/>
      <c r="V93" s="486"/>
      <c r="W93" s="487"/>
      <c r="X93" s="487"/>
      <c r="Y93" s="487"/>
      <c r="Z93" s="487"/>
      <c r="AA93" s="487"/>
      <c r="AB93" s="487"/>
      <c r="AC93" s="487"/>
      <c r="AD93" s="385"/>
      <c r="AE93" s="385"/>
      <c r="AF93" s="385"/>
      <c r="AG93" s="385"/>
    </row>
    <row r="94" spans="1:33" s="471" customFormat="1" ht="39.950000000000003" customHeight="1" x14ac:dyDescent="0.2">
      <c r="A94" s="416"/>
      <c r="B94" s="472"/>
      <c r="C94" s="478"/>
      <c r="D94" s="490" t="s">
        <v>638</v>
      </c>
      <c r="E94" s="480"/>
      <c r="F94" s="480"/>
      <c r="G94" s="488"/>
      <c r="H94" s="480"/>
      <c r="I94" s="491"/>
      <c r="J94" s="480"/>
      <c r="K94" s="482"/>
      <c r="L94" s="482"/>
      <c r="M94" s="482"/>
      <c r="N94" s="484" t="s">
        <v>639</v>
      </c>
      <c r="O94" s="484"/>
      <c r="P94" s="485"/>
      <c r="Q94" s="485"/>
      <c r="R94" s="485"/>
      <c r="S94" s="485"/>
      <c r="T94" s="485"/>
      <c r="U94" s="485"/>
      <c r="V94" s="486"/>
      <c r="W94" s="487"/>
      <c r="X94" s="487"/>
      <c r="Y94" s="487"/>
      <c r="Z94" s="487"/>
      <c r="AA94" s="487"/>
      <c r="AB94" s="487"/>
      <c r="AC94" s="487"/>
      <c r="AD94" s="385"/>
      <c r="AE94" s="385"/>
      <c r="AF94" s="385"/>
      <c r="AG94" s="385"/>
    </row>
    <row r="95" spans="1:33" s="471" customFormat="1" ht="39.950000000000003" customHeight="1" x14ac:dyDescent="0.2">
      <c r="A95" s="416"/>
      <c r="B95" s="472"/>
      <c r="C95" s="478"/>
      <c r="D95" s="479" t="s">
        <v>640</v>
      </c>
      <c r="E95" s="488"/>
      <c r="F95" s="480"/>
      <c r="G95" s="480"/>
      <c r="H95" s="480"/>
      <c r="I95" s="480"/>
      <c r="J95" s="480"/>
      <c r="K95" s="482"/>
      <c r="L95" s="482"/>
      <c r="M95" s="482"/>
      <c r="N95" s="484" t="s">
        <v>641</v>
      </c>
      <c r="O95" s="484"/>
      <c r="P95" s="485"/>
      <c r="Q95" s="485"/>
      <c r="R95" s="485"/>
      <c r="S95" s="485"/>
      <c r="T95" s="485"/>
      <c r="U95" s="485"/>
      <c r="V95" s="486"/>
      <c r="W95" s="487"/>
      <c r="X95" s="487"/>
      <c r="Y95" s="487"/>
      <c r="Z95" s="487"/>
      <c r="AA95" s="487"/>
      <c r="AB95" s="487"/>
      <c r="AC95" s="487"/>
      <c r="AD95" s="385"/>
      <c r="AE95" s="385"/>
      <c r="AF95" s="385"/>
      <c r="AG95" s="385"/>
    </row>
    <row r="96" spans="1:33" s="471" customFormat="1" ht="39.950000000000003" customHeight="1" x14ac:dyDescent="0.2">
      <c r="A96" s="416"/>
      <c r="B96" s="472"/>
      <c r="C96" s="484" t="s">
        <v>697</v>
      </c>
      <c r="D96" s="484"/>
      <c r="E96" s="484"/>
      <c r="F96" s="484"/>
      <c r="G96" s="484"/>
      <c r="H96" s="484"/>
      <c r="I96" s="484"/>
      <c r="J96" s="484"/>
      <c r="K96" s="484"/>
      <c r="L96" s="484"/>
      <c r="M96" s="484"/>
      <c r="N96" s="484"/>
      <c r="O96" s="484"/>
      <c r="P96" s="485"/>
      <c r="Q96" s="485"/>
      <c r="R96" s="485"/>
      <c r="S96" s="485"/>
      <c r="T96" s="485"/>
      <c r="U96" s="485"/>
      <c r="V96" s="486"/>
      <c r="W96" s="487"/>
      <c r="X96" s="487"/>
      <c r="Y96" s="487"/>
      <c r="Z96" s="487"/>
      <c r="AA96" s="487"/>
      <c r="AB96" s="487"/>
      <c r="AC96" s="487"/>
      <c r="AD96" s="385"/>
      <c r="AE96" s="385"/>
      <c r="AF96" s="385"/>
      <c r="AG96" s="385"/>
    </row>
    <row r="97" spans="1:33" s="471" customFormat="1" ht="39.950000000000003" customHeight="1" x14ac:dyDescent="0.2">
      <c r="A97" s="416"/>
      <c r="B97" s="472"/>
      <c r="C97" s="478"/>
      <c r="D97" s="522" t="s">
        <v>486</v>
      </c>
      <c r="E97" s="488"/>
      <c r="F97" s="480"/>
      <c r="G97" s="480"/>
      <c r="H97" s="480"/>
      <c r="I97" s="480"/>
      <c r="J97" s="480"/>
      <c r="K97" s="482"/>
      <c r="L97" s="482"/>
      <c r="M97" s="482"/>
      <c r="N97" s="484"/>
      <c r="O97" s="484"/>
      <c r="P97" s="485"/>
      <c r="Q97" s="485"/>
      <c r="R97" s="485"/>
      <c r="S97" s="485"/>
      <c r="T97" s="485"/>
      <c r="U97" s="485"/>
      <c r="V97" s="486"/>
      <c r="W97" s="487"/>
      <c r="X97" s="487"/>
      <c r="Y97" s="487"/>
      <c r="Z97" s="487"/>
      <c r="AA97" s="487"/>
      <c r="AB97" s="487"/>
      <c r="AC97" s="487"/>
      <c r="AD97" s="385"/>
      <c r="AE97" s="385"/>
      <c r="AF97" s="385"/>
      <c r="AG97" s="385"/>
    </row>
    <row r="98" spans="1:33" s="471" customFormat="1" ht="39.950000000000003" customHeight="1" x14ac:dyDescent="0.2">
      <c r="A98" s="416"/>
      <c r="B98" s="472"/>
      <c r="C98" s="484" t="s">
        <v>698</v>
      </c>
      <c r="D98" s="484"/>
      <c r="E98" s="484"/>
      <c r="F98" s="484"/>
      <c r="G98" s="484"/>
      <c r="H98" s="484"/>
      <c r="I98" s="484"/>
      <c r="J98" s="484"/>
      <c r="K98" s="484"/>
      <c r="L98" s="484"/>
      <c r="M98" s="484"/>
      <c r="N98" s="484"/>
      <c r="O98" s="484"/>
      <c r="P98" s="485"/>
      <c r="Q98" s="485"/>
      <c r="R98" s="485"/>
      <c r="S98" s="485"/>
      <c r="T98" s="485"/>
      <c r="U98" s="485"/>
      <c r="V98" s="486"/>
      <c r="W98" s="487"/>
      <c r="X98" s="487"/>
      <c r="Y98" s="487"/>
      <c r="Z98" s="487"/>
      <c r="AA98" s="487"/>
      <c r="AB98" s="487"/>
      <c r="AC98" s="487"/>
      <c r="AD98" s="385"/>
      <c r="AE98" s="385"/>
      <c r="AF98" s="385"/>
      <c r="AG98" s="385"/>
    </row>
    <row r="99" spans="1:33" s="471" customFormat="1" ht="39.950000000000003" customHeight="1" x14ac:dyDescent="0.2">
      <c r="A99" s="416"/>
      <c r="B99" s="472"/>
      <c r="C99" s="478"/>
      <c r="D99" s="522" t="s">
        <v>484</v>
      </c>
      <c r="E99" s="488"/>
      <c r="F99" s="480"/>
      <c r="G99" s="480"/>
      <c r="H99" s="480"/>
      <c r="I99" s="480"/>
      <c r="J99" s="480"/>
      <c r="K99" s="482"/>
      <c r="L99" s="482"/>
      <c r="M99" s="482"/>
      <c r="N99" s="484"/>
      <c r="O99" s="484"/>
      <c r="P99" s="485"/>
      <c r="Q99" s="485"/>
      <c r="R99" s="485"/>
      <c r="S99" s="485"/>
      <c r="T99" s="485"/>
      <c r="U99" s="485"/>
      <c r="V99" s="486"/>
      <c r="W99" s="487"/>
      <c r="X99" s="487"/>
      <c r="Y99" s="487"/>
      <c r="Z99" s="487"/>
      <c r="AA99" s="487"/>
      <c r="AB99" s="487"/>
      <c r="AC99" s="487"/>
      <c r="AD99" s="385"/>
      <c r="AE99" s="385"/>
      <c r="AF99" s="385"/>
      <c r="AG99" s="385"/>
    </row>
    <row r="100" spans="1:33" s="471" customFormat="1" ht="39.950000000000003" customHeight="1" x14ac:dyDescent="0.2">
      <c r="A100" s="416"/>
      <c r="B100" s="472"/>
      <c r="C100" s="417"/>
      <c r="D100" s="487"/>
      <c r="E100" s="487"/>
      <c r="F100" s="487"/>
      <c r="G100" s="487"/>
      <c r="H100" s="487"/>
      <c r="I100" s="487"/>
      <c r="J100" s="487"/>
      <c r="K100" s="487"/>
      <c r="L100" s="487"/>
      <c r="M100" s="487"/>
      <c r="N100" s="487"/>
      <c r="O100" s="487"/>
      <c r="P100" s="487"/>
      <c r="Q100" s="487"/>
      <c r="R100" s="487"/>
      <c r="S100" s="487"/>
      <c r="T100" s="487"/>
      <c r="U100" s="487"/>
      <c r="V100" s="487"/>
      <c r="W100" s="487"/>
      <c r="X100" s="487"/>
      <c r="Y100" s="487"/>
      <c r="Z100" s="487"/>
      <c r="AA100" s="487"/>
      <c r="AB100" s="487"/>
      <c r="AC100" s="487"/>
      <c r="AD100" s="385"/>
      <c r="AE100" s="385"/>
      <c r="AF100" s="385"/>
      <c r="AG100" s="385"/>
    </row>
    <row r="101" spans="1:33" s="471" customFormat="1" ht="39.950000000000003" customHeight="1" x14ac:dyDescent="0.25">
      <c r="A101" s="416"/>
      <c r="B101" s="472"/>
      <c r="C101" s="492" t="s">
        <v>622</v>
      </c>
      <c r="D101" s="493" t="s">
        <v>642</v>
      </c>
      <c r="E101" s="494"/>
      <c r="F101" s="494"/>
      <c r="G101" s="494"/>
      <c r="H101" s="494"/>
      <c r="I101" s="494"/>
      <c r="J101" s="494"/>
      <c r="K101" s="494"/>
      <c r="L101" s="494"/>
      <c r="M101" s="494"/>
      <c r="N101" s="383"/>
      <c r="O101" s="383"/>
      <c r="P101" s="383"/>
      <c r="Q101" s="417"/>
      <c r="R101" s="417"/>
      <c r="S101" s="417"/>
      <c r="T101" s="417"/>
      <c r="U101" s="417"/>
      <c r="V101" s="417"/>
      <c r="W101" s="417"/>
      <c r="X101" s="417"/>
      <c r="Y101" s="417"/>
      <c r="Z101" s="417"/>
      <c r="AA101" s="417"/>
      <c r="AB101" s="417"/>
      <c r="AC101" s="417"/>
      <c r="AD101" s="385"/>
      <c r="AE101" s="385"/>
      <c r="AF101" s="385"/>
      <c r="AG101" s="385"/>
    </row>
    <row r="102" spans="1:33" s="471" customFormat="1" ht="39.950000000000003" customHeight="1" x14ac:dyDescent="0.25">
      <c r="A102" s="416"/>
      <c r="B102" s="472"/>
      <c r="C102" s="417"/>
      <c r="D102" s="495" t="s">
        <v>643</v>
      </c>
      <c r="E102" s="417"/>
      <c r="F102" s="417"/>
      <c r="G102" s="417"/>
      <c r="H102" s="417"/>
      <c r="I102" s="417"/>
      <c r="J102" s="417"/>
      <c r="K102" s="417"/>
      <c r="L102" s="417"/>
      <c r="M102" s="417"/>
      <c r="N102" s="383"/>
      <c r="O102" s="383"/>
      <c r="P102" s="383"/>
      <c r="Q102" s="417"/>
      <c r="R102" s="417"/>
      <c r="S102" s="417"/>
      <c r="T102" s="417"/>
      <c r="U102" s="417"/>
      <c r="V102" s="417"/>
      <c r="W102" s="417"/>
      <c r="X102" s="417"/>
      <c r="Y102" s="417"/>
      <c r="Z102" s="417"/>
      <c r="AA102" s="417"/>
      <c r="AB102" s="417"/>
      <c r="AC102" s="417"/>
      <c r="AD102" s="385"/>
      <c r="AE102" s="385"/>
      <c r="AF102" s="385"/>
      <c r="AG102" s="385"/>
    </row>
    <row r="103" spans="1:33" s="471" customFormat="1" ht="39.950000000000003" customHeight="1" x14ac:dyDescent="0.25">
      <c r="A103" s="416"/>
      <c r="B103" s="472"/>
      <c r="C103" s="496" t="s">
        <v>626</v>
      </c>
      <c r="D103" s="497" t="s">
        <v>644</v>
      </c>
      <c r="E103" s="498"/>
      <c r="F103" s="498"/>
      <c r="G103" s="498"/>
      <c r="H103" s="498"/>
      <c r="I103" s="498"/>
      <c r="J103" s="498"/>
      <c r="K103" s="498"/>
      <c r="L103" s="498"/>
      <c r="M103" s="498"/>
      <c r="N103" s="383"/>
      <c r="O103" s="383"/>
      <c r="P103" s="383"/>
      <c r="Q103" s="417"/>
      <c r="R103" s="417"/>
      <c r="S103" s="417"/>
      <c r="T103" s="417"/>
      <c r="U103" s="417"/>
      <c r="V103" s="417"/>
      <c r="W103" s="417"/>
      <c r="X103" s="417"/>
      <c r="Y103" s="417"/>
      <c r="Z103" s="417"/>
      <c r="AA103" s="417"/>
      <c r="AB103" s="417"/>
      <c r="AC103" s="417"/>
      <c r="AD103" s="385"/>
      <c r="AE103" s="385"/>
      <c r="AF103" s="385"/>
      <c r="AG103" s="385"/>
    </row>
    <row r="104" spans="1:33" s="471" customFormat="1" ht="39.950000000000003" customHeight="1" x14ac:dyDescent="0.25">
      <c r="A104" s="416"/>
      <c r="B104" s="472"/>
      <c r="C104" s="496"/>
      <c r="D104" s="497" t="s">
        <v>645</v>
      </c>
      <c r="E104" s="498"/>
      <c r="F104" s="498"/>
      <c r="G104" s="498"/>
      <c r="H104" s="498"/>
      <c r="I104" s="498"/>
      <c r="J104" s="498"/>
      <c r="K104" s="498"/>
      <c r="L104" s="498"/>
      <c r="M104" s="498"/>
      <c r="N104" s="383"/>
      <c r="O104" s="383"/>
      <c r="P104" s="383"/>
      <c r="Q104" s="417"/>
      <c r="R104" s="417"/>
      <c r="S104" s="417"/>
      <c r="T104" s="417"/>
      <c r="U104" s="417"/>
      <c r="V104" s="417"/>
      <c r="W104" s="417"/>
      <c r="X104" s="417"/>
      <c r="Y104" s="417"/>
      <c r="Z104" s="417"/>
      <c r="AA104" s="417"/>
      <c r="AB104" s="417"/>
      <c r="AC104" s="417"/>
      <c r="AD104" s="385"/>
      <c r="AE104" s="385"/>
      <c r="AF104" s="385"/>
      <c r="AG104" s="385"/>
    </row>
    <row r="105" spans="1:33" s="471" customFormat="1" ht="39.950000000000003" customHeight="1" x14ac:dyDescent="0.25">
      <c r="A105" s="416"/>
      <c r="B105" s="472"/>
      <c r="C105" s="496"/>
      <c r="D105" s="497" t="s">
        <v>646</v>
      </c>
      <c r="E105" s="498"/>
      <c r="F105" s="498"/>
      <c r="G105" s="498"/>
      <c r="H105" s="498"/>
      <c r="I105" s="498"/>
      <c r="J105" s="498"/>
      <c r="K105" s="498"/>
      <c r="L105" s="498"/>
      <c r="M105" s="498"/>
      <c r="N105" s="383"/>
      <c r="O105" s="383"/>
      <c r="P105" s="383"/>
      <c r="Q105" s="417"/>
      <c r="R105" s="417"/>
      <c r="S105" s="417"/>
      <c r="T105" s="417"/>
      <c r="U105" s="417"/>
      <c r="V105" s="417"/>
      <c r="W105" s="417"/>
      <c r="X105" s="417"/>
      <c r="Y105" s="417"/>
      <c r="Z105" s="417"/>
      <c r="AA105" s="417"/>
      <c r="AB105" s="417"/>
      <c r="AC105" s="417"/>
      <c r="AD105" s="385"/>
      <c r="AE105" s="385"/>
      <c r="AF105" s="385"/>
      <c r="AG105" s="385"/>
    </row>
    <row r="106" spans="1:33" s="471" customFormat="1" ht="39.950000000000003" customHeight="1" x14ac:dyDescent="0.25">
      <c r="A106" s="416"/>
      <c r="B106" s="472"/>
      <c r="C106" s="496"/>
      <c r="D106" s="497" t="s">
        <v>647</v>
      </c>
      <c r="E106" s="498"/>
      <c r="F106" s="498"/>
      <c r="G106" s="498"/>
      <c r="H106" s="498"/>
      <c r="I106" s="498"/>
      <c r="J106" s="498"/>
      <c r="K106" s="498"/>
      <c r="L106" s="498"/>
      <c r="M106" s="498"/>
      <c r="N106" s="383"/>
      <c r="O106" s="383"/>
      <c r="P106" s="383"/>
      <c r="Q106" s="417"/>
      <c r="R106" s="417"/>
      <c r="S106" s="417"/>
      <c r="T106" s="417"/>
      <c r="U106" s="417"/>
      <c r="V106" s="417"/>
      <c r="W106" s="417"/>
      <c r="X106" s="417"/>
      <c r="Y106" s="417"/>
      <c r="Z106" s="417"/>
      <c r="AA106" s="417"/>
      <c r="AB106" s="417"/>
      <c r="AC106" s="417"/>
      <c r="AD106" s="385"/>
      <c r="AE106" s="385"/>
      <c r="AF106" s="385"/>
      <c r="AG106" s="385"/>
    </row>
    <row r="107" spans="1:33" s="471" customFormat="1" ht="39.950000000000003" customHeight="1" x14ac:dyDescent="0.25">
      <c r="A107" s="416"/>
      <c r="B107" s="472"/>
      <c r="C107" s="496"/>
      <c r="D107" s="497" t="s">
        <v>648</v>
      </c>
      <c r="E107" s="498"/>
      <c r="F107" s="498"/>
      <c r="G107" s="498"/>
      <c r="H107" s="498"/>
      <c r="I107" s="498"/>
      <c r="J107" s="498"/>
      <c r="K107" s="498"/>
      <c r="L107" s="498"/>
      <c r="M107" s="498"/>
      <c r="N107" s="383"/>
      <c r="O107" s="383"/>
      <c r="P107" s="383"/>
      <c r="Q107" s="417"/>
      <c r="R107" s="417"/>
      <c r="S107" s="417"/>
      <c r="T107" s="417"/>
      <c r="U107" s="417"/>
      <c r="V107" s="417"/>
      <c r="W107" s="417"/>
      <c r="X107" s="417"/>
      <c r="Y107" s="417"/>
      <c r="Z107" s="417"/>
      <c r="AA107" s="417"/>
      <c r="AB107" s="417"/>
      <c r="AC107" s="417"/>
      <c r="AD107" s="385"/>
      <c r="AE107" s="385"/>
      <c r="AF107" s="385"/>
      <c r="AG107" s="385"/>
    </row>
    <row r="108" spans="1:33" s="471" customFormat="1" ht="39.950000000000003" customHeight="1" x14ac:dyDescent="0.25">
      <c r="A108" s="416"/>
      <c r="B108" s="472"/>
      <c r="C108" s="496"/>
      <c r="D108" s="497" t="s">
        <v>649</v>
      </c>
      <c r="E108" s="498"/>
      <c r="F108" s="498"/>
      <c r="G108" s="498"/>
      <c r="H108" s="498"/>
      <c r="I108" s="498"/>
      <c r="J108" s="498"/>
      <c r="K108" s="498"/>
      <c r="L108" s="498"/>
      <c r="M108" s="498"/>
      <c r="N108" s="383"/>
      <c r="O108" s="383"/>
      <c r="P108" s="383"/>
      <c r="Q108" s="417"/>
      <c r="R108" s="417"/>
      <c r="S108" s="417"/>
      <c r="T108" s="417"/>
      <c r="U108" s="417"/>
      <c r="V108" s="417"/>
      <c r="W108" s="417"/>
      <c r="X108" s="417"/>
      <c r="Y108" s="417"/>
      <c r="Z108" s="417"/>
      <c r="AA108" s="417"/>
      <c r="AB108" s="417"/>
      <c r="AC108" s="417"/>
      <c r="AD108" s="385"/>
      <c r="AE108" s="385"/>
      <c r="AF108" s="385"/>
      <c r="AG108" s="385"/>
    </row>
    <row r="109" spans="1:33" s="471" customFormat="1" ht="39.950000000000003" customHeight="1" x14ac:dyDescent="0.25">
      <c r="A109" s="416"/>
      <c r="B109" s="472"/>
      <c r="C109" s="496"/>
      <c r="D109" s="497" t="s">
        <v>650</v>
      </c>
      <c r="E109" s="498"/>
      <c r="F109" s="498"/>
      <c r="G109" s="498"/>
      <c r="H109" s="498"/>
      <c r="I109" s="498"/>
      <c r="J109" s="498"/>
      <c r="K109" s="498"/>
      <c r="L109" s="498"/>
      <c r="M109" s="498"/>
      <c r="N109" s="383"/>
      <c r="O109" s="383"/>
      <c r="P109" s="383"/>
      <c r="Q109" s="417"/>
      <c r="R109" s="417"/>
      <c r="S109" s="417"/>
      <c r="T109" s="417"/>
      <c r="U109" s="417"/>
      <c r="V109" s="417"/>
      <c r="W109" s="417"/>
      <c r="X109" s="417"/>
      <c r="Y109" s="417"/>
      <c r="Z109" s="417"/>
      <c r="AA109" s="417"/>
      <c r="AB109" s="417"/>
      <c r="AC109" s="417"/>
      <c r="AD109" s="385"/>
      <c r="AE109" s="385"/>
      <c r="AF109" s="385"/>
      <c r="AG109" s="385"/>
    </row>
    <row r="110" spans="1:33" s="418" customFormat="1" ht="36.75" customHeight="1" x14ac:dyDescent="0.25">
      <c r="A110" s="416"/>
      <c r="B110" s="472"/>
      <c r="C110" s="473"/>
      <c r="D110" s="474"/>
      <c r="E110" s="474"/>
      <c r="F110" s="474"/>
      <c r="G110" s="474"/>
      <c r="H110" s="474"/>
      <c r="I110" s="474"/>
      <c r="J110" s="474"/>
      <c r="K110" s="474"/>
      <c r="L110" s="383"/>
      <c r="M110" s="383"/>
      <c r="N110" s="383"/>
      <c r="O110" s="383"/>
      <c r="P110" s="383"/>
      <c r="Q110" s="417"/>
      <c r="R110" s="417"/>
      <c r="S110" s="417"/>
      <c r="T110" s="417"/>
      <c r="U110" s="417"/>
      <c r="V110" s="417"/>
      <c r="W110" s="417"/>
      <c r="X110" s="417"/>
      <c r="Y110" s="417"/>
      <c r="Z110" s="417"/>
      <c r="AA110" s="417"/>
      <c r="AB110" s="417"/>
      <c r="AC110" s="417"/>
      <c r="AD110" s="385"/>
      <c r="AE110" s="385"/>
      <c r="AF110" s="385"/>
      <c r="AG110" s="385"/>
    </row>
    <row r="111" spans="1:33" s="471" customFormat="1" ht="36.75" customHeight="1" x14ac:dyDescent="0.35">
      <c r="A111" s="499"/>
      <c r="B111" s="500"/>
      <c r="C111" s="496" t="s">
        <v>651</v>
      </c>
      <c r="D111" s="497" t="s">
        <v>652</v>
      </c>
      <c r="E111" s="498"/>
      <c r="F111" s="498"/>
      <c r="G111" s="498"/>
      <c r="H111" s="498"/>
      <c r="I111" s="498"/>
      <c r="J111" s="498"/>
      <c r="K111" s="498"/>
      <c r="L111" s="498"/>
      <c r="M111" s="498"/>
      <c r="N111" s="501" t="s">
        <v>653</v>
      </c>
      <c r="O111" s="383"/>
      <c r="P111" s="383"/>
      <c r="Q111" s="501"/>
      <c r="R111" s="502"/>
      <c r="S111" s="502"/>
      <c r="T111" s="502"/>
      <c r="U111" s="502"/>
      <c r="V111" s="502"/>
      <c r="W111" s="502"/>
      <c r="X111" s="502"/>
      <c r="Y111" s="503"/>
      <c r="Z111" s="502"/>
      <c r="AA111" s="503"/>
      <c r="AB111" s="417"/>
      <c r="AC111" s="417"/>
    </row>
    <row r="112" spans="1:33" s="471" customFormat="1" ht="36.75" customHeight="1" x14ac:dyDescent="0.35">
      <c r="A112" s="499"/>
      <c r="B112" s="500"/>
      <c r="C112" s="496"/>
      <c r="D112" s="497" t="s">
        <v>654</v>
      </c>
      <c r="E112" s="498"/>
      <c r="F112" s="498"/>
      <c r="G112" s="498"/>
      <c r="H112" s="498"/>
      <c r="I112" s="498"/>
      <c r="J112" s="488"/>
      <c r="K112" s="504"/>
      <c r="L112" s="505"/>
      <c r="M112" s="505"/>
      <c r="N112" s="506" t="s">
        <v>655</v>
      </c>
      <c r="O112" s="383"/>
      <c r="P112" s="383"/>
      <c r="Q112" s="506"/>
      <c r="R112" s="502"/>
      <c r="S112" s="502"/>
      <c r="T112" s="502"/>
      <c r="U112" s="502"/>
      <c r="V112" s="502"/>
      <c r="W112" s="502"/>
      <c r="X112" s="502"/>
      <c r="Y112" s="503"/>
      <c r="Z112" s="502"/>
      <c r="AA112" s="503"/>
      <c r="AB112" s="417"/>
      <c r="AC112" s="417"/>
    </row>
    <row r="113" spans="1:44" s="471" customFormat="1" ht="36.75" customHeight="1" x14ac:dyDescent="0.35">
      <c r="A113" s="499"/>
      <c r="B113" s="500"/>
      <c r="C113" s="496"/>
      <c r="D113" s="497" t="s">
        <v>656</v>
      </c>
      <c r="E113" s="498"/>
      <c r="F113" s="498"/>
      <c r="G113" s="488"/>
      <c r="H113" s="507"/>
      <c r="I113" s="488"/>
      <c r="J113" s="507"/>
      <c r="K113" s="504"/>
      <c r="L113" s="505"/>
      <c r="M113" s="505"/>
      <c r="N113" s="506" t="s">
        <v>657</v>
      </c>
      <c r="O113" s="383"/>
      <c r="P113" s="383"/>
      <c r="Q113" s="506"/>
      <c r="R113" s="502"/>
      <c r="S113" s="502"/>
      <c r="T113" s="502"/>
      <c r="U113" s="502"/>
      <c r="V113" s="502"/>
      <c r="W113" s="502"/>
      <c r="X113" s="502"/>
      <c r="Y113" s="503"/>
      <c r="Z113" s="502"/>
      <c r="AA113" s="503"/>
      <c r="AB113" s="417"/>
      <c r="AC113" s="417"/>
    </row>
    <row r="114" spans="1:44" s="471" customFormat="1" ht="36.75" customHeight="1" x14ac:dyDescent="0.35">
      <c r="A114" s="499"/>
      <c r="B114" s="500"/>
      <c r="C114" s="496"/>
      <c r="D114" s="497" t="s">
        <v>658</v>
      </c>
      <c r="E114" s="498"/>
      <c r="F114" s="498"/>
      <c r="G114" s="498"/>
      <c r="H114" s="498"/>
      <c r="I114" s="498"/>
      <c r="J114" s="508"/>
      <c r="K114" s="505"/>
      <c r="L114" s="505"/>
      <c r="M114" s="505"/>
      <c r="N114" s="383"/>
      <c r="O114" s="383"/>
      <c r="P114" s="383"/>
      <c r="Q114" s="501"/>
      <c r="R114" s="502"/>
      <c r="S114" s="502"/>
      <c r="T114" s="502"/>
      <c r="U114" s="502"/>
      <c r="V114" s="502"/>
      <c r="W114" s="502"/>
      <c r="X114" s="502"/>
      <c r="Y114" s="503"/>
      <c r="Z114" s="502"/>
      <c r="AA114" s="503"/>
      <c r="AB114" s="417"/>
      <c r="AC114" s="417"/>
    </row>
    <row r="115" spans="1:44" s="471" customFormat="1" ht="36.75" customHeight="1" x14ac:dyDescent="0.35">
      <c r="A115" s="499"/>
      <c r="B115" s="500"/>
      <c r="C115" s="496"/>
      <c r="D115" s="497" t="s">
        <v>659</v>
      </c>
      <c r="E115" s="498"/>
      <c r="F115" s="498"/>
      <c r="G115" s="498"/>
      <c r="H115" s="498"/>
      <c r="I115" s="498"/>
      <c r="J115" s="498"/>
      <c r="K115" s="498"/>
      <c r="L115" s="498"/>
      <c r="M115" s="509"/>
      <c r="N115" s="383"/>
      <c r="O115" s="383"/>
      <c r="P115" s="383"/>
      <c r="Q115" s="501"/>
      <c r="R115" s="502"/>
      <c r="S115" s="502"/>
      <c r="T115" s="502"/>
      <c r="U115" s="502"/>
      <c r="V115" s="502"/>
      <c r="W115" s="502"/>
      <c r="X115" s="502"/>
      <c r="Y115" s="503"/>
      <c r="Z115" s="502"/>
      <c r="AA115" s="503"/>
      <c r="AB115" s="417"/>
      <c r="AC115" s="417"/>
    </row>
    <row r="116" spans="1:44" s="418" customFormat="1" ht="36.75" customHeight="1" x14ac:dyDescent="0.25">
      <c r="A116" s="416"/>
      <c r="B116" s="472"/>
      <c r="C116" s="496"/>
      <c r="D116" s="497" t="s">
        <v>660</v>
      </c>
      <c r="E116" s="498"/>
      <c r="F116" s="498"/>
      <c r="G116" s="498"/>
      <c r="H116" s="498"/>
      <c r="I116" s="498"/>
      <c r="J116" s="498"/>
      <c r="K116" s="498"/>
      <c r="L116" s="498"/>
      <c r="M116" s="509"/>
      <c r="N116" s="383"/>
      <c r="O116" s="383"/>
      <c r="P116" s="383"/>
      <c r="Q116" s="417"/>
      <c r="R116" s="417"/>
      <c r="S116" s="417"/>
      <c r="T116" s="417"/>
      <c r="U116" s="417"/>
      <c r="V116" s="417"/>
      <c r="W116" s="417"/>
      <c r="X116" s="417"/>
      <c r="Y116" s="417"/>
      <c r="Z116" s="417"/>
      <c r="AA116" s="417"/>
      <c r="AB116" s="417"/>
      <c r="AC116" s="417"/>
      <c r="AD116" s="385"/>
      <c r="AE116" s="385"/>
      <c r="AF116" s="385"/>
      <c r="AG116" s="385"/>
    </row>
    <row r="117" spans="1:44" s="418" customFormat="1" ht="36.75" customHeight="1" x14ac:dyDescent="0.25">
      <c r="A117" s="416"/>
      <c r="B117" s="472"/>
      <c r="C117" s="496"/>
      <c r="D117" s="497" t="s">
        <v>661</v>
      </c>
      <c r="E117" s="498"/>
      <c r="F117" s="498"/>
      <c r="G117" s="498"/>
      <c r="H117" s="498"/>
      <c r="I117" s="498"/>
      <c r="J117" s="498"/>
      <c r="K117" s="498"/>
      <c r="L117" s="498"/>
      <c r="M117" s="509"/>
      <c r="N117" s="383"/>
      <c r="O117" s="383"/>
      <c r="P117" s="383"/>
      <c r="Q117" s="417"/>
      <c r="R117" s="417"/>
      <c r="S117" s="417"/>
      <c r="T117" s="417"/>
      <c r="U117" s="417"/>
      <c r="V117" s="417"/>
      <c r="W117" s="417"/>
      <c r="X117" s="417"/>
      <c r="Y117" s="417"/>
      <c r="Z117" s="417"/>
      <c r="AA117" s="417"/>
      <c r="AB117" s="417"/>
      <c r="AC117" s="417"/>
      <c r="AD117" s="385"/>
      <c r="AE117" s="385"/>
      <c r="AF117" s="385"/>
      <c r="AG117" s="385"/>
    </row>
    <row r="118" spans="1:44" s="418" customFormat="1" ht="36.75" customHeight="1" x14ac:dyDescent="0.25">
      <c r="A118" s="416"/>
      <c r="B118" s="472"/>
      <c r="C118" s="496"/>
      <c r="D118" s="523" t="s">
        <v>699</v>
      </c>
      <c r="E118" s="498"/>
      <c r="F118" s="498"/>
      <c r="G118" s="498"/>
      <c r="H118" s="498"/>
      <c r="I118" s="498"/>
      <c r="J118" s="498"/>
      <c r="K118" s="498"/>
      <c r="L118" s="498"/>
      <c r="M118" s="509"/>
      <c r="N118" s="383"/>
      <c r="O118" s="383"/>
      <c r="P118" s="383"/>
      <c r="Q118" s="417"/>
      <c r="R118" s="417"/>
      <c r="S118" s="417"/>
      <c r="T118" s="417"/>
      <c r="U118" s="417"/>
      <c r="V118" s="417"/>
      <c r="W118" s="417"/>
      <c r="X118" s="417"/>
      <c r="Y118" s="417"/>
      <c r="Z118" s="417"/>
      <c r="AA118" s="417"/>
      <c r="AB118" s="417"/>
      <c r="AC118" s="417"/>
      <c r="AD118" s="385"/>
      <c r="AE118" s="385"/>
      <c r="AF118" s="385"/>
      <c r="AG118" s="385"/>
    </row>
    <row r="119" spans="1:44" s="418" customFormat="1" ht="36.75" customHeight="1" x14ac:dyDescent="0.25">
      <c r="A119" s="416"/>
      <c r="B119" s="472"/>
      <c r="C119" s="496"/>
      <c r="D119" s="523" t="s">
        <v>700</v>
      </c>
      <c r="E119" s="498"/>
      <c r="F119" s="498"/>
      <c r="G119" s="498"/>
      <c r="H119" s="498"/>
      <c r="I119" s="498"/>
      <c r="J119" s="498"/>
      <c r="K119" s="498"/>
      <c r="L119" s="498"/>
      <c r="M119" s="509"/>
      <c r="N119" s="383"/>
      <c r="O119" s="383"/>
      <c r="P119" s="383"/>
      <c r="Q119" s="417"/>
      <c r="R119" s="417"/>
      <c r="S119" s="417"/>
      <c r="T119" s="417"/>
      <c r="U119" s="417"/>
      <c r="V119" s="417"/>
      <c r="W119" s="417"/>
      <c r="X119" s="417"/>
      <c r="Y119" s="417"/>
      <c r="Z119" s="417"/>
      <c r="AA119" s="417"/>
      <c r="AB119" s="417"/>
      <c r="AC119" s="417"/>
      <c r="AD119" s="385"/>
      <c r="AE119" s="385"/>
      <c r="AF119" s="385"/>
      <c r="AG119" s="385"/>
    </row>
    <row r="120" spans="1:44" s="418" customFormat="1" ht="36.75" customHeight="1" x14ac:dyDescent="0.25">
      <c r="A120" s="416"/>
      <c r="B120" s="472"/>
      <c r="C120" s="496"/>
      <c r="D120" s="523" t="s">
        <v>701</v>
      </c>
      <c r="E120" s="498"/>
      <c r="F120" s="498"/>
      <c r="G120" s="498"/>
      <c r="H120" s="498"/>
      <c r="I120" s="498"/>
      <c r="J120" s="498"/>
      <c r="K120" s="498"/>
      <c r="L120" s="498"/>
      <c r="M120" s="509"/>
      <c r="N120" s="383"/>
      <c r="O120" s="383"/>
      <c r="P120" s="383"/>
      <c r="Q120" s="417"/>
      <c r="R120" s="417"/>
      <c r="S120" s="417"/>
      <c r="T120" s="417"/>
      <c r="U120" s="417"/>
      <c r="V120" s="417"/>
      <c r="W120" s="417"/>
      <c r="X120" s="417"/>
      <c r="Y120" s="417"/>
      <c r="Z120" s="417"/>
      <c r="AA120" s="417"/>
      <c r="AB120" s="417"/>
      <c r="AC120" s="417"/>
      <c r="AD120" s="385"/>
      <c r="AE120" s="385"/>
      <c r="AF120" s="385"/>
      <c r="AG120" s="385"/>
    </row>
    <row r="121" spans="1:44" s="418" customFormat="1" ht="36.75" customHeight="1" x14ac:dyDescent="0.25">
      <c r="A121" s="416"/>
      <c r="B121" s="472"/>
      <c r="C121" s="496"/>
      <c r="D121" s="523" t="s">
        <v>702</v>
      </c>
      <c r="E121" s="498"/>
      <c r="F121" s="498"/>
      <c r="G121" s="498"/>
      <c r="H121" s="498"/>
      <c r="I121" s="498"/>
      <c r="J121" s="498"/>
      <c r="K121" s="498"/>
      <c r="L121" s="498"/>
      <c r="M121" s="509"/>
      <c r="N121" s="383"/>
      <c r="O121" s="383"/>
      <c r="P121" s="383"/>
      <c r="Q121" s="417"/>
      <c r="R121" s="417"/>
      <c r="S121" s="417"/>
      <c r="T121" s="417"/>
      <c r="U121" s="417"/>
      <c r="V121" s="417"/>
      <c r="W121" s="417"/>
      <c r="X121" s="417"/>
      <c r="Y121" s="417"/>
      <c r="Z121" s="417"/>
      <c r="AA121" s="417"/>
      <c r="AB121" s="417"/>
      <c r="AC121" s="417"/>
      <c r="AD121" s="385"/>
      <c r="AE121" s="385"/>
      <c r="AF121" s="385"/>
      <c r="AG121" s="385"/>
    </row>
    <row r="122" spans="1:44" s="418" customFormat="1" ht="36.75" customHeight="1" x14ac:dyDescent="0.25">
      <c r="A122" s="416"/>
      <c r="B122" s="472"/>
      <c r="C122" s="496"/>
      <c r="D122" s="523" t="s">
        <v>703</v>
      </c>
      <c r="E122" s="498"/>
      <c r="F122" s="498"/>
      <c r="G122" s="498"/>
      <c r="H122" s="498"/>
      <c r="I122" s="498"/>
      <c r="J122" s="498"/>
      <c r="K122" s="498"/>
      <c r="L122" s="498"/>
      <c r="M122" s="509"/>
      <c r="N122" s="383"/>
      <c r="O122" s="383"/>
      <c r="P122" s="383"/>
      <c r="Q122" s="417"/>
      <c r="R122" s="417"/>
      <c r="S122" s="417"/>
      <c r="T122" s="417"/>
      <c r="U122" s="417"/>
      <c r="V122" s="417"/>
      <c r="W122" s="417"/>
      <c r="X122" s="417"/>
      <c r="Y122" s="417"/>
      <c r="Z122" s="417"/>
      <c r="AA122" s="417"/>
      <c r="AB122" s="417"/>
      <c r="AC122" s="417"/>
      <c r="AD122" s="385"/>
      <c r="AE122" s="385"/>
      <c r="AF122" s="385"/>
      <c r="AG122" s="385"/>
    </row>
    <row r="123" spans="1:44" s="471" customFormat="1" ht="39.950000000000003" customHeight="1" x14ac:dyDescent="0.2">
      <c r="A123" s="416"/>
      <c r="B123" s="510" t="s">
        <v>662</v>
      </c>
      <c r="C123" s="416"/>
      <c r="D123" s="416"/>
      <c r="E123" s="416"/>
      <c r="F123" s="416"/>
      <c r="G123" s="416"/>
      <c r="H123" s="416"/>
      <c r="I123" s="416"/>
      <c r="J123" s="416"/>
      <c r="K123" s="416"/>
      <c r="L123" s="416"/>
      <c r="M123" s="416"/>
      <c r="N123" s="416"/>
      <c r="O123" s="416"/>
      <c r="P123" s="416"/>
      <c r="Q123" s="416"/>
      <c r="R123" s="416"/>
      <c r="S123" s="417"/>
      <c r="T123" s="417"/>
      <c r="U123" s="417"/>
      <c r="V123" s="417"/>
      <c r="W123" s="417"/>
      <c r="X123" s="417"/>
      <c r="Y123" s="417"/>
      <c r="Z123" s="417"/>
      <c r="AA123" s="417"/>
      <c r="AB123" s="417"/>
      <c r="AC123" s="417"/>
      <c r="AD123" s="385"/>
      <c r="AE123" s="385"/>
      <c r="AF123" s="385"/>
      <c r="AG123" s="385"/>
    </row>
    <row r="124" spans="1:44" s="471" customFormat="1" ht="39.950000000000003" customHeight="1" x14ac:dyDescent="0.4">
      <c r="A124" s="416"/>
      <c r="B124" s="511" t="s">
        <v>663</v>
      </c>
      <c r="C124" s="416"/>
      <c r="D124" s="416"/>
      <c r="E124" s="416"/>
      <c r="F124" s="416"/>
      <c r="G124" s="416"/>
      <c r="H124" s="416"/>
      <c r="I124" s="416"/>
      <c r="J124" s="416"/>
      <c r="K124" s="416"/>
      <c r="L124" s="416"/>
      <c r="M124" s="416"/>
      <c r="N124" s="416"/>
      <c r="O124" s="416"/>
      <c r="P124" s="416"/>
      <c r="Q124" s="416"/>
      <c r="R124" s="416"/>
      <c r="S124" s="417"/>
      <c r="T124" s="417"/>
      <c r="U124" s="417"/>
      <c r="V124" s="417"/>
      <c r="W124" s="417"/>
      <c r="X124" s="417"/>
      <c r="Y124" s="417"/>
      <c r="Z124" s="417"/>
      <c r="AA124" s="417"/>
      <c r="AB124" s="417"/>
      <c r="AC124" s="417"/>
      <c r="AD124" s="385"/>
      <c r="AE124" s="385"/>
      <c r="AF124" s="385"/>
      <c r="AG124" s="385"/>
    </row>
    <row r="125" spans="1:44" s="418" customFormat="1" ht="39.950000000000003" customHeight="1" x14ac:dyDescent="0.25">
      <c r="A125" s="416"/>
      <c r="B125" s="512" t="s">
        <v>664</v>
      </c>
      <c r="C125" s="513"/>
      <c r="D125" s="416"/>
      <c r="E125" s="416"/>
      <c r="F125" s="416"/>
      <c r="G125" s="416"/>
      <c r="H125" s="416"/>
      <c r="I125" s="383"/>
      <c r="J125" s="416"/>
      <c r="K125" s="416"/>
      <c r="L125" s="383"/>
      <c r="M125" s="383"/>
      <c r="N125" s="383"/>
      <c r="O125" s="383"/>
      <c r="P125" s="383"/>
      <c r="Q125" s="417"/>
      <c r="R125" s="417"/>
      <c r="S125" s="417"/>
      <c r="T125" s="417"/>
      <c r="U125" s="417"/>
      <c r="V125" s="417"/>
      <c r="W125" s="514"/>
      <c r="X125" s="417"/>
      <c r="Y125" s="515"/>
      <c r="Z125" s="417"/>
      <c r="AA125" s="417"/>
      <c r="AB125" s="417"/>
      <c r="AC125" s="417"/>
      <c r="AD125" s="385"/>
      <c r="AE125" s="385"/>
      <c r="AF125" s="385"/>
      <c r="AG125" s="385"/>
      <c r="AH125" s="471"/>
      <c r="AI125" s="471"/>
      <c r="AJ125" s="471"/>
      <c r="AK125" s="471"/>
      <c r="AL125" s="471"/>
      <c r="AM125" s="471"/>
      <c r="AN125" s="471"/>
      <c r="AO125" s="471"/>
      <c r="AP125" s="471"/>
      <c r="AQ125" s="471"/>
      <c r="AR125" s="471"/>
    </row>
    <row r="126" spans="1:44" s="418" customFormat="1" ht="39.950000000000003" customHeight="1" x14ac:dyDescent="0.25">
      <c r="A126" s="416"/>
      <c r="B126" s="419"/>
      <c r="C126" s="416"/>
      <c r="D126" s="416"/>
      <c r="E126" s="416"/>
      <c r="F126" s="416"/>
      <c r="G126" s="416"/>
      <c r="H126" s="416"/>
      <c r="I126" s="383"/>
      <c r="J126" s="416"/>
      <c r="K126" s="416"/>
      <c r="L126" s="383"/>
      <c r="M126" s="383"/>
      <c r="N126" s="383"/>
      <c r="O126" s="383"/>
      <c r="P126" s="383"/>
      <c r="Q126" s="417"/>
      <c r="R126" s="417"/>
      <c r="S126" s="417"/>
      <c r="T126" s="417"/>
      <c r="U126" s="417"/>
      <c r="V126" s="417"/>
      <c r="W126" s="417"/>
      <c r="X126" s="417"/>
      <c r="Y126" s="417"/>
      <c r="Z126" s="417"/>
      <c r="AA126" s="417"/>
      <c r="AB126" s="417"/>
      <c r="AC126" s="417"/>
      <c r="AD126" s="385"/>
      <c r="AE126" s="385"/>
      <c r="AF126" s="385"/>
      <c r="AG126" s="385"/>
      <c r="AH126" s="471"/>
      <c r="AI126" s="471"/>
      <c r="AJ126" s="471"/>
      <c r="AK126" s="471"/>
      <c r="AL126" s="471"/>
      <c r="AM126" s="471"/>
      <c r="AN126" s="471"/>
      <c r="AO126" s="471"/>
      <c r="AP126" s="471"/>
      <c r="AQ126" s="471"/>
      <c r="AR126" s="471"/>
    </row>
    <row r="127" spans="1:44" s="418" customFormat="1" ht="39.950000000000003" customHeight="1" x14ac:dyDescent="0.25">
      <c r="A127" s="416"/>
      <c r="B127" s="394" t="s">
        <v>665</v>
      </c>
      <c r="C127" s="473"/>
      <c r="D127" s="473"/>
      <c r="E127" s="473"/>
      <c r="F127" s="473"/>
      <c r="G127" s="473"/>
      <c r="H127" s="516"/>
      <c r="I127" s="516"/>
      <c r="J127" s="516"/>
      <c r="K127" s="516"/>
      <c r="L127" s="517"/>
      <c r="M127" s="517"/>
      <c r="N127" s="518"/>
      <c r="O127" s="518"/>
      <c r="P127" s="518"/>
      <c r="Q127" s="417"/>
      <c r="R127" s="417"/>
      <c r="S127" s="417"/>
      <c r="T127" s="417"/>
      <c r="U127" s="417"/>
      <c r="V127" s="417"/>
      <c r="W127" s="417"/>
      <c r="X127" s="417"/>
      <c r="Y127" s="417"/>
      <c r="Z127" s="417"/>
      <c r="AA127" s="417"/>
      <c r="AB127" s="417"/>
      <c r="AC127" s="417"/>
      <c r="AD127" s="385"/>
      <c r="AE127" s="385"/>
      <c r="AF127" s="385"/>
      <c r="AG127" s="385"/>
    </row>
    <row r="128" spans="1:44" s="418" customFormat="1" ht="39.950000000000003" customHeight="1" x14ac:dyDescent="0.25">
      <c r="A128" s="416"/>
      <c r="B128" s="473" t="s">
        <v>666</v>
      </c>
      <c r="C128" s="473"/>
      <c r="D128" s="473"/>
      <c r="E128" s="473"/>
      <c r="F128" s="473"/>
      <c r="G128" s="473"/>
      <c r="H128" s="473"/>
      <c r="I128" s="473"/>
      <c r="J128" s="473"/>
      <c r="K128" s="473"/>
      <c r="L128" s="383"/>
      <c r="M128" s="383"/>
      <c r="N128" s="383"/>
      <c r="O128" s="383"/>
      <c r="P128" s="383"/>
      <c r="Q128" s="417"/>
      <c r="R128" s="417"/>
      <c r="S128" s="417"/>
      <c r="T128" s="417"/>
      <c r="U128" s="417"/>
      <c r="V128" s="417"/>
      <c r="W128" s="417"/>
      <c r="X128" s="417"/>
      <c r="Y128" s="417"/>
      <c r="Z128" s="417"/>
      <c r="AA128" s="417"/>
      <c r="AB128" s="417"/>
      <c r="AC128" s="417"/>
      <c r="AD128" s="385"/>
      <c r="AE128" s="385"/>
      <c r="AF128" s="385"/>
      <c r="AG128" s="385"/>
    </row>
    <row r="129" spans="1:44" s="418" customFormat="1" ht="39.950000000000003" customHeight="1" x14ac:dyDescent="0.25">
      <c r="A129" s="475" t="s">
        <v>622</v>
      </c>
      <c r="B129" s="473"/>
      <c r="C129" s="529" t="s">
        <v>667</v>
      </c>
      <c r="D129" s="529"/>
      <c r="E129" s="529"/>
      <c r="F129" s="529"/>
      <c r="G129" s="529"/>
      <c r="H129" s="529"/>
      <c r="I129" s="529"/>
      <c r="J129" s="529"/>
      <c r="K129" s="529"/>
      <c r="L129" s="383"/>
      <c r="M129" s="383"/>
      <c r="N129" s="383"/>
      <c r="O129" s="383"/>
      <c r="P129" s="383"/>
      <c r="Q129" s="417"/>
      <c r="R129" s="417"/>
      <c r="S129" s="417"/>
      <c r="T129" s="417"/>
      <c r="U129" s="417"/>
      <c r="V129" s="417"/>
      <c r="W129" s="417"/>
      <c r="X129" s="417"/>
      <c r="Y129" s="417"/>
      <c r="Z129" s="417"/>
      <c r="AA129" s="417"/>
      <c r="AB129" s="417"/>
      <c r="AC129" s="417"/>
      <c r="AD129" s="385"/>
      <c r="AE129" s="385"/>
      <c r="AF129" s="385"/>
      <c r="AG129" s="385"/>
    </row>
    <row r="130" spans="1:44" s="418" customFormat="1" ht="39.950000000000003" customHeight="1" x14ac:dyDescent="0.2">
      <c r="A130" s="475" t="s">
        <v>668</v>
      </c>
      <c r="B130" s="529" t="s">
        <v>669</v>
      </c>
      <c r="C130" s="529"/>
      <c r="D130" s="529"/>
      <c r="E130" s="529"/>
      <c r="F130" s="529"/>
      <c r="G130" s="529"/>
      <c r="H130" s="529"/>
      <c r="I130" s="529"/>
      <c r="J130" s="529"/>
      <c r="K130" s="529"/>
      <c r="L130" s="529"/>
      <c r="M130" s="529"/>
      <c r="N130" s="529"/>
      <c r="O130" s="529"/>
      <c r="P130" s="529"/>
      <c r="Q130" s="529"/>
      <c r="R130" s="529"/>
      <c r="S130" s="529"/>
      <c r="T130" s="529"/>
      <c r="U130" s="529"/>
      <c r="V130" s="529"/>
      <c r="W130" s="417"/>
      <c r="X130" s="417"/>
      <c r="Y130" s="417"/>
      <c r="Z130" s="417"/>
      <c r="AA130" s="417"/>
      <c r="AB130" s="417"/>
      <c r="AC130" s="417"/>
      <c r="AD130" s="385"/>
      <c r="AE130" s="385"/>
      <c r="AF130" s="385"/>
      <c r="AG130" s="385"/>
    </row>
    <row r="131" spans="1:44" s="418" customFormat="1" ht="39.950000000000003" customHeight="1" x14ac:dyDescent="0.25">
      <c r="A131" s="416"/>
      <c r="B131" s="419"/>
      <c r="C131" s="416"/>
      <c r="D131" s="416"/>
      <c r="E131" s="416"/>
      <c r="F131" s="416"/>
      <c r="G131" s="416"/>
      <c r="H131" s="416"/>
      <c r="I131" s="383"/>
      <c r="J131" s="416"/>
      <c r="K131" s="416"/>
      <c r="L131" s="383"/>
      <c r="M131" s="383"/>
      <c r="N131" s="383"/>
      <c r="O131" s="383"/>
      <c r="P131" s="383"/>
      <c r="Q131" s="417"/>
      <c r="R131" s="417"/>
      <c r="S131" s="417"/>
      <c r="T131" s="417"/>
      <c r="U131" s="417"/>
      <c r="V131" s="417"/>
      <c r="W131" s="417"/>
      <c r="X131" s="417"/>
      <c r="Y131" s="417"/>
      <c r="Z131" s="417"/>
      <c r="AA131" s="417"/>
      <c r="AB131" s="417"/>
      <c r="AC131" s="417"/>
      <c r="AD131" s="385"/>
      <c r="AE131" s="385"/>
      <c r="AF131" s="385"/>
      <c r="AG131" s="385"/>
      <c r="AH131" s="471"/>
      <c r="AI131" s="471"/>
      <c r="AJ131" s="471"/>
      <c r="AK131" s="471"/>
      <c r="AL131" s="471"/>
      <c r="AM131" s="471"/>
      <c r="AN131" s="471"/>
      <c r="AO131" s="471"/>
      <c r="AP131" s="471"/>
      <c r="AQ131" s="471"/>
      <c r="AR131" s="471"/>
    </row>
  </sheetData>
  <mergeCells count="2">
    <mergeCell ref="C129:K129"/>
    <mergeCell ref="B130:V130"/>
  </mergeCells>
  <hyperlinks>
    <hyperlink ref="C129" r:id="rId1" display="http://www.excel-downloads.com/forum/111720-space.html" xr:uid="{26FA2C98-BF95-41E9-8342-618364992E67}"/>
    <hyperlink ref="B130" r:id="rId2" xr:uid="{37DAB4CE-9599-4B96-8FA5-3680E09B5D7B}"/>
    <hyperlink ref="B85" r:id="rId3" display="Les unités pifométriques" xr:uid="{30CF9409-7F25-4F27-8BD0-7D4C09E6AE91}"/>
    <hyperlink ref="D90" r:id="rId4" xr:uid="{57319FFD-43D2-434F-98AA-75945D5F6EE9}"/>
    <hyperlink ref="D91" r:id="rId5" xr:uid="{17FBCC65-2CC7-4FFF-8E1B-C974AC3306A6}"/>
    <hyperlink ref="D92" r:id="rId6" xr:uid="{5C89277C-922C-4E1C-97FA-0A86E6160B95}"/>
    <hyperlink ref="D93" r:id="rId7" xr:uid="{511C69FE-AB42-4CE6-B857-DCEBA6C9126A}"/>
    <hyperlink ref="D95" r:id="rId8" xr:uid="{E93A7C31-A741-45CC-B960-C4BE0F313EB4}"/>
    <hyperlink ref="D89" r:id="rId9" xr:uid="{BC89C01F-8E71-476B-9E37-90D6FD684CE8}"/>
    <hyperlink ref="B103" r:id="rId10" display="https://www.youtube.com/watch?v=YfGrccEQGKk" xr:uid="{29008E90-A275-49D0-9BCD-D3D2CE484467}"/>
    <hyperlink ref="B104" r:id="rId11" display="https://www.youtube.com/watch?v=li4XNespLxg" xr:uid="{4DE47103-D84D-42C9-A118-E2294F7E61AE}"/>
    <hyperlink ref="B101:M101" r:id="rId12" display="Différence entre un fichier XLS et XLSX (ou XLSM)" xr:uid="{5E75E1B8-F8FF-4008-A148-44D471BDA207}"/>
    <hyperlink ref="D94" r:id="rId13" xr:uid="{04E42C44-5161-41F1-8FB1-2609C569E11B}"/>
    <hyperlink ref="B106:H106" r:id="rId14" display="Forum Bureautique" xr:uid="{CA70DEF7-AD10-41F1-AED4-0239227BC14E}"/>
    <hyperlink ref="B107:M107" r:id="rId15" display="Alternatives à Microsoft Excel : 5 programmes gratuits et convaincants" xr:uid="{FAB00207-B60F-4300-9874-8EB0EB6B482A}"/>
    <hyperlink ref="B108:J108" r:id="rId16" display="Excel SI-ALORS: comment fonctionne la formule SI ?" xr:uid="{CDC14841-AA5C-4D1C-930D-275472994757}"/>
    <hyperlink ref="B109:I109" r:id="rId17" display="Les 20 meilleurs Tricks Mathématiques" xr:uid="{EFA30AB9-71D4-4CFE-80BE-793FC174C589}"/>
    <hyperlink ref="D112" r:id="rId18" xr:uid="{21625D76-6174-4943-9D91-40D074461BE9}"/>
    <hyperlink ref="D113" r:id="rId19" xr:uid="{2D5C3FFE-B5A7-40BE-B8FF-9A0317EDA44F}"/>
    <hyperlink ref="D111" r:id="rId20" xr:uid="{A65F0CEA-58B5-4205-AA71-8432CE4CAED2}"/>
    <hyperlink ref="D114" r:id="rId21" xr:uid="{D840B409-5FE0-4C26-B342-CD4E5CD945E3}"/>
    <hyperlink ref="D115" r:id="rId22" xr:uid="{D6072666-9280-412C-918A-91CC919A4E19}"/>
    <hyperlink ref="D85" r:id="rId23" xr:uid="{BC71728B-937F-40DB-B349-B1B19F9DC4F6}"/>
    <hyperlink ref="D103" r:id="rId24" xr:uid="{05270153-D0E8-4958-A86F-81BA8590B7A9}"/>
    <hyperlink ref="D104" r:id="rId25" xr:uid="{0852F7F7-EF4C-4B6A-9E38-3E6A9280B9FE}"/>
    <hyperlink ref="D101" r:id="rId26" xr:uid="{8187C512-45A6-49AF-A952-2EE8CBB98589}"/>
    <hyperlink ref="D105" r:id="rId27" xr:uid="{493B0235-D2B4-4AA6-97D3-515591AE0EF1}"/>
    <hyperlink ref="D106" r:id="rId28" xr:uid="{30F5ED9D-4826-4E15-8985-6672DA1D76CF}"/>
    <hyperlink ref="D107" r:id="rId29" xr:uid="{FBDF86F9-5B55-488F-A8F7-EBD6AE041221}"/>
    <hyperlink ref="D108" r:id="rId30" xr:uid="{E861B172-E6FA-4C55-895F-40F0DA28DC87}"/>
    <hyperlink ref="D109" r:id="rId31" xr:uid="{47A384D3-39E9-4F69-B63F-6A0E300A3267}"/>
    <hyperlink ref="D88" r:id="rId32" xr:uid="{1D6C4CA0-E67A-4708-8055-EC306D3C0290}"/>
    <hyperlink ref="D117" r:id="rId33" xr:uid="{7EF0A337-A3E1-4306-9073-0BD9CFAC82D9}"/>
    <hyperlink ref="D116" r:id="rId34" display="EXCEL - Supprimer la protection VBA" xr:uid="{DE383046-C4E8-4168-9F79-0B61078917A9}"/>
    <hyperlink ref="D97" r:id="rId35" xr:uid="{6E10038E-6232-4E5C-8363-31D197B77898}"/>
    <hyperlink ref="D99" r:id="rId36" xr:uid="{D750186B-BEB8-4FFE-B9FE-D225D17D7617}"/>
    <hyperlink ref="D118" r:id="rId37" xr:uid="{2679E3F7-4138-4B7D-AC66-872A3C0EB412}"/>
    <hyperlink ref="D119" r:id="rId38" xr:uid="{39B6EE67-9812-4F29-9816-AAD765EB91BE}"/>
    <hyperlink ref="D120" r:id="rId39" xr:uid="{127CE671-6DAB-4CF3-8052-DC38771388BB}"/>
    <hyperlink ref="D121" r:id="rId40" xr:uid="{DD2FA35E-371F-413E-85E3-281F6D8CA643}"/>
    <hyperlink ref="D122" r:id="rId41" xr:uid="{AA5C8432-6DBA-430B-9457-26D452300ECA}"/>
  </hyperlinks>
  <pageMargins left="0.7" right="0.7" top="0.75" bottom="0.75" header="0.3" footer="0.3"/>
  <pageSetup paperSize="9" orientation="portrait" r:id="rId42"/>
  <drawing r:id="rId43"/>
  <legacyDrawing r:id="rId4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2"/>
  <dimension ref="A1:DE167"/>
  <sheetViews>
    <sheetView zoomScaleNormal="100" workbookViewId="0">
      <selection activeCell="DF13" sqref="DF13"/>
    </sheetView>
  </sheetViews>
  <sheetFormatPr baseColWidth="10" defaultRowHeight="15" x14ac:dyDescent="0.25"/>
  <cols>
    <col min="1" max="1" width="2.28515625" customWidth="1"/>
    <col min="2" max="2" width="16" customWidth="1"/>
    <col min="3" max="3" width="7.7109375" customWidth="1"/>
    <col min="4" max="4" width="4.7109375" customWidth="1"/>
    <col min="5" max="5" width="5" customWidth="1"/>
    <col min="6" max="6" width="4.5703125" customWidth="1"/>
    <col min="7" max="7" width="4" customWidth="1"/>
    <col min="8" max="8" width="4.85546875" customWidth="1"/>
    <col min="9" max="10" width="5.5703125" customWidth="1"/>
    <col min="11" max="11" width="2.7109375" customWidth="1"/>
    <col min="12" max="12" width="5.5703125" customWidth="1"/>
    <col min="13" max="13" width="4.85546875" customWidth="1"/>
    <col min="14" max="14" width="4.7109375" customWidth="1"/>
    <col min="15" max="15" width="5.5703125" customWidth="1"/>
    <col min="16" max="16" width="2.7109375" customWidth="1"/>
    <col min="17" max="17" width="5.5703125" customWidth="1"/>
    <col min="18" max="18" width="4.85546875" customWidth="1"/>
    <col min="19" max="19" width="4.7109375" customWidth="1"/>
    <col min="20" max="20" width="5.5703125" customWidth="1"/>
    <col min="21" max="21" width="2.7109375" customWidth="1"/>
    <col min="22" max="22" width="5.5703125" customWidth="1"/>
    <col min="23" max="23" width="4.85546875" customWidth="1"/>
    <col min="24" max="24" width="4.7109375" customWidth="1"/>
    <col min="25" max="25" width="5.5703125" customWidth="1"/>
    <col min="26" max="26" width="2.7109375" customWidth="1"/>
    <col min="27" max="27" width="5.5703125" customWidth="1"/>
    <col min="28" max="28" width="4.85546875" customWidth="1"/>
    <col min="29" max="29" width="4.7109375" customWidth="1"/>
    <col min="30" max="30" width="5.5703125" customWidth="1"/>
    <col min="31" max="31" width="2.7109375" customWidth="1"/>
    <col min="32" max="32" width="5.5703125" customWidth="1"/>
    <col min="33" max="33" width="4.85546875" customWidth="1"/>
    <col min="34" max="34" width="4.7109375" customWidth="1"/>
    <col min="35" max="35" width="5.5703125" customWidth="1"/>
    <col min="36" max="36" width="2.7109375" customWidth="1"/>
    <col min="37" max="37" width="5.5703125" customWidth="1"/>
    <col min="38" max="38" width="4.85546875" customWidth="1"/>
    <col min="39" max="39" width="4.7109375" customWidth="1"/>
    <col min="40" max="40" width="5.5703125" customWidth="1"/>
    <col min="41" max="41" width="2.7109375" customWidth="1"/>
    <col min="42" max="42" width="5.5703125" customWidth="1"/>
    <col min="43" max="43" width="4.85546875" customWidth="1"/>
    <col min="44" max="44" width="4.7109375" customWidth="1"/>
    <col min="45" max="45" width="5.5703125" customWidth="1"/>
    <col min="46" max="46" width="2.7109375" customWidth="1"/>
    <col min="47" max="47" width="5.5703125" customWidth="1"/>
    <col min="48" max="48" width="4.85546875" customWidth="1"/>
    <col min="49" max="49" width="4.7109375" customWidth="1"/>
    <col min="50" max="50" width="5.5703125" customWidth="1"/>
    <col min="51" max="51" width="2.7109375" customWidth="1"/>
    <col min="52" max="52" width="5.5703125" customWidth="1"/>
    <col min="53" max="53" width="4.85546875" customWidth="1"/>
    <col min="54" max="54" width="4.7109375" customWidth="1"/>
    <col min="55" max="55" width="5.5703125" customWidth="1"/>
    <col min="56" max="56" width="2.7109375" customWidth="1"/>
    <col min="57" max="57" width="5.5703125" customWidth="1"/>
    <col min="58" max="58" width="4.85546875" customWidth="1"/>
    <col min="59" max="59" width="4.7109375" customWidth="1"/>
    <col min="60" max="60" width="5.5703125" customWidth="1"/>
    <col min="61" max="61" width="2.7109375" customWidth="1"/>
    <col min="62" max="62" width="5.5703125" customWidth="1"/>
    <col min="63" max="63" width="4.85546875" customWidth="1"/>
    <col min="64" max="64" width="4.7109375" customWidth="1"/>
    <col min="65" max="65" width="5.5703125" customWidth="1"/>
    <col min="66" max="66" width="2.7109375" customWidth="1"/>
    <col min="67" max="67" width="5.5703125" customWidth="1"/>
    <col min="68" max="68" width="4.85546875" customWidth="1"/>
    <col min="69" max="69" width="4.7109375" customWidth="1"/>
    <col min="70" max="70" width="5.5703125" customWidth="1"/>
    <col min="71" max="71" width="2.7109375" customWidth="1"/>
    <col min="72" max="72" width="5.5703125" customWidth="1"/>
    <col min="73" max="73" width="4.85546875" customWidth="1"/>
    <col min="74" max="74" width="4.7109375" customWidth="1"/>
    <col min="75" max="75" width="5.5703125" customWidth="1"/>
    <col min="76" max="76" width="2.7109375" customWidth="1"/>
    <col min="77" max="77" width="5.5703125" customWidth="1"/>
    <col min="78" max="78" width="4.85546875" customWidth="1"/>
    <col min="79" max="79" width="4.7109375" customWidth="1"/>
    <col min="80" max="80" width="5.5703125" customWidth="1"/>
    <col min="81" max="81" width="2.7109375" customWidth="1"/>
    <col min="82" max="82" width="5.5703125" customWidth="1"/>
    <col min="83" max="83" width="4.85546875" customWidth="1"/>
    <col min="84" max="84" width="4.7109375" customWidth="1"/>
    <col min="85" max="85" width="5.5703125" customWidth="1"/>
    <col min="86" max="86" width="2.7109375" customWidth="1"/>
    <col min="87" max="87" width="5.5703125" customWidth="1"/>
    <col min="88" max="88" width="4.85546875" customWidth="1"/>
    <col min="89" max="89" width="4.7109375" customWidth="1"/>
    <col min="90" max="90" width="5.5703125" customWidth="1"/>
    <col min="91" max="91" width="2.7109375" customWidth="1"/>
    <col min="92" max="92" width="5.5703125" customWidth="1"/>
    <col min="93" max="93" width="4.85546875" customWidth="1"/>
    <col min="94" max="94" width="4.7109375" customWidth="1"/>
    <col min="95" max="95" width="5.5703125" customWidth="1"/>
    <col min="96" max="96" width="2.7109375" customWidth="1"/>
    <col min="97" max="97" width="5.5703125" customWidth="1"/>
    <col min="98" max="98" width="4.85546875" customWidth="1"/>
    <col min="99" max="99" width="4.7109375" customWidth="1"/>
    <col min="100" max="100" width="5.5703125" customWidth="1"/>
    <col min="101" max="101" width="2.7109375" customWidth="1"/>
    <col min="102" max="102" width="5.5703125" customWidth="1"/>
    <col min="103" max="103" width="4.85546875" customWidth="1"/>
    <col min="104" max="104" width="4.7109375" customWidth="1"/>
    <col min="105" max="105" width="5.5703125" customWidth="1"/>
    <col min="106" max="106" width="2.7109375" customWidth="1"/>
    <col min="107" max="107" width="5.5703125" customWidth="1"/>
    <col min="108" max="108" width="2.5703125" customWidth="1"/>
  </cols>
  <sheetData>
    <row r="1" spans="1:109" ht="11.25" customHeight="1" x14ac:dyDescent="0.25">
      <c r="B1" s="13"/>
    </row>
    <row r="2" spans="1:109" ht="29.25" customHeight="1" x14ac:dyDescent="0.25">
      <c r="B2" s="530" t="s">
        <v>470</v>
      </c>
      <c r="C2" s="531"/>
      <c r="D2" s="168" t="s">
        <v>473</v>
      </c>
      <c r="E2" s="53"/>
      <c r="F2" s="53"/>
      <c r="G2" s="53"/>
      <c r="H2" s="53"/>
      <c r="I2" s="53"/>
      <c r="J2" s="53"/>
      <c r="K2" s="53"/>
      <c r="L2" s="53"/>
      <c r="M2" s="53"/>
      <c r="N2" s="53"/>
      <c r="O2" s="53"/>
      <c r="P2" s="53"/>
      <c r="Q2" s="53"/>
      <c r="R2" s="53"/>
      <c r="S2" s="53"/>
      <c r="T2" s="53"/>
      <c r="U2" s="53"/>
      <c r="V2" s="53"/>
      <c r="W2" s="53"/>
      <c r="X2" s="53"/>
      <c r="Y2" s="53"/>
      <c r="Z2" s="53"/>
      <c r="AA2" s="53"/>
      <c r="AB2" s="578" t="s">
        <v>92</v>
      </c>
      <c r="AC2" s="578"/>
      <c r="AD2" s="578"/>
      <c r="AE2" s="578"/>
      <c r="AF2" s="578"/>
      <c r="AG2" s="578"/>
      <c r="AH2" s="579">
        <f ca="1">NOW()</f>
        <v>46257.61746898148</v>
      </c>
      <c r="AI2" s="579"/>
      <c r="AJ2" s="579"/>
      <c r="AK2" s="579"/>
      <c r="AL2" s="579"/>
      <c r="AM2" s="579"/>
      <c r="AN2" s="579"/>
      <c r="AO2" s="53"/>
      <c r="AP2" s="53"/>
      <c r="AQ2" s="53"/>
      <c r="AR2" s="53"/>
      <c r="AS2" s="53"/>
      <c r="AT2" s="53"/>
      <c r="AU2" s="53"/>
      <c r="AV2" s="53"/>
      <c r="AW2" s="53"/>
      <c r="AX2" s="53"/>
      <c r="AY2" s="53"/>
      <c r="AZ2" s="53"/>
      <c r="BA2" s="53"/>
      <c r="BB2" s="53"/>
      <c r="BC2" s="53"/>
      <c r="BD2" s="53"/>
      <c r="BE2" s="53"/>
      <c r="BF2" s="53"/>
      <c r="BG2" s="53"/>
      <c r="BH2" s="53"/>
      <c r="BI2" s="53"/>
      <c r="BJ2" s="53"/>
      <c r="BK2" s="53"/>
      <c r="BL2" s="53"/>
      <c r="BM2" s="53"/>
      <c r="BN2" s="53"/>
      <c r="BO2" s="53"/>
      <c r="BP2" s="53"/>
      <c r="BQ2" s="53"/>
      <c r="BR2" s="53"/>
      <c r="BS2" s="53"/>
      <c r="BT2" s="53"/>
      <c r="BU2" s="53"/>
      <c r="BV2" s="53"/>
      <c r="BW2" s="53"/>
      <c r="BX2" s="53"/>
      <c r="BY2" s="53"/>
      <c r="BZ2" s="53"/>
      <c r="CA2" s="53"/>
      <c r="CB2" s="53"/>
      <c r="CC2" s="53"/>
      <c r="CD2" s="53"/>
      <c r="CE2" s="53"/>
      <c r="CF2" s="53"/>
      <c r="CG2" s="53"/>
      <c r="CH2" s="53"/>
      <c r="CI2" s="53"/>
      <c r="CJ2" s="53"/>
      <c r="CK2" s="53"/>
      <c r="CL2" s="53"/>
      <c r="CM2" s="53"/>
      <c r="CN2" s="53"/>
      <c r="CO2" s="53"/>
      <c r="CP2" s="53"/>
      <c r="CQ2" s="53"/>
      <c r="CR2" s="53"/>
      <c r="CS2" s="53"/>
      <c r="CT2" s="53"/>
      <c r="CU2" s="53"/>
      <c r="CV2" s="53"/>
      <c r="CW2" s="53"/>
      <c r="CX2" s="53"/>
      <c r="CY2" s="53"/>
      <c r="CZ2" s="53"/>
      <c r="DA2" s="53"/>
      <c r="DB2" s="53"/>
      <c r="DC2" s="54"/>
      <c r="DE2" s="524" t="s">
        <v>704</v>
      </c>
    </row>
    <row r="3" spans="1:109" ht="23.25" customHeight="1" x14ac:dyDescent="0.35">
      <c r="B3" s="550">
        <f>C4</f>
        <v>46023</v>
      </c>
      <c r="C3" s="550"/>
      <c r="D3" s="550"/>
      <c r="E3" s="550"/>
      <c r="F3" s="550"/>
      <c r="G3" s="551"/>
      <c r="H3" s="566" t="s">
        <v>81</v>
      </c>
      <c r="I3" s="567"/>
      <c r="J3" s="567"/>
      <c r="K3" s="567"/>
      <c r="L3" s="568"/>
      <c r="M3" s="566" t="s">
        <v>82</v>
      </c>
      <c r="N3" s="567"/>
      <c r="O3" s="567"/>
      <c r="P3" s="567"/>
      <c r="Q3" s="568"/>
      <c r="R3" s="566" t="s">
        <v>83</v>
      </c>
      <c r="S3" s="567"/>
      <c r="T3" s="567"/>
      <c r="U3" s="567"/>
      <c r="V3" s="568"/>
      <c r="W3" s="566" t="s">
        <v>84</v>
      </c>
      <c r="X3" s="567"/>
      <c r="Y3" s="567"/>
      <c r="Z3" s="567"/>
      <c r="AA3" s="568"/>
      <c r="AB3" s="566" t="s">
        <v>85</v>
      </c>
      <c r="AC3" s="567"/>
      <c r="AD3" s="567"/>
      <c r="AE3" s="567"/>
      <c r="AF3" s="568"/>
      <c r="AG3" s="566" t="s">
        <v>86</v>
      </c>
      <c r="AH3" s="567"/>
      <c r="AI3" s="567"/>
      <c r="AJ3" s="567"/>
      <c r="AK3" s="568"/>
      <c r="AL3" s="566" t="s">
        <v>87</v>
      </c>
      <c r="AM3" s="567"/>
      <c r="AN3" s="567"/>
      <c r="AO3" s="567"/>
      <c r="AP3" s="568"/>
      <c r="AQ3" s="566" t="s">
        <v>88</v>
      </c>
      <c r="AR3" s="567"/>
      <c r="AS3" s="567"/>
      <c r="AT3" s="567"/>
      <c r="AU3" s="568"/>
      <c r="AV3" s="566" t="s">
        <v>89</v>
      </c>
      <c r="AW3" s="567"/>
      <c r="AX3" s="567"/>
      <c r="AY3" s="567"/>
      <c r="AZ3" s="568"/>
      <c r="BA3" s="566" t="s">
        <v>97</v>
      </c>
      <c r="BB3" s="567"/>
      <c r="BC3" s="567"/>
      <c r="BD3" s="567"/>
      <c r="BE3" s="568"/>
      <c r="BF3" s="566" t="s">
        <v>98</v>
      </c>
      <c r="BG3" s="567"/>
      <c r="BH3" s="567"/>
      <c r="BI3" s="567"/>
      <c r="BJ3" s="568"/>
      <c r="BK3" s="566" t="s">
        <v>99</v>
      </c>
      <c r="BL3" s="567"/>
      <c r="BM3" s="567"/>
      <c r="BN3" s="567"/>
      <c r="BO3" s="568"/>
      <c r="BP3" s="566" t="s">
        <v>100</v>
      </c>
      <c r="BQ3" s="567"/>
      <c r="BR3" s="567"/>
      <c r="BS3" s="567"/>
      <c r="BT3" s="568"/>
      <c r="BU3" s="566" t="s">
        <v>101</v>
      </c>
      <c r="BV3" s="567"/>
      <c r="BW3" s="567"/>
      <c r="BX3" s="567"/>
      <c r="BY3" s="568"/>
      <c r="BZ3" s="566" t="s">
        <v>102</v>
      </c>
      <c r="CA3" s="567"/>
      <c r="CB3" s="567"/>
      <c r="CC3" s="567"/>
      <c r="CD3" s="568"/>
      <c r="CE3" s="566" t="s">
        <v>103</v>
      </c>
      <c r="CF3" s="567"/>
      <c r="CG3" s="567"/>
      <c r="CH3" s="567"/>
      <c r="CI3" s="568"/>
      <c r="CJ3" s="566" t="s">
        <v>104</v>
      </c>
      <c r="CK3" s="567"/>
      <c r="CL3" s="567"/>
      <c r="CM3" s="567"/>
      <c r="CN3" s="568"/>
      <c r="CO3" s="566" t="s">
        <v>105</v>
      </c>
      <c r="CP3" s="567"/>
      <c r="CQ3" s="567"/>
      <c r="CR3" s="567"/>
      <c r="CS3" s="568"/>
      <c r="CT3" s="566" t="s">
        <v>106</v>
      </c>
      <c r="CU3" s="567"/>
      <c r="CV3" s="567"/>
      <c r="CW3" s="567"/>
      <c r="CX3" s="568"/>
      <c r="CY3" s="566" t="s">
        <v>107</v>
      </c>
      <c r="CZ3" s="567"/>
      <c r="DA3" s="567"/>
      <c r="DB3" s="567"/>
      <c r="DC3" s="568"/>
    </row>
    <row r="4" spans="1:109" ht="15" customHeight="1" x14ac:dyDescent="0.25">
      <c r="A4" s="69"/>
      <c r="B4" s="78">
        <f t="shared" ref="B4:B35" si="0">C4</f>
        <v>46023</v>
      </c>
      <c r="C4" s="77">
        <v>46023</v>
      </c>
      <c r="D4" s="69">
        <f t="shared" ref="D4:D35" si="1">WEEKNUM(C4,2)</f>
        <v>1</v>
      </c>
      <c r="E4" s="1">
        <f>COUNTA(H4,M4,R4,W4,AB4,AG4,AL4,AQ4,AV4,BA4,BF4,BK4,BP4,BU4,BZ4,CE4,CJ4,CO4,CT4,CY4)</f>
        <v>18</v>
      </c>
      <c r="F4" s="2" t="str">
        <f t="shared" ref="F4:F35" si="2">IF(E4&gt;=$E$50,"X","")</f>
        <v>X</v>
      </c>
      <c r="G4" s="46">
        <f>E4</f>
        <v>18</v>
      </c>
      <c r="H4" s="16"/>
      <c r="I4" s="15">
        <v>0.20833333333333334</v>
      </c>
      <c r="J4" s="15">
        <v>0.54166666666666663</v>
      </c>
      <c r="K4" s="18">
        <v>1</v>
      </c>
      <c r="L4" s="14">
        <f>IF(J4-I4=0,"",(J4-I4)-($E$49*K4))</f>
        <v>0.32638888888888884</v>
      </c>
      <c r="M4" s="16"/>
      <c r="N4" s="15">
        <v>0.20833333333333334</v>
      </c>
      <c r="O4" s="15">
        <v>0.54166666666666663</v>
      </c>
      <c r="P4" s="18">
        <v>2</v>
      </c>
      <c r="Q4" s="14">
        <f>IF(O4-N4=0,"",(O4-N4)-($E$49*P4))</f>
        <v>0.31944444444444436</v>
      </c>
      <c r="R4" s="16" t="s">
        <v>60</v>
      </c>
      <c r="S4" s="15"/>
      <c r="T4" s="15"/>
      <c r="U4" s="18"/>
      <c r="V4" s="14" t="str">
        <f>IF(T4-S4=0,"",(T4-S4)-($E$49*U4))</f>
        <v/>
      </c>
      <c r="W4" s="16" t="s">
        <v>50</v>
      </c>
      <c r="X4" s="15"/>
      <c r="Y4" s="15"/>
      <c r="Z4" s="18"/>
      <c r="AA4" s="14" t="str">
        <f>IF(Y4-X4=0,"",(Y4-X4)-($E$49*Z4))</f>
        <v/>
      </c>
      <c r="AB4" s="16" t="s">
        <v>80</v>
      </c>
      <c r="AC4" s="15"/>
      <c r="AD4" s="15"/>
      <c r="AE4" s="18"/>
      <c r="AF4" s="14" t="str">
        <f>IF(AD4-AC4=0,"",(AD4-AC4)-($E$49*AE4))</f>
        <v/>
      </c>
      <c r="AG4" s="16" t="s">
        <v>60</v>
      </c>
      <c r="AH4" s="15"/>
      <c r="AI4" s="15"/>
      <c r="AJ4" s="18"/>
      <c r="AK4" s="14" t="str">
        <f>IF(AI4-AH4=0,"",(AI4-AH4)-($E$49*AJ4))</f>
        <v/>
      </c>
      <c r="AL4" s="16" t="s">
        <v>60</v>
      </c>
      <c r="AM4" s="15"/>
      <c r="AN4" s="15"/>
      <c r="AO4" s="18"/>
      <c r="AP4" s="14" t="str">
        <f>IF(AN4-AM4=0,"",(AN4-AM4)-($E$49*AO4))</f>
        <v/>
      </c>
      <c r="AQ4" s="16" t="s">
        <v>60</v>
      </c>
      <c r="AR4" s="15"/>
      <c r="AS4" s="15"/>
      <c r="AT4" s="18"/>
      <c r="AU4" s="14" t="str">
        <f>IF(AS4-AR4=0,"",(AS4-AR4)-($E$49*AT4))</f>
        <v/>
      </c>
      <c r="AV4" s="16" t="s">
        <v>60</v>
      </c>
      <c r="AW4" s="15"/>
      <c r="AX4" s="15"/>
      <c r="AY4" s="18"/>
      <c r="AZ4" s="14" t="str">
        <f>IF(AX4-AW4=0,"",(AX4-AW4)-($E$49*AY4))</f>
        <v/>
      </c>
      <c r="BA4" s="16" t="s">
        <v>60</v>
      </c>
      <c r="BB4" s="15"/>
      <c r="BC4" s="15"/>
      <c r="BD4" s="18"/>
      <c r="BE4" s="14" t="str">
        <f>IF(BC4-BB4=0,"",(BC4-BB4)-($E$49*BD4))</f>
        <v/>
      </c>
      <c r="BF4" s="16" t="s">
        <v>60</v>
      </c>
      <c r="BG4" s="15"/>
      <c r="BH4" s="15"/>
      <c r="BI4" s="18"/>
      <c r="BJ4" s="14" t="str">
        <f>IF(BH4-BG4=0,"",(BH4-BG4)-($E$49*BI4))</f>
        <v/>
      </c>
      <c r="BK4" s="16" t="s">
        <v>60</v>
      </c>
      <c r="BL4" s="15"/>
      <c r="BM4" s="15"/>
      <c r="BN4" s="18"/>
      <c r="BO4" s="14" t="str">
        <f>IF(BM4-BL4=0,"",(BM4-BL4)-($E$49*BN4))</f>
        <v/>
      </c>
      <c r="BP4" s="16" t="s">
        <v>60</v>
      </c>
      <c r="BQ4" s="15"/>
      <c r="BR4" s="15"/>
      <c r="BS4" s="18"/>
      <c r="BT4" s="14" t="str">
        <f>IF(BR4-BQ4=0,"",(BR4-BQ4)-($E$49*BS4))</f>
        <v/>
      </c>
      <c r="BU4" s="16" t="s">
        <v>60</v>
      </c>
      <c r="BV4" s="15"/>
      <c r="BW4" s="15"/>
      <c r="BX4" s="18"/>
      <c r="BY4" s="14" t="str">
        <f>IF(BW4-BV4=0,"",(BW4-BV4)-($E$49*BX4))</f>
        <v/>
      </c>
      <c r="BZ4" s="16" t="s">
        <v>60</v>
      </c>
      <c r="CA4" s="15"/>
      <c r="CB4" s="15"/>
      <c r="CC4" s="18"/>
      <c r="CD4" s="14" t="str">
        <f>IF(CB4-CA4=0,"",(CB4-CA4)-($E$49*CC4))</f>
        <v/>
      </c>
      <c r="CE4" s="16" t="s">
        <v>60</v>
      </c>
      <c r="CF4" s="15"/>
      <c r="CG4" s="15"/>
      <c r="CH4" s="18"/>
      <c r="CI4" s="14" t="str">
        <f>IF(CG4-CF4=0,"",(CG4-CF4)-($E$49*CH4))</f>
        <v/>
      </c>
      <c r="CJ4" s="16" t="s">
        <v>60</v>
      </c>
      <c r="CK4" s="15"/>
      <c r="CL4" s="15"/>
      <c r="CM4" s="18"/>
      <c r="CN4" s="14" t="str">
        <f>IF(CL4-CK4=0,"",(CL4-CK4)-($E$49*CM4))</f>
        <v/>
      </c>
      <c r="CO4" s="16" t="s">
        <v>60</v>
      </c>
      <c r="CP4" s="15"/>
      <c r="CQ4" s="15"/>
      <c r="CR4" s="18"/>
      <c r="CS4" s="14" t="str">
        <f>IF(CQ4-CP4=0,"",(CQ4-CP4)-($E$49*CR4))</f>
        <v/>
      </c>
      <c r="CT4" s="16" t="s">
        <v>60</v>
      </c>
      <c r="CU4" s="15"/>
      <c r="CV4" s="15"/>
      <c r="CW4" s="18"/>
      <c r="CX4" s="14" t="str">
        <f>IF(CV4-CU4=0,"",(CV4-CU4)-($E$49*CW4))</f>
        <v/>
      </c>
      <c r="CY4" s="16" t="s">
        <v>60</v>
      </c>
      <c r="CZ4" s="15"/>
      <c r="DA4" s="15"/>
      <c r="DB4" s="18"/>
      <c r="DC4" s="14" t="str">
        <f>IF(DA4-CZ4=0,"",(DA4-CZ4)-($E$49*DB4))</f>
        <v/>
      </c>
    </row>
    <row r="5" spans="1:109" ht="15" customHeight="1" x14ac:dyDescent="0.25">
      <c r="A5" s="69"/>
      <c r="B5" s="78">
        <f t="shared" si="0"/>
        <v>46024</v>
      </c>
      <c r="C5" s="79">
        <f t="shared" ref="C5:C35" si="3">C4+1</f>
        <v>46024</v>
      </c>
      <c r="D5" s="69">
        <f t="shared" si="1"/>
        <v>1</v>
      </c>
      <c r="E5" s="1">
        <f t="shared" ref="E5:E35" si="4">COUNTA(H5,M5,R5,W5,AB5,AG5,AL5,AQ5,AV5,BA5,BF5,BK5,BP5,BU5,BZ5,CE5,CJ5,CO5,CT5,CY5)</f>
        <v>4</v>
      </c>
      <c r="F5" s="2" t="str">
        <f t="shared" si="2"/>
        <v/>
      </c>
      <c r="G5" s="46">
        <f>E5</f>
        <v>4</v>
      </c>
      <c r="H5" s="16" t="s">
        <v>60</v>
      </c>
      <c r="I5" s="15"/>
      <c r="J5" s="15"/>
      <c r="K5" s="18"/>
      <c r="L5" s="14" t="str">
        <f>IF(J5-I5=0,"",(J5-I5)-($E$49*K5))</f>
        <v/>
      </c>
      <c r="M5" s="16"/>
      <c r="N5" s="15">
        <v>0.27083333333333331</v>
      </c>
      <c r="O5" s="15">
        <v>0.59375</v>
      </c>
      <c r="P5" s="18">
        <v>1</v>
      </c>
      <c r="Q5" s="14">
        <f>IF(O5-N5=0,"",(O5-N5)-($E$49*P5))</f>
        <v>0.31597222222222227</v>
      </c>
      <c r="R5" s="16" t="s">
        <v>60</v>
      </c>
      <c r="S5" s="15"/>
      <c r="T5" s="15"/>
      <c r="U5" s="18"/>
      <c r="V5" s="14" t="str">
        <f>IF(T5-S5=0,"",(T5-S5)-($E$49*U5))</f>
        <v/>
      </c>
      <c r="W5" s="16" t="s">
        <v>96</v>
      </c>
      <c r="X5" s="15"/>
      <c r="Y5" s="15"/>
      <c r="Z5" s="18"/>
      <c r="AA5" s="14" t="str">
        <f>IF(Y5-X5=0,"",(Y5-X5)-($E$49*Z5))</f>
        <v/>
      </c>
      <c r="AB5" s="16" t="s">
        <v>80</v>
      </c>
      <c r="AC5" s="15"/>
      <c r="AD5" s="15"/>
      <c r="AE5" s="18"/>
      <c r="AF5" s="14" t="str">
        <f>IF(AD5-AC5=0,"",(AD5-AC5)-($E$49*AE5))</f>
        <v/>
      </c>
      <c r="AG5" s="16"/>
      <c r="AH5" s="15"/>
      <c r="AI5" s="15"/>
      <c r="AJ5" s="18"/>
      <c r="AK5" s="14" t="str">
        <f>IF(AI5-AH5=0,"",(AI5-AH5)-($E$49*AJ5))</f>
        <v/>
      </c>
      <c r="AL5" s="16"/>
      <c r="AM5" s="15"/>
      <c r="AN5" s="15"/>
      <c r="AO5" s="18"/>
      <c r="AP5" s="14" t="str">
        <f>IF(AN5-AM5=0,"",(AN5-AM5)-($E$49*AO5))</f>
        <v/>
      </c>
      <c r="AQ5" s="16"/>
      <c r="AR5" s="15"/>
      <c r="AS5" s="15"/>
      <c r="AT5" s="18"/>
      <c r="AU5" s="14" t="str">
        <f>IF(AS5-AR5=0,"",(AS5-AR5)-($E$49*AT5))</f>
        <v/>
      </c>
      <c r="AV5" s="16"/>
      <c r="AW5" s="15"/>
      <c r="AX5" s="15"/>
      <c r="AY5" s="18"/>
      <c r="AZ5" s="14" t="str">
        <f>IF(AX5-AW5=0,"",(AX5-AW5)-($E$49*AY5))</f>
        <v/>
      </c>
      <c r="BA5" s="16"/>
      <c r="BB5" s="15"/>
      <c r="BC5" s="15"/>
      <c r="BD5" s="18"/>
      <c r="BE5" s="14" t="str">
        <f>IF(BC5-BB5=0,"",(BC5-BB5)-($E$49*BD5))</f>
        <v/>
      </c>
      <c r="BF5" s="16"/>
      <c r="BG5" s="15"/>
      <c r="BH5" s="15"/>
      <c r="BI5" s="18"/>
      <c r="BJ5" s="14" t="str">
        <f>IF(BH5-BG5=0,"",(BH5-BG5)-($E$49*BI5))</f>
        <v/>
      </c>
      <c r="BK5" s="16"/>
      <c r="BL5" s="15"/>
      <c r="BM5" s="15"/>
      <c r="BN5" s="18"/>
      <c r="BO5" s="14" t="str">
        <f>IF(BM5-BL5=0,"",(BM5-BL5)-($E$49*BN5))</f>
        <v/>
      </c>
      <c r="BP5" s="16"/>
      <c r="BQ5" s="15"/>
      <c r="BR5" s="15"/>
      <c r="BS5" s="18"/>
      <c r="BT5" s="14" t="str">
        <f>IF(BR5-BQ5=0,"",(BR5-BQ5)-($E$49*BS5))</f>
        <v/>
      </c>
      <c r="BU5" s="16"/>
      <c r="BV5" s="15"/>
      <c r="BW5" s="15"/>
      <c r="BX5" s="18"/>
      <c r="BY5" s="14" t="str">
        <f>IF(BW5-BV5=0,"",(BW5-BV5)-($E$49*BX5))</f>
        <v/>
      </c>
      <c r="BZ5" s="16"/>
      <c r="CA5" s="15"/>
      <c r="CB5" s="15"/>
      <c r="CC5" s="18"/>
      <c r="CD5" s="14" t="str">
        <f>IF(CB5-CA5=0,"",(CB5-CA5)-($E$49*CC5))</f>
        <v/>
      </c>
      <c r="CE5" s="16"/>
      <c r="CF5" s="15"/>
      <c r="CG5" s="15"/>
      <c r="CH5" s="18"/>
      <c r="CI5" s="14" t="str">
        <f>IF(CG5-CF5=0,"",(CG5-CF5)-($E$49*CH5))</f>
        <v/>
      </c>
      <c r="CJ5" s="16"/>
      <c r="CK5" s="15"/>
      <c r="CL5" s="15"/>
      <c r="CM5" s="18"/>
      <c r="CN5" s="14" t="str">
        <f>IF(CL5-CK5=0,"",(CL5-CK5)-($E$49*CM5))</f>
        <v/>
      </c>
      <c r="CO5" s="16"/>
      <c r="CP5" s="15"/>
      <c r="CQ5" s="15"/>
      <c r="CR5" s="18"/>
      <c r="CS5" s="14" t="str">
        <f>IF(CQ5-CP5=0,"",(CQ5-CP5)-($E$49*CR5))</f>
        <v/>
      </c>
      <c r="CT5" s="16"/>
      <c r="CU5" s="15"/>
      <c r="CV5" s="15"/>
      <c r="CW5" s="18"/>
      <c r="CX5" s="14" t="str">
        <f>IF(CV5-CU5=0,"",(CV5-CU5)-($E$49*CW5))</f>
        <v/>
      </c>
      <c r="CY5" s="16"/>
      <c r="CZ5" s="15"/>
      <c r="DA5" s="15"/>
      <c r="DB5" s="18"/>
      <c r="DC5" s="14" t="str">
        <f>IF(DA5-CZ5=0,"",(DA5-CZ5)-($E$49*DB5))</f>
        <v/>
      </c>
    </row>
    <row r="6" spans="1:109" ht="15" customHeight="1" x14ac:dyDescent="0.25">
      <c r="A6" s="69"/>
      <c r="B6" s="78">
        <f t="shared" si="0"/>
        <v>46025</v>
      </c>
      <c r="C6" s="79">
        <f t="shared" si="3"/>
        <v>46025</v>
      </c>
      <c r="D6" s="69">
        <f t="shared" si="1"/>
        <v>1</v>
      </c>
      <c r="E6" s="1">
        <f t="shared" si="4"/>
        <v>4</v>
      </c>
      <c r="F6" s="2" t="str">
        <f t="shared" si="2"/>
        <v/>
      </c>
      <c r="G6" s="46">
        <f t="shared" ref="G6:G35" si="5">E6</f>
        <v>4</v>
      </c>
      <c r="H6" s="16" t="s">
        <v>49</v>
      </c>
      <c r="I6" s="15"/>
      <c r="J6" s="15"/>
      <c r="K6" s="18"/>
      <c r="L6" s="14" t="str">
        <f t="shared" ref="L6:L35" si="6">IF(J6-I6=0,"",(J6-I6)-($E$49*K6))</f>
        <v/>
      </c>
      <c r="M6" s="16"/>
      <c r="N6" s="15">
        <v>0.25</v>
      </c>
      <c r="O6" s="15">
        <v>0.54166666666666663</v>
      </c>
      <c r="P6" s="18"/>
      <c r="Q6" s="14">
        <f t="shared" ref="Q6:Q35" si="7">IF(O6-N6=0,"",(O6-N6)-($E$49*P6))</f>
        <v>0.29166666666666663</v>
      </c>
      <c r="R6" s="16" t="s">
        <v>60</v>
      </c>
      <c r="S6" s="15"/>
      <c r="T6" s="15"/>
      <c r="U6" s="18"/>
      <c r="V6" s="14" t="str">
        <f t="shared" ref="V6:V35" si="8">IF(T6-S6=0,"",(T6-S6)-($E$49*U6))</f>
        <v/>
      </c>
      <c r="W6" s="16" t="s">
        <v>96</v>
      </c>
      <c r="X6" s="15"/>
      <c r="Y6" s="15"/>
      <c r="Z6" s="18"/>
      <c r="AA6" s="14" t="str">
        <f t="shared" ref="AA6:AA35" si="9">IF(Y6-X6=0,"",(Y6-X6)-($E$49*Z6))</f>
        <v/>
      </c>
      <c r="AB6" s="16" t="s">
        <v>80</v>
      </c>
      <c r="AC6" s="15"/>
      <c r="AD6" s="15"/>
      <c r="AE6" s="18"/>
      <c r="AF6" s="14" t="str">
        <f t="shared" ref="AF6:AF35" si="10">IF(AD6-AC6=0,"",(AD6-AC6)-($E$49*AE6))</f>
        <v/>
      </c>
      <c r="AG6" s="16"/>
      <c r="AH6" s="15"/>
      <c r="AI6" s="15"/>
      <c r="AJ6" s="18"/>
      <c r="AK6" s="14" t="str">
        <f t="shared" ref="AK6:AK35" si="11">IF(AI6-AH6=0,"",(AI6-AH6)-($E$49*AJ6))</f>
        <v/>
      </c>
      <c r="AL6" s="16"/>
      <c r="AM6" s="15"/>
      <c r="AN6" s="15"/>
      <c r="AO6" s="18"/>
      <c r="AP6" s="14" t="str">
        <f t="shared" ref="AP6:AP35" si="12">IF(AN6-AM6=0,"",(AN6-AM6)-($E$49*AO6))</f>
        <v/>
      </c>
      <c r="AQ6" s="16"/>
      <c r="AR6" s="15"/>
      <c r="AS6" s="15"/>
      <c r="AT6" s="18"/>
      <c r="AU6" s="14" t="str">
        <f t="shared" ref="AU6:AU35" si="13">IF(AS6-AR6=0,"",(AS6-AR6)-($E$49*AT6))</f>
        <v/>
      </c>
      <c r="AV6" s="16"/>
      <c r="AW6" s="15"/>
      <c r="AX6" s="15"/>
      <c r="AY6" s="18"/>
      <c r="AZ6" s="14" t="str">
        <f t="shared" ref="AZ6:AZ35" si="14">IF(AX6-AW6=0,"",(AX6-AW6)-($E$49*AY6))</f>
        <v/>
      </c>
      <c r="BA6" s="16"/>
      <c r="BB6" s="15"/>
      <c r="BC6" s="15"/>
      <c r="BD6" s="18"/>
      <c r="BE6" s="14" t="str">
        <f t="shared" ref="BE6:BE35" si="15">IF(BC6-BB6=0,"",(BC6-BB6)-($E$49*BD6))</f>
        <v/>
      </c>
      <c r="BF6" s="16"/>
      <c r="BG6" s="15"/>
      <c r="BH6" s="15"/>
      <c r="BI6" s="18"/>
      <c r="BJ6" s="14" t="str">
        <f t="shared" ref="BJ6:BJ35" si="16">IF(BH6-BG6=0,"",(BH6-BG6)-($E$49*BI6))</f>
        <v/>
      </c>
      <c r="BK6" s="16"/>
      <c r="BL6" s="15"/>
      <c r="BM6" s="15"/>
      <c r="BN6" s="18"/>
      <c r="BO6" s="14" t="str">
        <f t="shared" ref="BO6:BO35" si="17">IF(BM6-BL6=0,"",(BM6-BL6)-($E$49*BN6))</f>
        <v/>
      </c>
      <c r="BP6" s="16"/>
      <c r="BQ6" s="15"/>
      <c r="BR6" s="15"/>
      <c r="BS6" s="18"/>
      <c r="BT6" s="14" t="str">
        <f t="shared" ref="BT6:BT35" si="18">IF(BR6-BQ6=0,"",(BR6-BQ6)-($E$49*BS6))</f>
        <v/>
      </c>
      <c r="BU6" s="16"/>
      <c r="BV6" s="15"/>
      <c r="BW6" s="15"/>
      <c r="BX6" s="18"/>
      <c r="BY6" s="14" t="str">
        <f t="shared" ref="BY6:BY35" si="19">IF(BW6-BV6=0,"",(BW6-BV6)-($E$49*BX6))</f>
        <v/>
      </c>
      <c r="BZ6" s="16"/>
      <c r="CA6" s="15"/>
      <c r="CB6" s="15"/>
      <c r="CC6" s="18"/>
      <c r="CD6" s="14" t="str">
        <f t="shared" ref="CD6:CD35" si="20">IF(CB6-CA6=0,"",(CB6-CA6)-($E$49*CC6))</f>
        <v/>
      </c>
      <c r="CE6" s="16"/>
      <c r="CF6" s="15"/>
      <c r="CG6" s="15"/>
      <c r="CH6" s="18"/>
      <c r="CI6" s="14" t="str">
        <f t="shared" ref="CI6:CI35" si="21">IF(CG6-CF6=0,"",(CG6-CF6)-($E$49*CH6))</f>
        <v/>
      </c>
      <c r="CJ6" s="16"/>
      <c r="CK6" s="15"/>
      <c r="CL6" s="15"/>
      <c r="CM6" s="18"/>
      <c r="CN6" s="14" t="str">
        <f t="shared" ref="CN6:CN35" si="22">IF(CL6-CK6=0,"",(CL6-CK6)-($E$49*CM6))</f>
        <v/>
      </c>
      <c r="CO6" s="16"/>
      <c r="CP6" s="15"/>
      <c r="CQ6" s="15"/>
      <c r="CR6" s="18"/>
      <c r="CS6" s="14" t="str">
        <f t="shared" ref="CS6:CS35" si="23">IF(CQ6-CP6=0,"",(CQ6-CP6)-($E$49*CR6))</f>
        <v/>
      </c>
      <c r="CT6" s="16"/>
      <c r="CU6" s="15"/>
      <c r="CV6" s="15"/>
      <c r="CW6" s="18"/>
      <c r="CX6" s="14" t="str">
        <f t="shared" ref="CX6:CX35" si="24">IF(CV6-CU6=0,"",(CV6-CU6)-($E$49*CW6))</f>
        <v/>
      </c>
      <c r="CY6" s="16"/>
      <c r="CZ6" s="15"/>
      <c r="DA6" s="15"/>
      <c r="DB6" s="18"/>
      <c r="DC6" s="14" t="str">
        <f t="shared" ref="DC6:DC35" si="25">IF(DA6-CZ6=0,"",(DA6-CZ6)-($E$49*DB6))</f>
        <v/>
      </c>
    </row>
    <row r="7" spans="1:109" ht="15" customHeight="1" x14ac:dyDescent="0.25">
      <c r="A7" s="69"/>
      <c r="B7" s="78">
        <f t="shared" si="0"/>
        <v>46026</v>
      </c>
      <c r="C7" s="79">
        <f t="shared" si="3"/>
        <v>46026</v>
      </c>
      <c r="D7" s="69">
        <f t="shared" si="1"/>
        <v>1</v>
      </c>
      <c r="E7" s="1">
        <f t="shared" si="4"/>
        <v>2</v>
      </c>
      <c r="F7" s="2" t="str">
        <f t="shared" si="2"/>
        <v/>
      </c>
      <c r="G7" s="46">
        <f t="shared" si="5"/>
        <v>2</v>
      </c>
      <c r="H7" s="16"/>
      <c r="I7" s="15"/>
      <c r="J7" s="15"/>
      <c r="K7" s="18"/>
      <c r="L7" s="14" t="str">
        <f t="shared" si="6"/>
        <v/>
      </c>
      <c r="M7" s="16"/>
      <c r="N7" s="15"/>
      <c r="O7" s="15"/>
      <c r="P7" s="18"/>
      <c r="Q7" s="14" t="str">
        <f t="shared" si="7"/>
        <v/>
      </c>
      <c r="R7" s="16" t="s">
        <v>60</v>
      </c>
      <c r="S7" s="15"/>
      <c r="T7" s="15"/>
      <c r="U7" s="18"/>
      <c r="V7" s="14" t="str">
        <f t="shared" si="8"/>
        <v/>
      </c>
      <c r="W7" s="16" t="s">
        <v>96</v>
      </c>
      <c r="X7" s="15"/>
      <c r="Y7" s="15"/>
      <c r="Z7" s="18"/>
      <c r="AA7" s="14" t="str">
        <f t="shared" si="9"/>
        <v/>
      </c>
      <c r="AB7" s="16"/>
      <c r="AC7" s="15"/>
      <c r="AD7" s="15"/>
      <c r="AE7" s="18"/>
      <c r="AF7" s="14" t="str">
        <f t="shared" si="10"/>
        <v/>
      </c>
      <c r="AG7" s="16"/>
      <c r="AH7" s="15"/>
      <c r="AI7" s="15"/>
      <c r="AJ7" s="18"/>
      <c r="AK7" s="14" t="str">
        <f t="shared" si="11"/>
        <v/>
      </c>
      <c r="AL7" s="16"/>
      <c r="AM7" s="15"/>
      <c r="AN7" s="15"/>
      <c r="AO7" s="18"/>
      <c r="AP7" s="14" t="str">
        <f t="shared" si="12"/>
        <v/>
      </c>
      <c r="AQ7" s="16"/>
      <c r="AR7" s="15"/>
      <c r="AS7" s="15"/>
      <c r="AT7" s="18"/>
      <c r="AU7" s="14" t="str">
        <f t="shared" si="13"/>
        <v/>
      </c>
      <c r="AV7" s="16"/>
      <c r="AW7" s="15"/>
      <c r="AX7" s="15"/>
      <c r="AY7" s="18"/>
      <c r="AZ7" s="14" t="str">
        <f t="shared" si="14"/>
        <v/>
      </c>
      <c r="BA7" s="16"/>
      <c r="BB7" s="15"/>
      <c r="BC7" s="15"/>
      <c r="BD7" s="18"/>
      <c r="BE7" s="14" t="str">
        <f t="shared" si="15"/>
        <v/>
      </c>
      <c r="BF7" s="16"/>
      <c r="BG7" s="15"/>
      <c r="BH7" s="15"/>
      <c r="BI7" s="18"/>
      <c r="BJ7" s="14" t="str">
        <f t="shared" si="16"/>
        <v/>
      </c>
      <c r="BK7" s="16"/>
      <c r="BL7" s="15"/>
      <c r="BM7" s="15"/>
      <c r="BN7" s="18"/>
      <c r="BO7" s="14" t="str">
        <f t="shared" si="17"/>
        <v/>
      </c>
      <c r="BP7" s="16"/>
      <c r="BQ7" s="15"/>
      <c r="BR7" s="15"/>
      <c r="BS7" s="18"/>
      <c r="BT7" s="14" t="str">
        <f t="shared" si="18"/>
        <v/>
      </c>
      <c r="BU7" s="16"/>
      <c r="BV7" s="15"/>
      <c r="BW7" s="15"/>
      <c r="BX7" s="18"/>
      <c r="BY7" s="14" t="str">
        <f t="shared" si="19"/>
        <v/>
      </c>
      <c r="BZ7" s="16"/>
      <c r="CA7" s="15"/>
      <c r="CB7" s="15"/>
      <c r="CC7" s="18"/>
      <c r="CD7" s="14" t="str">
        <f t="shared" si="20"/>
        <v/>
      </c>
      <c r="CE7" s="16"/>
      <c r="CF7" s="15"/>
      <c r="CG7" s="15"/>
      <c r="CH7" s="18"/>
      <c r="CI7" s="14" t="str">
        <f t="shared" si="21"/>
        <v/>
      </c>
      <c r="CJ7" s="16"/>
      <c r="CK7" s="15"/>
      <c r="CL7" s="15"/>
      <c r="CM7" s="18"/>
      <c r="CN7" s="14" t="str">
        <f t="shared" si="22"/>
        <v/>
      </c>
      <c r="CO7" s="16"/>
      <c r="CP7" s="15"/>
      <c r="CQ7" s="15"/>
      <c r="CR7" s="18"/>
      <c r="CS7" s="14" t="str">
        <f t="shared" si="23"/>
        <v/>
      </c>
      <c r="CT7" s="16"/>
      <c r="CU7" s="15"/>
      <c r="CV7" s="15"/>
      <c r="CW7" s="18"/>
      <c r="CX7" s="14" t="str">
        <f t="shared" si="24"/>
        <v/>
      </c>
      <c r="CY7" s="16"/>
      <c r="CZ7" s="15"/>
      <c r="DA7" s="15"/>
      <c r="DB7" s="18"/>
      <c r="DC7" s="14" t="str">
        <f t="shared" si="25"/>
        <v/>
      </c>
    </row>
    <row r="8" spans="1:109" ht="15" customHeight="1" x14ac:dyDescent="0.25">
      <c r="A8" s="69"/>
      <c r="B8" s="78">
        <f t="shared" si="0"/>
        <v>46027</v>
      </c>
      <c r="C8" s="79">
        <f t="shared" si="3"/>
        <v>46027</v>
      </c>
      <c r="D8" s="69">
        <f t="shared" si="1"/>
        <v>2</v>
      </c>
      <c r="E8" s="1">
        <f t="shared" si="4"/>
        <v>2</v>
      </c>
      <c r="F8" s="2" t="str">
        <f t="shared" si="2"/>
        <v/>
      </c>
      <c r="G8" s="46">
        <f t="shared" si="5"/>
        <v>2</v>
      </c>
      <c r="H8" s="16"/>
      <c r="I8" s="15"/>
      <c r="J8" s="15"/>
      <c r="K8" s="18"/>
      <c r="L8" s="14" t="str">
        <f t="shared" si="6"/>
        <v/>
      </c>
      <c r="M8" s="16"/>
      <c r="N8" s="15"/>
      <c r="O8" s="15"/>
      <c r="P8" s="18"/>
      <c r="Q8" s="14" t="str">
        <f t="shared" si="7"/>
        <v/>
      </c>
      <c r="R8" s="16" t="s">
        <v>60</v>
      </c>
      <c r="S8" s="15"/>
      <c r="T8" s="15"/>
      <c r="U8" s="18"/>
      <c r="V8" s="14" t="str">
        <f t="shared" si="8"/>
        <v/>
      </c>
      <c r="W8" s="16" t="s">
        <v>96</v>
      </c>
      <c r="X8" s="15"/>
      <c r="Y8" s="15"/>
      <c r="Z8" s="18"/>
      <c r="AA8" s="14" t="str">
        <f t="shared" si="9"/>
        <v/>
      </c>
      <c r="AB8" s="16"/>
      <c r="AC8" s="15"/>
      <c r="AD8" s="15"/>
      <c r="AE8" s="18"/>
      <c r="AF8" s="14" t="str">
        <f t="shared" si="10"/>
        <v/>
      </c>
      <c r="AG8" s="16"/>
      <c r="AH8" s="15"/>
      <c r="AI8" s="15"/>
      <c r="AJ8" s="18"/>
      <c r="AK8" s="14" t="str">
        <f t="shared" si="11"/>
        <v/>
      </c>
      <c r="AL8" s="16"/>
      <c r="AM8" s="15"/>
      <c r="AN8" s="15"/>
      <c r="AO8" s="18"/>
      <c r="AP8" s="14" t="str">
        <f t="shared" si="12"/>
        <v/>
      </c>
      <c r="AQ8" s="16"/>
      <c r="AR8" s="15"/>
      <c r="AS8" s="15"/>
      <c r="AT8" s="18"/>
      <c r="AU8" s="14" t="str">
        <f t="shared" si="13"/>
        <v/>
      </c>
      <c r="AV8" s="16"/>
      <c r="AW8" s="15"/>
      <c r="AX8" s="15"/>
      <c r="AY8" s="18"/>
      <c r="AZ8" s="14" t="str">
        <f t="shared" si="14"/>
        <v/>
      </c>
      <c r="BA8" s="16"/>
      <c r="BB8" s="15"/>
      <c r="BC8" s="15"/>
      <c r="BD8" s="18"/>
      <c r="BE8" s="14" t="str">
        <f t="shared" si="15"/>
        <v/>
      </c>
      <c r="BF8" s="16"/>
      <c r="BG8" s="15"/>
      <c r="BH8" s="15"/>
      <c r="BI8" s="18"/>
      <c r="BJ8" s="14" t="str">
        <f t="shared" si="16"/>
        <v/>
      </c>
      <c r="BK8" s="16"/>
      <c r="BL8" s="15"/>
      <c r="BM8" s="15"/>
      <c r="BN8" s="18"/>
      <c r="BO8" s="14" t="str">
        <f t="shared" si="17"/>
        <v/>
      </c>
      <c r="BP8" s="16"/>
      <c r="BQ8" s="15"/>
      <c r="BR8" s="15"/>
      <c r="BS8" s="18"/>
      <c r="BT8" s="14" t="str">
        <f t="shared" si="18"/>
        <v/>
      </c>
      <c r="BU8" s="16"/>
      <c r="BV8" s="15"/>
      <c r="BW8" s="15"/>
      <c r="BX8" s="18"/>
      <c r="BY8" s="14" t="str">
        <f t="shared" si="19"/>
        <v/>
      </c>
      <c r="BZ8" s="16"/>
      <c r="CA8" s="15"/>
      <c r="CB8" s="15"/>
      <c r="CC8" s="18"/>
      <c r="CD8" s="14" t="str">
        <f t="shared" si="20"/>
        <v/>
      </c>
      <c r="CE8" s="16"/>
      <c r="CF8" s="15"/>
      <c r="CG8" s="15"/>
      <c r="CH8" s="18"/>
      <c r="CI8" s="14" t="str">
        <f t="shared" si="21"/>
        <v/>
      </c>
      <c r="CJ8" s="16"/>
      <c r="CK8" s="15"/>
      <c r="CL8" s="15"/>
      <c r="CM8" s="18"/>
      <c r="CN8" s="14" t="str">
        <f t="shared" si="22"/>
        <v/>
      </c>
      <c r="CO8" s="16"/>
      <c r="CP8" s="15"/>
      <c r="CQ8" s="15"/>
      <c r="CR8" s="18"/>
      <c r="CS8" s="14" t="str">
        <f t="shared" si="23"/>
        <v/>
      </c>
      <c r="CT8" s="16"/>
      <c r="CU8" s="15"/>
      <c r="CV8" s="15"/>
      <c r="CW8" s="18"/>
      <c r="CX8" s="14" t="str">
        <f t="shared" si="24"/>
        <v/>
      </c>
      <c r="CY8" s="16"/>
      <c r="CZ8" s="15"/>
      <c r="DA8" s="15"/>
      <c r="DB8" s="18"/>
      <c r="DC8" s="14" t="str">
        <f t="shared" si="25"/>
        <v/>
      </c>
    </row>
    <row r="9" spans="1:109" ht="15" customHeight="1" x14ac:dyDescent="0.25">
      <c r="A9" s="69"/>
      <c r="B9" s="78">
        <f t="shared" si="0"/>
        <v>46028</v>
      </c>
      <c r="C9" s="79">
        <f t="shared" si="3"/>
        <v>46028</v>
      </c>
      <c r="D9" s="69">
        <f t="shared" si="1"/>
        <v>2</v>
      </c>
      <c r="E9" s="1">
        <f t="shared" si="4"/>
        <v>0</v>
      </c>
      <c r="F9" s="2" t="str">
        <f t="shared" si="2"/>
        <v/>
      </c>
      <c r="G9" s="46">
        <f t="shared" si="5"/>
        <v>0</v>
      </c>
      <c r="H9" s="16"/>
      <c r="I9" s="15">
        <v>0.21875</v>
      </c>
      <c r="J9" s="15">
        <v>0.59722222222222221</v>
      </c>
      <c r="K9" s="18">
        <v>2</v>
      </c>
      <c r="L9" s="14">
        <f t="shared" si="6"/>
        <v>0.36458333333333331</v>
      </c>
      <c r="M9" s="16"/>
      <c r="N9" s="15">
        <v>0.22916666666666666</v>
      </c>
      <c r="O9" s="15">
        <v>0.56944444444444442</v>
      </c>
      <c r="P9" s="18">
        <v>2</v>
      </c>
      <c r="Q9" s="14">
        <f t="shared" si="7"/>
        <v>0.3263888888888889</v>
      </c>
      <c r="R9" s="16"/>
      <c r="S9" s="15"/>
      <c r="T9" s="15"/>
      <c r="U9" s="18"/>
      <c r="V9" s="14" t="str">
        <f t="shared" si="8"/>
        <v/>
      </c>
      <c r="W9" s="16"/>
      <c r="X9" s="15"/>
      <c r="Y9" s="15"/>
      <c r="Z9" s="18"/>
      <c r="AA9" s="14" t="str">
        <f t="shared" si="9"/>
        <v/>
      </c>
      <c r="AB9" s="16"/>
      <c r="AC9" s="15"/>
      <c r="AD9" s="15"/>
      <c r="AE9" s="18"/>
      <c r="AF9" s="14" t="str">
        <f t="shared" si="10"/>
        <v/>
      </c>
      <c r="AG9" s="16"/>
      <c r="AH9" s="15"/>
      <c r="AI9" s="15"/>
      <c r="AJ9" s="18"/>
      <c r="AK9" s="14" t="str">
        <f t="shared" si="11"/>
        <v/>
      </c>
      <c r="AL9" s="16"/>
      <c r="AM9" s="15"/>
      <c r="AN9" s="15"/>
      <c r="AO9" s="18"/>
      <c r="AP9" s="14" t="str">
        <f t="shared" si="12"/>
        <v/>
      </c>
      <c r="AQ9" s="16"/>
      <c r="AR9" s="15"/>
      <c r="AS9" s="15"/>
      <c r="AT9" s="18"/>
      <c r="AU9" s="14" t="str">
        <f t="shared" si="13"/>
        <v/>
      </c>
      <c r="AV9" s="16"/>
      <c r="AW9" s="15"/>
      <c r="AX9" s="15"/>
      <c r="AY9" s="18"/>
      <c r="AZ9" s="14" t="str">
        <f t="shared" si="14"/>
        <v/>
      </c>
      <c r="BA9" s="16"/>
      <c r="BB9" s="15"/>
      <c r="BC9" s="15"/>
      <c r="BD9" s="18"/>
      <c r="BE9" s="14" t="str">
        <f t="shared" si="15"/>
        <v/>
      </c>
      <c r="BF9" s="16"/>
      <c r="BG9" s="15"/>
      <c r="BH9" s="15"/>
      <c r="BI9" s="18"/>
      <c r="BJ9" s="14" t="str">
        <f t="shared" si="16"/>
        <v/>
      </c>
      <c r="BK9" s="16"/>
      <c r="BL9" s="15"/>
      <c r="BM9" s="15"/>
      <c r="BN9" s="18"/>
      <c r="BO9" s="14" t="str">
        <f t="shared" si="17"/>
        <v/>
      </c>
      <c r="BP9" s="16"/>
      <c r="BQ9" s="15"/>
      <c r="BR9" s="15"/>
      <c r="BS9" s="18"/>
      <c r="BT9" s="14" t="str">
        <f t="shared" si="18"/>
        <v/>
      </c>
      <c r="BU9" s="16"/>
      <c r="BV9" s="15"/>
      <c r="BW9" s="15"/>
      <c r="BX9" s="18"/>
      <c r="BY9" s="14" t="str">
        <f t="shared" si="19"/>
        <v/>
      </c>
      <c r="BZ9" s="16"/>
      <c r="CA9" s="15"/>
      <c r="CB9" s="15"/>
      <c r="CC9" s="18"/>
      <c r="CD9" s="14" t="str">
        <f t="shared" si="20"/>
        <v/>
      </c>
      <c r="CE9" s="16"/>
      <c r="CF9" s="15"/>
      <c r="CG9" s="15"/>
      <c r="CH9" s="18"/>
      <c r="CI9" s="14" t="str">
        <f t="shared" si="21"/>
        <v/>
      </c>
      <c r="CJ9" s="16"/>
      <c r="CK9" s="15"/>
      <c r="CL9" s="15"/>
      <c r="CM9" s="18"/>
      <c r="CN9" s="14" t="str">
        <f t="shared" si="22"/>
        <v/>
      </c>
      <c r="CO9" s="16"/>
      <c r="CP9" s="15"/>
      <c r="CQ9" s="15"/>
      <c r="CR9" s="18"/>
      <c r="CS9" s="14" t="str">
        <f t="shared" si="23"/>
        <v/>
      </c>
      <c r="CT9" s="16"/>
      <c r="CU9" s="15"/>
      <c r="CV9" s="15"/>
      <c r="CW9" s="18"/>
      <c r="CX9" s="14" t="str">
        <f t="shared" si="24"/>
        <v/>
      </c>
      <c r="CY9" s="16"/>
      <c r="CZ9" s="15"/>
      <c r="DA9" s="15"/>
      <c r="DB9" s="18"/>
      <c r="DC9" s="14" t="str">
        <f t="shared" si="25"/>
        <v/>
      </c>
    </row>
    <row r="10" spans="1:109" ht="15" customHeight="1" x14ac:dyDescent="0.25">
      <c r="A10" s="69"/>
      <c r="B10" s="78">
        <f t="shared" si="0"/>
        <v>46029</v>
      </c>
      <c r="C10" s="79">
        <f t="shared" si="3"/>
        <v>46029</v>
      </c>
      <c r="D10" s="69">
        <f t="shared" si="1"/>
        <v>2</v>
      </c>
      <c r="E10" s="1">
        <f t="shared" si="4"/>
        <v>0</v>
      </c>
      <c r="F10" s="2" t="str">
        <f t="shared" si="2"/>
        <v/>
      </c>
      <c r="G10" s="46">
        <f t="shared" si="5"/>
        <v>0</v>
      </c>
      <c r="H10" s="16"/>
      <c r="I10" s="15">
        <v>0.20833333333333334</v>
      </c>
      <c r="J10" s="15">
        <v>0.54166666666666663</v>
      </c>
      <c r="K10" s="18"/>
      <c r="L10" s="14">
        <f t="shared" si="6"/>
        <v>0.33333333333333326</v>
      </c>
      <c r="M10" s="16"/>
      <c r="N10" s="15">
        <v>0.20833333333333334</v>
      </c>
      <c r="O10" s="15">
        <v>0.54166666666666663</v>
      </c>
      <c r="P10" s="18"/>
      <c r="Q10" s="14">
        <f t="shared" si="7"/>
        <v>0.33333333333333326</v>
      </c>
      <c r="R10" s="16"/>
      <c r="S10" s="15"/>
      <c r="T10" s="15"/>
      <c r="U10" s="18"/>
      <c r="V10" s="14" t="str">
        <f t="shared" si="8"/>
        <v/>
      </c>
      <c r="W10" s="16"/>
      <c r="X10" s="15"/>
      <c r="Y10" s="15"/>
      <c r="Z10" s="18"/>
      <c r="AA10" s="14" t="str">
        <f t="shared" si="9"/>
        <v/>
      </c>
      <c r="AB10" s="16"/>
      <c r="AC10" s="15"/>
      <c r="AD10" s="15"/>
      <c r="AE10" s="18"/>
      <c r="AF10" s="14" t="str">
        <f t="shared" si="10"/>
        <v/>
      </c>
      <c r="AG10" s="16"/>
      <c r="AH10" s="15"/>
      <c r="AI10" s="15"/>
      <c r="AJ10" s="18"/>
      <c r="AK10" s="14" t="str">
        <f t="shared" si="11"/>
        <v/>
      </c>
      <c r="AL10" s="16"/>
      <c r="AM10" s="15"/>
      <c r="AN10" s="15"/>
      <c r="AO10" s="18"/>
      <c r="AP10" s="14" t="str">
        <f t="shared" si="12"/>
        <v/>
      </c>
      <c r="AQ10" s="16"/>
      <c r="AR10" s="15"/>
      <c r="AS10" s="15"/>
      <c r="AT10" s="18"/>
      <c r="AU10" s="14" t="str">
        <f t="shared" si="13"/>
        <v/>
      </c>
      <c r="AV10" s="16"/>
      <c r="AW10" s="15"/>
      <c r="AX10" s="15"/>
      <c r="AY10" s="18"/>
      <c r="AZ10" s="14" t="str">
        <f t="shared" si="14"/>
        <v/>
      </c>
      <c r="BA10" s="16"/>
      <c r="BB10" s="15"/>
      <c r="BC10" s="15"/>
      <c r="BD10" s="18"/>
      <c r="BE10" s="14" t="str">
        <f t="shared" si="15"/>
        <v/>
      </c>
      <c r="BF10" s="16"/>
      <c r="BG10" s="15"/>
      <c r="BH10" s="15"/>
      <c r="BI10" s="18"/>
      <c r="BJ10" s="14" t="str">
        <f t="shared" si="16"/>
        <v/>
      </c>
      <c r="BK10" s="16"/>
      <c r="BL10" s="15"/>
      <c r="BM10" s="15"/>
      <c r="BN10" s="18"/>
      <c r="BO10" s="14" t="str">
        <f t="shared" si="17"/>
        <v/>
      </c>
      <c r="BP10" s="16"/>
      <c r="BQ10" s="15"/>
      <c r="BR10" s="15"/>
      <c r="BS10" s="18"/>
      <c r="BT10" s="14" t="str">
        <f t="shared" si="18"/>
        <v/>
      </c>
      <c r="BU10" s="16"/>
      <c r="BV10" s="15"/>
      <c r="BW10" s="15"/>
      <c r="BX10" s="18"/>
      <c r="BY10" s="14" t="str">
        <f t="shared" si="19"/>
        <v/>
      </c>
      <c r="BZ10" s="16"/>
      <c r="CA10" s="15"/>
      <c r="CB10" s="15"/>
      <c r="CC10" s="18"/>
      <c r="CD10" s="14" t="str">
        <f t="shared" si="20"/>
        <v/>
      </c>
      <c r="CE10" s="16"/>
      <c r="CF10" s="15"/>
      <c r="CG10" s="15"/>
      <c r="CH10" s="18"/>
      <c r="CI10" s="14" t="str">
        <f t="shared" si="21"/>
        <v/>
      </c>
      <c r="CJ10" s="16"/>
      <c r="CK10" s="15"/>
      <c r="CL10" s="15"/>
      <c r="CM10" s="18"/>
      <c r="CN10" s="14" t="str">
        <f t="shared" si="22"/>
        <v/>
      </c>
      <c r="CO10" s="16"/>
      <c r="CP10" s="15"/>
      <c r="CQ10" s="15"/>
      <c r="CR10" s="18"/>
      <c r="CS10" s="14" t="str">
        <f t="shared" si="23"/>
        <v/>
      </c>
      <c r="CT10" s="16"/>
      <c r="CU10" s="15"/>
      <c r="CV10" s="15"/>
      <c r="CW10" s="18"/>
      <c r="CX10" s="14" t="str">
        <f t="shared" si="24"/>
        <v/>
      </c>
      <c r="CY10" s="16"/>
      <c r="CZ10" s="15"/>
      <c r="DA10" s="15"/>
      <c r="DB10" s="18"/>
      <c r="DC10" s="14" t="str">
        <f t="shared" si="25"/>
        <v/>
      </c>
    </row>
    <row r="11" spans="1:109" ht="15" customHeight="1" x14ac:dyDescent="0.25">
      <c r="A11" s="69"/>
      <c r="B11" s="78">
        <f t="shared" si="0"/>
        <v>46030</v>
      </c>
      <c r="C11" s="79">
        <f t="shared" si="3"/>
        <v>46030</v>
      </c>
      <c r="D11" s="69">
        <f t="shared" si="1"/>
        <v>2</v>
      </c>
      <c r="E11" s="1">
        <f t="shared" si="4"/>
        <v>0</v>
      </c>
      <c r="F11" s="2" t="str">
        <f t="shared" si="2"/>
        <v/>
      </c>
      <c r="G11" s="46">
        <f t="shared" si="5"/>
        <v>0</v>
      </c>
      <c r="H11" s="16"/>
      <c r="I11" s="15"/>
      <c r="J11" s="15"/>
      <c r="K11" s="18"/>
      <c r="L11" s="14" t="str">
        <f t="shared" si="6"/>
        <v/>
      </c>
      <c r="M11" s="16"/>
      <c r="N11" s="15"/>
      <c r="O11" s="15"/>
      <c r="P11" s="18"/>
      <c r="Q11" s="14" t="str">
        <f t="shared" si="7"/>
        <v/>
      </c>
      <c r="R11" s="16"/>
      <c r="S11" s="15"/>
      <c r="T11" s="15"/>
      <c r="U11" s="18"/>
      <c r="V11" s="14" t="str">
        <f t="shared" si="8"/>
        <v/>
      </c>
      <c r="W11" s="16"/>
      <c r="X11" s="15"/>
      <c r="Y11" s="15"/>
      <c r="Z11" s="18"/>
      <c r="AA11" s="14" t="str">
        <f t="shared" si="9"/>
        <v/>
      </c>
      <c r="AB11" s="16"/>
      <c r="AC11" s="15"/>
      <c r="AD11" s="15"/>
      <c r="AE11" s="18"/>
      <c r="AF11" s="14" t="str">
        <f t="shared" si="10"/>
        <v/>
      </c>
      <c r="AG11" s="16"/>
      <c r="AH11" s="15"/>
      <c r="AI11" s="15"/>
      <c r="AJ11" s="18"/>
      <c r="AK11" s="14" t="str">
        <f t="shared" si="11"/>
        <v/>
      </c>
      <c r="AL11" s="16"/>
      <c r="AM11" s="15"/>
      <c r="AN11" s="15"/>
      <c r="AO11" s="18"/>
      <c r="AP11" s="14" t="str">
        <f t="shared" si="12"/>
        <v/>
      </c>
      <c r="AQ11" s="16"/>
      <c r="AR11" s="15"/>
      <c r="AS11" s="15"/>
      <c r="AT11" s="18"/>
      <c r="AU11" s="14" t="str">
        <f t="shared" si="13"/>
        <v/>
      </c>
      <c r="AV11" s="16"/>
      <c r="AW11" s="15"/>
      <c r="AX11" s="15"/>
      <c r="AY11" s="18"/>
      <c r="AZ11" s="14" t="str">
        <f t="shared" si="14"/>
        <v/>
      </c>
      <c r="BA11" s="16"/>
      <c r="BB11" s="15"/>
      <c r="BC11" s="15"/>
      <c r="BD11" s="18"/>
      <c r="BE11" s="14" t="str">
        <f t="shared" si="15"/>
        <v/>
      </c>
      <c r="BF11" s="16"/>
      <c r="BG11" s="15"/>
      <c r="BH11" s="15"/>
      <c r="BI11" s="18"/>
      <c r="BJ11" s="14" t="str">
        <f t="shared" si="16"/>
        <v/>
      </c>
      <c r="BK11" s="16"/>
      <c r="BL11" s="15"/>
      <c r="BM11" s="15"/>
      <c r="BN11" s="18"/>
      <c r="BO11" s="14" t="str">
        <f t="shared" si="17"/>
        <v/>
      </c>
      <c r="BP11" s="16"/>
      <c r="BQ11" s="15"/>
      <c r="BR11" s="15"/>
      <c r="BS11" s="18"/>
      <c r="BT11" s="14" t="str">
        <f t="shared" si="18"/>
        <v/>
      </c>
      <c r="BU11" s="16"/>
      <c r="BV11" s="15"/>
      <c r="BW11" s="15"/>
      <c r="BX11" s="18"/>
      <c r="BY11" s="14" t="str">
        <f t="shared" si="19"/>
        <v/>
      </c>
      <c r="BZ11" s="16"/>
      <c r="CA11" s="15"/>
      <c r="CB11" s="15"/>
      <c r="CC11" s="18"/>
      <c r="CD11" s="14" t="str">
        <f t="shared" si="20"/>
        <v/>
      </c>
      <c r="CE11" s="16"/>
      <c r="CF11" s="15"/>
      <c r="CG11" s="15"/>
      <c r="CH11" s="18"/>
      <c r="CI11" s="14" t="str">
        <f t="shared" si="21"/>
        <v/>
      </c>
      <c r="CJ11" s="16"/>
      <c r="CK11" s="15"/>
      <c r="CL11" s="15"/>
      <c r="CM11" s="18"/>
      <c r="CN11" s="14" t="str">
        <f t="shared" si="22"/>
        <v/>
      </c>
      <c r="CO11" s="16"/>
      <c r="CP11" s="15"/>
      <c r="CQ11" s="15"/>
      <c r="CR11" s="18"/>
      <c r="CS11" s="14" t="str">
        <f t="shared" si="23"/>
        <v/>
      </c>
      <c r="CT11" s="16"/>
      <c r="CU11" s="15"/>
      <c r="CV11" s="15"/>
      <c r="CW11" s="18"/>
      <c r="CX11" s="14" t="str">
        <f t="shared" si="24"/>
        <v/>
      </c>
      <c r="CY11" s="16"/>
      <c r="CZ11" s="15"/>
      <c r="DA11" s="15"/>
      <c r="DB11" s="18"/>
      <c r="DC11" s="14" t="str">
        <f t="shared" si="25"/>
        <v/>
      </c>
    </row>
    <row r="12" spans="1:109" ht="15" customHeight="1" x14ac:dyDescent="0.25">
      <c r="A12" s="69"/>
      <c r="B12" s="78">
        <f t="shared" si="0"/>
        <v>46031</v>
      </c>
      <c r="C12" s="79">
        <f t="shared" si="3"/>
        <v>46031</v>
      </c>
      <c r="D12" s="69">
        <f t="shared" si="1"/>
        <v>2</v>
      </c>
      <c r="E12" s="1">
        <f t="shared" si="4"/>
        <v>0</v>
      </c>
      <c r="F12" s="2" t="str">
        <f t="shared" si="2"/>
        <v/>
      </c>
      <c r="G12" s="46">
        <f t="shared" si="5"/>
        <v>0</v>
      </c>
      <c r="H12" s="16"/>
      <c r="I12" s="15"/>
      <c r="J12" s="15"/>
      <c r="K12" s="18"/>
      <c r="L12" s="14" t="str">
        <f t="shared" si="6"/>
        <v/>
      </c>
      <c r="M12" s="16"/>
      <c r="N12" s="15"/>
      <c r="O12" s="15"/>
      <c r="P12" s="18"/>
      <c r="Q12" s="14" t="str">
        <f t="shared" si="7"/>
        <v/>
      </c>
      <c r="R12" s="16"/>
      <c r="S12" s="15"/>
      <c r="T12" s="15"/>
      <c r="U12" s="18"/>
      <c r="V12" s="14" t="str">
        <f t="shared" si="8"/>
        <v/>
      </c>
      <c r="W12" s="16"/>
      <c r="X12" s="15"/>
      <c r="Y12" s="15"/>
      <c r="Z12" s="18"/>
      <c r="AA12" s="14" t="str">
        <f t="shared" si="9"/>
        <v/>
      </c>
      <c r="AB12" s="16"/>
      <c r="AC12" s="15"/>
      <c r="AD12" s="15"/>
      <c r="AE12" s="18"/>
      <c r="AF12" s="14" t="str">
        <f t="shared" si="10"/>
        <v/>
      </c>
      <c r="AG12" s="16"/>
      <c r="AH12" s="15"/>
      <c r="AI12" s="15"/>
      <c r="AJ12" s="18"/>
      <c r="AK12" s="14" t="str">
        <f t="shared" si="11"/>
        <v/>
      </c>
      <c r="AL12" s="16"/>
      <c r="AM12" s="15"/>
      <c r="AN12" s="15"/>
      <c r="AO12" s="18"/>
      <c r="AP12" s="14" t="str">
        <f t="shared" si="12"/>
        <v/>
      </c>
      <c r="AQ12" s="16"/>
      <c r="AR12" s="15"/>
      <c r="AS12" s="15"/>
      <c r="AT12" s="18"/>
      <c r="AU12" s="14" t="str">
        <f t="shared" si="13"/>
        <v/>
      </c>
      <c r="AV12" s="16"/>
      <c r="AW12" s="15"/>
      <c r="AX12" s="15"/>
      <c r="AY12" s="18"/>
      <c r="AZ12" s="14" t="str">
        <f t="shared" si="14"/>
        <v/>
      </c>
      <c r="BA12" s="16"/>
      <c r="BB12" s="15"/>
      <c r="BC12" s="15"/>
      <c r="BD12" s="18"/>
      <c r="BE12" s="14" t="str">
        <f t="shared" si="15"/>
        <v/>
      </c>
      <c r="BF12" s="16"/>
      <c r="BG12" s="15"/>
      <c r="BH12" s="15"/>
      <c r="BI12" s="18"/>
      <c r="BJ12" s="14" t="str">
        <f t="shared" si="16"/>
        <v/>
      </c>
      <c r="BK12" s="16"/>
      <c r="BL12" s="15"/>
      <c r="BM12" s="15"/>
      <c r="BN12" s="18"/>
      <c r="BO12" s="14" t="str">
        <f t="shared" si="17"/>
        <v/>
      </c>
      <c r="BP12" s="16"/>
      <c r="BQ12" s="15"/>
      <c r="BR12" s="15"/>
      <c r="BS12" s="18"/>
      <c r="BT12" s="14" t="str">
        <f t="shared" si="18"/>
        <v/>
      </c>
      <c r="BU12" s="16"/>
      <c r="BV12" s="15"/>
      <c r="BW12" s="15"/>
      <c r="BX12" s="18"/>
      <c r="BY12" s="14" t="str">
        <f t="shared" si="19"/>
        <v/>
      </c>
      <c r="BZ12" s="16"/>
      <c r="CA12" s="15"/>
      <c r="CB12" s="15"/>
      <c r="CC12" s="18"/>
      <c r="CD12" s="14" t="str">
        <f t="shared" si="20"/>
        <v/>
      </c>
      <c r="CE12" s="16"/>
      <c r="CF12" s="15"/>
      <c r="CG12" s="15"/>
      <c r="CH12" s="18"/>
      <c r="CI12" s="14" t="str">
        <f t="shared" si="21"/>
        <v/>
      </c>
      <c r="CJ12" s="16"/>
      <c r="CK12" s="15"/>
      <c r="CL12" s="15"/>
      <c r="CM12" s="18"/>
      <c r="CN12" s="14" t="str">
        <f t="shared" si="22"/>
        <v/>
      </c>
      <c r="CO12" s="16"/>
      <c r="CP12" s="15"/>
      <c r="CQ12" s="15"/>
      <c r="CR12" s="18"/>
      <c r="CS12" s="14" t="str">
        <f t="shared" si="23"/>
        <v/>
      </c>
      <c r="CT12" s="16"/>
      <c r="CU12" s="15"/>
      <c r="CV12" s="15"/>
      <c r="CW12" s="18"/>
      <c r="CX12" s="14" t="str">
        <f t="shared" si="24"/>
        <v/>
      </c>
      <c r="CY12" s="16"/>
      <c r="CZ12" s="15"/>
      <c r="DA12" s="15"/>
      <c r="DB12" s="18"/>
      <c r="DC12" s="14" t="str">
        <f t="shared" si="25"/>
        <v/>
      </c>
    </row>
    <row r="13" spans="1:109" ht="15" customHeight="1" x14ac:dyDescent="0.25">
      <c r="A13" s="69"/>
      <c r="B13" s="78">
        <f t="shared" si="0"/>
        <v>46032</v>
      </c>
      <c r="C13" s="79">
        <f t="shared" si="3"/>
        <v>46032</v>
      </c>
      <c r="D13" s="69">
        <f t="shared" si="1"/>
        <v>2</v>
      </c>
      <c r="E13" s="1">
        <f t="shared" si="4"/>
        <v>0</v>
      </c>
      <c r="F13" s="2" t="str">
        <f t="shared" si="2"/>
        <v/>
      </c>
      <c r="G13" s="46">
        <f t="shared" si="5"/>
        <v>0</v>
      </c>
      <c r="H13" s="16"/>
      <c r="I13" s="15"/>
      <c r="J13" s="15"/>
      <c r="K13" s="18"/>
      <c r="L13" s="14" t="str">
        <f t="shared" si="6"/>
        <v/>
      </c>
      <c r="M13" s="16"/>
      <c r="N13" s="15"/>
      <c r="O13" s="15"/>
      <c r="P13" s="18"/>
      <c r="Q13" s="14" t="str">
        <f t="shared" si="7"/>
        <v/>
      </c>
      <c r="R13" s="16"/>
      <c r="S13" s="15"/>
      <c r="T13" s="15"/>
      <c r="U13" s="18"/>
      <c r="V13" s="14" t="str">
        <f t="shared" si="8"/>
        <v/>
      </c>
      <c r="W13" s="16"/>
      <c r="X13" s="15"/>
      <c r="Y13" s="15"/>
      <c r="Z13" s="18"/>
      <c r="AA13" s="14" t="str">
        <f t="shared" si="9"/>
        <v/>
      </c>
      <c r="AB13" s="16"/>
      <c r="AC13" s="15"/>
      <c r="AD13" s="15"/>
      <c r="AE13" s="18"/>
      <c r="AF13" s="14" t="str">
        <f t="shared" si="10"/>
        <v/>
      </c>
      <c r="AG13" s="16"/>
      <c r="AH13" s="15"/>
      <c r="AI13" s="15"/>
      <c r="AJ13" s="18"/>
      <c r="AK13" s="14" t="str">
        <f t="shared" si="11"/>
        <v/>
      </c>
      <c r="AL13" s="16"/>
      <c r="AM13" s="15"/>
      <c r="AN13" s="15"/>
      <c r="AO13" s="18"/>
      <c r="AP13" s="14" t="str">
        <f t="shared" si="12"/>
        <v/>
      </c>
      <c r="AQ13" s="16"/>
      <c r="AR13" s="15"/>
      <c r="AS13" s="15"/>
      <c r="AT13" s="18"/>
      <c r="AU13" s="14" t="str">
        <f t="shared" si="13"/>
        <v/>
      </c>
      <c r="AV13" s="16"/>
      <c r="AW13" s="15"/>
      <c r="AX13" s="15"/>
      <c r="AY13" s="18"/>
      <c r="AZ13" s="14" t="str">
        <f t="shared" si="14"/>
        <v/>
      </c>
      <c r="BA13" s="16"/>
      <c r="BB13" s="15"/>
      <c r="BC13" s="15"/>
      <c r="BD13" s="18"/>
      <c r="BE13" s="14" t="str">
        <f t="shared" si="15"/>
        <v/>
      </c>
      <c r="BF13" s="16"/>
      <c r="BG13" s="15"/>
      <c r="BH13" s="15"/>
      <c r="BI13" s="18"/>
      <c r="BJ13" s="14" t="str">
        <f t="shared" si="16"/>
        <v/>
      </c>
      <c r="BK13" s="16"/>
      <c r="BL13" s="15"/>
      <c r="BM13" s="15"/>
      <c r="BN13" s="18"/>
      <c r="BO13" s="14" t="str">
        <f t="shared" si="17"/>
        <v/>
      </c>
      <c r="BP13" s="16"/>
      <c r="BQ13" s="15"/>
      <c r="BR13" s="15"/>
      <c r="BS13" s="18"/>
      <c r="BT13" s="14" t="str">
        <f t="shared" si="18"/>
        <v/>
      </c>
      <c r="BU13" s="16"/>
      <c r="BV13" s="15"/>
      <c r="BW13" s="15"/>
      <c r="BX13" s="18"/>
      <c r="BY13" s="14" t="str">
        <f t="shared" si="19"/>
        <v/>
      </c>
      <c r="BZ13" s="16"/>
      <c r="CA13" s="15"/>
      <c r="CB13" s="15"/>
      <c r="CC13" s="18"/>
      <c r="CD13" s="14" t="str">
        <f t="shared" si="20"/>
        <v/>
      </c>
      <c r="CE13" s="16"/>
      <c r="CF13" s="15"/>
      <c r="CG13" s="15"/>
      <c r="CH13" s="18"/>
      <c r="CI13" s="14" t="str">
        <f t="shared" si="21"/>
        <v/>
      </c>
      <c r="CJ13" s="16"/>
      <c r="CK13" s="15"/>
      <c r="CL13" s="15"/>
      <c r="CM13" s="18"/>
      <c r="CN13" s="14" t="str">
        <f t="shared" si="22"/>
        <v/>
      </c>
      <c r="CO13" s="16"/>
      <c r="CP13" s="15"/>
      <c r="CQ13" s="15"/>
      <c r="CR13" s="18"/>
      <c r="CS13" s="14" t="str">
        <f t="shared" si="23"/>
        <v/>
      </c>
      <c r="CT13" s="16"/>
      <c r="CU13" s="15"/>
      <c r="CV13" s="15"/>
      <c r="CW13" s="18"/>
      <c r="CX13" s="14" t="str">
        <f t="shared" si="24"/>
        <v/>
      </c>
      <c r="CY13" s="16"/>
      <c r="CZ13" s="15"/>
      <c r="DA13" s="15"/>
      <c r="DB13" s="18"/>
      <c r="DC13" s="14" t="str">
        <f t="shared" si="25"/>
        <v/>
      </c>
    </row>
    <row r="14" spans="1:109" ht="15" customHeight="1" x14ac:dyDescent="0.25">
      <c r="A14" s="69"/>
      <c r="B14" s="78">
        <f t="shared" si="0"/>
        <v>46033</v>
      </c>
      <c r="C14" s="79">
        <f t="shared" si="3"/>
        <v>46033</v>
      </c>
      <c r="D14" s="69">
        <f t="shared" si="1"/>
        <v>2</v>
      </c>
      <c r="E14" s="1">
        <f t="shared" si="4"/>
        <v>0</v>
      </c>
      <c r="F14" s="2" t="str">
        <f t="shared" si="2"/>
        <v/>
      </c>
      <c r="G14" s="46">
        <f t="shared" si="5"/>
        <v>0</v>
      </c>
      <c r="H14" s="16"/>
      <c r="I14" s="15"/>
      <c r="J14" s="15"/>
      <c r="K14" s="18"/>
      <c r="L14" s="14" t="str">
        <f t="shared" si="6"/>
        <v/>
      </c>
      <c r="M14" s="16"/>
      <c r="N14" s="15"/>
      <c r="O14" s="15"/>
      <c r="P14" s="18"/>
      <c r="Q14" s="14" t="str">
        <f t="shared" si="7"/>
        <v/>
      </c>
      <c r="R14" s="16"/>
      <c r="S14" s="15"/>
      <c r="T14" s="15"/>
      <c r="U14" s="18"/>
      <c r="V14" s="14" t="str">
        <f t="shared" si="8"/>
        <v/>
      </c>
      <c r="W14" s="16"/>
      <c r="X14" s="15"/>
      <c r="Y14" s="15"/>
      <c r="Z14" s="18"/>
      <c r="AA14" s="14" t="str">
        <f t="shared" si="9"/>
        <v/>
      </c>
      <c r="AB14" s="16"/>
      <c r="AC14" s="15"/>
      <c r="AD14" s="15"/>
      <c r="AE14" s="18"/>
      <c r="AF14" s="14" t="str">
        <f t="shared" si="10"/>
        <v/>
      </c>
      <c r="AG14" s="16"/>
      <c r="AH14" s="15"/>
      <c r="AI14" s="15"/>
      <c r="AJ14" s="18"/>
      <c r="AK14" s="14" t="str">
        <f t="shared" si="11"/>
        <v/>
      </c>
      <c r="AL14" s="16"/>
      <c r="AM14" s="15"/>
      <c r="AN14" s="15"/>
      <c r="AO14" s="18"/>
      <c r="AP14" s="14" t="str">
        <f t="shared" si="12"/>
        <v/>
      </c>
      <c r="AQ14" s="16"/>
      <c r="AR14" s="15"/>
      <c r="AS14" s="15"/>
      <c r="AT14" s="18"/>
      <c r="AU14" s="14" t="str">
        <f t="shared" si="13"/>
        <v/>
      </c>
      <c r="AV14" s="16"/>
      <c r="AW14" s="15"/>
      <c r="AX14" s="15"/>
      <c r="AY14" s="18"/>
      <c r="AZ14" s="14" t="str">
        <f t="shared" si="14"/>
        <v/>
      </c>
      <c r="BA14" s="16"/>
      <c r="BB14" s="15"/>
      <c r="BC14" s="15"/>
      <c r="BD14" s="18"/>
      <c r="BE14" s="14" t="str">
        <f t="shared" si="15"/>
        <v/>
      </c>
      <c r="BF14" s="16"/>
      <c r="BG14" s="15"/>
      <c r="BH14" s="15"/>
      <c r="BI14" s="18"/>
      <c r="BJ14" s="14" t="str">
        <f t="shared" si="16"/>
        <v/>
      </c>
      <c r="BK14" s="16"/>
      <c r="BL14" s="15"/>
      <c r="BM14" s="15"/>
      <c r="BN14" s="18"/>
      <c r="BO14" s="14" t="str">
        <f t="shared" si="17"/>
        <v/>
      </c>
      <c r="BP14" s="16"/>
      <c r="BQ14" s="15"/>
      <c r="BR14" s="15"/>
      <c r="BS14" s="18"/>
      <c r="BT14" s="14" t="str">
        <f t="shared" si="18"/>
        <v/>
      </c>
      <c r="BU14" s="16"/>
      <c r="BV14" s="15"/>
      <c r="BW14" s="15"/>
      <c r="BX14" s="18"/>
      <c r="BY14" s="14" t="str">
        <f t="shared" si="19"/>
        <v/>
      </c>
      <c r="BZ14" s="16"/>
      <c r="CA14" s="15"/>
      <c r="CB14" s="15"/>
      <c r="CC14" s="18"/>
      <c r="CD14" s="14" t="str">
        <f t="shared" si="20"/>
        <v/>
      </c>
      <c r="CE14" s="16"/>
      <c r="CF14" s="15"/>
      <c r="CG14" s="15"/>
      <c r="CH14" s="18"/>
      <c r="CI14" s="14" t="str">
        <f t="shared" si="21"/>
        <v/>
      </c>
      <c r="CJ14" s="16"/>
      <c r="CK14" s="15"/>
      <c r="CL14" s="15"/>
      <c r="CM14" s="18"/>
      <c r="CN14" s="14" t="str">
        <f t="shared" si="22"/>
        <v/>
      </c>
      <c r="CO14" s="16"/>
      <c r="CP14" s="15"/>
      <c r="CQ14" s="15"/>
      <c r="CR14" s="18"/>
      <c r="CS14" s="14" t="str">
        <f t="shared" si="23"/>
        <v/>
      </c>
      <c r="CT14" s="16"/>
      <c r="CU14" s="15"/>
      <c r="CV14" s="15"/>
      <c r="CW14" s="18"/>
      <c r="CX14" s="14" t="str">
        <f t="shared" si="24"/>
        <v/>
      </c>
      <c r="CY14" s="16"/>
      <c r="CZ14" s="15"/>
      <c r="DA14" s="15"/>
      <c r="DB14" s="18"/>
      <c r="DC14" s="14" t="str">
        <f t="shared" si="25"/>
        <v/>
      </c>
    </row>
    <row r="15" spans="1:109" ht="15" customHeight="1" x14ac:dyDescent="0.25">
      <c r="A15" s="69"/>
      <c r="B15" s="78">
        <f t="shared" si="0"/>
        <v>46034</v>
      </c>
      <c r="C15" s="79">
        <f t="shared" si="3"/>
        <v>46034</v>
      </c>
      <c r="D15" s="69">
        <f t="shared" si="1"/>
        <v>3</v>
      </c>
      <c r="E15" s="1">
        <f t="shared" si="4"/>
        <v>0</v>
      </c>
      <c r="F15" s="2" t="str">
        <f t="shared" si="2"/>
        <v/>
      </c>
      <c r="G15" s="46">
        <f t="shared" si="5"/>
        <v>0</v>
      </c>
      <c r="H15" s="16"/>
      <c r="I15" s="15"/>
      <c r="J15" s="15"/>
      <c r="K15" s="18"/>
      <c r="L15" s="14" t="str">
        <f t="shared" si="6"/>
        <v/>
      </c>
      <c r="M15" s="16"/>
      <c r="N15" s="15"/>
      <c r="O15" s="15"/>
      <c r="P15" s="18"/>
      <c r="Q15" s="14" t="str">
        <f t="shared" si="7"/>
        <v/>
      </c>
      <c r="R15" s="16"/>
      <c r="S15" s="15"/>
      <c r="T15" s="15"/>
      <c r="U15" s="18"/>
      <c r="V15" s="14" t="str">
        <f t="shared" si="8"/>
        <v/>
      </c>
      <c r="W15" s="16"/>
      <c r="X15" s="15"/>
      <c r="Y15" s="15"/>
      <c r="Z15" s="18"/>
      <c r="AA15" s="14" t="str">
        <f t="shared" si="9"/>
        <v/>
      </c>
      <c r="AB15" s="16"/>
      <c r="AC15" s="15"/>
      <c r="AD15" s="15"/>
      <c r="AE15" s="18"/>
      <c r="AF15" s="14" t="str">
        <f t="shared" si="10"/>
        <v/>
      </c>
      <c r="AG15" s="16"/>
      <c r="AH15" s="15"/>
      <c r="AI15" s="15"/>
      <c r="AJ15" s="18"/>
      <c r="AK15" s="14" t="str">
        <f t="shared" si="11"/>
        <v/>
      </c>
      <c r="AL15" s="16"/>
      <c r="AM15" s="15"/>
      <c r="AN15" s="15"/>
      <c r="AO15" s="18"/>
      <c r="AP15" s="14" t="str">
        <f t="shared" si="12"/>
        <v/>
      </c>
      <c r="AQ15" s="16"/>
      <c r="AR15" s="15"/>
      <c r="AS15" s="15"/>
      <c r="AT15" s="18"/>
      <c r="AU15" s="14" t="str">
        <f t="shared" si="13"/>
        <v/>
      </c>
      <c r="AV15" s="16"/>
      <c r="AW15" s="15"/>
      <c r="AX15" s="15"/>
      <c r="AY15" s="18"/>
      <c r="AZ15" s="14" t="str">
        <f t="shared" si="14"/>
        <v/>
      </c>
      <c r="BA15" s="16"/>
      <c r="BB15" s="15"/>
      <c r="BC15" s="15"/>
      <c r="BD15" s="18"/>
      <c r="BE15" s="14" t="str">
        <f t="shared" si="15"/>
        <v/>
      </c>
      <c r="BF15" s="16"/>
      <c r="BG15" s="15"/>
      <c r="BH15" s="15"/>
      <c r="BI15" s="18"/>
      <c r="BJ15" s="14" t="str">
        <f t="shared" si="16"/>
        <v/>
      </c>
      <c r="BK15" s="16"/>
      <c r="BL15" s="15"/>
      <c r="BM15" s="15"/>
      <c r="BN15" s="18"/>
      <c r="BO15" s="14" t="str">
        <f t="shared" si="17"/>
        <v/>
      </c>
      <c r="BP15" s="16"/>
      <c r="BQ15" s="15"/>
      <c r="BR15" s="15"/>
      <c r="BS15" s="18"/>
      <c r="BT15" s="14" t="str">
        <f t="shared" si="18"/>
        <v/>
      </c>
      <c r="BU15" s="16"/>
      <c r="BV15" s="15"/>
      <c r="BW15" s="15"/>
      <c r="BX15" s="18"/>
      <c r="BY15" s="14" t="str">
        <f t="shared" si="19"/>
        <v/>
      </c>
      <c r="BZ15" s="16"/>
      <c r="CA15" s="15"/>
      <c r="CB15" s="15"/>
      <c r="CC15" s="18"/>
      <c r="CD15" s="14" t="str">
        <f t="shared" si="20"/>
        <v/>
      </c>
      <c r="CE15" s="16"/>
      <c r="CF15" s="15"/>
      <c r="CG15" s="15"/>
      <c r="CH15" s="18"/>
      <c r="CI15" s="14" t="str">
        <f t="shared" si="21"/>
        <v/>
      </c>
      <c r="CJ15" s="16"/>
      <c r="CK15" s="15"/>
      <c r="CL15" s="15"/>
      <c r="CM15" s="18"/>
      <c r="CN15" s="14" t="str">
        <f t="shared" si="22"/>
        <v/>
      </c>
      <c r="CO15" s="16"/>
      <c r="CP15" s="15"/>
      <c r="CQ15" s="15"/>
      <c r="CR15" s="18"/>
      <c r="CS15" s="14" t="str">
        <f t="shared" si="23"/>
        <v/>
      </c>
      <c r="CT15" s="16"/>
      <c r="CU15" s="15"/>
      <c r="CV15" s="15"/>
      <c r="CW15" s="18"/>
      <c r="CX15" s="14" t="str">
        <f t="shared" si="24"/>
        <v/>
      </c>
      <c r="CY15" s="16"/>
      <c r="CZ15" s="15"/>
      <c r="DA15" s="15"/>
      <c r="DB15" s="18"/>
      <c r="DC15" s="14" t="str">
        <f t="shared" si="25"/>
        <v/>
      </c>
    </row>
    <row r="16" spans="1:109" ht="15" customHeight="1" x14ac:dyDescent="0.25">
      <c r="A16" s="69"/>
      <c r="B16" s="78">
        <f t="shared" si="0"/>
        <v>46035</v>
      </c>
      <c r="C16" s="79">
        <f t="shared" si="3"/>
        <v>46035</v>
      </c>
      <c r="D16" s="69">
        <f t="shared" si="1"/>
        <v>3</v>
      </c>
      <c r="E16" s="1">
        <f t="shared" si="4"/>
        <v>0</v>
      </c>
      <c r="F16" s="2" t="str">
        <f t="shared" si="2"/>
        <v/>
      </c>
      <c r="G16" s="46">
        <f t="shared" si="5"/>
        <v>0</v>
      </c>
      <c r="H16" s="16"/>
      <c r="I16" s="15"/>
      <c r="J16" s="15"/>
      <c r="K16" s="18"/>
      <c r="L16" s="14" t="str">
        <f t="shared" si="6"/>
        <v/>
      </c>
      <c r="M16" s="16"/>
      <c r="N16" s="15"/>
      <c r="O16" s="15"/>
      <c r="P16" s="18"/>
      <c r="Q16" s="14" t="str">
        <f t="shared" si="7"/>
        <v/>
      </c>
      <c r="R16" s="16"/>
      <c r="S16" s="15"/>
      <c r="T16" s="15"/>
      <c r="U16" s="18"/>
      <c r="V16" s="14" t="str">
        <f t="shared" si="8"/>
        <v/>
      </c>
      <c r="W16" s="16"/>
      <c r="X16" s="15"/>
      <c r="Y16" s="15"/>
      <c r="Z16" s="18"/>
      <c r="AA16" s="14" t="str">
        <f t="shared" si="9"/>
        <v/>
      </c>
      <c r="AB16" s="16"/>
      <c r="AC16" s="15"/>
      <c r="AD16" s="15"/>
      <c r="AE16" s="18"/>
      <c r="AF16" s="14" t="str">
        <f t="shared" si="10"/>
        <v/>
      </c>
      <c r="AG16" s="16"/>
      <c r="AH16" s="15"/>
      <c r="AI16" s="15"/>
      <c r="AJ16" s="18"/>
      <c r="AK16" s="14" t="str">
        <f t="shared" si="11"/>
        <v/>
      </c>
      <c r="AL16" s="16"/>
      <c r="AM16" s="15"/>
      <c r="AN16" s="15"/>
      <c r="AO16" s="18"/>
      <c r="AP16" s="14" t="str">
        <f t="shared" si="12"/>
        <v/>
      </c>
      <c r="AQ16" s="16"/>
      <c r="AR16" s="15"/>
      <c r="AS16" s="15"/>
      <c r="AT16" s="18"/>
      <c r="AU16" s="14" t="str">
        <f t="shared" si="13"/>
        <v/>
      </c>
      <c r="AV16" s="16"/>
      <c r="AW16" s="15"/>
      <c r="AX16" s="15"/>
      <c r="AY16" s="18"/>
      <c r="AZ16" s="14" t="str">
        <f t="shared" si="14"/>
        <v/>
      </c>
      <c r="BA16" s="16"/>
      <c r="BB16" s="15"/>
      <c r="BC16" s="15"/>
      <c r="BD16" s="18"/>
      <c r="BE16" s="14" t="str">
        <f t="shared" si="15"/>
        <v/>
      </c>
      <c r="BF16" s="16"/>
      <c r="BG16" s="15"/>
      <c r="BH16" s="15"/>
      <c r="BI16" s="18"/>
      <c r="BJ16" s="14" t="str">
        <f t="shared" si="16"/>
        <v/>
      </c>
      <c r="BK16" s="16"/>
      <c r="BL16" s="15"/>
      <c r="BM16" s="15"/>
      <c r="BN16" s="18"/>
      <c r="BO16" s="14" t="str">
        <f t="shared" si="17"/>
        <v/>
      </c>
      <c r="BP16" s="16"/>
      <c r="BQ16" s="15"/>
      <c r="BR16" s="15"/>
      <c r="BS16" s="18"/>
      <c r="BT16" s="14" t="str">
        <f t="shared" si="18"/>
        <v/>
      </c>
      <c r="BU16" s="16"/>
      <c r="BV16" s="15"/>
      <c r="BW16" s="15"/>
      <c r="BX16" s="18"/>
      <c r="BY16" s="14" t="str">
        <f t="shared" si="19"/>
        <v/>
      </c>
      <c r="BZ16" s="16"/>
      <c r="CA16" s="15"/>
      <c r="CB16" s="15"/>
      <c r="CC16" s="18"/>
      <c r="CD16" s="14" t="str">
        <f t="shared" si="20"/>
        <v/>
      </c>
      <c r="CE16" s="16"/>
      <c r="CF16" s="15"/>
      <c r="CG16" s="15"/>
      <c r="CH16" s="18"/>
      <c r="CI16" s="14" t="str">
        <f t="shared" si="21"/>
        <v/>
      </c>
      <c r="CJ16" s="16"/>
      <c r="CK16" s="15"/>
      <c r="CL16" s="15"/>
      <c r="CM16" s="18"/>
      <c r="CN16" s="14" t="str">
        <f t="shared" si="22"/>
        <v/>
      </c>
      <c r="CO16" s="16"/>
      <c r="CP16" s="15"/>
      <c r="CQ16" s="15"/>
      <c r="CR16" s="18"/>
      <c r="CS16" s="14" t="str">
        <f t="shared" si="23"/>
        <v/>
      </c>
      <c r="CT16" s="16"/>
      <c r="CU16" s="15"/>
      <c r="CV16" s="15"/>
      <c r="CW16" s="18"/>
      <c r="CX16" s="14" t="str">
        <f t="shared" si="24"/>
        <v/>
      </c>
      <c r="CY16" s="16"/>
      <c r="CZ16" s="15"/>
      <c r="DA16" s="15"/>
      <c r="DB16" s="18"/>
      <c r="DC16" s="14" t="str">
        <f t="shared" si="25"/>
        <v/>
      </c>
    </row>
    <row r="17" spans="1:107" ht="15" customHeight="1" x14ac:dyDescent="0.25">
      <c r="A17" s="69"/>
      <c r="B17" s="78">
        <f t="shared" si="0"/>
        <v>46036</v>
      </c>
      <c r="C17" s="79">
        <f t="shared" si="3"/>
        <v>46036</v>
      </c>
      <c r="D17" s="69">
        <f t="shared" si="1"/>
        <v>3</v>
      </c>
      <c r="E17" s="1">
        <f t="shared" si="4"/>
        <v>0</v>
      </c>
      <c r="F17" s="2" t="str">
        <f t="shared" si="2"/>
        <v/>
      </c>
      <c r="G17" s="46">
        <f t="shared" si="5"/>
        <v>0</v>
      </c>
      <c r="H17" s="16"/>
      <c r="I17" s="15"/>
      <c r="J17" s="15"/>
      <c r="K17" s="18"/>
      <c r="L17" s="14" t="str">
        <f t="shared" si="6"/>
        <v/>
      </c>
      <c r="M17" s="16"/>
      <c r="N17" s="15"/>
      <c r="O17" s="15"/>
      <c r="P17" s="18"/>
      <c r="Q17" s="14" t="str">
        <f t="shared" si="7"/>
        <v/>
      </c>
      <c r="R17" s="16"/>
      <c r="S17" s="15"/>
      <c r="T17" s="15"/>
      <c r="U17" s="18"/>
      <c r="V17" s="14" t="str">
        <f t="shared" si="8"/>
        <v/>
      </c>
      <c r="W17" s="16"/>
      <c r="X17" s="15"/>
      <c r="Y17" s="15"/>
      <c r="Z17" s="18"/>
      <c r="AA17" s="14" t="str">
        <f t="shared" si="9"/>
        <v/>
      </c>
      <c r="AB17" s="16"/>
      <c r="AC17" s="15"/>
      <c r="AD17" s="15"/>
      <c r="AE17" s="18"/>
      <c r="AF17" s="14" t="str">
        <f t="shared" si="10"/>
        <v/>
      </c>
      <c r="AG17" s="16"/>
      <c r="AH17" s="15"/>
      <c r="AI17" s="15"/>
      <c r="AJ17" s="18"/>
      <c r="AK17" s="14" t="str">
        <f t="shared" si="11"/>
        <v/>
      </c>
      <c r="AL17" s="16"/>
      <c r="AM17" s="15"/>
      <c r="AN17" s="15"/>
      <c r="AO17" s="18"/>
      <c r="AP17" s="14" t="str">
        <f t="shared" si="12"/>
        <v/>
      </c>
      <c r="AQ17" s="16"/>
      <c r="AR17" s="15"/>
      <c r="AS17" s="15"/>
      <c r="AT17" s="18"/>
      <c r="AU17" s="14" t="str">
        <f t="shared" si="13"/>
        <v/>
      </c>
      <c r="AV17" s="16"/>
      <c r="AW17" s="15"/>
      <c r="AX17" s="15"/>
      <c r="AY17" s="18"/>
      <c r="AZ17" s="14" t="str">
        <f t="shared" si="14"/>
        <v/>
      </c>
      <c r="BA17" s="16"/>
      <c r="BB17" s="15"/>
      <c r="BC17" s="15"/>
      <c r="BD17" s="18"/>
      <c r="BE17" s="14" t="str">
        <f t="shared" si="15"/>
        <v/>
      </c>
      <c r="BF17" s="16"/>
      <c r="BG17" s="15"/>
      <c r="BH17" s="15"/>
      <c r="BI17" s="18"/>
      <c r="BJ17" s="14" t="str">
        <f t="shared" si="16"/>
        <v/>
      </c>
      <c r="BK17" s="16"/>
      <c r="BL17" s="15"/>
      <c r="BM17" s="15"/>
      <c r="BN17" s="18"/>
      <c r="BO17" s="14" t="str">
        <f t="shared" si="17"/>
        <v/>
      </c>
      <c r="BP17" s="16"/>
      <c r="BQ17" s="15"/>
      <c r="BR17" s="15"/>
      <c r="BS17" s="18"/>
      <c r="BT17" s="14" t="str">
        <f t="shared" si="18"/>
        <v/>
      </c>
      <c r="BU17" s="16"/>
      <c r="BV17" s="15"/>
      <c r="BW17" s="15"/>
      <c r="BX17" s="18"/>
      <c r="BY17" s="14" t="str">
        <f t="shared" si="19"/>
        <v/>
      </c>
      <c r="BZ17" s="16"/>
      <c r="CA17" s="15"/>
      <c r="CB17" s="15"/>
      <c r="CC17" s="18"/>
      <c r="CD17" s="14" t="str">
        <f t="shared" si="20"/>
        <v/>
      </c>
      <c r="CE17" s="16"/>
      <c r="CF17" s="15"/>
      <c r="CG17" s="15"/>
      <c r="CH17" s="18"/>
      <c r="CI17" s="14" t="str">
        <f t="shared" si="21"/>
        <v/>
      </c>
      <c r="CJ17" s="16"/>
      <c r="CK17" s="15"/>
      <c r="CL17" s="15"/>
      <c r="CM17" s="18"/>
      <c r="CN17" s="14" t="str">
        <f t="shared" si="22"/>
        <v/>
      </c>
      <c r="CO17" s="16"/>
      <c r="CP17" s="15"/>
      <c r="CQ17" s="15"/>
      <c r="CR17" s="18"/>
      <c r="CS17" s="14" t="str">
        <f t="shared" si="23"/>
        <v/>
      </c>
      <c r="CT17" s="16"/>
      <c r="CU17" s="15"/>
      <c r="CV17" s="15"/>
      <c r="CW17" s="18"/>
      <c r="CX17" s="14" t="str">
        <f t="shared" si="24"/>
        <v/>
      </c>
      <c r="CY17" s="16"/>
      <c r="CZ17" s="15"/>
      <c r="DA17" s="15"/>
      <c r="DB17" s="18"/>
      <c r="DC17" s="14" t="str">
        <f t="shared" si="25"/>
        <v/>
      </c>
    </row>
    <row r="18" spans="1:107" ht="15" customHeight="1" x14ac:dyDescent="0.25">
      <c r="A18" s="69"/>
      <c r="B18" s="78">
        <f t="shared" si="0"/>
        <v>46037</v>
      </c>
      <c r="C18" s="79">
        <f t="shared" si="3"/>
        <v>46037</v>
      </c>
      <c r="D18" s="69">
        <f t="shared" si="1"/>
        <v>3</v>
      </c>
      <c r="E18" s="1">
        <f t="shared" si="4"/>
        <v>0</v>
      </c>
      <c r="F18" s="2" t="str">
        <f t="shared" si="2"/>
        <v/>
      </c>
      <c r="G18" s="46">
        <f t="shared" si="5"/>
        <v>0</v>
      </c>
      <c r="H18" s="16"/>
      <c r="I18" s="15"/>
      <c r="J18" s="15"/>
      <c r="K18" s="18"/>
      <c r="L18" s="14" t="str">
        <f t="shared" si="6"/>
        <v/>
      </c>
      <c r="M18" s="16"/>
      <c r="N18" s="15"/>
      <c r="O18" s="15"/>
      <c r="P18" s="18"/>
      <c r="Q18" s="14" t="str">
        <f t="shared" si="7"/>
        <v/>
      </c>
      <c r="R18" s="16"/>
      <c r="S18" s="15"/>
      <c r="T18" s="15"/>
      <c r="U18" s="18"/>
      <c r="V18" s="14" t="str">
        <f t="shared" si="8"/>
        <v/>
      </c>
      <c r="W18" s="16"/>
      <c r="X18" s="15"/>
      <c r="Y18" s="15"/>
      <c r="Z18" s="18"/>
      <c r="AA18" s="14" t="str">
        <f t="shared" si="9"/>
        <v/>
      </c>
      <c r="AB18" s="16"/>
      <c r="AC18" s="15"/>
      <c r="AD18" s="15"/>
      <c r="AE18" s="18"/>
      <c r="AF18" s="14" t="str">
        <f t="shared" si="10"/>
        <v/>
      </c>
      <c r="AG18" s="16"/>
      <c r="AH18" s="15"/>
      <c r="AI18" s="15"/>
      <c r="AJ18" s="18"/>
      <c r="AK18" s="14" t="str">
        <f t="shared" si="11"/>
        <v/>
      </c>
      <c r="AL18" s="16"/>
      <c r="AM18" s="15"/>
      <c r="AN18" s="15"/>
      <c r="AO18" s="18"/>
      <c r="AP18" s="14" t="str">
        <f t="shared" si="12"/>
        <v/>
      </c>
      <c r="AQ18" s="16"/>
      <c r="AR18" s="15"/>
      <c r="AS18" s="15"/>
      <c r="AT18" s="18"/>
      <c r="AU18" s="14" t="str">
        <f t="shared" si="13"/>
        <v/>
      </c>
      <c r="AV18" s="16"/>
      <c r="AW18" s="15"/>
      <c r="AX18" s="15"/>
      <c r="AY18" s="18"/>
      <c r="AZ18" s="14" t="str">
        <f t="shared" si="14"/>
        <v/>
      </c>
      <c r="BA18" s="16"/>
      <c r="BB18" s="15"/>
      <c r="BC18" s="15"/>
      <c r="BD18" s="18"/>
      <c r="BE18" s="14" t="str">
        <f t="shared" si="15"/>
        <v/>
      </c>
      <c r="BF18" s="16"/>
      <c r="BG18" s="15"/>
      <c r="BH18" s="15"/>
      <c r="BI18" s="18"/>
      <c r="BJ18" s="14" t="str">
        <f t="shared" si="16"/>
        <v/>
      </c>
      <c r="BK18" s="16"/>
      <c r="BL18" s="15"/>
      <c r="BM18" s="15"/>
      <c r="BN18" s="18"/>
      <c r="BO18" s="14" t="str">
        <f t="shared" si="17"/>
        <v/>
      </c>
      <c r="BP18" s="16"/>
      <c r="BQ18" s="15"/>
      <c r="BR18" s="15"/>
      <c r="BS18" s="18"/>
      <c r="BT18" s="14" t="str">
        <f t="shared" si="18"/>
        <v/>
      </c>
      <c r="BU18" s="16"/>
      <c r="BV18" s="15"/>
      <c r="BW18" s="15"/>
      <c r="BX18" s="18"/>
      <c r="BY18" s="14" t="str">
        <f t="shared" si="19"/>
        <v/>
      </c>
      <c r="BZ18" s="16"/>
      <c r="CA18" s="15"/>
      <c r="CB18" s="15"/>
      <c r="CC18" s="18"/>
      <c r="CD18" s="14" t="str">
        <f t="shared" si="20"/>
        <v/>
      </c>
      <c r="CE18" s="16"/>
      <c r="CF18" s="15"/>
      <c r="CG18" s="15"/>
      <c r="CH18" s="18"/>
      <c r="CI18" s="14" t="str">
        <f t="shared" si="21"/>
        <v/>
      </c>
      <c r="CJ18" s="16"/>
      <c r="CK18" s="15"/>
      <c r="CL18" s="15"/>
      <c r="CM18" s="18"/>
      <c r="CN18" s="14" t="str">
        <f t="shared" si="22"/>
        <v/>
      </c>
      <c r="CO18" s="16"/>
      <c r="CP18" s="15"/>
      <c r="CQ18" s="15"/>
      <c r="CR18" s="18"/>
      <c r="CS18" s="14" t="str">
        <f t="shared" si="23"/>
        <v/>
      </c>
      <c r="CT18" s="16"/>
      <c r="CU18" s="15"/>
      <c r="CV18" s="15"/>
      <c r="CW18" s="18"/>
      <c r="CX18" s="14" t="str">
        <f t="shared" si="24"/>
        <v/>
      </c>
      <c r="CY18" s="16"/>
      <c r="CZ18" s="15"/>
      <c r="DA18" s="15"/>
      <c r="DB18" s="18"/>
      <c r="DC18" s="14" t="str">
        <f t="shared" si="25"/>
        <v/>
      </c>
    </row>
    <row r="19" spans="1:107" ht="15" customHeight="1" x14ac:dyDescent="0.25">
      <c r="A19" s="69"/>
      <c r="B19" s="78">
        <f t="shared" si="0"/>
        <v>46038</v>
      </c>
      <c r="C19" s="79">
        <f t="shared" si="3"/>
        <v>46038</v>
      </c>
      <c r="D19" s="69">
        <f t="shared" si="1"/>
        <v>3</v>
      </c>
      <c r="E19" s="1">
        <f t="shared" si="4"/>
        <v>0</v>
      </c>
      <c r="F19" s="2" t="str">
        <f t="shared" si="2"/>
        <v/>
      </c>
      <c r="G19" s="46">
        <f t="shared" si="5"/>
        <v>0</v>
      </c>
      <c r="H19" s="16"/>
      <c r="I19" s="15"/>
      <c r="J19" s="15"/>
      <c r="K19" s="18"/>
      <c r="L19" s="14" t="str">
        <f t="shared" si="6"/>
        <v/>
      </c>
      <c r="M19" s="16"/>
      <c r="N19" s="15"/>
      <c r="O19" s="15"/>
      <c r="P19" s="18"/>
      <c r="Q19" s="14" t="str">
        <f t="shared" si="7"/>
        <v/>
      </c>
      <c r="R19" s="16"/>
      <c r="S19" s="15"/>
      <c r="T19" s="15"/>
      <c r="U19" s="18"/>
      <c r="V19" s="14" t="str">
        <f t="shared" si="8"/>
        <v/>
      </c>
      <c r="W19" s="16"/>
      <c r="X19" s="15"/>
      <c r="Y19" s="15"/>
      <c r="Z19" s="18"/>
      <c r="AA19" s="14" t="str">
        <f t="shared" si="9"/>
        <v/>
      </c>
      <c r="AB19" s="16"/>
      <c r="AC19" s="15"/>
      <c r="AD19" s="15"/>
      <c r="AE19" s="18"/>
      <c r="AF19" s="14" t="str">
        <f t="shared" si="10"/>
        <v/>
      </c>
      <c r="AG19" s="16"/>
      <c r="AH19" s="15"/>
      <c r="AI19" s="15"/>
      <c r="AJ19" s="18"/>
      <c r="AK19" s="14" t="str">
        <f t="shared" si="11"/>
        <v/>
      </c>
      <c r="AL19" s="16"/>
      <c r="AM19" s="15"/>
      <c r="AN19" s="15"/>
      <c r="AO19" s="18"/>
      <c r="AP19" s="14" t="str">
        <f t="shared" si="12"/>
        <v/>
      </c>
      <c r="AQ19" s="16"/>
      <c r="AR19" s="15"/>
      <c r="AS19" s="15"/>
      <c r="AT19" s="18"/>
      <c r="AU19" s="14" t="str">
        <f t="shared" si="13"/>
        <v/>
      </c>
      <c r="AV19" s="16"/>
      <c r="AW19" s="15"/>
      <c r="AX19" s="15"/>
      <c r="AY19" s="18"/>
      <c r="AZ19" s="14" t="str">
        <f t="shared" si="14"/>
        <v/>
      </c>
      <c r="BA19" s="16"/>
      <c r="BB19" s="15"/>
      <c r="BC19" s="15"/>
      <c r="BD19" s="18"/>
      <c r="BE19" s="14" t="str">
        <f t="shared" si="15"/>
        <v/>
      </c>
      <c r="BF19" s="16"/>
      <c r="BG19" s="15"/>
      <c r="BH19" s="15"/>
      <c r="BI19" s="18"/>
      <c r="BJ19" s="14" t="str">
        <f t="shared" si="16"/>
        <v/>
      </c>
      <c r="BK19" s="16"/>
      <c r="BL19" s="15"/>
      <c r="BM19" s="15"/>
      <c r="BN19" s="18"/>
      <c r="BO19" s="14" t="str">
        <f t="shared" si="17"/>
        <v/>
      </c>
      <c r="BP19" s="16"/>
      <c r="BQ19" s="15"/>
      <c r="BR19" s="15"/>
      <c r="BS19" s="18"/>
      <c r="BT19" s="14" t="str">
        <f t="shared" si="18"/>
        <v/>
      </c>
      <c r="BU19" s="16"/>
      <c r="BV19" s="15"/>
      <c r="BW19" s="15"/>
      <c r="BX19" s="18"/>
      <c r="BY19" s="14" t="str">
        <f t="shared" si="19"/>
        <v/>
      </c>
      <c r="BZ19" s="16"/>
      <c r="CA19" s="15"/>
      <c r="CB19" s="15"/>
      <c r="CC19" s="18"/>
      <c r="CD19" s="14" t="str">
        <f t="shared" si="20"/>
        <v/>
      </c>
      <c r="CE19" s="16"/>
      <c r="CF19" s="15"/>
      <c r="CG19" s="15"/>
      <c r="CH19" s="18"/>
      <c r="CI19" s="14" t="str">
        <f t="shared" si="21"/>
        <v/>
      </c>
      <c r="CJ19" s="16"/>
      <c r="CK19" s="15"/>
      <c r="CL19" s="15"/>
      <c r="CM19" s="18"/>
      <c r="CN19" s="14" t="str">
        <f t="shared" si="22"/>
        <v/>
      </c>
      <c r="CO19" s="16"/>
      <c r="CP19" s="15"/>
      <c r="CQ19" s="15"/>
      <c r="CR19" s="18"/>
      <c r="CS19" s="14" t="str">
        <f t="shared" si="23"/>
        <v/>
      </c>
      <c r="CT19" s="16"/>
      <c r="CU19" s="15"/>
      <c r="CV19" s="15"/>
      <c r="CW19" s="18"/>
      <c r="CX19" s="14" t="str">
        <f t="shared" si="24"/>
        <v/>
      </c>
      <c r="CY19" s="16"/>
      <c r="CZ19" s="15"/>
      <c r="DA19" s="15"/>
      <c r="DB19" s="18"/>
      <c r="DC19" s="14" t="str">
        <f t="shared" si="25"/>
        <v/>
      </c>
    </row>
    <row r="20" spans="1:107" ht="15" customHeight="1" x14ac:dyDescent="0.25">
      <c r="A20" s="69"/>
      <c r="B20" s="78">
        <f t="shared" si="0"/>
        <v>46039</v>
      </c>
      <c r="C20" s="79">
        <f t="shared" si="3"/>
        <v>46039</v>
      </c>
      <c r="D20" s="69">
        <f t="shared" si="1"/>
        <v>3</v>
      </c>
      <c r="E20" s="1">
        <f t="shared" si="4"/>
        <v>0</v>
      </c>
      <c r="F20" s="2" t="str">
        <f t="shared" si="2"/>
        <v/>
      </c>
      <c r="G20" s="46">
        <f t="shared" si="5"/>
        <v>0</v>
      </c>
      <c r="H20" s="16"/>
      <c r="I20" s="15"/>
      <c r="J20" s="15"/>
      <c r="K20" s="18"/>
      <c r="L20" s="14" t="str">
        <f t="shared" si="6"/>
        <v/>
      </c>
      <c r="M20" s="16"/>
      <c r="N20" s="15"/>
      <c r="O20" s="15"/>
      <c r="P20" s="18"/>
      <c r="Q20" s="14" t="str">
        <f t="shared" si="7"/>
        <v/>
      </c>
      <c r="R20" s="16"/>
      <c r="S20" s="15"/>
      <c r="T20" s="15"/>
      <c r="U20" s="18"/>
      <c r="V20" s="14" t="str">
        <f t="shared" si="8"/>
        <v/>
      </c>
      <c r="W20" s="16"/>
      <c r="X20" s="15"/>
      <c r="Y20" s="15"/>
      <c r="Z20" s="18"/>
      <c r="AA20" s="14" t="str">
        <f t="shared" si="9"/>
        <v/>
      </c>
      <c r="AB20" s="16"/>
      <c r="AC20" s="15"/>
      <c r="AD20" s="15"/>
      <c r="AE20" s="18"/>
      <c r="AF20" s="14" t="str">
        <f t="shared" si="10"/>
        <v/>
      </c>
      <c r="AG20" s="16"/>
      <c r="AH20" s="15"/>
      <c r="AI20" s="15"/>
      <c r="AJ20" s="18"/>
      <c r="AK20" s="14" t="str">
        <f t="shared" si="11"/>
        <v/>
      </c>
      <c r="AL20" s="16"/>
      <c r="AM20" s="15"/>
      <c r="AN20" s="15"/>
      <c r="AO20" s="18"/>
      <c r="AP20" s="14" t="str">
        <f t="shared" si="12"/>
        <v/>
      </c>
      <c r="AQ20" s="16"/>
      <c r="AR20" s="15"/>
      <c r="AS20" s="15"/>
      <c r="AT20" s="18"/>
      <c r="AU20" s="14" t="str">
        <f t="shared" si="13"/>
        <v/>
      </c>
      <c r="AV20" s="16"/>
      <c r="AW20" s="15"/>
      <c r="AX20" s="15"/>
      <c r="AY20" s="18"/>
      <c r="AZ20" s="14" t="str">
        <f t="shared" si="14"/>
        <v/>
      </c>
      <c r="BA20" s="16"/>
      <c r="BB20" s="15"/>
      <c r="BC20" s="15"/>
      <c r="BD20" s="18"/>
      <c r="BE20" s="14" t="str">
        <f t="shared" si="15"/>
        <v/>
      </c>
      <c r="BF20" s="16"/>
      <c r="BG20" s="15"/>
      <c r="BH20" s="15"/>
      <c r="BI20" s="18"/>
      <c r="BJ20" s="14" t="str">
        <f t="shared" si="16"/>
        <v/>
      </c>
      <c r="BK20" s="16"/>
      <c r="BL20" s="15"/>
      <c r="BM20" s="15"/>
      <c r="BN20" s="18"/>
      <c r="BO20" s="14" t="str">
        <f t="shared" si="17"/>
        <v/>
      </c>
      <c r="BP20" s="16"/>
      <c r="BQ20" s="15"/>
      <c r="BR20" s="15"/>
      <c r="BS20" s="18"/>
      <c r="BT20" s="14" t="str">
        <f t="shared" si="18"/>
        <v/>
      </c>
      <c r="BU20" s="16"/>
      <c r="BV20" s="15"/>
      <c r="BW20" s="15"/>
      <c r="BX20" s="18"/>
      <c r="BY20" s="14" t="str">
        <f t="shared" si="19"/>
        <v/>
      </c>
      <c r="BZ20" s="16"/>
      <c r="CA20" s="15"/>
      <c r="CB20" s="15"/>
      <c r="CC20" s="18"/>
      <c r="CD20" s="14" t="str">
        <f t="shared" si="20"/>
        <v/>
      </c>
      <c r="CE20" s="16"/>
      <c r="CF20" s="15"/>
      <c r="CG20" s="15"/>
      <c r="CH20" s="18"/>
      <c r="CI20" s="14" t="str">
        <f t="shared" si="21"/>
        <v/>
      </c>
      <c r="CJ20" s="16"/>
      <c r="CK20" s="15"/>
      <c r="CL20" s="15"/>
      <c r="CM20" s="18"/>
      <c r="CN20" s="14" t="str">
        <f t="shared" si="22"/>
        <v/>
      </c>
      <c r="CO20" s="16"/>
      <c r="CP20" s="15"/>
      <c r="CQ20" s="15"/>
      <c r="CR20" s="18"/>
      <c r="CS20" s="14" t="str">
        <f t="shared" si="23"/>
        <v/>
      </c>
      <c r="CT20" s="16"/>
      <c r="CU20" s="15"/>
      <c r="CV20" s="15"/>
      <c r="CW20" s="18"/>
      <c r="CX20" s="14" t="str">
        <f t="shared" si="24"/>
        <v/>
      </c>
      <c r="CY20" s="16"/>
      <c r="CZ20" s="15"/>
      <c r="DA20" s="15"/>
      <c r="DB20" s="18"/>
      <c r="DC20" s="14" t="str">
        <f t="shared" si="25"/>
        <v/>
      </c>
    </row>
    <row r="21" spans="1:107" ht="15" customHeight="1" x14ac:dyDescent="0.25">
      <c r="A21" s="69"/>
      <c r="B21" s="78">
        <f t="shared" si="0"/>
        <v>46040</v>
      </c>
      <c r="C21" s="79">
        <f t="shared" si="3"/>
        <v>46040</v>
      </c>
      <c r="D21" s="69">
        <f t="shared" si="1"/>
        <v>3</v>
      </c>
      <c r="E21" s="1">
        <f t="shared" si="4"/>
        <v>0</v>
      </c>
      <c r="F21" s="2" t="str">
        <f t="shared" si="2"/>
        <v/>
      </c>
      <c r="G21" s="46">
        <f t="shared" si="5"/>
        <v>0</v>
      </c>
      <c r="H21" s="16"/>
      <c r="I21" s="15"/>
      <c r="J21" s="15"/>
      <c r="K21" s="18"/>
      <c r="L21" s="14" t="str">
        <f t="shared" si="6"/>
        <v/>
      </c>
      <c r="M21" s="16"/>
      <c r="N21" s="15"/>
      <c r="O21" s="15"/>
      <c r="P21" s="18"/>
      <c r="Q21" s="14" t="str">
        <f t="shared" si="7"/>
        <v/>
      </c>
      <c r="R21" s="16"/>
      <c r="S21" s="15"/>
      <c r="T21" s="15"/>
      <c r="U21" s="18"/>
      <c r="V21" s="14" t="str">
        <f t="shared" si="8"/>
        <v/>
      </c>
      <c r="W21" s="16"/>
      <c r="X21" s="15"/>
      <c r="Y21" s="15"/>
      <c r="Z21" s="18"/>
      <c r="AA21" s="14" t="str">
        <f t="shared" si="9"/>
        <v/>
      </c>
      <c r="AB21" s="16"/>
      <c r="AC21" s="15"/>
      <c r="AD21" s="15"/>
      <c r="AE21" s="18"/>
      <c r="AF21" s="14" t="str">
        <f t="shared" si="10"/>
        <v/>
      </c>
      <c r="AG21" s="16"/>
      <c r="AH21" s="15"/>
      <c r="AI21" s="15"/>
      <c r="AJ21" s="18"/>
      <c r="AK21" s="14" t="str">
        <f t="shared" si="11"/>
        <v/>
      </c>
      <c r="AL21" s="16"/>
      <c r="AM21" s="15"/>
      <c r="AN21" s="15"/>
      <c r="AO21" s="18"/>
      <c r="AP21" s="14" t="str">
        <f t="shared" si="12"/>
        <v/>
      </c>
      <c r="AQ21" s="16"/>
      <c r="AR21" s="15"/>
      <c r="AS21" s="15"/>
      <c r="AT21" s="18"/>
      <c r="AU21" s="14" t="str">
        <f t="shared" si="13"/>
        <v/>
      </c>
      <c r="AV21" s="16"/>
      <c r="AW21" s="15"/>
      <c r="AX21" s="15"/>
      <c r="AY21" s="18"/>
      <c r="AZ21" s="14" t="str">
        <f t="shared" si="14"/>
        <v/>
      </c>
      <c r="BA21" s="16"/>
      <c r="BB21" s="15"/>
      <c r="BC21" s="15"/>
      <c r="BD21" s="18"/>
      <c r="BE21" s="14" t="str">
        <f t="shared" si="15"/>
        <v/>
      </c>
      <c r="BF21" s="16"/>
      <c r="BG21" s="15"/>
      <c r="BH21" s="15"/>
      <c r="BI21" s="18"/>
      <c r="BJ21" s="14" t="str">
        <f t="shared" si="16"/>
        <v/>
      </c>
      <c r="BK21" s="16"/>
      <c r="BL21" s="15"/>
      <c r="BM21" s="15"/>
      <c r="BN21" s="18"/>
      <c r="BO21" s="14" t="str">
        <f t="shared" si="17"/>
        <v/>
      </c>
      <c r="BP21" s="16"/>
      <c r="BQ21" s="15"/>
      <c r="BR21" s="15"/>
      <c r="BS21" s="18"/>
      <c r="BT21" s="14" t="str">
        <f t="shared" si="18"/>
        <v/>
      </c>
      <c r="BU21" s="16"/>
      <c r="BV21" s="15"/>
      <c r="BW21" s="15"/>
      <c r="BX21" s="18"/>
      <c r="BY21" s="14" t="str">
        <f t="shared" si="19"/>
        <v/>
      </c>
      <c r="BZ21" s="16"/>
      <c r="CA21" s="15"/>
      <c r="CB21" s="15"/>
      <c r="CC21" s="18"/>
      <c r="CD21" s="14" t="str">
        <f t="shared" si="20"/>
        <v/>
      </c>
      <c r="CE21" s="16"/>
      <c r="CF21" s="15"/>
      <c r="CG21" s="15"/>
      <c r="CH21" s="18"/>
      <c r="CI21" s="14" t="str">
        <f t="shared" si="21"/>
        <v/>
      </c>
      <c r="CJ21" s="16"/>
      <c r="CK21" s="15"/>
      <c r="CL21" s="15"/>
      <c r="CM21" s="18"/>
      <c r="CN21" s="14" t="str">
        <f t="shared" si="22"/>
        <v/>
      </c>
      <c r="CO21" s="16"/>
      <c r="CP21" s="15"/>
      <c r="CQ21" s="15"/>
      <c r="CR21" s="18"/>
      <c r="CS21" s="14" t="str">
        <f t="shared" si="23"/>
        <v/>
      </c>
      <c r="CT21" s="16"/>
      <c r="CU21" s="15"/>
      <c r="CV21" s="15"/>
      <c r="CW21" s="18"/>
      <c r="CX21" s="14" t="str">
        <f t="shared" si="24"/>
        <v/>
      </c>
      <c r="CY21" s="16"/>
      <c r="CZ21" s="15"/>
      <c r="DA21" s="15"/>
      <c r="DB21" s="18"/>
      <c r="DC21" s="14" t="str">
        <f t="shared" si="25"/>
        <v/>
      </c>
    </row>
    <row r="22" spans="1:107" ht="15" customHeight="1" x14ac:dyDescent="0.25">
      <c r="A22" s="69"/>
      <c r="B22" s="78">
        <f t="shared" si="0"/>
        <v>46041</v>
      </c>
      <c r="C22" s="79">
        <f t="shared" si="3"/>
        <v>46041</v>
      </c>
      <c r="D22" s="69">
        <f t="shared" si="1"/>
        <v>4</v>
      </c>
      <c r="E22" s="1">
        <f t="shared" si="4"/>
        <v>0</v>
      </c>
      <c r="F22" s="2" t="str">
        <f t="shared" si="2"/>
        <v/>
      </c>
      <c r="G22" s="46">
        <f t="shared" si="5"/>
        <v>0</v>
      </c>
      <c r="H22" s="16"/>
      <c r="I22" s="15"/>
      <c r="J22" s="15"/>
      <c r="K22" s="18"/>
      <c r="L22" s="14" t="str">
        <f t="shared" si="6"/>
        <v/>
      </c>
      <c r="M22" s="16"/>
      <c r="N22" s="15"/>
      <c r="O22" s="15"/>
      <c r="P22" s="18"/>
      <c r="Q22" s="14" t="str">
        <f t="shared" si="7"/>
        <v/>
      </c>
      <c r="R22" s="16"/>
      <c r="S22" s="15"/>
      <c r="T22" s="15"/>
      <c r="U22" s="18"/>
      <c r="V22" s="14" t="str">
        <f t="shared" si="8"/>
        <v/>
      </c>
      <c r="W22" s="16"/>
      <c r="X22" s="15"/>
      <c r="Y22" s="15"/>
      <c r="Z22" s="18"/>
      <c r="AA22" s="14" t="str">
        <f t="shared" si="9"/>
        <v/>
      </c>
      <c r="AB22" s="16"/>
      <c r="AC22" s="15"/>
      <c r="AD22" s="15"/>
      <c r="AE22" s="18"/>
      <c r="AF22" s="14" t="str">
        <f t="shared" si="10"/>
        <v/>
      </c>
      <c r="AG22" s="16"/>
      <c r="AH22" s="15"/>
      <c r="AI22" s="15"/>
      <c r="AJ22" s="18"/>
      <c r="AK22" s="14" t="str">
        <f t="shared" si="11"/>
        <v/>
      </c>
      <c r="AL22" s="16"/>
      <c r="AM22" s="15"/>
      <c r="AN22" s="15"/>
      <c r="AO22" s="18"/>
      <c r="AP22" s="14" t="str">
        <f t="shared" si="12"/>
        <v/>
      </c>
      <c r="AQ22" s="16"/>
      <c r="AR22" s="15"/>
      <c r="AS22" s="15"/>
      <c r="AT22" s="18"/>
      <c r="AU22" s="14" t="str">
        <f t="shared" si="13"/>
        <v/>
      </c>
      <c r="AV22" s="16"/>
      <c r="AW22" s="15"/>
      <c r="AX22" s="15"/>
      <c r="AY22" s="18"/>
      <c r="AZ22" s="14" t="str">
        <f t="shared" si="14"/>
        <v/>
      </c>
      <c r="BA22" s="16"/>
      <c r="BB22" s="15"/>
      <c r="BC22" s="15"/>
      <c r="BD22" s="18"/>
      <c r="BE22" s="14" t="str">
        <f t="shared" si="15"/>
        <v/>
      </c>
      <c r="BF22" s="16"/>
      <c r="BG22" s="15"/>
      <c r="BH22" s="15"/>
      <c r="BI22" s="18"/>
      <c r="BJ22" s="14" t="str">
        <f t="shared" si="16"/>
        <v/>
      </c>
      <c r="BK22" s="16"/>
      <c r="BL22" s="15"/>
      <c r="BM22" s="15"/>
      <c r="BN22" s="18"/>
      <c r="BO22" s="14" t="str">
        <f t="shared" si="17"/>
        <v/>
      </c>
      <c r="BP22" s="16"/>
      <c r="BQ22" s="15"/>
      <c r="BR22" s="15"/>
      <c r="BS22" s="18"/>
      <c r="BT22" s="14" t="str">
        <f t="shared" si="18"/>
        <v/>
      </c>
      <c r="BU22" s="16"/>
      <c r="BV22" s="15"/>
      <c r="BW22" s="15"/>
      <c r="BX22" s="18"/>
      <c r="BY22" s="14" t="str">
        <f t="shared" si="19"/>
        <v/>
      </c>
      <c r="BZ22" s="16"/>
      <c r="CA22" s="15"/>
      <c r="CB22" s="15"/>
      <c r="CC22" s="18"/>
      <c r="CD22" s="14" t="str">
        <f t="shared" si="20"/>
        <v/>
      </c>
      <c r="CE22" s="16"/>
      <c r="CF22" s="15"/>
      <c r="CG22" s="15"/>
      <c r="CH22" s="18"/>
      <c r="CI22" s="14" t="str">
        <f t="shared" si="21"/>
        <v/>
      </c>
      <c r="CJ22" s="16"/>
      <c r="CK22" s="15"/>
      <c r="CL22" s="15"/>
      <c r="CM22" s="18"/>
      <c r="CN22" s="14" t="str">
        <f t="shared" si="22"/>
        <v/>
      </c>
      <c r="CO22" s="16"/>
      <c r="CP22" s="15"/>
      <c r="CQ22" s="15"/>
      <c r="CR22" s="18"/>
      <c r="CS22" s="14" t="str">
        <f t="shared" si="23"/>
        <v/>
      </c>
      <c r="CT22" s="16"/>
      <c r="CU22" s="15"/>
      <c r="CV22" s="15"/>
      <c r="CW22" s="18"/>
      <c r="CX22" s="14" t="str">
        <f t="shared" si="24"/>
        <v/>
      </c>
      <c r="CY22" s="16"/>
      <c r="CZ22" s="15"/>
      <c r="DA22" s="15"/>
      <c r="DB22" s="18"/>
      <c r="DC22" s="14" t="str">
        <f t="shared" si="25"/>
        <v/>
      </c>
    </row>
    <row r="23" spans="1:107" ht="15" customHeight="1" x14ac:dyDescent="0.25">
      <c r="A23" s="69"/>
      <c r="B23" s="78">
        <f t="shared" si="0"/>
        <v>46042</v>
      </c>
      <c r="C23" s="79">
        <f t="shared" si="3"/>
        <v>46042</v>
      </c>
      <c r="D23" s="69">
        <f t="shared" si="1"/>
        <v>4</v>
      </c>
      <c r="E23" s="1">
        <f t="shared" si="4"/>
        <v>0</v>
      </c>
      <c r="F23" s="2" t="str">
        <f t="shared" si="2"/>
        <v/>
      </c>
      <c r="G23" s="46">
        <f t="shared" si="5"/>
        <v>0</v>
      </c>
      <c r="H23" s="16"/>
      <c r="I23" s="15"/>
      <c r="J23" s="15"/>
      <c r="K23" s="18"/>
      <c r="L23" s="14" t="str">
        <f t="shared" si="6"/>
        <v/>
      </c>
      <c r="M23" s="16"/>
      <c r="N23" s="15"/>
      <c r="O23" s="15"/>
      <c r="P23" s="18"/>
      <c r="Q23" s="14" t="str">
        <f t="shared" si="7"/>
        <v/>
      </c>
      <c r="R23" s="16"/>
      <c r="S23" s="15"/>
      <c r="T23" s="15"/>
      <c r="U23" s="18"/>
      <c r="V23" s="14" t="str">
        <f t="shared" si="8"/>
        <v/>
      </c>
      <c r="W23" s="16"/>
      <c r="X23" s="15"/>
      <c r="Y23" s="15"/>
      <c r="Z23" s="18"/>
      <c r="AA23" s="14" t="str">
        <f t="shared" si="9"/>
        <v/>
      </c>
      <c r="AB23" s="16"/>
      <c r="AC23" s="15"/>
      <c r="AD23" s="15"/>
      <c r="AE23" s="18"/>
      <c r="AF23" s="14" t="str">
        <f t="shared" si="10"/>
        <v/>
      </c>
      <c r="AG23" s="16"/>
      <c r="AH23" s="15"/>
      <c r="AI23" s="15"/>
      <c r="AJ23" s="18"/>
      <c r="AK23" s="14" t="str">
        <f t="shared" si="11"/>
        <v/>
      </c>
      <c r="AL23" s="16"/>
      <c r="AM23" s="15"/>
      <c r="AN23" s="15"/>
      <c r="AO23" s="18"/>
      <c r="AP23" s="14" t="str">
        <f t="shared" si="12"/>
        <v/>
      </c>
      <c r="AQ23" s="16"/>
      <c r="AR23" s="15"/>
      <c r="AS23" s="15"/>
      <c r="AT23" s="18"/>
      <c r="AU23" s="14" t="str">
        <f t="shared" si="13"/>
        <v/>
      </c>
      <c r="AV23" s="16"/>
      <c r="AW23" s="15"/>
      <c r="AX23" s="15"/>
      <c r="AY23" s="18"/>
      <c r="AZ23" s="14" t="str">
        <f t="shared" si="14"/>
        <v/>
      </c>
      <c r="BA23" s="16"/>
      <c r="BB23" s="15"/>
      <c r="BC23" s="15"/>
      <c r="BD23" s="18"/>
      <c r="BE23" s="14" t="str">
        <f t="shared" si="15"/>
        <v/>
      </c>
      <c r="BF23" s="16"/>
      <c r="BG23" s="15"/>
      <c r="BH23" s="15"/>
      <c r="BI23" s="18"/>
      <c r="BJ23" s="14" t="str">
        <f t="shared" si="16"/>
        <v/>
      </c>
      <c r="BK23" s="16"/>
      <c r="BL23" s="15"/>
      <c r="BM23" s="15"/>
      <c r="BN23" s="18"/>
      <c r="BO23" s="14" t="str">
        <f t="shared" si="17"/>
        <v/>
      </c>
      <c r="BP23" s="16"/>
      <c r="BQ23" s="15"/>
      <c r="BR23" s="15"/>
      <c r="BS23" s="18"/>
      <c r="BT23" s="14" t="str">
        <f t="shared" si="18"/>
        <v/>
      </c>
      <c r="BU23" s="16"/>
      <c r="BV23" s="15"/>
      <c r="BW23" s="15"/>
      <c r="BX23" s="18"/>
      <c r="BY23" s="14" t="str">
        <f t="shared" si="19"/>
        <v/>
      </c>
      <c r="BZ23" s="16"/>
      <c r="CA23" s="15"/>
      <c r="CB23" s="15"/>
      <c r="CC23" s="18"/>
      <c r="CD23" s="14" t="str">
        <f t="shared" si="20"/>
        <v/>
      </c>
      <c r="CE23" s="16"/>
      <c r="CF23" s="15"/>
      <c r="CG23" s="15"/>
      <c r="CH23" s="18"/>
      <c r="CI23" s="14" t="str">
        <f t="shared" si="21"/>
        <v/>
      </c>
      <c r="CJ23" s="16"/>
      <c r="CK23" s="15"/>
      <c r="CL23" s="15"/>
      <c r="CM23" s="18"/>
      <c r="CN23" s="14" t="str">
        <f t="shared" si="22"/>
        <v/>
      </c>
      <c r="CO23" s="16"/>
      <c r="CP23" s="15"/>
      <c r="CQ23" s="15"/>
      <c r="CR23" s="18"/>
      <c r="CS23" s="14" t="str">
        <f t="shared" si="23"/>
        <v/>
      </c>
      <c r="CT23" s="16"/>
      <c r="CU23" s="15"/>
      <c r="CV23" s="15"/>
      <c r="CW23" s="18"/>
      <c r="CX23" s="14" t="str">
        <f t="shared" si="24"/>
        <v/>
      </c>
      <c r="CY23" s="16"/>
      <c r="CZ23" s="15"/>
      <c r="DA23" s="15"/>
      <c r="DB23" s="18"/>
      <c r="DC23" s="14" t="str">
        <f t="shared" si="25"/>
        <v/>
      </c>
    </row>
    <row r="24" spans="1:107" ht="15" customHeight="1" x14ac:dyDescent="0.25">
      <c r="A24" s="69"/>
      <c r="B24" s="78">
        <f t="shared" si="0"/>
        <v>46043</v>
      </c>
      <c r="C24" s="79">
        <f t="shared" si="3"/>
        <v>46043</v>
      </c>
      <c r="D24" s="69">
        <f t="shared" si="1"/>
        <v>4</v>
      </c>
      <c r="E24" s="1">
        <f t="shared" si="4"/>
        <v>0</v>
      </c>
      <c r="F24" s="2" t="str">
        <f t="shared" si="2"/>
        <v/>
      </c>
      <c r="G24" s="46">
        <f t="shared" si="5"/>
        <v>0</v>
      </c>
      <c r="H24" s="16"/>
      <c r="I24" s="15"/>
      <c r="J24" s="15"/>
      <c r="K24" s="18"/>
      <c r="L24" s="14" t="str">
        <f t="shared" si="6"/>
        <v/>
      </c>
      <c r="M24" s="16"/>
      <c r="N24" s="15"/>
      <c r="O24" s="15"/>
      <c r="P24" s="18"/>
      <c r="Q24" s="14" t="str">
        <f t="shared" si="7"/>
        <v/>
      </c>
      <c r="R24" s="16"/>
      <c r="S24" s="15"/>
      <c r="T24" s="15"/>
      <c r="U24" s="18"/>
      <c r="V24" s="14" t="str">
        <f t="shared" si="8"/>
        <v/>
      </c>
      <c r="W24" s="16"/>
      <c r="X24" s="15"/>
      <c r="Y24" s="15"/>
      <c r="Z24" s="18"/>
      <c r="AA24" s="14" t="str">
        <f t="shared" si="9"/>
        <v/>
      </c>
      <c r="AB24" s="16"/>
      <c r="AC24" s="15"/>
      <c r="AD24" s="15"/>
      <c r="AE24" s="18"/>
      <c r="AF24" s="14" t="str">
        <f t="shared" si="10"/>
        <v/>
      </c>
      <c r="AG24" s="16"/>
      <c r="AH24" s="15"/>
      <c r="AI24" s="15"/>
      <c r="AJ24" s="18"/>
      <c r="AK24" s="14" t="str">
        <f t="shared" si="11"/>
        <v/>
      </c>
      <c r="AL24" s="16"/>
      <c r="AM24" s="15"/>
      <c r="AN24" s="15"/>
      <c r="AO24" s="18"/>
      <c r="AP24" s="14" t="str">
        <f t="shared" si="12"/>
        <v/>
      </c>
      <c r="AQ24" s="16"/>
      <c r="AR24" s="15"/>
      <c r="AS24" s="15"/>
      <c r="AT24" s="18"/>
      <c r="AU24" s="14" t="str">
        <f t="shared" si="13"/>
        <v/>
      </c>
      <c r="AV24" s="16"/>
      <c r="AW24" s="15"/>
      <c r="AX24" s="15"/>
      <c r="AY24" s="18"/>
      <c r="AZ24" s="14" t="str">
        <f t="shared" si="14"/>
        <v/>
      </c>
      <c r="BA24" s="16"/>
      <c r="BB24" s="15"/>
      <c r="BC24" s="15"/>
      <c r="BD24" s="18"/>
      <c r="BE24" s="14" t="str">
        <f t="shared" si="15"/>
        <v/>
      </c>
      <c r="BF24" s="16"/>
      <c r="BG24" s="15"/>
      <c r="BH24" s="15"/>
      <c r="BI24" s="18"/>
      <c r="BJ24" s="14" t="str">
        <f t="shared" si="16"/>
        <v/>
      </c>
      <c r="BK24" s="16"/>
      <c r="BL24" s="15"/>
      <c r="BM24" s="15"/>
      <c r="BN24" s="18"/>
      <c r="BO24" s="14" t="str">
        <f t="shared" si="17"/>
        <v/>
      </c>
      <c r="BP24" s="16"/>
      <c r="BQ24" s="15"/>
      <c r="BR24" s="15"/>
      <c r="BS24" s="18"/>
      <c r="BT24" s="14" t="str">
        <f t="shared" si="18"/>
        <v/>
      </c>
      <c r="BU24" s="16"/>
      <c r="BV24" s="15"/>
      <c r="BW24" s="15"/>
      <c r="BX24" s="18"/>
      <c r="BY24" s="14" t="str">
        <f t="shared" si="19"/>
        <v/>
      </c>
      <c r="BZ24" s="16"/>
      <c r="CA24" s="15"/>
      <c r="CB24" s="15"/>
      <c r="CC24" s="18"/>
      <c r="CD24" s="14" t="str">
        <f t="shared" si="20"/>
        <v/>
      </c>
      <c r="CE24" s="16"/>
      <c r="CF24" s="15"/>
      <c r="CG24" s="15"/>
      <c r="CH24" s="18"/>
      <c r="CI24" s="14" t="str">
        <f t="shared" si="21"/>
        <v/>
      </c>
      <c r="CJ24" s="16"/>
      <c r="CK24" s="15"/>
      <c r="CL24" s="15"/>
      <c r="CM24" s="18"/>
      <c r="CN24" s="14" t="str">
        <f t="shared" si="22"/>
        <v/>
      </c>
      <c r="CO24" s="16"/>
      <c r="CP24" s="15"/>
      <c r="CQ24" s="15"/>
      <c r="CR24" s="18"/>
      <c r="CS24" s="14" t="str">
        <f t="shared" si="23"/>
        <v/>
      </c>
      <c r="CT24" s="16"/>
      <c r="CU24" s="15"/>
      <c r="CV24" s="15"/>
      <c r="CW24" s="18"/>
      <c r="CX24" s="14" t="str">
        <f t="shared" si="24"/>
        <v/>
      </c>
      <c r="CY24" s="16"/>
      <c r="CZ24" s="15"/>
      <c r="DA24" s="15"/>
      <c r="DB24" s="18"/>
      <c r="DC24" s="14" t="str">
        <f t="shared" si="25"/>
        <v/>
      </c>
    </row>
    <row r="25" spans="1:107" ht="15" customHeight="1" x14ac:dyDescent="0.25">
      <c r="A25" s="69"/>
      <c r="B25" s="78">
        <f t="shared" si="0"/>
        <v>46044</v>
      </c>
      <c r="C25" s="79">
        <f t="shared" si="3"/>
        <v>46044</v>
      </c>
      <c r="D25" s="69">
        <f t="shared" si="1"/>
        <v>4</v>
      </c>
      <c r="E25" s="1">
        <f t="shared" si="4"/>
        <v>0</v>
      </c>
      <c r="F25" s="2" t="str">
        <f t="shared" si="2"/>
        <v/>
      </c>
      <c r="G25" s="46">
        <f t="shared" si="5"/>
        <v>0</v>
      </c>
      <c r="H25" s="16"/>
      <c r="I25" s="15"/>
      <c r="J25" s="15"/>
      <c r="K25" s="18"/>
      <c r="L25" s="14" t="str">
        <f t="shared" si="6"/>
        <v/>
      </c>
      <c r="M25" s="16"/>
      <c r="N25" s="15"/>
      <c r="O25" s="15"/>
      <c r="P25" s="18"/>
      <c r="Q25" s="14" t="str">
        <f t="shared" si="7"/>
        <v/>
      </c>
      <c r="R25" s="16"/>
      <c r="S25" s="15"/>
      <c r="T25" s="15"/>
      <c r="U25" s="18"/>
      <c r="V25" s="14" t="str">
        <f t="shared" si="8"/>
        <v/>
      </c>
      <c r="W25" s="16"/>
      <c r="X25" s="15"/>
      <c r="Y25" s="15"/>
      <c r="Z25" s="18"/>
      <c r="AA25" s="14" t="str">
        <f t="shared" si="9"/>
        <v/>
      </c>
      <c r="AB25" s="16"/>
      <c r="AC25" s="15"/>
      <c r="AD25" s="15"/>
      <c r="AE25" s="18"/>
      <c r="AF25" s="14" t="str">
        <f t="shared" si="10"/>
        <v/>
      </c>
      <c r="AG25" s="16"/>
      <c r="AH25" s="15"/>
      <c r="AI25" s="15"/>
      <c r="AJ25" s="18"/>
      <c r="AK25" s="14" t="str">
        <f t="shared" si="11"/>
        <v/>
      </c>
      <c r="AL25" s="16"/>
      <c r="AM25" s="15"/>
      <c r="AN25" s="15"/>
      <c r="AO25" s="18"/>
      <c r="AP25" s="14" t="str">
        <f t="shared" si="12"/>
        <v/>
      </c>
      <c r="AQ25" s="16"/>
      <c r="AR25" s="15"/>
      <c r="AS25" s="15"/>
      <c r="AT25" s="18"/>
      <c r="AU25" s="14" t="str">
        <f t="shared" si="13"/>
        <v/>
      </c>
      <c r="AV25" s="16"/>
      <c r="AW25" s="15"/>
      <c r="AX25" s="15"/>
      <c r="AY25" s="18"/>
      <c r="AZ25" s="14" t="str">
        <f t="shared" si="14"/>
        <v/>
      </c>
      <c r="BA25" s="16"/>
      <c r="BB25" s="15"/>
      <c r="BC25" s="15"/>
      <c r="BD25" s="18"/>
      <c r="BE25" s="14" t="str">
        <f t="shared" si="15"/>
        <v/>
      </c>
      <c r="BF25" s="16"/>
      <c r="BG25" s="15"/>
      <c r="BH25" s="15"/>
      <c r="BI25" s="18"/>
      <c r="BJ25" s="14" t="str">
        <f t="shared" si="16"/>
        <v/>
      </c>
      <c r="BK25" s="16"/>
      <c r="BL25" s="15"/>
      <c r="BM25" s="15"/>
      <c r="BN25" s="18"/>
      <c r="BO25" s="14" t="str">
        <f t="shared" si="17"/>
        <v/>
      </c>
      <c r="BP25" s="16"/>
      <c r="BQ25" s="15"/>
      <c r="BR25" s="15"/>
      <c r="BS25" s="18"/>
      <c r="BT25" s="14" t="str">
        <f t="shared" si="18"/>
        <v/>
      </c>
      <c r="BU25" s="16"/>
      <c r="BV25" s="15"/>
      <c r="BW25" s="15"/>
      <c r="BX25" s="18"/>
      <c r="BY25" s="14" t="str">
        <f t="shared" si="19"/>
        <v/>
      </c>
      <c r="BZ25" s="16"/>
      <c r="CA25" s="15"/>
      <c r="CB25" s="15"/>
      <c r="CC25" s="18"/>
      <c r="CD25" s="14" t="str">
        <f t="shared" si="20"/>
        <v/>
      </c>
      <c r="CE25" s="16"/>
      <c r="CF25" s="15"/>
      <c r="CG25" s="15"/>
      <c r="CH25" s="18"/>
      <c r="CI25" s="14" t="str">
        <f t="shared" si="21"/>
        <v/>
      </c>
      <c r="CJ25" s="16"/>
      <c r="CK25" s="15"/>
      <c r="CL25" s="15"/>
      <c r="CM25" s="18"/>
      <c r="CN25" s="14" t="str">
        <f t="shared" si="22"/>
        <v/>
      </c>
      <c r="CO25" s="16"/>
      <c r="CP25" s="15"/>
      <c r="CQ25" s="15"/>
      <c r="CR25" s="18"/>
      <c r="CS25" s="14" t="str">
        <f t="shared" si="23"/>
        <v/>
      </c>
      <c r="CT25" s="16"/>
      <c r="CU25" s="15"/>
      <c r="CV25" s="15"/>
      <c r="CW25" s="18"/>
      <c r="CX25" s="14" t="str">
        <f t="shared" si="24"/>
        <v/>
      </c>
      <c r="CY25" s="16"/>
      <c r="CZ25" s="15"/>
      <c r="DA25" s="15"/>
      <c r="DB25" s="18"/>
      <c r="DC25" s="14" t="str">
        <f t="shared" si="25"/>
        <v/>
      </c>
    </row>
    <row r="26" spans="1:107" ht="15" customHeight="1" x14ac:dyDescent="0.25">
      <c r="A26" s="69"/>
      <c r="B26" s="78">
        <f t="shared" si="0"/>
        <v>46045</v>
      </c>
      <c r="C26" s="79">
        <f t="shared" si="3"/>
        <v>46045</v>
      </c>
      <c r="D26" s="69">
        <f t="shared" si="1"/>
        <v>4</v>
      </c>
      <c r="E26" s="1">
        <f t="shared" si="4"/>
        <v>0</v>
      </c>
      <c r="F26" s="2" t="str">
        <f t="shared" si="2"/>
        <v/>
      </c>
      <c r="G26" s="46">
        <f t="shared" si="5"/>
        <v>0</v>
      </c>
      <c r="H26" s="16"/>
      <c r="I26" s="15"/>
      <c r="J26" s="15"/>
      <c r="K26" s="18"/>
      <c r="L26" s="14" t="str">
        <f t="shared" si="6"/>
        <v/>
      </c>
      <c r="M26" s="16"/>
      <c r="N26" s="15"/>
      <c r="O26" s="15"/>
      <c r="P26" s="18"/>
      <c r="Q26" s="14" t="str">
        <f t="shared" si="7"/>
        <v/>
      </c>
      <c r="R26" s="16"/>
      <c r="S26" s="15"/>
      <c r="T26" s="15"/>
      <c r="U26" s="18"/>
      <c r="V26" s="14" t="str">
        <f t="shared" si="8"/>
        <v/>
      </c>
      <c r="W26" s="16"/>
      <c r="X26" s="15"/>
      <c r="Y26" s="15"/>
      <c r="Z26" s="18"/>
      <c r="AA26" s="14" t="str">
        <f t="shared" si="9"/>
        <v/>
      </c>
      <c r="AB26" s="16"/>
      <c r="AC26" s="15"/>
      <c r="AD26" s="15"/>
      <c r="AE26" s="18"/>
      <c r="AF26" s="14" t="str">
        <f t="shared" si="10"/>
        <v/>
      </c>
      <c r="AG26" s="16"/>
      <c r="AH26" s="15"/>
      <c r="AI26" s="15"/>
      <c r="AJ26" s="18"/>
      <c r="AK26" s="14" t="str">
        <f t="shared" si="11"/>
        <v/>
      </c>
      <c r="AL26" s="16"/>
      <c r="AM26" s="15"/>
      <c r="AN26" s="15"/>
      <c r="AO26" s="18"/>
      <c r="AP26" s="14" t="str">
        <f t="shared" si="12"/>
        <v/>
      </c>
      <c r="AQ26" s="16"/>
      <c r="AR26" s="15"/>
      <c r="AS26" s="15"/>
      <c r="AT26" s="18"/>
      <c r="AU26" s="14" t="str">
        <f t="shared" si="13"/>
        <v/>
      </c>
      <c r="AV26" s="16"/>
      <c r="AW26" s="15"/>
      <c r="AX26" s="15"/>
      <c r="AY26" s="18"/>
      <c r="AZ26" s="14" t="str">
        <f t="shared" si="14"/>
        <v/>
      </c>
      <c r="BA26" s="16"/>
      <c r="BB26" s="15"/>
      <c r="BC26" s="15"/>
      <c r="BD26" s="18"/>
      <c r="BE26" s="14" t="str">
        <f t="shared" si="15"/>
        <v/>
      </c>
      <c r="BF26" s="16"/>
      <c r="BG26" s="15"/>
      <c r="BH26" s="15"/>
      <c r="BI26" s="18"/>
      <c r="BJ26" s="14" t="str">
        <f t="shared" si="16"/>
        <v/>
      </c>
      <c r="BK26" s="16"/>
      <c r="BL26" s="15"/>
      <c r="BM26" s="15"/>
      <c r="BN26" s="18"/>
      <c r="BO26" s="14" t="str">
        <f t="shared" si="17"/>
        <v/>
      </c>
      <c r="BP26" s="16"/>
      <c r="BQ26" s="15"/>
      <c r="BR26" s="15"/>
      <c r="BS26" s="18"/>
      <c r="BT26" s="14" t="str">
        <f t="shared" si="18"/>
        <v/>
      </c>
      <c r="BU26" s="16"/>
      <c r="BV26" s="15"/>
      <c r="BW26" s="15"/>
      <c r="BX26" s="18"/>
      <c r="BY26" s="14" t="str">
        <f t="shared" si="19"/>
        <v/>
      </c>
      <c r="BZ26" s="16"/>
      <c r="CA26" s="15"/>
      <c r="CB26" s="15"/>
      <c r="CC26" s="18"/>
      <c r="CD26" s="14" t="str">
        <f t="shared" si="20"/>
        <v/>
      </c>
      <c r="CE26" s="16"/>
      <c r="CF26" s="15"/>
      <c r="CG26" s="15"/>
      <c r="CH26" s="18"/>
      <c r="CI26" s="14" t="str">
        <f t="shared" si="21"/>
        <v/>
      </c>
      <c r="CJ26" s="16"/>
      <c r="CK26" s="15"/>
      <c r="CL26" s="15"/>
      <c r="CM26" s="18"/>
      <c r="CN26" s="14" t="str">
        <f t="shared" si="22"/>
        <v/>
      </c>
      <c r="CO26" s="16"/>
      <c r="CP26" s="15"/>
      <c r="CQ26" s="15"/>
      <c r="CR26" s="18"/>
      <c r="CS26" s="14" t="str">
        <f t="shared" si="23"/>
        <v/>
      </c>
      <c r="CT26" s="16"/>
      <c r="CU26" s="15"/>
      <c r="CV26" s="15"/>
      <c r="CW26" s="18"/>
      <c r="CX26" s="14" t="str">
        <f t="shared" si="24"/>
        <v/>
      </c>
      <c r="CY26" s="16"/>
      <c r="CZ26" s="15"/>
      <c r="DA26" s="15"/>
      <c r="DB26" s="18"/>
      <c r="DC26" s="14" t="str">
        <f t="shared" si="25"/>
        <v/>
      </c>
    </row>
    <row r="27" spans="1:107" ht="15" customHeight="1" x14ac:dyDescent="0.25">
      <c r="A27" s="69"/>
      <c r="B27" s="78">
        <f t="shared" si="0"/>
        <v>46046</v>
      </c>
      <c r="C27" s="79">
        <f t="shared" si="3"/>
        <v>46046</v>
      </c>
      <c r="D27" s="69">
        <f t="shared" si="1"/>
        <v>4</v>
      </c>
      <c r="E27" s="1">
        <f t="shared" si="4"/>
        <v>0</v>
      </c>
      <c r="F27" s="2" t="str">
        <f t="shared" si="2"/>
        <v/>
      </c>
      <c r="G27" s="46">
        <f t="shared" si="5"/>
        <v>0</v>
      </c>
      <c r="H27" s="16"/>
      <c r="I27" s="15"/>
      <c r="J27" s="15"/>
      <c r="K27" s="18"/>
      <c r="L27" s="14" t="str">
        <f t="shared" si="6"/>
        <v/>
      </c>
      <c r="M27" s="16"/>
      <c r="N27" s="15"/>
      <c r="O27" s="15"/>
      <c r="P27" s="18"/>
      <c r="Q27" s="14" t="str">
        <f t="shared" si="7"/>
        <v/>
      </c>
      <c r="R27" s="16"/>
      <c r="S27" s="15"/>
      <c r="T27" s="15"/>
      <c r="U27" s="18"/>
      <c r="V27" s="14" t="str">
        <f t="shared" si="8"/>
        <v/>
      </c>
      <c r="W27" s="16"/>
      <c r="X27" s="15"/>
      <c r="Y27" s="15"/>
      <c r="Z27" s="18"/>
      <c r="AA27" s="14" t="str">
        <f t="shared" si="9"/>
        <v/>
      </c>
      <c r="AB27" s="16"/>
      <c r="AC27" s="15"/>
      <c r="AD27" s="15"/>
      <c r="AE27" s="18"/>
      <c r="AF27" s="14" t="str">
        <f t="shared" si="10"/>
        <v/>
      </c>
      <c r="AG27" s="16"/>
      <c r="AH27" s="15"/>
      <c r="AI27" s="15"/>
      <c r="AJ27" s="18"/>
      <c r="AK27" s="14" t="str">
        <f t="shared" si="11"/>
        <v/>
      </c>
      <c r="AL27" s="16"/>
      <c r="AM27" s="15"/>
      <c r="AN27" s="15"/>
      <c r="AO27" s="18"/>
      <c r="AP27" s="14" t="str">
        <f t="shared" si="12"/>
        <v/>
      </c>
      <c r="AQ27" s="16"/>
      <c r="AR27" s="15"/>
      <c r="AS27" s="15"/>
      <c r="AT27" s="18"/>
      <c r="AU27" s="14" t="str">
        <f t="shared" si="13"/>
        <v/>
      </c>
      <c r="AV27" s="16"/>
      <c r="AW27" s="15"/>
      <c r="AX27" s="15"/>
      <c r="AY27" s="18"/>
      <c r="AZ27" s="14" t="str">
        <f t="shared" si="14"/>
        <v/>
      </c>
      <c r="BA27" s="16"/>
      <c r="BB27" s="15"/>
      <c r="BC27" s="15"/>
      <c r="BD27" s="18"/>
      <c r="BE27" s="14" t="str">
        <f t="shared" si="15"/>
        <v/>
      </c>
      <c r="BF27" s="16"/>
      <c r="BG27" s="15"/>
      <c r="BH27" s="15"/>
      <c r="BI27" s="18"/>
      <c r="BJ27" s="14" t="str">
        <f t="shared" si="16"/>
        <v/>
      </c>
      <c r="BK27" s="16"/>
      <c r="BL27" s="15"/>
      <c r="BM27" s="15"/>
      <c r="BN27" s="18"/>
      <c r="BO27" s="14" t="str">
        <f t="shared" si="17"/>
        <v/>
      </c>
      <c r="BP27" s="16"/>
      <c r="BQ27" s="15"/>
      <c r="BR27" s="15"/>
      <c r="BS27" s="18"/>
      <c r="BT27" s="14" t="str">
        <f t="shared" si="18"/>
        <v/>
      </c>
      <c r="BU27" s="16"/>
      <c r="BV27" s="15"/>
      <c r="BW27" s="15"/>
      <c r="BX27" s="18"/>
      <c r="BY27" s="14" t="str">
        <f t="shared" si="19"/>
        <v/>
      </c>
      <c r="BZ27" s="16"/>
      <c r="CA27" s="15"/>
      <c r="CB27" s="15"/>
      <c r="CC27" s="18"/>
      <c r="CD27" s="14" t="str">
        <f t="shared" si="20"/>
        <v/>
      </c>
      <c r="CE27" s="16"/>
      <c r="CF27" s="15"/>
      <c r="CG27" s="15"/>
      <c r="CH27" s="18"/>
      <c r="CI27" s="14" t="str">
        <f t="shared" si="21"/>
        <v/>
      </c>
      <c r="CJ27" s="16"/>
      <c r="CK27" s="15"/>
      <c r="CL27" s="15"/>
      <c r="CM27" s="18"/>
      <c r="CN27" s="14" t="str">
        <f t="shared" si="22"/>
        <v/>
      </c>
      <c r="CO27" s="16"/>
      <c r="CP27" s="15"/>
      <c r="CQ27" s="15"/>
      <c r="CR27" s="18"/>
      <c r="CS27" s="14" t="str">
        <f t="shared" si="23"/>
        <v/>
      </c>
      <c r="CT27" s="16"/>
      <c r="CU27" s="15"/>
      <c r="CV27" s="15"/>
      <c r="CW27" s="18"/>
      <c r="CX27" s="14" t="str">
        <f t="shared" si="24"/>
        <v/>
      </c>
      <c r="CY27" s="16"/>
      <c r="CZ27" s="15"/>
      <c r="DA27" s="15"/>
      <c r="DB27" s="18"/>
      <c r="DC27" s="14" t="str">
        <f t="shared" si="25"/>
        <v/>
      </c>
    </row>
    <row r="28" spans="1:107" ht="15" customHeight="1" x14ac:dyDescent="0.25">
      <c r="A28" s="69"/>
      <c r="B28" s="78">
        <f t="shared" si="0"/>
        <v>46047</v>
      </c>
      <c r="C28" s="79">
        <f t="shared" si="3"/>
        <v>46047</v>
      </c>
      <c r="D28" s="69">
        <f t="shared" si="1"/>
        <v>4</v>
      </c>
      <c r="E28" s="1">
        <f t="shared" si="4"/>
        <v>0</v>
      </c>
      <c r="F28" s="2" t="str">
        <f t="shared" si="2"/>
        <v/>
      </c>
      <c r="G28" s="46">
        <f t="shared" si="5"/>
        <v>0</v>
      </c>
      <c r="H28" s="16"/>
      <c r="I28" s="15"/>
      <c r="J28" s="15"/>
      <c r="K28" s="18"/>
      <c r="L28" s="14" t="str">
        <f t="shared" si="6"/>
        <v/>
      </c>
      <c r="M28" s="16"/>
      <c r="N28" s="15"/>
      <c r="O28" s="15"/>
      <c r="P28" s="18"/>
      <c r="Q28" s="14" t="str">
        <f t="shared" si="7"/>
        <v/>
      </c>
      <c r="R28" s="16"/>
      <c r="S28" s="15"/>
      <c r="T28" s="15"/>
      <c r="U28" s="18"/>
      <c r="V28" s="14" t="str">
        <f t="shared" si="8"/>
        <v/>
      </c>
      <c r="W28" s="16"/>
      <c r="X28" s="15"/>
      <c r="Y28" s="15"/>
      <c r="Z28" s="18"/>
      <c r="AA28" s="14" t="str">
        <f t="shared" si="9"/>
        <v/>
      </c>
      <c r="AB28" s="16"/>
      <c r="AC28" s="15"/>
      <c r="AD28" s="15"/>
      <c r="AE28" s="18"/>
      <c r="AF28" s="14" t="str">
        <f t="shared" si="10"/>
        <v/>
      </c>
      <c r="AG28" s="16"/>
      <c r="AH28" s="15"/>
      <c r="AI28" s="15"/>
      <c r="AJ28" s="18"/>
      <c r="AK28" s="14" t="str">
        <f t="shared" si="11"/>
        <v/>
      </c>
      <c r="AL28" s="16"/>
      <c r="AM28" s="15"/>
      <c r="AN28" s="15"/>
      <c r="AO28" s="18"/>
      <c r="AP28" s="14" t="str">
        <f t="shared" si="12"/>
        <v/>
      </c>
      <c r="AQ28" s="16"/>
      <c r="AR28" s="15"/>
      <c r="AS28" s="15"/>
      <c r="AT28" s="18"/>
      <c r="AU28" s="14" t="str">
        <f t="shared" si="13"/>
        <v/>
      </c>
      <c r="AV28" s="16"/>
      <c r="AW28" s="15"/>
      <c r="AX28" s="15"/>
      <c r="AY28" s="18"/>
      <c r="AZ28" s="14" t="str">
        <f t="shared" si="14"/>
        <v/>
      </c>
      <c r="BA28" s="16"/>
      <c r="BB28" s="15"/>
      <c r="BC28" s="15"/>
      <c r="BD28" s="18"/>
      <c r="BE28" s="14" t="str">
        <f t="shared" si="15"/>
        <v/>
      </c>
      <c r="BF28" s="16"/>
      <c r="BG28" s="15"/>
      <c r="BH28" s="15"/>
      <c r="BI28" s="18"/>
      <c r="BJ28" s="14" t="str">
        <f t="shared" si="16"/>
        <v/>
      </c>
      <c r="BK28" s="16"/>
      <c r="BL28" s="15"/>
      <c r="BM28" s="15"/>
      <c r="BN28" s="18"/>
      <c r="BO28" s="14" t="str">
        <f t="shared" si="17"/>
        <v/>
      </c>
      <c r="BP28" s="16"/>
      <c r="BQ28" s="15"/>
      <c r="BR28" s="15"/>
      <c r="BS28" s="18"/>
      <c r="BT28" s="14" t="str">
        <f t="shared" si="18"/>
        <v/>
      </c>
      <c r="BU28" s="16"/>
      <c r="BV28" s="15"/>
      <c r="BW28" s="15"/>
      <c r="BX28" s="18"/>
      <c r="BY28" s="14" t="str">
        <f t="shared" si="19"/>
        <v/>
      </c>
      <c r="BZ28" s="16"/>
      <c r="CA28" s="15"/>
      <c r="CB28" s="15"/>
      <c r="CC28" s="18"/>
      <c r="CD28" s="14" t="str">
        <f t="shared" si="20"/>
        <v/>
      </c>
      <c r="CE28" s="16"/>
      <c r="CF28" s="15"/>
      <c r="CG28" s="15"/>
      <c r="CH28" s="18"/>
      <c r="CI28" s="14" t="str">
        <f t="shared" si="21"/>
        <v/>
      </c>
      <c r="CJ28" s="16"/>
      <c r="CK28" s="15"/>
      <c r="CL28" s="15"/>
      <c r="CM28" s="18"/>
      <c r="CN28" s="14" t="str">
        <f t="shared" si="22"/>
        <v/>
      </c>
      <c r="CO28" s="16"/>
      <c r="CP28" s="15"/>
      <c r="CQ28" s="15"/>
      <c r="CR28" s="18"/>
      <c r="CS28" s="14" t="str">
        <f t="shared" si="23"/>
        <v/>
      </c>
      <c r="CT28" s="16"/>
      <c r="CU28" s="15"/>
      <c r="CV28" s="15"/>
      <c r="CW28" s="18"/>
      <c r="CX28" s="14" t="str">
        <f t="shared" si="24"/>
        <v/>
      </c>
      <c r="CY28" s="16"/>
      <c r="CZ28" s="15"/>
      <c r="DA28" s="15"/>
      <c r="DB28" s="18"/>
      <c r="DC28" s="14" t="str">
        <f t="shared" si="25"/>
        <v/>
      </c>
    </row>
    <row r="29" spans="1:107" ht="15" customHeight="1" x14ac:dyDescent="0.25">
      <c r="A29" s="69"/>
      <c r="B29" s="78">
        <f t="shared" si="0"/>
        <v>46048</v>
      </c>
      <c r="C29" s="79">
        <f t="shared" si="3"/>
        <v>46048</v>
      </c>
      <c r="D29" s="69">
        <f t="shared" si="1"/>
        <v>5</v>
      </c>
      <c r="E29" s="1">
        <f t="shared" si="4"/>
        <v>0</v>
      </c>
      <c r="F29" s="2" t="str">
        <f t="shared" si="2"/>
        <v/>
      </c>
      <c r="G29" s="46">
        <f t="shared" si="5"/>
        <v>0</v>
      </c>
      <c r="H29" s="16"/>
      <c r="I29" s="15"/>
      <c r="J29" s="15"/>
      <c r="K29" s="18"/>
      <c r="L29" s="14" t="str">
        <f t="shared" si="6"/>
        <v/>
      </c>
      <c r="M29" s="16"/>
      <c r="N29" s="15"/>
      <c r="O29" s="15"/>
      <c r="P29" s="18"/>
      <c r="Q29" s="14" t="str">
        <f t="shared" si="7"/>
        <v/>
      </c>
      <c r="R29" s="16"/>
      <c r="S29" s="15"/>
      <c r="T29" s="15"/>
      <c r="U29" s="18"/>
      <c r="V29" s="14" t="str">
        <f t="shared" si="8"/>
        <v/>
      </c>
      <c r="W29" s="16"/>
      <c r="X29" s="15"/>
      <c r="Y29" s="15"/>
      <c r="Z29" s="18"/>
      <c r="AA29" s="14" t="str">
        <f t="shared" si="9"/>
        <v/>
      </c>
      <c r="AB29" s="16"/>
      <c r="AC29" s="15"/>
      <c r="AD29" s="15"/>
      <c r="AE29" s="18"/>
      <c r="AF29" s="14" t="str">
        <f t="shared" si="10"/>
        <v/>
      </c>
      <c r="AG29" s="16"/>
      <c r="AH29" s="15"/>
      <c r="AI29" s="15"/>
      <c r="AJ29" s="18"/>
      <c r="AK29" s="14" t="str">
        <f t="shared" si="11"/>
        <v/>
      </c>
      <c r="AL29" s="16"/>
      <c r="AM29" s="15"/>
      <c r="AN29" s="15"/>
      <c r="AO29" s="18"/>
      <c r="AP29" s="14" t="str">
        <f t="shared" si="12"/>
        <v/>
      </c>
      <c r="AQ29" s="16"/>
      <c r="AR29" s="15"/>
      <c r="AS29" s="15"/>
      <c r="AT29" s="18"/>
      <c r="AU29" s="14" t="str">
        <f t="shared" si="13"/>
        <v/>
      </c>
      <c r="AV29" s="16"/>
      <c r="AW29" s="15"/>
      <c r="AX29" s="15"/>
      <c r="AY29" s="18"/>
      <c r="AZ29" s="14" t="str">
        <f t="shared" si="14"/>
        <v/>
      </c>
      <c r="BA29" s="16"/>
      <c r="BB29" s="15"/>
      <c r="BC29" s="15"/>
      <c r="BD29" s="18"/>
      <c r="BE29" s="14" t="str">
        <f t="shared" si="15"/>
        <v/>
      </c>
      <c r="BF29" s="16"/>
      <c r="BG29" s="15"/>
      <c r="BH29" s="15"/>
      <c r="BI29" s="18"/>
      <c r="BJ29" s="14" t="str">
        <f t="shared" si="16"/>
        <v/>
      </c>
      <c r="BK29" s="16"/>
      <c r="BL29" s="15"/>
      <c r="BM29" s="15"/>
      <c r="BN29" s="18"/>
      <c r="BO29" s="14" t="str">
        <f t="shared" si="17"/>
        <v/>
      </c>
      <c r="BP29" s="16"/>
      <c r="BQ29" s="15"/>
      <c r="BR29" s="15"/>
      <c r="BS29" s="18"/>
      <c r="BT29" s="14" t="str">
        <f t="shared" si="18"/>
        <v/>
      </c>
      <c r="BU29" s="16"/>
      <c r="BV29" s="15"/>
      <c r="BW29" s="15"/>
      <c r="BX29" s="18"/>
      <c r="BY29" s="14" t="str">
        <f t="shared" si="19"/>
        <v/>
      </c>
      <c r="BZ29" s="16"/>
      <c r="CA29" s="15"/>
      <c r="CB29" s="15"/>
      <c r="CC29" s="18"/>
      <c r="CD29" s="14" t="str">
        <f t="shared" si="20"/>
        <v/>
      </c>
      <c r="CE29" s="16"/>
      <c r="CF29" s="15"/>
      <c r="CG29" s="15"/>
      <c r="CH29" s="18"/>
      <c r="CI29" s="14" t="str">
        <f t="shared" si="21"/>
        <v/>
      </c>
      <c r="CJ29" s="16"/>
      <c r="CK29" s="15"/>
      <c r="CL29" s="15"/>
      <c r="CM29" s="18"/>
      <c r="CN29" s="14" t="str">
        <f t="shared" si="22"/>
        <v/>
      </c>
      <c r="CO29" s="16"/>
      <c r="CP29" s="15"/>
      <c r="CQ29" s="15"/>
      <c r="CR29" s="18"/>
      <c r="CS29" s="14" t="str">
        <f t="shared" si="23"/>
        <v/>
      </c>
      <c r="CT29" s="16"/>
      <c r="CU29" s="15"/>
      <c r="CV29" s="15"/>
      <c r="CW29" s="18"/>
      <c r="CX29" s="14" t="str">
        <f t="shared" si="24"/>
        <v/>
      </c>
      <c r="CY29" s="16"/>
      <c r="CZ29" s="15"/>
      <c r="DA29" s="15"/>
      <c r="DB29" s="18"/>
      <c r="DC29" s="14" t="str">
        <f t="shared" si="25"/>
        <v/>
      </c>
    </row>
    <row r="30" spans="1:107" ht="15" customHeight="1" x14ac:dyDescent="0.25">
      <c r="A30" s="69"/>
      <c r="B30" s="78">
        <f t="shared" si="0"/>
        <v>46049</v>
      </c>
      <c r="C30" s="79">
        <f t="shared" si="3"/>
        <v>46049</v>
      </c>
      <c r="D30" s="69">
        <f t="shared" si="1"/>
        <v>5</v>
      </c>
      <c r="E30" s="1">
        <f t="shared" si="4"/>
        <v>0</v>
      </c>
      <c r="F30" s="2" t="str">
        <f t="shared" si="2"/>
        <v/>
      </c>
      <c r="G30" s="46">
        <f t="shared" si="5"/>
        <v>0</v>
      </c>
      <c r="H30" s="16"/>
      <c r="I30" s="15"/>
      <c r="J30" s="15"/>
      <c r="K30" s="18"/>
      <c r="L30" s="14" t="str">
        <f t="shared" si="6"/>
        <v/>
      </c>
      <c r="M30" s="16"/>
      <c r="N30" s="15"/>
      <c r="O30" s="15"/>
      <c r="P30" s="18"/>
      <c r="Q30" s="14" t="str">
        <f t="shared" si="7"/>
        <v/>
      </c>
      <c r="R30" s="16"/>
      <c r="S30" s="15"/>
      <c r="T30" s="15"/>
      <c r="U30" s="18"/>
      <c r="V30" s="14" t="str">
        <f t="shared" si="8"/>
        <v/>
      </c>
      <c r="W30" s="16"/>
      <c r="X30" s="15"/>
      <c r="Y30" s="15"/>
      <c r="Z30" s="18"/>
      <c r="AA30" s="14" t="str">
        <f t="shared" si="9"/>
        <v/>
      </c>
      <c r="AB30" s="16"/>
      <c r="AC30" s="15"/>
      <c r="AD30" s="15"/>
      <c r="AE30" s="18"/>
      <c r="AF30" s="14" t="str">
        <f t="shared" si="10"/>
        <v/>
      </c>
      <c r="AG30" s="16"/>
      <c r="AH30" s="15"/>
      <c r="AI30" s="15"/>
      <c r="AJ30" s="18"/>
      <c r="AK30" s="14" t="str">
        <f t="shared" si="11"/>
        <v/>
      </c>
      <c r="AL30" s="16"/>
      <c r="AM30" s="15"/>
      <c r="AN30" s="15"/>
      <c r="AO30" s="18"/>
      <c r="AP30" s="14" t="str">
        <f t="shared" si="12"/>
        <v/>
      </c>
      <c r="AQ30" s="16"/>
      <c r="AR30" s="15"/>
      <c r="AS30" s="15"/>
      <c r="AT30" s="18"/>
      <c r="AU30" s="14" t="str">
        <f t="shared" si="13"/>
        <v/>
      </c>
      <c r="AV30" s="16"/>
      <c r="AW30" s="15"/>
      <c r="AX30" s="15"/>
      <c r="AY30" s="18"/>
      <c r="AZ30" s="14" t="str">
        <f t="shared" si="14"/>
        <v/>
      </c>
      <c r="BA30" s="16"/>
      <c r="BB30" s="15"/>
      <c r="BC30" s="15"/>
      <c r="BD30" s="18"/>
      <c r="BE30" s="14" t="str">
        <f t="shared" si="15"/>
        <v/>
      </c>
      <c r="BF30" s="16"/>
      <c r="BG30" s="15"/>
      <c r="BH30" s="15"/>
      <c r="BI30" s="18"/>
      <c r="BJ30" s="14" t="str">
        <f t="shared" si="16"/>
        <v/>
      </c>
      <c r="BK30" s="16"/>
      <c r="BL30" s="15"/>
      <c r="BM30" s="15"/>
      <c r="BN30" s="18"/>
      <c r="BO30" s="14" t="str">
        <f t="shared" si="17"/>
        <v/>
      </c>
      <c r="BP30" s="16"/>
      <c r="BQ30" s="15"/>
      <c r="BR30" s="15"/>
      <c r="BS30" s="18"/>
      <c r="BT30" s="14" t="str">
        <f t="shared" si="18"/>
        <v/>
      </c>
      <c r="BU30" s="16"/>
      <c r="BV30" s="15"/>
      <c r="BW30" s="15"/>
      <c r="BX30" s="18"/>
      <c r="BY30" s="14" t="str">
        <f t="shared" si="19"/>
        <v/>
      </c>
      <c r="BZ30" s="16"/>
      <c r="CA30" s="15"/>
      <c r="CB30" s="15"/>
      <c r="CC30" s="18"/>
      <c r="CD30" s="14" t="str">
        <f t="shared" si="20"/>
        <v/>
      </c>
      <c r="CE30" s="16"/>
      <c r="CF30" s="15"/>
      <c r="CG30" s="15"/>
      <c r="CH30" s="18"/>
      <c r="CI30" s="14" t="str">
        <f t="shared" si="21"/>
        <v/>
      </c>
      <c r="CJ30" s="16"/>
      <c r="CK30" s="15"/>
      <c r="CL30" s="15"/>
      <c r="CM30" s="18"/>
      <c r="CN30" s="14" t="str">
        <f t="shared" si="22"/>
        <v/>
      </c>
      <c r="CO30" s="16"/>
      <c r="CP30" s="15"/>
      <c r="CQ30" s="15"/>
      <c r="CR30" s="18"/>
      <c r="CS30" s="14" t="str">
        <f t="shared" si="23"/>
        <v/>
      </c>
      <c r="CT30" s="16"/>
      <c r="CU30" s="15"/>
      <c r="CV30" s="15"/>
      <c r="CW30" s="18"/>
      <c r="CX30" s="14" t="str">
        <f t="shared" si="24"/>
        <v/>
      </c>
      <c r="CY30" s="16"/>
      <c r="CZ30" s="15"/>
      <c r="DA30" s="15"/>
      <c r="DB30" s="18"/>
      <c r="DC30" s="14" t="str">
        <f t="shared" si="25"/>
        <v/>
      </c>
    </row>
    <row r="31" spans="1:107" ht="15" customHeight="1" x14ac:dyDescent="0.25">
      <c r="A31" s="69"/>
      <c r="B31" s="78">
        <f t="shared" si="0"/>
        <v>46050</v>
      </c>
      <c r="C31" s="79">
        <f t="shared" si="3"/>
        <v>46050</v>
      </c>
      <c r="D31" s="69">
        <f t="shared" si="1"/>
        <v>5</v>
      </c>
      <c r="E31" s="1">
        <f t="shared" si="4"/>
        <v>0</v>
      </c>
      <c r="F31" s="2" t="str">
        <f t="shared" si="2"/>
        <v/>
      </c>
      <c r="G31" s="46">
        <f t="shared" si="5"/>
        <v>0</v>
      </c>
      <c r="H31" s="16"/>
      <c r="I31" s="15"/>
      <c r="J31" s="15"/>
      <c r="K31" s="18"/>
      <c r="L31" s="14" t="str">
        <f t="shared" si="6"/>
        <v/>
      </c>
      <c r="M31" s="16"/>
      <c r="N31" s="15"/>
      <c r="O31" s="15"/>
      <c r="P31" s="18"/>
      <c r="Q31" s="14" t="str">
        <f t="shared" si="7"/>
        <v/>
      </c>
      <c r="R31" s="16"/>
      <c r="S31" s="15"/>
      <c r="T31" s="15"/>
      <c r="U31" s="18"/>
      <c r="V31" s="14" t="str">
        <f t="shared" si="8"/>
        <v/>
      </c>
      <c r="W31" s="16"/>
      <c r="X31" s="15"/>
      <c r="Y31" s="15"/>
      <c r="Z31" s="18"/>
      <c r="AA31" s="14" t="str">
        <f t="shared" si="9"/>
        <v/>
      </c>
      <c r="AB31" s="16"/>
      <c r="AC31" s="15"/>
      <c r="AD31" s="15"/>
      <c r="AE31" s="18"/>
      <c r="AF31" s="14" t="str">
        <f t="shared" si="10"/>
        <v/>
      </c>
      <c r="AG31" s="16"/>
      <c r="AH31" s="15"/>
      <c r="AI31" s="15"/>
      <c r="AJ31" s="18"/>
      <c r="AK31" s="14" t="str">
        <f t="shared" si="11"/>
        <v/>
      </c>
      <c r="AL31" s="16"/>
      <c r="AM31" s="15"/>
      <c r="AN31" s="15"/>
      <c r="AO31" s="18"/>
      <c r="AP31" s="14" t="str">
        <f t="shared" si="12"/>
        <v/>
      </c>
      <c r="AQ31" s="16"/>
      <c r="AR31" s="15"/>
      <c r="AS31" s="15"/>
      <c r="AT31" s="18"/>
      <c r="AU31" s="14" t="str">
        <f t="shared" si="13"/>
        <v/>
      </c>
      <c r="AV31" s="16"/>
      <c r="AW31" s="15"/>
      <c r="AX31" s="15"/>
      <c r="AY31" s="18"/>
      <c r="AZ31" s="14" t="str">
        <f t="shared" si="14"/>
        <v/>
      </c>
      <c r="BA31" s="16"/>
      <c r="BB31" s="15"/>
      <c r="BC31" s="15"/>
      <c r="BD31" s="18"/>
      <c r="BE31" s="14" t="str">
        <f t="shared" si="15"/>
        <v/>
      </c>
      <c r="BF31" s="16"/>
      <c r="BG31" s="15"/>
      <c r="BH31" s="15"/>
      <c r="BI31" s="18"/>
      <c r="BJ31" s="14" t="str">
        <f t="shared" si="16"/>
        <v/>
      </c>
      <c r="BK31" s="16"/>
      <c r="BL31" s="15"/>
      <c r="BM31" s="15"/>
      <c r="BN31" s="18"/>
      <c r="BO31" s="14" t="str">
        <f t="shared" si="17"/>
        <v/>
      </c>
      <c r="BP31" s="16"/>
      <c r="BQ31" s="15"/>
      <c r="BR31" s="15"/>
      <c r="BS31" s="18"/>
      <c r="BT31" s="14" t="str">
        <f t="shared" si="18"/>
        <v/>
      </c>
      <c r="BU31" s="16"/>
      <c r="BV31" s="15"/>
      <c r="BW31" s="15"/>
      <c r="BX31" s="18"/>
      <c r="BY31" s="14" t="str">
        <f t="shared" si="19"/>
        <v/>
      </c>
      <c r="BZ31" s="16"/>
      <c r="CA31" s="15"/>
      <c r="CB31" s="15"/>
      <c r="CC31" s="18"/>
      <c r="CD31" s="14" t="str">
        <f t="shared" si="20"/>
        <v/>
      </c>
      <c r="CE31" s="16"/>
      <c r="CF31" s="15"/>
      <c r="CG31" s="15"/>
      <c r="CH31" s="18"/>
      <c r="CI31" s="14" t="str">
        <f t="shared" si="21"/>
        <v/>
      </c>
      <c r="CJ31" s="16"/>
      <c r="CK31" s="15"/>
      <c r="CL31" s="15"/>
      <c r="CM31" s="18"/>
      <c r="CN31" s="14" t="str">
        <f t="shared" si="22"/>
        <v/>
      </c>
      <c r="CO31" s="16"/>
      <c r="CP31" s="15"/>
      <c r="CQ31" s="15"/>
      <c r="CR31" s="18"/>
      <c r="CS31" s="14" t="str">
        <f t="shared" si="23"/>
        <v/>
      </c>
      <c r="CT31" s="16"/>
      <c r="CU31" s="15"/>
      <c r="CV31" s="15"/>
      <c r="CW31" s="18"/>
      <c r="CX31" s="14" t="str">
        <f t="shared" si="24"/>
        <v/>
      </c>
      <c r="CY31" s="16"/>
      <c r="CZ31" s="15"/>
      <c r="DA31" s="15"/>
      <c r="DB31" s="18"/>
      <c r="DC31" s="14" t="str">
        <f t="shared" si="25"/>
        <v/>
      </c>
    </row>
    <row r="32" spans="1:107" ht="15" customHeight="1" x14ac:dyDescent="0.25">
      <c r="A32" s="69"/>
      <c r="B32" s="78">
        <f t="shared" si="0"/>
        <v>46051</v>
      </c>
      <c r="C32" s="79">
        <f t="shared" si="3"/>
        <v>46051</v>
      </c>
      <c r="D32" s="69">
        <f t="shared" si="1"/>
        <v>5</v>
      </c>
      <c r="E32" s="1">
        <f t="shared" si="4"/>
        <v>0</v>
      </c>
      <c r="F32" s="2" t="str">
        <f t="shared" si="2"/>
        <v/>
      </c>
      <c r="G32" s="46">
        <f t="shared" si="5"/>
        <v>0</v>
      </c>
      <c r="H32" s="16"/>
      <c r="I32" s="15"/>
      <c r="J32" s="15"/>
      <c r="K32" s="18"/>
      <c r="L32" s="14" t="str">
        <f t="shared" si="6"/>
        <v/>
      </c>
      <c r="M32" s="16"/>
      <c r="N32" s="15"/>
      <c r="O32" s="15"/>
      <c r="P32" s="18"/>
      <c r="Q32" s="14" t="str">
        <f t="shared" si="7"/>
        <v/>
      </c>
      <c r="R32" s="16"/>
      <c r="S32" s="15"/>
      <c r="T32" s="15"/>
      <c r="U32" s="18"/>
      <c r="V32" s="14" t="str">
        <f t="shared" si="8"/>
        <v/>
      </c>
      <c r="W32" s="16"/>
      <c r="X32" s="15"/>
      <c r="Y32" s="15"/>
      <c r="Z32" s="18"/>
      <c r="AA32" s="14" t="str">
        <f t="shared" si="9"/>
        <v/>
      </c>
      <c r="AB32" s="16"/>
      <c r="AC32" s="15"/>
      <c r="AD32" s="15"/>
      <c r="AE32" s="18"/>
      <c r="AF32" s="14" t="str">
        <f t="shared" si="10"/>
        <v/>
      </c>
      <c r="AG32" s="16"/>
      <c r="AH32" s="15"/>
      <c r="AI32" s="15"/>
      <c r="AJ32" s="18"/>
      <c r="AK32" s="14" t="str">
        <f t="shared" si="11"/>
        <v/>
      </c>
      <c r="AL32" s="16"/>
      <c r="AM32" s="15"/>
      <c r="AN32" s="15"/>
      <c r="AO32" s="18"/>
      <c r="AP32" s="14" t="str">
        <f t="shared" si="12"/>
        <v/>
      </c>
      <c r="AQ32" s="16"/>
      <c r="AR32" s="15"/>
      <c r="AS32" s="15"/>
      <c r="AT32" s="18"/>
      <c r="AU32" s="14" t="str">
        <f t="shared" si="13"/>
        <v/>
      </c>
      <c r="AV32" s="16"/>
      <c r="AW32" s="15"/>
      <c r="AX32" s="15"/>
      <c r="AY32" s="18"/>
      <c r="AZ32" s="14" t="str">
        <f t="shared" si="14"/>
        <v/>
      </c>
      <c r="BA32" s="16"/>
      <c r="BB32" s="15"/>
      <c r="BC32" s="15"/>
      <c r="BD32" s="18"/>
      <c r="BE32" s="14" t="str">
        <f t="shared" si="15"/>
        <v/>
      </c>
      <c r="BF32" s="16"/>
      <c r="BG32" s="15"/>
      <c r="BH32" s="15"/>
      <c r="BI32" s="18"/>
      <c r="BJ32" s="14" t="str">
        <f t="shared" si="16"/>
        <v/>
      </c>
      <c r="BK32" s="16"/>
      <c r="BL32" s="15"/>
      <c r="BM32" s="15"/>
      <c r="BN32" s="18"/>
      <c r="BO32" s="14" t="str">
        <f t="shared" si="17"/>
        <v/>
      </c>
      <c r="BP32" s="16"/>
      <c r="BQ32" s="15"/>
      <c r="BR32" s="15"/>
      <c r="BS32" s="18"/>
      <c r="BT32" s="14" t="str">
        <f t="shared" si="18"/>
        <v/>
      </c>
      <c r="BU32" s="16"/>
      <c r="BV32" s="15"/>
      <c r="BW32" s="15"/>
      <c r="BX32" s="18"/>
      <c r="BY32" s="14" t="str">
        <f t="shared" si="19"/>
        <v/>
      </c>
      <c r="BZ32" s="16"/>
      <c r="CA32" s="15"/>
      <c r="CB32" s="15"/>
      <c r="CC32" s="18"/>
      <c r="CD32" s="14" t="str">
        <f t="shared" si="20"/>
        <v/>
      </c>
      <c r="CE32" s="16"/>
      <c r="CF32" s="15"/>
      <c r="CG32" s="15"/>
      <c r="CH32" s="18"/>
      <c r="CI32" s="14" t="str">
        <f t="shared" si="21"/>
        <v/>
      </c>
      <c r="CJ32" s="16"/>
      <c r="CK32" s="15"/>
      <c r="CL32" s="15"/>
      <c r="CM32" s="18"/>
      <c r="CN32" s="14" t="str">
        <f t="shared" si="22"/>
        <v/>
      </c>
      <c r="CO32" s="16"/>
      <c r="CP32" s="15"/>
      <c r="CQ32" s="15"/>
      <c r="CR32" s="18"/>
      <c r="CS32" s="14" t="str">
        <f t="shared" si="23"/>
        <v/>
      </c>
      <c r="CT32" s="16"/>
      <c r="CU32" s="15"/>
      <c r="CV32" s="15"/>
      <c r="CW32" s="18"/>
      <c r="CX32" s="14" t="str">
        <f t="shared" si="24"/>
        <v/>
      </c>
      <c r="CY32" s="16"/>
      <c r="CZ32" s="15"/>
      <c r="DA32" s="15"/>
      <c r="DB32" s="18"/>
      <c r="DC32" s="14" t="str">
        <f t="shared" si="25"/>
        <v/>
      </c>
    </row>
    <row r="33" spans="1:107" ht="15" customHeight="1" x14ac:dyDescent="0.25">
      <c r="A33" s="69"/>
      <c r="B33" s="78">
        <f t="shared" si="0"/>
        <v>46052</v>
      </c>
      <c r="C33" s="79">
        <f t="shared" si="3"/>
        <v>46052</v>
      </c>
      <c r="D33" s="69">
        <f t="shared" si="1"/>
        <v>5</v>
      </c>
      <c r="E33" s="1">
        <f t="shared" si="4"/>
        <v>0</v>
      </c>
      <c r="F33" s="2" t="str">
        <f t="shared" si="2"/>
        <v/>
      </c>
      <c r="G33" s="46">
        <f t="shared" si="5"/>
        <v>0</v>
      </c>
      <c r="H33" s="16"/>
      <c r="I33" s="15"/>
      <c r="J33" s="15"/>
      <c r="K33" s="18"/>
      <c r="L33" s="14" t="str">
        <f t="shared" si="6"/>
        <v/>
      </c>
      <c r="M33" s="16"/>
      <c r="N33" s="15"/>
      <c r="O33" s="15"/>
      <c r="P33" s="18"/>
      <c r="Q33" s="14" t="str">
        <f t="shared" si="7"/>
        <v/>
      </c>
      <c r="R33" s="16"/>
      <c r="S33" s="15"/>
      <c r="T33" s="15"/>
      <c r="U33" s="18"/>
      <c r="V33" s="14" t="str">
        <f t="shared" si="8"/>
        <v/>
      </c>
      <c r="W33" s="16"/>
      <c r="X33" s="15"/>
      <c r="Y33" s="15"/>
      <c r="Z33" s="18"/>
      <c r="AA33" s="14" t="str">
        <f t="shared" si="9"/>
        <v/>
      </c>
      <c r="AB33" s="16"/>
      <c r="AC33" s="15"/>
      <c r="AD33" s="15"/>
      <c r="AE33" s="18"/>
      <c r="AF33" s="14" t="str">
        <f t="shared" si="10"/>
        <v/>
      </c>
      <c r="AG33" s="16"/>
      <c r="AH33" s="15"/>
      <c r="AI33" s="15"/>
      <c r="AJ33" s="18"/>
      <c r="AK33" s="14" t="str">
        <f t="shared" si="11"/>
        <v/>
      </c>
      <c r="AL33" s="16"/>
      <c r="AM33" s="15"/>
      <c r="AN33" s="15"/>
      <c r="AO33" s="18"/>
      <c r="AP33" s="14" t="str">
        <f t="shared" si="12"/>
        <v/>
      </c>
      <c r="AQ33" s="16"/>
      <c r="AR33" s="15"/>
      <c r="AS33" s="15"/>
      <c r="AT33" s="18"/>
      <c r="AU33" s="14" t="str">
        <f t="shared" si="13"/>
        <v/>
      </c>
      <c r="AV33" s="16"/>
      <c r="AW33" s="15"/>
      <c r="AX33" s="15"/>
      <c r="AY33" s="18"/>
      <c r="AZ33" s="14" t="str">
        <f t="shared" si="14"/>
        <v/>
      </c>
      <c r="BA33" s="16"/>
      <c r="BB33" s="15"/>
      <c r="BC33" s="15"/>
      <c r="BD33" s="18"/>
      <c r="BE33" s="14" t="str">
        <f t="shared" si="15"/>
        <v/>
      </c>
      <c r="BF33" s="16"/>
      <c r="BG33" s="15"/>
      <c r="BH33" s="15"/>
      <c r="BI33" s="18"/>
      <c r="BJ33" s="14" t="str">
        <f t="shared" si="16"/>
        <v/>
      </c>
      <c r="BK33" s="16"/>
      <c r="BL33" s="15"/>
      <c r="BM33" s="15"/>
      <c r="BN33" s="18"/>
      <c r="BO33" s="14" t="str">
        <f t="shared" si="17"/>
        <v/>
      </c>
      <c r="BP33" s="16"/>
      <c r="BQ33" s="15"/>
      <c r="BR33" s="15"/>
      <c r="BS33" s="18"/>
      <c r="BT33" s="14" t="str">
        <f t="shared" si="18"/>
        <v/>
      </c>
      <c r="BU33" s="16"/>
      <c r="BV33" s="15"/>
      <c r="BW33" s="15"/>
      <c r="BX33" s="18"/>
      <c r="BY33" s="14" t="str">
        <f t="shared" si="19"/>
        <v/>
      </c>
      <c r="BZ33" s="16"/>
      <c r="CA33" s="15"/>
      <c r="CB33" s="15"/>
      <c r="CC33" s="18"/>
      <c r="CD33" s="14" t="str">
        <f t="shared" si="20"/>
        <v/>
      </c>
      <c r="CE33" s="16"/>
      <c r="CF33" s="15"/>
      <c r="CG33" s="15"/>
      <c r="CH33" s="18"/>
      <c r="CI33" s="14" t="str">
        <f t="shared" si="21"/>
        <v/>
      </c>
      <c r="CJ33" s="16"/>
      <c r="CK33" s="15"/>
      <c r="CL33" s="15"/>
      <c r="CM33" s="18"/>
      <c r="CN33" s="14" t="str">
        <f t="shared" si="22"/>
        <v/>
      </c>
      <c r="CO33" s="16"/>
      <c r="CP33" s="15"/>
      <c r="CQ33" s="15"/>
      <c r="CR33" s="18"/>
      <c r="CS33" s="14" t="str">
        <f t="shared" si="23"/>
        <v/>
      </c>
      <c r="CT33" s="16"/>
      <c r="CU33" s="15"/>
      <c r="CV33" s="15"/>
      <c r="CW33" s="18"/>
      <c r="CX33" s="14" t="str">
        <f t="shared" si="24"/>
        <v/>
      </c>
      <c r="CY33" s="16"/>
      <c r="CZ33" s="15"/>
      <c r="DA33" s="15"/>
      <c r="DB33" s="18"/>
      <c r="DC33" s="14" t="str">
        <f t="shared" si="25"/>
        <v/>
      </c>
    </row>
    <row r="34" spans="1:107" ht="15" customHeight="1" x14ac:dyDescent="0.25">
      <c r="A34" s="69"/>
      <c r="B34" s="78">
        <f t="shared" si="0"/>
        <v>46053</v>
      </c>
      <c r="C34" s="79">
        <f t="shared" si="3"/>
        <v>46053</v>
      </c>
      <c r="D34" s="69">
        <f t="shared" si="1"/>
        <v>5</v>
      </c>
      <c r="E34" s="1">
        <f t="shared" si="4"/>
        <v>0</v>
      </c>
      <c r="F34" s="2" t="str">
        <f t="shared" si="2"/>
        <v/>
      </c>
      <c r="G34" s="46">
        <f t="shared" si="5"/>
        <v>0</v>
      </c>
      <c r="H34" s="16"/>
      <c r="I34" s="15"/>
      <c r="J34" s="15"/>
      <c r="K34" s="18"/>
      <c r="L34" s="14" t="str">
        <f t="shared" si="6"/>
        <v/>
      </c>
      <c r="M34" s="16"/>
      <c r="N34" s="15"/>
      <c r="O34" s="15"/>
      <c r="P34" s="18"/>
      <c r="Q34" s="14" t="str">
        <f t="shared" si="7"/>
        <v/>
      </c>
      <c r="R34" s="16"/>
      <c r="S34" s="15"/>
      <c r="T34" s="15"/>
      <c r="U34" s="18"/>
      <c r="V34" s="14" t="str">
        <f t="shared" si="8"/>
        <v/>
      </c>
      <c r="W34" s="16"/>
      <c r="X34" s="15"/>
      <c r="Y34" s="15"/>
      <c r="Z34" s="18"/>
      <c r="AA34" s="14" t="str">
        <f t="shared" si="9"/>
        <v/>
      </c>
      <c r="AB34" s="16"/>
      <c r="AC34" s="15"/>
      <c r="AD34" s="15"/>
      <c r="AE34" s="18"/>
      <c r="AF34" s="14" t="str">
        <f t="shared" si="10"/>
        <v/>
      </c>
      <c r="AG34" s="16"/>
      <c r="AH34" s="15"/>
      <c r="AI34" s="15"/>
      <c r="AJ34" s="18"/>
      <c r="AK34" s="14" t="str">
        <f t="shared" si="11"/>
        <v/>
      </c>
      <c r="AL34" s="16"/>
      <c r="AM34" s="15"/>
      <c r="AN34" s="15"/>
      <c r="AO34" s="18"/>
      <c r="AP34" s="14" t="str">
        <f t="shared" si="12"/>
        <v/>
      </c>
      <c r="AQ34" s="16"/>
      <c r="AR34" s="15"/>
      <c r="AS34" s="15"/>
      <c r="AT34" s="18"/>
      <c r="AU34" s="14" t="str">
        <f t="shared" si="13"/>
        <v/>
      </c>
      <c r="AV34" s="16"/>
      <c r="AW34" s="15"/>
      <c r="AX34" s="15"/>
      <c r="AY34" s="18"/>
      <c r="AZ34" s="14" t="str">
        <f t="shared" si="14"/>
        <v/>
      </c>
      <c r="BA34" s="16"/>
      <c r="BB34" s="15"/>
      <c r="BC34" s="15"/>
      <c r="BD34" s="18"/>
      <c r="BE34" s="14" t="str">
        <f t="shared" si="15"/>
        <v/>
      </c>
      <c r="BF34" s="16"/>
      <c r="BG34" s="15"/>
      <c r="BH34" s="15"/>
      <c r="BI34" s="18"/>
      <c r="BJ34" s="14" t="str">
        <f t="shared" si="16"/>
        <v/>
      </c>
      <c r="BK34" s="16"/>
      <c r="BL34" s="15"/>
      <c r="BM34" s="15"/>
      <c r="BN34" s="18"/>
      <c r="BO34" s="14" t="str">
        <f t="shared" si="17"/>
        <v/>
      </c>
      <c r="BP34" s="16"/>
      <c r="BQ34" s="15"/>
      <c r="BR34" s="15"/>
      <c r="BS34" s="18"/>
      <c r="BT34" s="14" t="str">
        <f t="shared" si="18"/>
        <v/>
      </c>
      <c r="BU34" s="16"/>
      <c r="BV34" s="15"/>
      <c r="BW34" s="15"/>
      <c r="BX34" s="18"/>
      <c r="BY34" s="14" t="str">
        <f t="shared" si="19"/>
        <v/>
      </c>
      <c r="BZ34" s="16"/>
      <c r="CA34" s="15"/>
      <c r="CB34" s="15"/>
      <c r="CC34" s="18"/>
      <c r="CD34" s="14" t="str">
        <f t="shared" si="20"/>
        <v/>
      </c>
      <c r="CE34" s="16"/>
      <c r="CF34" s="15"/>
      <c r="CG34" s="15"/>
      <c r="CH34" s="18"/>
      <c r="CI34" s="14" t="str">
        <f t="shared" si="21"/>
        <v/>
      </c>
      <c r="CJ34" s="16"/>
      <c r="CK34" s="15"/>
      <c r="CL34" s="15"/>
      <c r="CM34" s="18"/>
      <c r="CN34" s="14" t="str">
        <f t="shared" si="22"/>
        <v/>
      </c>
      <c r="CO34" s="16"/>
      <c r="CP34" s="15"/>
      <c r="CQ34" s="15"/>
      <c r="CR34" s="18"/>
      <c r="CS34" s="14" t="str">
        <f t="shared" si="23"/>
        <v/>
      </c>
      <c r="CT34" s="16"/>
      <c r="CU34" s="15"/>
      <c r="CV34" s="15"/>
      <c r="CW34" s="18"/>
      <c r="CX34" s="14" t="str">
        <f t="shared" si="24"/>
        <v/>
      </c>
      <c r="CY34" s="16"/>
      <c r="CZ34" s="15"/>
      <c r="DA34" s="15"/>
      <c r="DB34" s="18"/>
      <c r="DC34" s="14" t="str">
        <f t="shared" si="25"/>
        <v/>
      </c>
    </row>
    <row r="35" spans="1:107" ht="15" customHeight="1" x14ac:dyDescent="0.25">
      <c r="A35" s="69"/>
      <c r="B35" s="78">
        <f t="shared" si="0"/>
        <v>46054</v>
      </c>
      <c r="C35" s="79">
        <f t="shared" si="3"/>
        <v>46054</v>
      </c>
      <c r="D35" s="69">
        <f t="shared" si="1"/>
        <v>5</v>
      </c>
      <c r="E35" s="1">
        <f t="shared" si="4"/>
        <v>0</v>
      </c>
      <c r="F35" s="2" t="str">
        <f t="shared" si="2"/>
        <v/>
      </c>
      <c r="G35" s="46">
        <f t="shared" si="5"/>
        <v>0</v>
      </c>
      <c r="H35" s="29"/>
      <c r="I35" s="30"/>
      <c r="J35" s="30"/>
      <c r="K35" s="31"/>
      <c r="L35" s="14" t="str">
        <f t="shared" si="6"/>
        <v/>
      </c>
      <c r="M35" s="29"/>
      <c r="N35" s="30"/>
      <c r="O35" s="30"/>
      <c r="P35" s="31"/>
      <c r="Q35" s="14" t="str">
        <f t="shared" si="7"/>
        <v/>
      </c>
      <c r="R35" s="29"/>
      <c r="S35" s="30"/>
      <c r="T35" s="30"/>
      <c r="U35" s="31"/>
      <c r="V35" s="14" t="str">
        <f t="shared" si="8"/>
        <v/>
      </c>
      <c r="W35" s="29"/>
      <c r="X35" s="30"/>
      <c r="Y35" s="30"/>
      <c r="Z35" s="31"/>
      <c r="AA35" s="14" t="str">
        <f t="shared" si="9"/>
        <v/>
      </c>
      <c r="AB35" s="29"/>
      <c r="AC35" s="30"/>
      <c r="AD35" s="30"/>
      <c r="AE35" s="31"/>
      <c r="AF35" s="14" t="str">
        <f t="shared" si="10"/>
        <v/>
      </c>
      <c r="AG35" s="29"/>
      <c r="AH35" s="30"/>
      <c r="AI35" s="30"/>
      <c r="AJ35" s="31"/>
      <c r="AK35" s="14" t="str">
        <f t="shared" si="11"/>
        <v/>
      </c>
      <c r="AL35" s="29"/>
      <c r="AM35" s="30"/>
      <c r="AN35" s="30"/>
      <c r="AO35" s="31"/>
      <c r="AP35" s="14" t="str">
        <f t="shared" si="12"/>
        <v/>
      </c>
      <c r="AQ35" s="29"/>
      <c r="AR35" s="30"/>
      <c r="AS35" s="30"/>
      <c r="AT35" s="31"/>
      <c r="AU35" s="14" t="str">
        <f t="shared" si="13"/>
        <v/>
      </c>
      <c r="AV35" s="29"/>
      <c r="AW35" s="30"/>
      <c r="AX35" s="30"/>
      <c r="AY35" s="31"/>
      <c r="AZ35" s="14" t="str">
        <f t="shared" si="14"/>
        <v/>
      </c>
      <c r="BA35" s="29"/>
      <c r="BB35" s="30"/>
      <c r="BC35" s="30"/>
      <c r="BD35" s="31"/>
      <c r="BE35" s="14" t="str">
        <f t="shared" si="15"/>
        <v/>
      </c>
      <c r="BF35" s="29"/>
      <c r="BG35" s="30"/>
      <c r="BH35" s="30"/>
      <c r="BI35" s="31"/>
      <c r="BJ35" s="14" t="str">
        <f t="shared" si="16"/>
        <v/>
      </c>
      <c r="BK35" s="29"/>
      <c r="BL35" s="30"/>
      <c r="BM35" s="30"/>
      <c r="BN35" s="31"/>
      <c r="BO35" s="14" t="str">
        <f t="shared" si="17"/>
        <v/>
      </c>
      <c r="BP35" s="29"/>
      <c r="BQ35" s="30"/>
      <c r="BR35" s="30"/>
      <c r="BS35" s="31"/>
      <c r="BT35" s="14" t="str">
        <f t="shared" si="18"/>
        <v/>
      </c>
      <c r="BU35" s="29"/>
      <c r="BV35" s="30"/>
      <c r="BW35" s="30"/>
      <c r="BX35" s="31"/>
      <c r="BY35" s="14" t="str">
        <f t="shared" si="19"/>
        <v/>
      </c>
      <c r="BZ35" s="29"/>
      <c r="CA35" s="30"/>
      <c r="CB35" s="30"/>
      <c r="CC35" s="31"/>
      <c r="CD35" s="14" t="str">
        <f t="shared" si="20"/>
        <v/>
      </c>
      <c r="CE35" s="29"/>
      <c r="CF35" s="30"/>
      <c r="CG35" s="30"/>
      <c r="CH35" s="31"/>
      <c r="CI35" s="14" t="str">
        <f t="shared" si="21"/>
        <v/>
      </c>
      <c r="CJ35" s="29"/>
      <c r="CK35" s="30"/>
      <c r="CL35" s="30"/>
      <c r="CM35" s="31"/>
      <c r="CN35" s="14" t="str">
        <f t="shared" si="22"/>
        <v/>
      </c>
      <c r="CO35" s="29"/>
      <c r="CP35" s="30"/>
      <c r="CQ35" s="30"/>
      <c r="CR35" s="31"/>
      <c r="CS35" s="14" t="str">
        <f t="shared" si="23"/>
        <v/>
      </c>
      <c r="CT35" s="29"/>
      <c r="CU35" s="30"/>
      <c r="CV35" s="30"/>
      <c r="CW35" s="31"/>
      <c r="CX35" s="14" t="str">
        <f t="shared" si="24"/>
        <v/>
      </c>
      <c r="CY35" s="29"/>
      <c r="CZ35" s="30"/>
      <c r="DA35" s="30"/>
      <c r="DB35" s="31"/>
      <c r="DC35" s="14" t="str">
        <f t="shared" si="25"/>
        <v/>
      </c>
    </row>
    <row r="36" spans="1:107" ht="15" customHeight="1" x14ac:dyDescent="0.25">
      <c r="B36" s="547" t="s">
        <v>95</v>
      </c>
      <c r="C36" s="548"/>
      <c r="D36" s="548"/>
      <c r="E36" s="548"/>
      <c r="F36" s="548"/>
      <c r="G36" s="549"/>
      <c r="H36" s="556" t="str">
        <f>H3</f>
        <v>RENÉ</v>
      </c>
      <c r="I36" s="557"/>
      <c r="J36" s="557"/>
      <c r="K36" s="557"/>
      <c r="L36" s="558"/>
      <c r="M36" s="556" t="str">
        <f>M3</f>
        <v>ADELINE</v>
      </c>
      <c r="N36" s="557"/>
      <c r="O36" s="557"/>
      <c r="P36" s="557"/>
      <c r="Q36" s="558"/>
      <c r="R36" s="556" t="str">
        <f>R3</f>
        <v>CÉLINE</v>
      </c>
      <c r="S36" s="557"/>
      <c r="T36" s="557"/>
      <c r="U36" s="557"/>
      <c r="V36" s="558"/>
      <c r="W36" s="556" t="str">
        <f>W3</f>
        <v>ÉLODIE</v>
      </c>
      <c r="X36" s="557"/>
      <c r="Y36" s="557"/>
      <c r="Z36" s="557"/>
      <c r="AA36" s="558"/>
      <c r="AB36" s="556" t="str">
        <f>AB3</f>
        <v>JEAN</v>
      </c>
      <c r="AC36" s="557"/>
      <c r="AD36" s="557"/>
      <c r="AE36" s="557"/>
      <c r="AF36" s="558"/>
      <c r="AG36" s="556" t="str">
        <f>AG3</f>
        <v>FLORENTIN</v>
      </c>
      <c r="AH36" s="557"/>
      <c r="AI36" s="557"/>
      <c r="AJ36" s="557"/>
      <c r="AK36" s="558"/>
      <c r="AL36" s="556" t="str">
        <f>AL3</f>
        <v>DIMITRI</v>
      </c>
      <c r="AM36" s="557"/>
      <c r="AN36" s="557"/>
      <c r="AO36" s="557"/>
      <c r="AP36" s="558"/>
      <c r="AQ36" s="556" t="str">
        <f>AQ3</f>
        <v>ÉMELINE</v>
      </c>
      <c r="AR36" s="557"/>
      <c r="AS36" s="557"/>
      <c r="AT36" s="557"/>
      <c r="AU36" s="558"/>
      <c r="AV36" s="556" t="str">
        <f>AV3</f>
        <v>NARCISSE</v>
      </c>
      <c r="AW36" s="557"/>
      <c r="AX36" s="557"/>
      <c r="AY36" s="557"/>
      <c r="AZ36" s="558"/>
      <c r="BA36" s="556" t="str">
        <f>BA3</f>
        <v>ROLAND</v>
      </c>
      <c r="BB36" s="557"/>
      <c r="BC36" s="557"/>
      <c r="BD36" s="557"/>
      <c r="BE36" s="558"/>
      <c r="BF36" s="556" t="str">
        <f>BF3</f>
        <v>ÉDITH</v>
      </c>
      <c r="BG36" s="557"/>
      <c r="BH36" s="557"/>
      <c r="BI36" s="557"/>
      <c r="BJ36" s="558"/>
      <c r="BK36" s="556" t="str">
        <f>BK3</f>
        <v>CHRSTOPHE</v>
      </c>
      <c r="BL36" s="557"/>
      <c r="BM36" s="557"/>
      <c r="BN36" s="557"/>
      <c r="BO36" s="558"/>
      <c r="BP36" s="556" t="str">
        <f>BP3</f>
        <v>MONIQUE</v>
      </c>
      <c r="BQ36" s="557"/>
      <c r="BR36" s="557"/>
      <c r="BS36" s="557"/>
      <c r="BT36" s="558"/>
      <c r="BU36" s="556" t="str">
        <f>BU3</f>
        <v>NADEGE</v>
      </c>
      <c r="BV36" s="557"/>
      <c r="BW36" s="557"/>
      <c r="BX36" s="557"/>
      <c r="BY36" s="558"/>
      <c r="BZ36" s="556" t="str">
        <f>BZ3</f>
        <v>MATHIEU</v>
      </c>
      <c r="CA36" s="557"/>
      <c r="CB36" s="557"/>
      <c r="CC36" s="557"/>
      <c r="CD36" s="558"/>
      <c r="CE36" s="556" t="str">
        <f>CE3</f>
        <v>DENIS</v>
      </c>
      <c r="CF36" s="557"/>
      <c r="CG36" s="557"/>
      <c r="CH36" s="557"/>
      <c r="CI36" s="558"/>
      <c r="CJ36" s="556" t="str">
        <f>CJ3</f>
        <v>AUDE</v>
      </c>
      <c r="CK36" s="557"/>
      <c r="CL36" s="557"/>
      <c r="CM36" s="557"/>
      <c r="CN36" s="558"/>
      <c r="CO36" s="556" t="str">
        <f>CO3</f>
        <v>BRICE</v>
      </c>
      <c r="CP36" s="557"/>
      <c r="CQ36" s="557"/>
      <c r="CR36" s="557"/>
      <c r="CS36" s="558"/>
      <c r="CT36" s="556" t="str">
        <f>CT3</f>
        <v>PATRICE</v>
      </c>
      <c r="CU36" s="557"/>
      <c r="CV36" s="557"/>
      <c r="CW36" s="557"/>
      <c r="CX36" s="558"/>
      <c r="CY36" s="556" t="str">
        <f>CY3</f>
        <v>CATHERINE</v>
      </c>
      <c r="CZ36" s="557"/>
      <c r="DA36" s="557"/>
      <c r="DB36" s="557"/>
      <c r="DC36" s="558"/>
    </row>
    <row r="37" spans="1:107" ht="15" customHeight="1" x14ac:dyDescent="0.25">
      <c r="B37" s="569">
        <f>B3</f>
        <v>46023</v>
      </c>
      <c r="C37" s="570"/>
      <c r="D37" s="570"/>
      <c r="E37" s="570"/>
      <c r="F37" s="570"/>
      <c r="G37" s="571"/>
      <c r="H37" s="32">
        <f>COUNTIF(H4:H35,I37)</f>
        <v>1</v>
      </c>
      <c r="I37" s="37" t="str">
        <f>$E$44</f>
        <v>CP</v>
      </c>
      <c r="J37" s="47" t="s">
        <v>78</v>
      </c>
      <c r="K37" s="536">
        <f>SUM(L4:L35)+L38</f>
        <v>1.0451388888888886</v>
      </c>
      <c r="L37" s="537"/>
      <c r="M37" s="32">
        <f>COUNTIF(M4:M35,N37)</f>
        <v>0</v>
      </c>
      <c r="N37" s="37" t="str">
        <f>$E$44</f>
        <v>CP</v>
      </c>
      <c r="O37" s="47" t="s">
        <v>78</v>
      </c>
      <c r="P37" s="536">
        <f>SUM(Q4:Q35)+Q38</f>
        <v>1.6215277777777777</v>
      </c>
      <c r="Q37" s="537"/>
      <c r="R37" s="32">
        <f>COUNTIF(R4:R35,S37)</f>
        <v>5</v>
      </c>
      <c r="S37" s="37" t="str">
        <f>$E$44</f>
        <v>CP</v>
      </c>
      <c r="T37" s="47" t="s">
        <v>78</v>
      </c>
      <c r="U37" s="536">
        <f>SUM(V4:V35)+V38</f>
        <v>0</v>
      </c>
      <c r="V37" s="537"/>
      <c r="W37" s="32">
        <f>COUNTIF(W4:W35,X37)</f>
        <v>0</v>
      </c>
      <c r="X37" s="37" t="str">
        <f>$E$44</f>
        <v>CP</v>
      </c>
      <c r="Y37" s="47" t="s">
        <v>78</v>
      </c>
      <c r="Z37" s="536">
        <f>SUM(AA4:AA35)+AA38</f>
        <v>0</v>
      </c>
      <c r="AA37" s="537"/>
      <c r="AB37" s="32">
        <f>COUNTIF(AB4:AB35,AC37)</f>
        <v>0</v>
      </c>
      <c r="AC37" s="37" t="str">
        <f>$E$44</f>
        <v>CP</v>
      </c>
      <c r="AD37" s="47" t="s">
        <v>78</v>
      </c>
      <c r="AE37" s="536">
        <f>SUM(AF4:AF35)+AF38</f>
        <v>0</v>
      </c>
      <c r="AF37" s="537"/>
      <c r="AG37" s="32">
        <f>COUNTIF(AG4:AG35,AH37)</f>
        <v>1</v>
      </c>
      <c r="AH37" s="37" t="str">
        <f>$E$44</f>
        <v>CP</v>
      </c>
      <c r="AI37" s="47" t="s">
        <v>78</v>
      </c>
      <c r="AJ37" s="536">
        <f>SUM(AK4:AK35)+AK38</f>
        <v>0</v>
      </c>
      <c r="AK37" s="537"/>
      <c r="AL37" s="32">
        <f>COUNTIF(AL4:AL35,AM37)</f>
        <v>1</v>
      </c>
      <c r="AM37" s="37" t="str">
        <f>$E$44</f>
        <v>CP</v>
      </c>
      <c r="AN37" s="47" t="s">
        <v>78</v>
      </c>
      <c r="AO37" s="536">
        <f>SUM(AP4:AP35)+AP38</f>
        <v>0</v>
      </c>
      <c r="AP37" s="537"/>
      <c r="AQ37" s="32">
        <f>COUNTIF(AQ4:AQ35,AR37)</f>
        <v>1</v>
      </c>
      <c r="AR37" s="37" t="str">
        <f>$E$44</f>
        <v>CP</v>
      </c>
      <c r="AS37" s="47" t="s">
        <v>78</v>
      </c>
      <c r="AT37" s="536">
        <f>SUM(AU4:AU35)+AU38</f>
        <v>0</v>
      </c>
      <c r="AU37" s="537"/>
      <c r="AV37" s="32">
        <f>COUNTIF(AV4:AV35,AW37)</f>
        <v>1</v>
      </c>
      <c r="AW37" s="37" t="str">
        <f>$E$44</f>
        <v>CP</v>
      </c>
      <c r="AX37" s="47" t="s">
        <v>78</v>
      </c>
      <c r="AY37" s="536">
        <f>SUM(AZ4:AZ35)+AZ38</f>
        <v>0</v>
      </c>
      <c r="AZ37" s="537"/>
      <c r="BA37" s="32">
        <f>COUNTIF(BA4:BA35,BB37)</f>
        <v>1</v>
      </c>
      <c r="BB37" s="37" t="str">
        <f>$E$44</f>
        <v>CP</v>
      </c>
      <c r="BC37" s="47" t="s">
        <v>78</v>
      </c>
      <c r="BD37" s="536">
        <f>SUM(BE4:BE35)+BE38</f>
        <v>0</v>
      </c>
      <c r="BE37" s="537"/>
      <c r="BF37" s="32">
        <f>COUNTIF(BF4:BF35,BG37)</f>
        <v>1</v>
      </c>
      <c r="BG37" s="37" t="str">
        <f>$E$44</f>
        <v>CP</v>
      </c>
      <c r="BH37" s="47" t="s">
        <v>78</v>
      </c>
      <c r="BI37" s="536">
        <f>SUM(BJ4:BJ35)+BJ38</f>
        <v>0</v>
      </c>
      <c r="BJ37" s="537"/>
      <c r="BK37" s="32">
        <f>COUNTIF(BK4:BK35,BL37)</f>
        <v>1</v>
      </c>
      <c r="BL37" s="37" t="str">
        <f>$E$44</f>
        <v>CP</v>
      </c>
      <c r="BM37" s="47" t="s">
        <v>78</v>
      </c>
      <c r="BN37" s="536">
        <f>SUM(BO4:BO35)+BO38</f>
        <v>0</v>
      </c>
      <c r="BO37" s="537"/>
      <c r="BP37" s="32">
        <f>COUNTIF(BP4:BP35,BQ37)</f>
        <v>1</v>
      </c>
      <c r="BQ37" s="37" t="str">
        <f>$E$44</f>
        <v>CP</v>
      </c>
      <c r="BR37" s="47" t="s">
        <v>78</v>
      </c>
      <c r="BS37" s="536">
        <f>SUM(BT4:BT35)+BT38</f>
        <v>0</v>
      </c>
      <c r="BT37" s="537"/>
      <c r="BU37" s="32">
        <f>COUNTIF(BU4:BU35,BV37)</f>
        <v>1</v>
      </c>
      <c r="BV37" s="37" t="str">
        <f>$E$44</f>
        <v>CP</v>
      </c>
      <c r="BW37" s="47" t="s">
        <v>78</v>
      </c>
      <c r="BX37" s="536">
        <f>SUM(BY4:BY35)+BY38</f>
        <v>0</v>
      </c>
      <c r="BY37" s="537"/>
      <c r="BZ37" s="32">
        <f>COUNTIF(BZ4:BZ35,CA37)</f>
        <v>1</v>
      </c>
      <c r="CA37" s="37" t="str">
        <f>$E$44</f>
        <v>CP</v>
      </c>
      <c r="CB37" s="47" t="s">
        <v>78</v>
      </c>
      <c r="CC37" s="536">
        <f>SUM(CD4:CD35)+CD38</f>
        <v>0</v>
      </c>
      <c r="CD37" s="537"/>
      <c r="CE37" s="32">
        <f>COUNTIF(CE4:CE35,CF37)</f>
        <v>1</v>
      </c>
      <c r="CF37" s="37" t="str">
        <f>$E$44</f>
        <v>CP</v>
      </c>
      <c r="CG37" s="47" t="s">
        <v>78</v>
      </c>
      <c r="CH37" s="536">
        <f>SUM(CI4:CI35)+CI38</f>
        <v>0</v>
      </c>
      <c r="CI37" s="537"/>
      <c r="CJ37" s="32">
        <f>COUNTIF(CJ4:CJ35,CK37)</f>
        <v>1</v>
      </c>
      <c r="CK37" s="37" t="str">
        <f>$E$44</f>
        <v>CP</v>
      </c>
      <c r="CL37" s="47" t="s">
        <v>78</v>
      </c>
      <c r="CM37" s="536">
        <f>SUM(CN4:CN35)+CN38</f>
        <v>0</v>
      </c>
      <c r="CN37" s="537"/>
      <c r="CO37" s="32">
        <f>COUNTIF(CO4:CO35,CP37)</f>
        <v>1</v>
      </c>
      <c r="CP37" s="37" t="str">
        <f>$E$44</f>
        <v>CP</v>
      </c>
      <c r="CQ37" s="47" t="s">
        <v>78</v>
      </c>
      <c r="CR37" s="536">
        <f>SUM(CS4:CS35)+CS38</f>
        <v>0</v>
      </c>
      <c r="CS37" s="537"/>
      <c r="CT37" s="32">
        <f>COUNTIF(CT4:CT35,CU37)</f>
        <v>1</v>
      </c>
      <c r="CU37" s="37" t="str">
        <f>$E$44</f>
        <v>CP</v>
      </c>
      <c r="CV37" s="47" t="s">
        <v>78</v>
      </c>
      <c r="CW37" s="536">
        <f>SUM(CX4:CX35)+CX38</f>
        <v>0</v>
      </c>
      <c r="CX37" s="537"/>
      <c r="CY37" s="32">
        <f>COUNTIF(CY4:CY35,CZ37)</f>
        <v>1</v>
      </c>
      <c r="CZ37" s="37" t="str">
        <f>$E$44</f>
        <v>CP</v>
      </c>
      <c r="DA37" s="47" t="s">
        <v>78</v>
      </c>
      <c r="DB37" s="536">
        <f>SUM(DC4:DC35)+DC38</f>
        <v>0</v>
      </c>
      <c r="DC37" s="537"/>
    </row>
    <row r="38" spans="1:107" ht="15" customHeight="1" x14ac:dyDescent="0.25">
      <c r="B38" s="575" t="s">
        <v>92</v>
      </c>
      <c r="C38" s="576"/>
      <c r="D38" s="576"/>
      <c r="E38" s="576"/>
      <c r="F38" s="576"/>
      <c r="G38" s="577"/>
      <c r="H38" s="33">
        <f>COUNTIF(H4:H35,I38)</f>
        <v>1</v>
      </c>
      <c r="I38" s="37" t="str">
        <f>$E$45</f>
        <v>RTT</v>
      </c>
      <c r="J38" s="38" t="s">
        <v>74</v>
      </c>
      <c r="K38" s="39">
        <f>SUM(K4:K35)</f>
        <v>3</v>
      </c>
      <c r="L38" s="40">
        <f>K38*$E$49</f>
        <v>2.0833333333333332E-2</v>
      </c>
      <c r="M38" s="33">
        <f>COUNTIF(M4:M35,N38)</f>
        <v>0</v>
      </c>
      <c r="N38" s="37" t="str">
        <f>$E$45</f>
        <v>RTT</v>
      </c>
      <c r="O38" s="38" t="s">
        <v>74</v>
      </c>
      <c r="P38" s="39">
        <f>SUM(P4:P35)</f>
        <v>5</v>
      </c>
      <c r="Q38" s="40">
        <f>P38*$E$49</f>
        <v>3.4722222222222224E-2</v>
      </c>
      <c r="R38" s="33">
        <f>COUNTIF(R4:R35,S38)</f>
        <v>0</v>
      </c>
      <c r="S38" s="37" t="str">
        <f>$E$45</f>
        <v>RTT</v>
      </c>
      <c r="T38" s="38" t="s">
        <v>74</v>
      </c>
      <c r="U38" s="39">
        <f>SUM(U4:U35)</f>
        <v>0</v>
      </c>
      <c r="V38" s="40">
        <f>U38*$E$49</f>
        <v>0</v>
      </c>
      <c r="W38" s="33">
        <f>COUNTIF(W4:W35,X38)</f>
        <v>0</v>
      </c>
      <c r="X38" s="37" t="str">
        <f>$E$45</f>
        <v>RTT</v>
      </c>
      <c r="Y38" s="38" t="s">
        <v>74</v>
      </c>
      <c r="Z38" s="39">
        <f>SUM(Z4:Z35)</f>
        <v>0</v>
      </c>
      <c r="AA38" s="40">
        <f>Z38*$E$49</f>
        <v>0</v>
      </c>
      <c r="AB38" s="33">
        <f>COUNTIF(AB4:AB35,AC38)</f>
        <v>0</v>
      </c>
      <c r="AC38" s="37" t="str">
        <f>$E$45</f>
        <v>RTT</v>
      </c>
      <c r="AD38" s="38" t="s">
        <v>74</v>
      </c>
      <c r="AE38" s="39">
        <f>SUM(AE4:AE35)</f>
        <v>0</v>
      </c>
      <c r="AF38" s="40">
        <f>AE38*$E$49</f>
        <v>0</v>
      </c>
      <c r="AG38" s="33">
        <f>COUNTIF(AG4:AG35,AH38)</f>
        <v>0</v>
      </c>
      <c r="AH38" s="37" t="str">
        <f>$E$45</f>
        <v>RTT</v>
      </c>
      <c r="AI38" s="38" t="s">
        <v>74</v>
      </c>
      <c r="AJ38" s="39">
        <f>SUM(AJ4:AJ35)</f>
        <v>0</v>
      </c>
      <c r="AK38" s="40">
        <f>AJ38*$E$49</f>
        <v>0</v>
      </c>
      <c r="AL38" s="33">
        <f>COUNTIF(AL4:AL35,AM38)</f>
        <v>0</v>
      </c>
      <c r="AM38" s="37" t="str">
        <f>$E$45</f>
        <v>RTT</v>
      </c>
      <c r="AN38" s="38" t="s">
        <v>74</v>
      </c>
      <c r="AO38" s="39">
        <f>SUM(AO4:AO35)</f>
        <v>0</v>
      </c>
      <c r="AP38" s="40">
        <f>AO38*$E$49</f>
        <v>0</v>
      </c>
      <c r="AQ38" s="33">
        <f>COUNTIF(AQ4:AQ35,AR38)</f>
        <v>0</v>
      </c>
      <c r="AR38" s="37" t="str">
        <f>$E$45</f>
        <v>RTT</v>
      </c>
      <c r="AS38" s="38" t="s">
        <v>74</v>
      </c>
      <c r="AT38" s="39">
        <f>SUM(AT4:AT35)</f>
        <v>0</v>
      </c>
      <c r="AU38" s="40">
        <f>AT38*$E$49</f>
        <v>0</v>
      </c>
      <c r="AV38" s="33">
        <f>COUNTIF(AV4:AV35,AW38)</f>
        <v>0</v>
      </c>
      <c r="AW38" s="37" t="str">
        <f>$E$45</f>
        <v>RTT</v>
      </c>
      <c r="AX38" s="38" t="s">
        <v>74</v>
      </c>
      <c r="AY38" s="39">
        <f>SUM(AY4:AY35)</f>
        <v>0</v>
      </c>
      <c r="AZ38" s="40">
        <f>AY38*$E$49</f>
        <v>0</v>
      </c>
      <c r="BA38" s="33">
        <f>COUNTIF(BA4:BA35,BB38)</f>
        <v>0</v>
      </c>
      <c r="BB38" s="37" t="str">
        <f>$E$45</f>
        <v>RTT</v>
      </c>
      <c r="BC38" s="38" t="s">
        <v>74</v>
      </c>
      <c r="BD38" s="39">
        <f>SUM(BD4:BD35)</f>
        <v>0</v>
      </c>
      <c r="BE38" s="40">
        <f>BD38*$E$49</f>
        <v>0</v>
      </c>
      <c r="BF38" s="33">
        <f>COUNTIF(BF4:BF35,BG38)</f>
        <v>0</v>
      </c>
      <c r="BG38" s="37" t="str">
        <f>$E$45</f>
        <v>RTT</v>
      </c>
      <c r="BH38" s="38" t="s">
        <v>74</v>
      </c>
      <c r="BI38" s="39">
        <f>SUM(BI4:BI35)</f>
        <v>0</v>
      </c>
      <c r="BJ38" s="40">
        <f>BI38*$E$49</f>
        <v>0</v>
      </c>
      <c r="BK38" s="33">
        <f>COUNTIF(BK4:BK35,BL38)</f>
        <v>0</v>
      </c>
      <c r="BL38" s="37" t="str">
        <f>$E$45</f>
        <v>RTT</v>
      </c>
      <c r="BM38" s="38" t="s">
        <v>74</v>
      </c>
      <c r="BN38" s="39">
        <f>SUM(BN4:BN35)</f>
        <v>0</v>
      </c>
      <c r="BO38" s="40">
        <f>BN38*$E$49</f>
        <v>0</v>
      </c>
      <c r="BP38" s="33">
        <f>COUNTIF(BP4:BP35,BQ38)</f>
        <v>0</v>
      </c>
      <c r="BQ38" s="37" t="str">
        <f>$E$45</f>
        <v>RTT</v>
      </c>
      <c r="BR38" s="38" t="s">
        <v>74</v>
      </c>
      <c r="BS38" s="39">
        <f>SUM(BS4:BS35)</f>
        <v>0</v>
      </c>
      <c r="BT38" s="40">
        <f>BS38*$E$49</f>
        <v>0</v>
      </c>
      <c r="BU38" s="33">
        <f>COUNTIF(BU4:BU35,BV38)</f>
        <v>0</v>
      </c>
      <c r="BV38" s="37" t="str">
        <f>$E$45</f>
        <v>RTT</v>
      </c>
      <c r="BW38" s="38" t="s">
        <v>74</v>
      </c>
      <c r="BX38" s="39">
        <f>SUM(BX4:BX35)</f>
        <v>0</v>
      </c>
      <c r="BY38" s="40">
        <f>BX38*$E$49</f>
        <v>0</v>
      </c>
      <c r="BZ38" s="33">
        <f>COUNTIF(BZ4:BZ35,CA38)</f>
        <v>0</v>
      </c>
      <c r="CA38" s="37" t="str">
        <f>$E$45</f>
        <v>RTT</v>
      </c>
      <c r="CB38" s="38" t="s">
        <v>74</v>
      </c>
      <c r="CC38" s="39">
        <f>SUM(CC4:CC35)</f>
        <v>0</v>
      </c>
      <c r="CD38" s="40">
        <f>CC38*$E$49</f>
        <v>0</v>
      </c>
      <c r="CE38" s="33">
        <f>COUNTIF(CE4:CE35,CF38)</f>
        <v>0</v>
      </c>
      <c r="CF38" s="37" t="str">
        <f>$E$45</f>
        <v>RTT</v>
      </c>
      <c r="CG38" s="38" t="s">
        <v>74</v>
      </c>
      <c r="CH38" s="39">
        <f>SUM(CH4:CH35)</f>
        <v>0</v>
      </c>
      <c r="CI38" s="40">
        <f>CH38*$E$49</f>
        <v>0</v>
      </c>
      <c r="CJ38" s="33">
        <f>COUNTIF(CJ4:CJ35,CK38)</f>
        <v>0</v>
      </c>
      <c r="CK38" s="37" t="str">
        <f>$E$45</f>
        <v>RTT</v>
      </c>
      <c r="CL38" s="38" t="s">
        <v>74</v>
      </c>
      <c r="CM38" s="39">
        <f>SUM(CM4:CM35)</f>
        <v>0</v>
      </c>
      <c r="CN38" s="40">
        <f>CM38*$E$49</f>
        <v>0</v>
      </c>
      <c r="CO38" s="33">
        <f>COUNTIF(CO4:CO35,CP38)</f>
        <v>0</v>
      </c>
      <c r="CP38" s="37" t="str">
        <f>$E$45</f>
        <v>RTT</v>
      </c>
      <c r="CQ38" s="38" t="s">
        <v>74</v>
      </c>
      <c r="CR38" s="39">
        <f>SUM(CR4:CR35)</f>
        <v>0</v>
      </c>
      <c r="CS38" s="40">
        <f>CR38*$E$49</f>
        <v>0</v>
      </c>
      <c r="CT38" s="33">
        <f>COUNTIF(CT4:CT35,CU38)</f>
        <v>0</v>
      </c>
      <c r="CU38" s="37" t="str">
        <f>$E$45</f>
        <v>RTT</v>
      </c>
      <c r="CV38" s="38" t="s">
        <v>74</v>
      </c>
      <c r="CW38" s="39">
        <f>SUM(CW4:CW35)</f>
        <v>0</v>
      </c>
      <c r="CX38" s="40">
        <f>CW38*$E$49</f>
        <v>0</v>
      </c>
      <c r="CY38" s="33">
        <f>COUNTIF(CY4:CY35,CZ38)</f>
        <v>0</v>
      </c>
      <c r="CZ38" s="37" t="str">
        <f>$E$45</f>
        <v>RTT</v>
      </c>
      <c r="DA38" s="38" t="s">
        <v>74</v>
      </c>
      <c r="DB38" s="39">
        <f>SUM(DB4:DB35)</f>
        <v>0</v>
      </c>
      <c r="DC38" s="40">
        <f>DB38*$E$49</f>
        <v>0</v>
      </c>
    </row>
    <row r="39" spans="1:107" ht="15" customHeight="1" x14ac:dyDescent="0.25">
      <c r="B39" s="572">
        <f ca="1">NOW()</f>
        <v>46257.61746898148</v>
      </c>
      <c r="C39" s="573"/>
      <c r="D39" s="573"/>
      <c r="E39" s="573"/>
      <c r="F39" s="573"/>
      <c r="G39" s="574"/>
      <c r="H39" s="34">
        <f>COUNTIF(H4:H35,I39)</f>
        <v>0</v>
      </c>
      <c r="I39" s="37" t="str">
        <f>$E$46</f>
        <v>AM</v>
      </c>
      <c r="J39" s="41" t="s">
        <v>75</v>
      </c>
      <c r="K39" s="538">
        <f>K37-L38</f>
        <v>1.0243055555555554</v>
      </c>
      <c r="L39" s="539"/>
      <c r="M39" s="34">
        <f>COUNTIF(M4:M35,N39)</f>
        <v>0</v>
      </c>
      <c r="N39" s="37" t="str">
        <f>$E$46</f>
        <v>AM</v>
      </c>
      <c r="O39" s="41" t="s">
        <v>75</v>
      </c>
      <c r="P39" s="538">
        <f>P37-Q38</f>
        <v>1.5868055555555554</v>
      </c>
      <c r="Q39" s="539"/>
      <c r="R39" s="34">
        <f>COUNTIF(R4:R35,S39)</f>
        <v>0</v>
      </c>
      <c r="S39" s="37" t="str">
        <f>$E$46</f>
        <v>AM</v>
      </c>
      <c r="T39" s="41" t="s">
        <v>75</v>
      </c>
      <c r="U39" s="538">
        <f>U37-V38</f>
        <v>0</v>
      </c>
      <c r="V39" s="539"/>
      <c r="W39" s="34">
        <f>COUNTIF(W4:W35,X39)</f>
        <v>4</v>
      </c>
      <c r="X39" s="37" t="str">
        <f>$E$46</f>
        <v>AM</v>
      </c>
      <c r="Y39" s="41" t="s">
        <v>75</v>
      </c>
      <c r="Z39" s="538">
        <f>Z37-AA38</f>
        <v>0</v>
      </c>
      <c r="AA39" s="539"/>
      <c r="AB39" s="34">
        <f>COUNTIF(AB4:AB35,AC39)</f>
        <v>0</v>
      </c>
      <c r="AC39" s="37" t="str">
        <f>$E$46</f>
        <v>AM</v>
      </c>
      <c r="AD39" s="41" t="s">
        <v>75</v>
      </c>
      <c r="AE39" s="538">
        <f>AE37-AF38</f>
        <v>0</v>
      </c>
      <c r="AF39" s="539"/>
      <c r="AG39" s="34">
        <f>COUNTIF(AG4:AG35,AH39)</f>
        <v>0</v>
      </c>
      <c r="AH39" s="37" t="str">
        <f>$E$46</f>
        <v>AM</v>
      </c>
      <c r="AI39" s="41" t="s">
        <v>75</v>
      </c>
      <c r="AJ39" s="538">
        <f>AJ37-AK38</f>
        <v>0</v>
      </c>
      <c r="AK39" s="539"/>
      <c r="AL39" s="34">
        <f>COUNTIF(AL4:AL35,AM39)</f>
        <v>0</v>
      </c>
      <c r="AM39" s="37" t="str">
        <f>$E$46</f>
        <v>AM</v>
      </c>
      <c r="AN39" s="41" t="s">
        <v>75</v>
      </c>
      <c r="AO39" s="538">
        <f>AO37-AP38</f>
        <v>0</v>
      </c>
      <c r="AP39" s="539"/>
      <c r="AQ39" s="34">
        <f>COUNTIF(AQ4:AQ35,AR39)</f>
        <v>0</v>
      </c>
      <c r="AR39" s="37" t="str">
        <f>$E$46</f>
        <v>AM</v>
      </c>
      <c r="AS39" s="41" t="s">
        <v>75</v>
      </c>
      <c r="AT39" s="538">
        <f>AT37-AU38</f>
        <v>0</v>
      </c>
      <c r="AU39" s="539"/>
      <c r="AV39" s="34">
        <f>COUNTIF(AV4:AV35,AW39)</f>
        <v>0</v>
      </c>
      <c r="AW39" s="37" t="str">
        <f>$E$46</f>
        <v>AM</v>
      </c>
      <c r="AX39" s="41" t="s">
        <v>75</v>
      </c>
      <c r="AY39" s="538">
        <f>AY37-AZ38</f>
        <v>0</v>
      </c>
      <c r="AZ39" s="539"/>
      <c r="BA39" s="34">
        <f>COUNTIF(BA4:BA35,BB39)</f>
        <v>0</v>
      </c>
      <c r="BB39" s="37" t="str">
        <f>$E$46</f>
        <v>AM</v>
      </c>
      <c r="BC39" s="41" t="s">
        <v>75</v>
      </c>
      <c r="BD39" s="538">
        <f>BD37-BE38</f>
        <v>0</v>
      </c>
      <c r="BE39" s="539"/>
      <c r="BF39" s="34">
        <f>COUNTIF(BF4:BF35,BG39)</f>
        <v>0</v>
      </c>
      <c r="BG39" s="37" t="str">
        <f>$E$46</f>
        <v>AM</v>
      </c>
      <c r="BH39" s="41" t="s">
        <v>75</v>
      </c>
      <c r="BI39" s="538">
        <f>BI37-BJ38</f>
        <v>0</v>
      </c>
      <c r="BJ39" s="539"/>
      <c r="BK39" s="34">
        <f>COUNTIF(BK4:BK35,BL39)</f>
        <v>0</v>
      </c>
      <c r="BL39" s="37" t="str">
        <f>$E$46</f>
        <v>AM</v>
      </c>
      <c r="BM39" s="41" t="s">
        <v>75</v>
      </c>
      <c r="BN39" s="538">
        <f>BN37-BO38</f>
        <v>0</v>
      </c>
      <c r="BO39" s="539"/>
      <c r="BP39" s="34">
        <f>COUNTIF(BP4:BP35,BQ39)</f>
        <v>0</v>
      </c>
      <c r="BQ39" s="37" t="str">
        <f>$E$46</f>
        <v>AM</v>
      </c>
      <c r="BR39" s="41" t="s">
        <v>75</v>
      </c>
      <c r="BS39" s="538">
        <f>BS37-BT38</f>
        <v>0</v>
      </c>
      <c r="BT39" s="539"/>
      <c r="BU39" s="34">
        <f>COUNTIF(BU4:BU35,BV39)</f>
        <v>0</v>
      </c>
      <c r="BV39" s="37" t="str">
        <f>$E$46</f>
        <v>AM</v>
      </c>
      <c r="BW39" s="41" t="s">
        <v>75</v>
      </c>
      <c r="BX39" s="538">
        <f>BX37-BY38</f>
        <v>0</v>
      </c>
      <c r="BY39" s="539"/>
      <c r="BZ39" s="34">
        <f>COUNTIF(BZ4:BZ35,CA39)</f>
        <v>0</v>
      </c>
      <c r="CA39" s="37" t="str">
        <f>$E$46</f>
        <v>AM</v>
      </c>
      <c r="CB39" s="41" t="s">
        <v>75</v>
      </c>
      <c r="CC39" s="538">
        <f>CC37-CD38</f>
        <v>0</v>
      </c>
      <c r="CD39" s="539"/>
      <c r="CE39" s="34">
        <f>COUNTIF(CE4:CE35,CF39)</f>
        <v>0</v>
      </c>
      <c r="CF39" s="37" t="str">
        <f>$E$46</f>
        <v>AM</v>
      </c>
      <c r="CG39" s="41" t="s">
        <v>75</v>
      </c>
      <c r="CH39" s="538">
        <f>CH37-CI38</f>
        <v>0</v>
      </c>
      <c r="CI39" s="539"/>
      <c r="CJ39" s="34">
        <f>COUNTIF(CJ4:CJ35,CK39)</f>
        <v>0</v>
      </c>
      <c r="CK39" s="37" t="str">
        <f>$E$46</f>
        <v>AM</v>
      </c>
      <c r="CL39" s="41" t="s">
        <v>75</v>
      </c>
      <c r="CM39" s="538">
        <f>CM37-CN38</f>
        <v>0</v>
      </c>
      <c r="CN39" s="539"/>
      <c r="CO39" s="34">
        <f>COUNTIF(CO4:CO35,CP39)</f>
        <v>0</v>
      </c>
      <c r="CP39" s="37" t="str">
        <f>$E$46</f>
        <v>AM</v>
      </c>
      <c r="CQ39" s="41" t="s">
        <v>75</v>
      </c>
      <c r="CR39" s="538">
        <f>CR37-CS38</f>
        <v>0</v>
      </c>
      <c r="CS39" s="539"/>
      <c r="CT39" s="34">
        <f>COUNTIF(CT4:CT35,CU39)</f>
        <v>0</v>
      </c>
      <c r="CU39" s="37" t="str">
        <f>$E$46</f>
        <v>AM</v>
      </c>
      <c r="CV39" s="41" t="s">
        <v>75</v>
      </c>
      <c r="CW39" s="538">
        <f>CW37-CX38</f>
        <v>0</v>
      </c>
      <c r="CX39" s="539"/>
      <c r="CY39" s="34">
        <f>COUNTIF(CY4:CY35,CZ39)</f>
        <v>0</v>
      </c>
      <c r="CZ39" s="37" t="str">
        <f>$E$46</f>
        <v>AM</v>
      </c>
      <c r="DA39" s="41" t="s">
        <v>75</v>
      </c>
      <c r="DB39" s="538">
        <f>DB37-DC38</f>
        <v>0</v>
      </c>
      <c r="DC39" s="539"/>
    </row>
    <row r="40" spans="1:107" ht="15" customHeight="1" x14ac:dyDescent="0.25">
      <c r="B40" s="572" t="s">
        <v>93</v>
      </c>
      <c r="C40" s="573"/>
      <c r="D40" s="573"/>
      <c r="E40" s="573"/>
      <c r="F40" s="573"/>
      <c r="G40" s="574"/>
      <c r="H40" s="35">
        <f>COUNTIF(H4:H35,I40)</f>
        <v>0</v>
      </c>
      <c r="I40" s="37" t="str">
        <f>$E$47</f>
        <v>F</v>
      </c>
      <c r="J40" s="540" t="s">
        <v>91</v>
      </c>
      <c r="K40" s="540"/>
      <c r="L40" s="51">
        <f>COUNTIF(I4:I35,"&gt;0")</f>
        <v>3</v>
      </c>
      <c r="M40" s="35">
        <f>COUNTIF(M4:M35,N40)</f>
        <v>0</v>
      </c>
      <c r="N40" s="37" t="str">
        <f>$E$47</f>
        <v>F</v>
      </c>
      <c r="O40" s="540" t="s">
        <v>91</v>
      </c>
      <c r="P40" s="540"/>
      <c r="Q40" s="51">
        <f>COUNTIF(N4:N35,"&gt;0")</f>
        <v>5</v>
      </c>
      <c r="R40" s="35">
        <f>COUNTIF(R4:R35,S40)</f>
        <v>0</v>
      </c>
      <c r="S40" s="37" t="str">
        <f>$E$47</f>
        <v>F</v>
      </c>
      <c r="T40" s="540" t="s">
        <v>91</v>
      </c>
      <c r="U40" s="540"/>
      <c r="V40" s="51">
        <f>COUNTIF(S4:S35,"&gt;0")</f>
        <v>0</v>
      </c>
      <c r="W40" s="35">
        <f>COUNTIF(W4:W35,X40)</f>
        <v>0</v>
      </c>
      <c r="X40" s="37" t="str">
        <f>$E$47</f>
        <v>F</v>
      </c>
      <c r="Y40" s="540" t="s">
        <v>91</v>
      </c>
      <c r="Z40" s="540"/>
      <c r="AA40" s="51">
        <f>COUNTIF(X4:X35,"&gt;0")</f>
        <v>0</v>
      </c>
      <c r="AB40" s="35">
        <f>COUNTIF(AB4:AB35,AC40)</f>
        <v>3</v>
      </c>
      <c r="AC40" s="37" t="str">
        <f>$E$47</f>
        <v>F</v>
      </c>
      <c r="AD40" s="540" t="s">
        <v>91</v>
      </c>
      <c r="AE40" s="540"/>
      <c r="AF40" s="51">
        <f>COUNTIF(AC4:AC35,"&gt;0")</f>
        <v>0</v>
      </c>
      <c r="AG40" s="35">
        <f>COUNTIF(AG4:AG35,AH40)</f>
        <v>0</v>
      </c>
      <c r="AH40" s="37" t="str">
        <f>$E$47</f>
        <v>F</v>
      </c>
      <c r="AI40" s="540" t="s">
        <v>91</v>
      </c>
      <c r="AJ40" s="540"/>
      <c r="AK40" s="51">
        <f>COUNTIF(AH4:AH35,"&gt;0")</f>
        <v>0</v>
      </c>
      <c r="AL40" s="35">
        <f>COUNTIF(AL4:AL35,AM40)</f>
        <v>0</v>
      </c>
      <c r="AM40" s="37" t="str">
        <f>$E$47</f>
        <v>F</v>
      </c>
      <c r="AN40" s="540" t="s">
        <v>91</v>
      </c>
      <c r="AO40" s="540"/>
      <c r="AP40" s="51">
        <f>COUNTIF(AM4:AM35,"&gt;0")</f>
        <v>0</v>
      </c>
      <c r="AQ40" s="35">
        <f>COUNTIF(AQ4:AQ35,AR40)</f>
        <v>0</v>
      </c>
      <c r="AR40" s="37" t="str">
        <f>$E$47</f>
        <v>F</v>
      </c>
      <c r="AS40" s="540" t="s">
        <v>91</v>
      </c>
      <c r="AT40" s="540"/>
      <c r="AU40" s="51">
        <f>COUNTIF(AR4:AR35,"&gt;0")</f>
        <v>0</v>
      </c>
      <c r="AV40" s="35">
        <f>COUNTIF(AV4:AV35,AW40)</f>
        <v>0</v>
      </c>
      <c r="AW40" s="37" t="str">
        <f>$E$47</f>
        <v>F</v>
      </c>
      <c r="AX40" s="540" t="s">
        <v>91</v>
      </c>
      <c r="AY40" s="540"/>
      <c r="AZ40" s="51">
        <f>COUNTIF(AW4:AW35,"&gt;0")</f>
        <v>0</v>
      </c>
      <c r="BA40" s="35">
        <f>COUNTIF(BA4:BA35,BB40)</f>
        <v>0</v>
      </c>
      <c r="BB40" s="37" t="str">
        <f>$E$47</f>
        <v>F</v>
      </c>
      <c r="BC40" s="540" t="s">
        <v>91</v>
      </c>
      <c r="BD40" s="540"/>
      <c r="BE40" s="51">
        <f>COUNTIF(BB4:BB35,"&gt;0")</f>
        <v>0</v>
      </c>
      <c r="BF40" s="35">
        <f>COUNTIF(BF4:BF35,BG40)</f>
        <v>0</v>
      </c>
      <c r="BG40" s="37" t="str">
        <f>$E$47</f>
        <v>F</v>
      </c>
      <c r="BH40" s="540" t="s">
        <v>91</v>
      </c>
      <c r="BI40" s="540"/>
      <c r="BJ40" s="51">
        <f>COUNTIF(BG4:BG35,"&gt;0")</f>
        <v>0</v>
      </c>
      <c r="BK40" s="35">
        <f>COUNTIF(BK4:BK35,BL40)</f>
        <v>0</v>
      </c>
      <c r="BL40" s="37" t="str">
        <f>$E$47</f>
        <v>F</v>
      </c>
      <c r="BM40" s="540" t="s">
        <v>91</v>
      </c>
      <c r="BN40" s="540"/>
      <c r="BO40" s="51">
        <f>COUNTIF(BL4:BL35,"&gt;0")</f>
        <v>0</v>
      </c>
      <c r="BP40" s="35">
        <f>COUNTIF(BP4:BP35,BQ40)</f>
        <v>0</v>
      </c>
      <c r="BQ40" s="37" t="str">
        <f>$E$47</f>
        <v>F</v>
      </c>
      <c r="BR40" s="540" t="s">
        <v>91</v>
      </c>
      <c r="BS40" s="540"/>
      <c r="BT40" s="51">
        <f>COUNTIF(BQ4:BQ35,"&gt;0")</f>
        <v>0</v>
      </c>
      <c r="BU40" s="35">
        <f>COUNTIF(BU4:BU35,BV40)</f>
        <v>0</v>
      </c>
      <c r="BV40" s="37" t="str">
        <f>$E$47</f>
        <v>F</v>
      </c>
      <c r="BW40" s="540" t="s">
        <v>91</v>
      </c>
      <c r="BX40" s="540"/>
      <c r="BY40" s="51">
        <f>COUNTIF(BV4:BV35,"&gt;0")</f>
        <v>0</v>
      </c>
      <c r="BZ40" s="35">
        <f>COUNTIF(BZ4:BZ35,CA40)</f>
        <v>0</v>
      </c>
      <c r="CA40" s="37" t="str">
        <f>$E$47</f>
        <v>F</v>
      </c>
      <c r="CB40" s="540" t="s">
        <v>91</v>
      </c>
      <c r="CC40" s="540"/>
      <c r="CD40" s="51">
        <f>COUNTIF(CA4:CA35,"&gt;0")</f>
        <v>0</v>
      </c>
      <c r="CE40" s="35">
        <f>COUNTIF(CE4:CE35,CF40)</f>
        <v>0</v>
      </c>
      <c r="CF40" s="37" t="str">
        <f>$E$47</f>
        <v>F</v>
      </c>
      <c r="CG40" s="540" t="s">
        <v>91</v>
      </c>
      <c r="CH40" s="540"/>
      <c r="CI40" s="51">
        <f>COUNTIF(CF4:CF35,"&gt;0")</f>
        <v>0</v>
      </c>
      <c r="CJ40" s="35">
        <f>COUNTIF(CJ4:CJ35,CK40)</f>
        <v>0</v>
      </c>
      <c r="CK40" s="37" t="str">
        <f>$E$47</f>
        <v>F</v>
      </c>
      <c r="CL40" s="540" t="s">
        <v>91</v>
      </c>
      <c r="CM40" s="540"/>
      <c r="CN40" s="51">
        <f>COUNTIF(CK4:CK35,"&gt;0")</f>
        <v>0</v>
      </c>
      <c r="CO40" s="35">
        <f>COUNTIF(CO4:CO35,CP40)</f>
        <v>0</v>
      </c>
      <c r="CP40" s="37" t="str">
        <f>$E$47</f>
        <v>F</v>
      </c>
      <c r="CQ40" s="540" t="s">
        <v>91</v>
      </c>
      <c r="CR40" s="540"/>
      <c r="CS40" s="51">
        <f>COUNTIF(CP4:CP35,"&gt;0")</f>
        <v>0</v>
      </c>
      <c r="CT40" s="35">
        <f>COUNTIF(CT4:CT35,CU40)</f>
        <v>0</v>
      </c>
      <c r="CU40" s="37" t="str">
        <f>$E$47</f>
        <v>F</v>
      </c>
      <c r="CV40" s="540" t="s">
        <v>91</v>
      </c>
      <c r="CW40" s="540"/>
      <c r="CX40" s="51">
        <f>COUNTIF(CU4:CU35,"&gt;0")</f>
        <v>0</v>
      </c>
      <c r="CY40" s="35">
        <f>COUNTIF(CY4:CY35,CZ40)</f>
        <v>0</v>
      </c>
      <c r="CZ40" s="37" t="str">
        <f>$E$47</f>
        <v>F</v>
      </c>
      <c r="DA40" s="540" t="s">
        <v>91</v>
      </c>
      <c r="DB40" s="540"/>
      <c r="DC40" s="51">
        <f>COUNTIF(CZ4:CZ35,"&gt;0")</f>
        <v>0</v>
      </c>
    </row>
    <row r="41" spans="1:107" ht="15" customHeight="1" x14ac:dyDescent="0.25">
      <c r="B41" s="562" t="s">
        <v>94</v>
      </c>
      <c r="C41" s="563"/>
      <c r="D41" s="563"/>
      <c r="E41" s="563"/>
      <c r="F41" s="563"/>
      <c r="G41" s="564"/>
      <c r="H41" s="36">
        <f>COUNTIF(H4:H35,I41)</f>
        <v>0</v>
      </c>
      <c r="I41" s="42" t="str">
        <f>$E$48</f>
        <v>AA</v>
      </c>
      <c r="J41" s="50" t="s">
        <v>90</v>
      </c>
      <c r="K41" s="541">
        <f>IF(K39=0,0,K39/L40)</f>
        <v>0.34143518518518512</v>
      </c>
      <c r="L41" s="542"/>
      <c r="M41" s="36">
        <f>COUNTIF(M4:M35,N41)</f>
        <v>0</v>
      </c>
      <c r="N41" s="42" t="str">
        <f>$E$48</f>
        <v>AA</v>
      </c>
      <c r="O41" s="50" t="s">
        <v>90</v>
      </c>
      <c r="P41" s="541">
        <f>IF(P39=0,0,P39/Q40)</f>
        <v>0.31736111111111109</v>
      </c>
      <c r="Q41" s="542"/>
      <c r="R41" s="36">
        <f>COUNTIF(R4:R35,S41)</f>
        <v>0</v>
      </c>
      <c r="S41" s="42" t="str">
        <f>$E$48</f>
        <v>AA</v>
      </c>
      <c r="T41" s="50" t="s">
        <v>90</v>
      </c>
      <c r="U41" s="541">
        <f>IF(U39=0,0,U39/V40)</f>
        <v>0</v>
      </c>
      <c r="V41" s="542"/>
      <c r="W41" s="36">
        <f>COUNTIF(W4:W35,X41)</f>
        <v>1</v>
      </c>
      <c r="X41" s="42" t="str">
        <f>$E$48</f>
        <v>AA</v>
      </c>
      <c r="Y41" s="50" t="s">
        <v>90</v>
      </c>
      <c r="Z41" s="541">
        <f>IF(Z39=0,0,Z39/AA40)</f>
        <v>0</v>
      </c>
      <c r="AA41" s="542"/>
      <c r="AB41" s="36">
        <f>COUNTIF(AB4:AB35,AC41)</f>
        <v>0</v>
      </c>
      <c r="AC41" s="42" t="str">
        <f>$E$48</f>
        <v>AA</v>
      </c>
      <c r="AD41" s="50" t="s">
        <v>90</v>
      </c>
      <c r="AE41" s="541">
        <f>IF(AE39=0,0,AE39/AF40)</f>
        <v>0</v>
      </c>
      <c r="AF41" s="542"/>
      <c r="AG41" s="36">
        <f>COUNTIF(AG4:AG35,AH41)</f>
        <v>0</v>
      </c>
      <c r="AH41" s="42" t="str">
        <f>$E$48</f>
        <v>AA</v>
      </c>
      <c r="AI41" s="50" t="s">
        <v>90</v>
      </c>
      <c r="AJ41" s="541">
        <f>IF(AJ39=0,0,AJ39/AK40)</f>
        <v>0</v>
      </c>
      <c r="AK41" s="542"/>
      <c r="AL41" s="36">
        <f>COUNTIF(AL4:AL35,AM41)</f>
        <v>0</v>
      </c>
      <c r="AM41" s="42" t="str">
        <f>$E$48</f>
        <v>AA</v>
      </c>
      <c r="AN41" s="50" t="s">
        <v>90</v>
      </c>
      <c r="AO41" s="541">
        <f>IF(AO39=0,0,AO39/AP40)</f>
        <v>0</v>
      </c>
      <c r="AP41" s="542"/>
      <c r="AQ41" s="36">
        <f>COUNTIF(AQ4:AQ35,AR41)</f>
        <v>0</v>
      </c>
      <c r="AR41" s="42" t="str">
        <f>$E$48</f>
        <v>AA</v>
      </c>
      <c r="AS41" s="50" t="s">
        <v>90</v>
      </c>
      <c r="AT41" s="541">
        <f>IF(AT39=0,0,AT39/AU40)</f>
        <v>0</v>
      </c>
      <c r="AU41" s="542"/>
      <c r="AV41" s="36">
        <f>COUNTIF(AV4:AV35,AW41)</f>
        <v>0</v>
      </c>
      <c r="AW41" s="42" t="str">
        <f>$E$48</f>
        <v>AA</v>
      </c>
      <c r="AX41" s="50" t="s">
        <v>90</v>
      </c>
      <c r="AY41" s="541">
        <f>IF(AY39=0,0,AY39/AZ40)</f>
        <v>0</v>
      </c>
      <c r="AZ41" s="542"/>
      <c r="BA41" s="36">
        <f>COUNTIF(BA4:BA35,BB41)</f>
        <v>0</v>
      </c>
      <c r="BB41" s="42" t="str">
        <f>$E$48</f>
        <v>AA</v>
      </c>
      <c r="BC41" s="50" t="s">
        <v>90</v>
      </c>
      <c r="BD41" s="541">
        <f>IF(BD39=0,0,BD39/BE40)</f>
        <v>0</v>
      </c>
      <c r="BE41" s="542"/>
      <c r="BF41" s="36">
        <f>COUNTIF(BF4:BF35,BG41)</f>
        <v>0</v>
      </c>
      <c r="BG41" s="42" t="str">
        <f>$E$48</f>
        <v>AA</v>
      </c>
      <c r="BH41" s="50" t="s">
        <v>90</v>
      </c>
      <c r="BI41" s="541">
        <f>IF(BI39=0,0,BI39/BJ40)</f>
        <v>0</v>
      </c>
      <c r="BJ41" s="542"/>
      <c r="BK41" s="36">
        <f>COUNTIF(BK4:BK35,BL41)</f>
        <v>0</v>
      </c>
      <c r="BL41" s="42" t="str">
        <f>$E$48</f>
        <v>AA</v>
      </c>
      <c r="BM41" s="50" t="s">
        <v>90</v>
      </c>
      <c r="BN41" s="541">
        <f>IF(BN39=0,0,BN39/BO40)</f>
        <v>0</v>
      </c>
      <c r="BO41" s="542"/>
      <c r="BP41" s="36">
        <f>COUNTIF(BP4:BP35,BQ41)</f>
        <v>0</v>
      </c>
      <c r="BQ41" s="42" t="str">
        <f>$E$48</f>
        <v>AA</v>
      </c>
      <c r="BR41" s="50" t="s">
        <v>90</v>
      </c>
      <c r="BS41" s="541">
        <f>IF(BS39=0,0,BS39/BT40)</f>
        <v>0</v>
      </c>
      <c r="BT41" s="542"/>
      <c r="BU41" s="36">
        <f>COUNTIF(BU4:BU35,BV41)</f>
        <v>0</v>
      </c>
      <c r="BV41" s="42" t="str">
        <f>$E$48</f>
        <v>AA</v>
      </c>
      <c r="BW41" s="50" t="s">
        <v>90</v>
      </c>
      <c r="BX41" s="541">
        <f>IF(BX39=0,0,BX39/BY40)</f>
        <v>0</v>
      </c>
      <c r="BY41" s="542"/>
      <c r="BZ41" s="36">
        <f>COUNTIF(BZ4:BZ35,CA41)</f>
        <v>0</v>
      </c>
      <c r="CA41" s="42" t="str">
        <f>$E$48</f>
        <v>AA</v>
      </c>
      <c r="CB41" s="50" t="s">
        <v>90</v>
      </c>
      <c r="CC41" s="541">
        <f>IF(CC39=0,0,CC39/CD40)</f>
        <v>0</v>
      </c>
      <c r="CD41" s="542"/>
      <c r="CE41" s="36">
        <f>COUNTIF(CE4:CE35,CF41)</f>
        <v>0</v>
      </c>
      <c r="CF41" s="42" t="str">
        <f>$E$48</f>
        <v>AA</v>
      </c>
      <c r="CG41" s="50" t="s">
        <v>90</v>
      </c>
      <c r="CH41" s="541">
        <f>IF(CH39=0,0,CH39/CI40)</f>
        <v>0</v>
      </c>
      <c r="CI41" s="542"/>
      <c r="CJ41" s="36">
        <f>COUNTIF(CJ4:CJ35,CK41)</f>
        <v>0</v>
      </c>
      <c r="CK41" s="42" t="str">
        <f>$E$48</f>
        <v>AA</v>
      </c>
      <c r="CL41" s="50" t="s">
        <v>90</v>
      </c>
      <c r="CM41" s="541">
        <f>IF(CM39=0,0,CM39/CN40)</f>
        <v>0</v>
      </c>
      <c r="CN41" s="542"/>
      <c r="CO41" s="36">
        <f>COUNTIF(CO4:CO35,CP41)</f>
        <v>0</v>
      </c>
      <c r="CP41" s="42" t="str">
        <f>$E$48</f>
        <v>AA</v>
      </c>
      <c r="CQ41" s="50" t="s">
        <v>90</v>
      </c>
      <c r="CR41" s="541">
        <f>IF(CR39=0,0,CR39/CS40)</f>
        <v>0</v>
      </c>
      <c r="CS41" s="542"/>
      <c r="CT41" s="36">
        <f>COUNTIF(CT4:CT35,CU41)</f>
        <v>0</v>
      </c>
      <c r="CU41" s="42" t="str">
        <f>$E$48</f>
        <v>AA</v>
      </c>
      <c r="CV41" s="50" t="s">
        <v>90</v>
      </c>
      <c r="CW41" s="541">
        <f>IF(CW39=0,0,CW39/CX40)</f>
        <v>0</v>
      </c>
      <c r="CX41" s="542"/>
      <c r="CY41" s="36">
        <f>COUNTIF(CY4:CY35,CZ41)</f>
        <v>0</v>
      </c>
      <c r="CZ41" s="42" t="str">
        <f>$E$48</f>
        <v>AA</v>
      </c>
      <c r="DA41" s="50" t="s">
        <v>90</v>
      </c>
      <c r="DB41" s="541">
        <f>IF(DB39=0,0,DB39/DC40)</f>
        <v>0</v>
      </c>
      <c r="DC41" s="542"/>
    </row>
    <row r="42" spans="1:107" ht="15" customHeight="1" thickBot="1" x14ac:dyDescent="0.3">
      <c r="B42" s="49"/>
      <c r="C42" s="49"/>
      <c r="D42" s="49"/>
      <c r="E42" s="49"/>
      <c r="F42" s="49"/>
      <c r="G42" s="49"/>
      <c r="H42" s="49"/>
      <c r="I42" s="49"/>
      <c r="J42" s="49"/>
      <c r="K42" s="49"/>
      <c r="L42" s="49"/>
      <c r="M42" s="49"/>
      <c r="N42" s="49"/>
      <c r="O42" s="49"/>
      <c r="P42" s="49"/>
      <c r="Q42" s="49"/>
      <c r="R42" s="49"/>
      <c r="S42" s="49"/>
      <c r="T42" s="49"/>
      <c r="U42" s="49"/>
      <c r="V42" s="49"/>
      <c r="W42" s="49"/>
      <c r="X42" s="49"/>
      <c r="Y42" s="49"/>
      <c r="Z42" s="49"/>
      <c r="AA42" s="49"/>
      <c r="AB42" s="49"/>
      <c r="AC42" s="49"/>
      <c r="AD42" s="49"/>
      <c r="AE42" s="49"/>
      <c r="AF42" s="49"/>
      <c r="AG42" s="49"/>
      <c r="AH42" s="49"/>
    </row>
    <row r="43" spans="1:107" ht="15" customHeight="1" x14ac:dyDescent="0.25">
      <c r="B43" s="55" t="s">
        <v>37</v>
      </c>
      <c r="C43" s="3"/>
      <c r="D43" s="3"/>
      <c r="E43" s="3" t="s">
        <v>43</v>
      </c>
      <c r="F43" s="28" t="s">
        <v>59</v>
      </c>
      <c r="G43" s="4"/>
      <c r="H43" s="554" t="s">
        <v>480</v>
      </c>
      <c r="I43" s="555"/>
      <c r="J43" s="555"/>
      <c r="K43" s="555"/>
      <c r="L43" s="555"/>
      <c r="M43" s="555"/>
      <c r="N43" s="555"/>
      <c r="O43" s="555"/>
      <c r="P43" s="49"/>
      <c r="Q43" s="49"/>
      <c r="R43" s="49"/>
      <c r="S43" s="49"/>
      <c r="T43" s="49"/>
      <c r="U43" s="49"/>
      <c r="V43" s="49"/>
      <c r="W43" s="49"/>
      <c r="X43" s="49"/>
      <c r="Y43" s="49"/>
      <c r="Z43" s="49"/>
      <c r="AA43" s="49"/>
      <c r="AB43" s="49"/>
      <c r="AC43" s="49"/>
      <c r="AD43" s="49"/>
      <c r="AE43" s="49"/>
      <c r="AF43" s="49"/>
      <c r="AG43" s="49"/>
      <c r="AH43" s="49"/>
    </row>
    <row r="44" spans="1:107" ht="15" customHeight="1" x14ac:dyDescent="0.3">
      <c r="B44" s="5" t="s">
        <v>38</v>
      </c>
      <c r="E44" t="s">
        <v>44</v>
      </c>
      <c r="F44" s="17"/>
      <c r="G44" s="6"/>
      <c r="H44" s="554"/>
      <c r="I44" s="555"/>
      <c r="J44" s="555"/>
      <c r="K44" s="555"/>
      <c r="L44" s="555"/>
      <c r="M44" s="555"/>
      <c r="N44" s="555"/>
      <c r="O44" s="555"/>
      <c r="P44" s="89" t="s">
        <v>110</v>
      </c>
      <c r="Q44" s="49"/>
      <c r="R44" s="49"/>
      <c r="S44" s="49"/>
      <c r="T44" s="49"/>
      <c r="U44" s="49"/>
      <c r="V44" s="49"/>
      <c r="W44" s="49"/>
      <c r="X44" s="49"/>
      <c r="Y44" s="49"/>
      <c r="Z44" s="49"/>
      <c r="AA44" s="49"/>
      <c r="AB44" s="49"/>
      <c r="AC44" s="49"/>
      <c r="AD44" s="49"/>
      <c r="AE44" s="49"/>
      <c r="AF44" s="49"/>
      <c r="AG44" s="49"/>
      <c r="AH44" s="49"/>
    </row>
    <row r="45" spans="1:107" ht="15" customHeight="1" x14ac:dyDescent="0.25">
      <c r="B45" s="43" t="s">
        <v>77</v>
      </c>
      <c r="E45" t="s">
        <v>45</v>
      </c>
      <c r="F45" s="7"/>
      <c r="G45" s="6"/>
      <c r="H45" s="554"/>
      <c r="I45" s="555"/>
      <c r="J45" s="555"/>
      <c r="K45" s="555"/>
      <c r="L45" s="555"/>
      <c r="M45" s="555"/>
      <c r="N45" s="555"/>
      <c r="O45" s="555"/>
      <c r="P45" s="49"/>
      <c r="Q45" s="49"/>
      <c r="R45" s="49"/>
      <c r="S45" s="49"/>
      <c r="T45" s="49"/>
      <c r="U45" s="49"/>
      <c r="V45" s="49"/>
      <c r="W45" s="49"/>
      <c r="X45" s="49"/>
      <c r="Y45" s="49"/>
      <c r="Z45" s="49"/>
      <c r="AA45" s="49"/>
      <c r="AB45" s="49"/>
      <c r="AC45" s="49"/>
      <c r="AD45" s="49"/>
      <c r="AE45" s="49"/>
      <c r="AF45" s="49"/>
      <c r="AG45" s="49"/>
      <c r="AH45" s="49"/>
    </row>
    <row r="46" spans="1:107" ht="15" customHeight="1" x14ac:dyDescent="0.25">
      <c r="B46" s="5" t="s">
        <v>40</v>
      </c>
      <c r="E46" t="s">
        <v>46</v>
      </c>
      <c r="F46" s="8"/>
      <c r="G46" s="6"/>
      <c r="H46" s="554"/>
      <c r="I46" s="555"/>
      <c r="J46" s="555"/>
      <c r="K46" s="555"/>
      <c r="L46" s="555"/>
      <c r="M46" s="555"/>
      <c r="N46" s="555"/>
      <c r="O46" s="555"/>
      <c r="P46" s="116"/>
      <c r="Q46" s="179" t="s">
        <v>34</v>
      </c>
      <c r="R46" s="49"/>
      <c r="S46" s="49"/>
      <c r="T46" s="49"/>
      <c r="U46" s="49"/>
      <c r="V46" s="49"/>
      <c r="W46" s="49"/>
      <c r="X46" s="49"/>
      <c r="Y46" s="49"/>
      <c r="Z46" s="49"/>
      <c r="AA46" s="49"/>
      <c r="AB46" s="49"/>
      <c r="AC46" s="49"/>
      <c r="AD46" s="49"/>
      <c r="AE46" s="49"/>
      <c r="AF46" s="49"/>
      <c r="AG46" s="49"/>
      <c r="AH46" s="49"/>
    </row>
    <row r="47" spans="1:107" ht="15" customHeight="1" x14ac:dyDescent="0.25">
      <c r="B47" s="5" t="s">
        <v>41</v>
      </c>
      <c r="E47" t="s">
        <v>47</v>
      </c>
      <c r="F47" s="9"/>
      <c r="G47" s="6"/>
      <c r="H47" s="552" t="s">
        <v>471</v>
      </c>
      <c r="I47" s="553"/>
      <c r="J47" s="553"/>
      <c r="K47" s="553"/>
      <c r="L47" s="553"/>
      <c r="M47" s="553"/>
      <c r="N47" s="116"/>
      <c r="O47" s="116"/>
      <c r="P47" s="116"/>
      <c r="Q47" s="49"/>
      <c r="R47" s="49"/>
      <c r="S47" s="49"/>
      <c r="T47" s="49"/>
      <c r="U47" s="49"/>
      <c r="V47" s="49"/>
      <c r="W47" s="49"/>
      <c r="X47" s="49"/>
      <c r="Y47" s="49"/>
      <c r="Z47" s="49"/>
      <c r="AA47" s="49"/>
      <c r="AB47" s="49"/>
      <c r="AC47" s="49"/>
      <c r="AD47" s="49"/>
      <c r="AE47" s="49"/>
      <c r="AF47" s="49"/>
      <c r="AG47" s="49"/>
      <c r="AH47" s="49"/>
    </row>
    <row r="48" spans="1:107" ht="15" customHeight="1" x14ac:dyDescent="0.25">
      <c r="B48" s="5" t="s">
        <v>42</v>
      </c>
      <c r="E48" t="s">
        <v>48</v>
      </c>
      <c r="F48" s="21"/>
      <c r="G48" s="6"/>
      <c r="H48" s="552"/>
      <c r="I48" s="553"/>
      <c r="J48" s="553"/>
      <c r="K48" s="553"/>
      <c r="L48" s="553"/>
      <c r="M48" s="553"/>
      <c r="N48" s="116"/>
      <c r="O48" s="116"/>
      <c r="P48" s="116"/>
      <c r="Q48" s="179" t="s">
        <v>79</v>
      </c>
      <c r="R48" s="49"/>
      <c r="S48" s="49"/>
      <c r="T48" s="49"/>
      <c r="U48" s="49"/>
      <c r="V48" s="49"/>
      <c r="W48" s="49"/>
      <c r="X48" s="49"/>
      <c r="Y48" s="49"/>
      <c r="Z48" s="49"/>
      <c r="AA48" s="49"/>
      <c r="AB48" s="49"/>
      <c r="AC48" s="49"/>
      <c r="AD48" s="49"/>
      <c r="AE48" s="49"/>
      <c r="AF48" s="49"/>
      <c r="AG48" s="49"/>
      <c r="AH48" s="49"/>
    </row>
    <row r="49" spans="1:34" ht="15" customHeight="1" x14ac:dyDescent="0.25">
      <c r="B49" s="5" t="s">
        <v>69</v>
      </c>
      <c r="E49" s="22">
        <v>6.9444444444444441E-3</v>
      </c>
      <c r="F49" s="23">
        <v>2</v>
      </c>
      <c r="G49" s="6"/>
      <c r="H49" s="552"/>
      <c r="I49" s="553"/>
      <c r="J49" s="553"/>
      <c r="K49" s="553"/>
      <c r="L49" s="553"/>
      <c r="M49" s="553"/>
      <c r="N49" s="116"/>
      <c r="O49" s="116"/>
      <c r="P49" s="116"/>
      <c r="Q49" s="49"/>
      <c r="R49" s="49"/>
      <c r="S49" s="49"/>
      <c r="T49" s="49"/>
      <c r="U49" s="49"/>
      <c r="V49" s="49"/>
      <c r="W49" s="49"/>
      <c r="X49" s="49"/>
      <c r="Y49" s="49"/>
      <c r="Z49" s="49"/>
      <c r="AA49" s="49"/>
      <c r="AB49" s="49"/>
      <c r="AC49" s="49"/>
      <c r="AD49" s="49"/>
      <c r="AE49" s="49"/>
      <c r="AF49" s="49"/>
      <c r="AG49" s="49"/>
      <c r="AH49" s="49"/>
    </row>
    <row r="50" spans="1:34" ht="15" customHeight="1" x14ac:dyDescent="0.25">
      <c r="B50" s="44" t="s">
        <v>73</v>
      </c>
      <c r="E50" s="19">
        <v>7</v>
      </c>
      <c r="F50" s="20" t="s">
        <v>51</v>
      </c>
      <c r="G50" s="6"/>
      <c r="H50" s="49"/>
      <c r="I50" s="49"/>
      <c r="J50" s="49"/>
      <c r="K50" s="49"/>
      <c r="L50" s="116"/>
      <c r="M50" s="116"/>
      <c r="N50" s="116"/>
      <c r="O50" s="116"/>
      <c r="P50" s="116"/>
      <c r="Q50" s="179" t="s">
        <v>108</v>
      </c>
      <c r="R50" s="49"/>
      <c r="S50" s="49"/>
      <c r="T50" s="49"/>
      <c r="U50" s="49"/>
      <c r="V50" s="49"/>
      <c r="W50" s="49"/>
      <c r="X50" s="49"/>
      <c r="Y50" s="49"/>
      <c r="Z50" s="49"/>
      <c r="AA50" s="49"/>
      <c r="AB50" s="49"/>
      <c r="AC50" s="49"/>
      <c r="AD50" s="49"/>
      <c r="AE50" s="49"/>
      <c r="AF50" s="49"/>
      <c r="AG50" s="49"/>
      <c r="AH50" s="49"/>
    </row>
    <row r="51" spans="1:34" ht="15" customHeight="1" x14ac:dyDescent="0.25">
      <c r="B51" s="45" t="s">
        <v>72</v>
      </c>
      <c r="E51" s="24">
        <v>5</v>
      </c>
      <c r="F51" s="1">
        <f>E51</f>
        <v>5</v>
      </c>
      <c r="G51" s="6"/>
      <c r="H51" s="49"/>
      <c r="I51" s="49"/>
      <c r="J51" s="49"/>
      <c r="K51" s="49"/>
      <c r="L51" s="116"/>
      <c r="M51" s="117"/>
      <c r="N51" s="116"/>
      <c r="O51" s="116"/>
      <c r="P51" s="116"/>
      <c r="Q51" s="49"/>
      <c r="R51" s="49"/>
      <c r="S51" s="49"/>
      <c r="T51" s="49"/>
      <c r="U51" s="49"/>
      <c r="V51" s="49"/>
      <c r="W51" s="49"/>
      <c r="X51" s="49"/>
      <c r="Y51" s="49"/>
      <c r="Z51" s="49"/>
      <c r="AA51" s="49"/>
      <c r="AB51" s="49"/>
      <c r="AC51" s="49"/>
      <c r="AD51" s="49"/>
      <c r="AE51" s="49"/>
      <c r="AF51" s="49"/>
      <c r="AG51" s="49"/>
      <c r="AH51" s="49"/>
    </row>
    <row r="52" spans="1:34" ht="15" customHeight="1" x14ac:dyDescent="0.25">
      <c r="B52" s="43" t="s">
        <v>71</v>
      </c>
      <c r="E52" s="25">
        <v>3</v>
      </c>
      <c r="F52" s="1">
        <f>E52</f>
        <v>3</v>
      </c>
      <c r="G52" s="6"/>
      <c r="H52" s="49"/>
      <c r="I52" s="49"/>
      <c r="J52" s="49"/>
      <c r="K52" s="49"/>
      <c r="L52" s="49"/>
      <c r="M52" s="49"/>
      <c r="N52" s="49"/>
      <c r="O52" s="49"/>
      <c r="P52" s="116"/>
      <c r="Q52" s="179" t="s">
        <v>109</v>
      </c>
      <c r="R52" s="49"/>
      <c r="S52" s="49"/>
      <c r="T52" s="49"/>
      <c r="U52" s="49"/>
      <c r="V52" s="49"/>
      <c r="W52" s="49"/>
      <c r="X52" s="49"/>
      <c r="Y52" s="49"/>
      <c r="Z52" s="49"/>
      <c r="AA52" s="49"/>
      <c r="AB52" s="49"/>
      <c r="AC52" s="49"/>
      <c r="AD52" s="49"/>
      <c r="AE52" s="49"/>
      <c r="AF52" s="49"/>
      <c r="AG52" s="49"/>
      <c r="AH52" s="49"/>
    </row>
    <row r="53" spans="1:34" ht="15" customHeight="1" thickBot="1" x14ac:dyDescent="0.35">
      <c r="B53" s="10" t="s">
        <v>70</v>
      </c>
      <c r="C53" s="11"/>
      <c r="D53" s="11"/>
      <c r="E53" s="26">
        <v>2</v>
      </c>
      <c r="F53" s="27">
        <f>E53</f>
        <v>2</v>
      </c>
      <c r="G53" s="12"/>
      <c r="H53" s="49"/>
      <c r="I53" s="49"/>
      <c r="J53" s="49"/>
      <c r="K53" s="49"/>
      <c r="L53" s="89"/>
      <c r="M53" s="49"/>
      <c r="N53" s="49"/>
      <c r="O53" s="89"/>
      <c r="P53" s="49"/>
      <c r="Q53" s="49"/>
      <c r="R53" s="49"/>
      <c r="S53" s="49"/>
      <c r="T53" s="49"/>
      <c r="U53" s="49"/>
      <c r="V53" s="49"/>
      <c r="W53" s="49"/>
      <c r="X53" s="49"/>
      <c r="Y53" s="49"/>
      <c r="Z53" s="49"/>
      <c r="AA53" s="49"/>
      <c r="AB53" s="49"/>
      <c r="AC53" s="49"/>
      <c r="AD53" s="49"/>
      <c r="AE53" s="49"/>
      <c r="AF53" s="49"/>
      <c r="AG53" s="49"/>
      <c r="AH53" s="49"/>
    </row>
    <row r="54" spans="1:34" ht="15" customHeight="1" x14ac:dyDescent="0.3">
      <c r="A54" s="49"/>
      <c r="B54" s="49"/>
      <c r="C54" s="49"/>
      <c r="D54" s="49"/>
      <c r="E54" s="49"/>
      <c r="F54" s="49"/>
      <c r="G54" s="49"/>
      <c r="H54" s="49"/>
      <c r="I54" s="49"/>
      <c r="J54" s="49"/>
      <c r="K54" s="49"/>
      <c r="L54" s="49"/>
      <c r="M54" s="49"/>
      <c r="N54" s="49"/>
      <c r="O54" s="49"/>
      <c r="P54" s="89" t="s">
        <v>203</v>
      </c>
      <c r="Q54" s="49"/>
      <c r="R54" s="49"/>
      <c r="S54" s="49"/>
      <c r="T54" s="49"/>
      <c r="U54" s="49"/>
      <c r="V54" s="49"/>
      <c r="W54" s="49"/>
      <c r="X54" s="49"/>
      <c r="Y54" s="49"/>
      <c r="Z54" s="49"/>
      <c r="AA54" s="49"/>
      <c r="AB54" s="49"/>
      <c r="AC54" s="49"/>
      <c r="AD54" s="49"/>
      <c r="AE54" s="49"/>
      <c r="AF54" s="49"/>
      <c r="AG54" s="49"/>
      <c r="AH54" s="49"/>
    </row>
    <row r="55" spans="1:34" ht="15" customHeight="1" x14ac:dyDescent="0.25">
      <c r="A55" s="49"/>
      <c r="B55" s="49"/>
      <c r="C55" s="49"/>
      <c r="D55" s="49"/>
      <c r="E55" s="49"/>
      <c r="F55" s="49"/>
      <c r="G55" s="49"/>
      <c r="H55" s="49"/>
      <c r="I55" s="49"/>
      <c r="J55" s="49"/>
      <c r="K55" s="49"/>
      <c r="L55" s="49"/>
      <c r="M55" s="49"/>
      <c r="N55" s="49"/>
      <c r="O55" s="49"/>
      <c r="P55" s="49"/>
      <c r="Q55" s="49"/>
      <c r="R55" s="49"/>
      <c r="S55" s="49"/>
      <c r="T55" s="49"/>
      <c r="U55" s="49"/>
      <c r="V55" s="49"/>
      <c r="W55" s="49"/>
      <c r="X55" s="49"/>
      <c r="Y55" s="49"/>
      <c r="Z55" s="49"/>
      <c r="AA55" s="49"/>
      <c r="AB55" s="49"/>
      <c r="AC55" s="49"/>
      <c r="AD55" s="49"/>
      <c r="AE55" s="49"/>
      <c r="AF55" s="49"/>
      <c r="AG55" s="49"/>
      <c r="AH55" s="49"/>
    </row>
    <row r="56" spans="1:34" ht="28.5" customHeight="1" x14ac:dyDescent="0.4">
      <c r="A56" s="49"/>
      <c r="B56" s="113" t="s">
        <v>111</v>
      </c>
      <c r="C56" s="49"/>
      <c r="D56" s="49"/>
      <c r="E56" s="49"/>
      <c r="F56" s="49"/>
      <c r="G56" s="49"/>
      <c r="H56" s="49"/>
      <c r="I56" s="49"/>
      <c r="J56" s="49"/>
      <c r="K56" s="49"/>
      <c r="L56" s="49"/>
      <c r="M56" s="49"/>
      <c r="N56" s="49"/>
      <c r="O56" s="49"/>
      <c r="P56" s="49"/>
      <c r="Q56" s="49"/>
      <c r="R56" s="49"/>
      <c r="S56" s="49"/>
      <c r="T56" s="49"/>
      <c r="U56" s="49"/>
      <c r="V56" s="49"/>
      <c r="W56" s="49"/>
      <c r="X56" s="49"/>
      <c r="Y56" s="49"/>
      <c r="Z56" s="49"/>
      <c r="AA56" s="49"/>
      <c r="AB56" s="49"/>
      <c r="AC56" s="49"/>
      <c r="AD56" s="49"/>
      <c r="AE56" s="49"/>
      <c r="AF56" s="49"/>
      <c r="AG56" s="49"/>
      <c r="AH56" s="49"/>
    </row>
    <row r="57" spans="1:34" ht="15" customHeight="1" x14ac:dyDescent="0.25">
      <c r="A57" s="49"/>
      <c r="B57" s="49"/>
      <c r="C57" s="49"/>
      <c r="D57" s="49"/>
      <c r="E57" s="49"/>
      <c r="F57" s="49"/>
      <c r="G57" s="49"/>
      <c r="H57" s="49"/>
      <c r="I57" s="49"/>
      <c r="J57" s="49"/>
      <c r="K57" s="49"/>
      <c r="L57" s="49"/>
      <c r="M57" s="49"/>
      <c r="N57" s="49"/>
      <c r="O57" s="49"/>
      <c r="P57" s="49"/>
      <c r="Q57" s="49"/>
      <c r="R57" s="49"/>
      <c r="S57" s="49"/>
      <c r="T57" s="49"/>
      <c r="U57" s="49"/>
      <c r="V57" s="49"/>
      <c r="W57" s="49"/>
      <c r="X57" s="49"/>
      <c r="Y57" s="49"/>
      <c r="Z57" s="49"/>
      <c r="AA57" s="49"/>
      <c r="AB57" s="49"/>
      <c r="AC57" s="49"/>
      <c r="AD57" s="49"/>
      <c r="AE57" s="49"/>
      <c r="AF57" s="49"/>
      <c r="AG57" s="49"/>
      <c r="AH57" s="49"/>
    </row>
    <row r="58" spans="1:34" ht="15" customHeight="1" x14ac:dyDescent="0.25">
      <c r="A58" s="49"/>
      <c r="B58" s="111" t="s">
        <v>112</v>
      </c>
      <c r="C58" s="114" t="s">
        <v>223</v>
      </c>
      <c r="D58" s="49"/>
      <c r="E58" s="49"/>
      <c r="F58" s="126"/>
      <c r="G58" s="126"/>
      <c r="H58" s="126"/>
      <c r="I58" s="49"/>
      <c r="J58" s="49"/>
      <c r="K58" s="49"/>
      <c r="L58" s="49"/>
      <c r="M58" s="49"/>
      <c r="N58" s="49"/>
      <c r="O58" s="49"/>
      <c r="P58" s="49"/>
      <c r="Q58" s="49"/>
      <c r="R58" s="49"/>
      <c r="S58" s="49"/>
      <c r="T58" s="49" t="s">
        <v>671</v>
      </c>
      <c r="U58" s="49"/>
      <c r="V58" s="49"/>
      <c r="W58" s="49"/>
      <c r="X58" s="49"/>
      <c r="Y58" s="49"/>
      <c r="Z58" s="49"/>
      <c r="AA58" s="49"/>
      <c r="AB58" s="49"/>
      <c r="AC58" s="49"/>
      <c r="AD58" s="49"/>
      <c r="AE58" s="49"/>
      <c r="AF58" s="49"/>
      <c r="AG58" s="49"/>
      <c r="AH58" s="49"/>
    </row>
    <row r="59" spans="1:34" ht="15" customHeight="1" x14ac:dyDescent="0.25">
      <c r="A59" s="49"/>
      <c r="B59" s="111"/>
      <c r="C59" s="115">
        <v>40299</v>
      </c>
      <c r="D59" s="49" t="s">
        <v>224</v>
      </c>
      <c r="E59" s="49"/>
      <c r="F59" s="127"/>
      <c r="G59" s="97" t="s">
        <v>241</v>
      </c>
      <c r="H59" s="546">
        <v>40299</v>
      </c>
      <c r="I59" s="546"/>
      <c r="J59" s="546"/>
      <c r="K59" s="49"/>
      <c r="L59" s="49"/>
      <c r="M59" s="49"/>
      <c r="N59" s="49"/>
      <c r="O59" s="49"/>
      <c r="P59" s="49"/>
      <c r="Q59" s="49"/>
      <c r="R59" s="49"/>
      <c r="S59" s="49"/>
      <c r="T59" s="49"/>
      <c r="U59" s="49"/>
      <c r="V59" s="49"/>
      <c r="W59" s="49"/>
      <c r="X59" s="49"/>
      <c r="Y59" s="49"/>
      <c r="Z59" s="49"/>
      <c r="AA59" s="49"/>
      <c r="AB59" s="49"/>
      <c r="AC59" s="49"/>
      <c r="AD59" s="49"/>
      <c r="AE59" s="49"/>
      <c r="AF59" s="49"/>
      <c r="AG59" s="49"/>
      <c r="AH59" s="49"/>
    </row>
    <row r="60" spans="1:34" ht="15" customHeight="1" x14ac:dyDescent="0.25">
      <c r="A60" s="49"/>
      <c r="B60" s="111"/>
      <c r="C60" s="115"/>
      <c r="D60" s="49"/>
      <c r="E60" s="49"/>
      <c r="F60" s="49"/>
      <c r="G60" s="49"/>
      <c r="H60" s="49"/>
      <c r="I60" s="49"/>
      <c r="J60" s="49"/>
      <c r="K60" s="49"/>
      <c r="L60" s="49"/>
      <c r="M60" s="49"/>
      <c r="N60" s="49"/>
      <c r="O60" s="49"/>
      <c r="P60" s="49"/>
      <c r="Q60" s="49"/>
      <c r="R60" s="49"/>
      <c r="S60" s="49"/>
      <c r="T60" s="49"/>
      <c r="U60" s="49"/>
      <c r="V60" s="49"/>
      <c r="W60" s="49"/>
      <c r="X60" s="49"/>
      <c r="Y60" s="49"/>
      <c r="Z60" s="49"/>
      <c r="AA60" s="49"/>
      <c r="AB60" s="49"/>
      <c r="AC60" s="49"/>
      <c r="AD60" s="49"/>
      <c r="AE60" s="49"/>
      <c r="AF60" s="49"/>
      <c r="AG60" s="49"/>
      <c r="AH60" s="49"/>
    </row>
    <row r="61" spans="1:34" ht="15" customHeight="1" x14ac:dyDescent="0.25">
      <c r="A61" s="49"/>
      <c r="B61" s="111" t="s">
        <v>126</v>
      </c>
      <c r="C61" s="112" t="s">
        <v>220</v>
      </c>
      <c r="D61" s="49"/>
      <c r="E61" s="49"/>
      <c r="F61" s="49"/>
      <c r="G61" s="49"/>
      <c r="H61" s="49"/>
      <c r="I61" s="49"/>
      <c r="J61" s="49"/>
      <c r="K61" s="49"/>
      <c r="L61" s="49"/>
      <c r="M61" s="49"/>
      <c r="N61" s="49"/>
      <c r="O61" s="49"/>
      <c r="P61" s="49"/>
      <c r="Q61" s="49"/>
      <c r="R61" s="49"/>
      <c r="S61" s="49"/>
      <c r="T61" s="49"/>
      <c r="U61" s="49"/>
      <c r="V61" s="49"/>
      <c r="W61" s="49"/>
      <c r="X61" s="49"/>
      <c r="Y61" s="49"/>
      <c r="Z61" s="49"/>
      <c r="AA61" s="49"/>
      <c r="AB61" s="49"/>
      <c r="AC61" s="49"/>
      <c r="AD61" s="49"/>
      <c r="AE61" s="49"/>
      <c r="AF61" s="49"/>
      <c r="AG61" s="49"/>
      <c r="AH61" s="49"/>
    </row>
    <row r="62" spans="1:34" ht="15" customHeight="1" x14ac:dyDescent="0.25">
      <c r="A62" s="49"/>
      <c r="B62" s="111"/>
      <c r="C62" s="49"/>
      <c r="D62" s="49"/>
      <c r="E62" s="19">
        <v>7</v>
      </c>
      <c r="F62" s="49"/>
      <c r="G62" s="49" t="s">
        <v>216</v>
      </c>
      <c r="H62" s="49"/>
      <c r="I62" s="49"/>
      <c r="J62" s="49"/>
      <c r="K62" s="49"/>
      <c r="L62" s="49"/>
      <c r="M62" s="49"/>
      <c r="N62" s="49"/>
      <c r="O62" s="49"/>
      <c r="P62" s="49"/>
      <c r="Q62" s="49"/>
      <c r="R62" s="19"/>
      <c r="S62" s="49"/>
      <c r="T62" s="49"/>
      <c r="U62" s="49"/>
      <c r="V62" s="49"/>
      <c r="W62" s="49"/>
      <c r="X62" s="49"/>
      <c r="Y62" s="49"/>
      <c r="Z62" s="49"/>
      <c r="AA62" s="49"/>
      <c r="AB62" s="49"/>
      <c r="AC62" s="49"/>
      <c r="AD62" s="49"/>
      <c r="AE62" s="49"/>
      <c r="AF62" s="49"/>
      <c r="AG62" s="49"/>
      <c r="AH62" s="49"/>
    </row>
    <row r="63" spans="1:34" ht="15" customHeight="1" x14ac:dyDescent="0.25">
      <c r="A63" s="49"/>
      <c r="B63" s="111"/>
      <c r="C63" s="49"/>
      <c r="D63" s="49"/>
      <c r="E63" s="24">
        <v>5</v>
      </c>
      <c r="F63" s="49"/>
      <c r="G63" s="49" t="s">
        <v>217</v>
      </c>
      <c r="H63" s="49"/>
      <c r="I63" s="49"/>
      <c r="J63" s="49"/>
      <c r="K63" s="49"/>
      <c r="L63" s="49"/>
      <c r="M63" s="49"/>
      <c r="N63" s="49"/>
      <c r="O63" s="49"/>
      <c r="P63" s="49"/>
      <c r="Q63" s="49"/>
      <c r="R63" s="19"/>
      <c r="S63" s="49"/>
      <c r="T63" s="49"/>
      <c r="U63" s="49"/>
      <c r="V63" s="49"/>
      <c r="W63" s="49"/>
      <c r="X63" s="49"/>
      <c r="Y63" s="49"/>
      <c r="Z63" s="49"/>
      <c r="AA63" s="49"/>
      <c r="AB63" s="49"/>
      <c r="AC63" s="49"/>
      <c r="AD63" s="49"/>
      <c r="AE63" s="49"/>
      <c r="AF63" s="49"/>
      <c r="AG63" s="49"/>
      <c r="AH63" s="49"/>
    </row>
    <row r="64" spans="1:34" ht="15" customHeight="1" x14ac:dyDescent="0.25">
      <c r="A64" s="49"/>
      <c r="B64" s="111"/>
      <c r="C64" s="49"/>
      <c r="D64" s="49"/>
      <c r="E64" s="25">
        <v>3</v>
      </c>
      <c r="F64" s="49"/>
      <c r="G64" s="49" t="s">
        <v>218</v>
      </c>
      <c r="H64" s="49"/>
      <c r="I64" s="49"/>
      <c r="J64" s="49"/>
      <c r="K64" s="49"/>
      <c r="L64" s="49"/>
      <c r="M64" s="49"/>
      <c r="N64" s="49"/>
      <c r="O64" s="49"/>
      <c r="P64" s="49"/>
      <c r="Q64" s="49"/>
      <c r="R64" s="19"/>
      <c r="S64" s="49"/>
      <c r="T64" s="49"/>
      <c r="U64" s="49"/>
      <c r="V64" s="49"/>
      <c r="W64" s="49"/>
      <c r="X64" s="49"/>
      <c r="Y64" s="49"/>
      <c r="Z64" s="49"/>
      <c r="AA64" s="49"/>
      <c r="AB64" s="49"/>
      <c r="AC64" s="49"/>
      <c r="AD64" s="49"/>
      <c r="AE64" s="49"/>
      <c r="AF64" s="49"/>
      <c r="AG64" s="49"/>
      <c r="AH64" s="49"/>
    </row>
    <row r="65" spans="1:47" ht="15" customHeight="1" thickBot="1" x14ac:dyDescent="0.3">
      <c r="A65" s="49"/>
      <c r="B65" s="111"/>
      <c r="C65" s="49"/>
      <c r="D65" s="49"/>
      <c r="E65" s="26">
        <v>2</v>
      </c>
      <c r="F65" s="49"/>
      <c r="G65" s="49" t="s">
        <v>219</v>
      </c>
      <c r="H65" s="49"/>
      <c r="I65" s="49"/>
      <c r="J65" s="49"/>
      <c r="K65" s="49"/>
      <c r="L65" s="49"/>
      <c r="M65" s="49"/>
      <c r="N65" s="49"/>
      <c r="O65" s="49"/>
      <c r="P65" s="49"/>
      <c r="Q65" s="49"/>
      <c r="R65" s="19"/>
      <c r="S65" s="49"/>
      <c r="T65" s="49"/>
      <c r="U65" s="49"/>
      <c r="V65" s="49"/>
      <c r="W65" s="49"/>
      <c r="X65" s="49"/>
      <c r="Y65" s="49"/>
      <c r="Z65" s="49"/>
      <c r="AA65" s="49"/>
      <c r="AB65" s="49"/>
      <c r="AC65" s="49"/>
      <c r="AD65" s="49"/>
      <c r="AE65" s="49"/>
      <c r="AF65" s="49"/>
      <c r="AG65" s="49"/>
      <c r="AH65" s="49"/>
    </row>
    <row r="66" spans="1:47" ht="15" customHeight="1" x14ac:dyDescent="0.25">
      <c r="A66" s="49"/>
      <c r="B66" s="111"/>
      <c r="C66" s="49"/>
      <c r="D66" s="49"/>
      <c r="E66" s="49"/>
      <c r="F66" s="49"/>
      <c r="G66" s="49"/>
      <c r="H66" s="49"/>
      <c r="I66" s="49"/>
      <c r="J66" s="49"/>
      <c r="K66" s="49"/>
      <c r="L66" s="49"/>
      <c r="M66" s="49"/>
      <c r="N66" s="49"/>
      <c r="O66" s="49"/>
      <c r="P66" s="49"/>
      <c r="Q66" s="49"/>
      <c r="R66" s="19"/>
      <c r="S66" s="49"/>
      <c r="T66" s="49"/>
      <c r="U66" s="49"/>
      <c r="V66" s="49"/>
      <c r="W66" s="49"/>
      <c r="X66" s="49"/>
      <c r="Y66" s="49"/>
      <c r="Z66" s="49"/>
      <c r="AA66" s="49"/>
      <c r="AB66" s="49"/>
      <c r="AC66" s="49"/>
      <c r="AD66" s="49"/>
      <c r="AE66" s="49"/>
      <c r="AF66" s="49"/>
      <c r="AG66" s="49"/>
      <c r="AH66" s="49"/>
    </row>
    <row r="67" spans="1:47" ht="15" customHeight="1" x14ac:dyDescent="0.25">
      <c r="A67" s="49"/>
      <c r="B67" s="111" t="s">
        <v>113</v>
      </c>
      <c r="C67" s="112" t="s">
        <v>221</v>
      </c>
      <c r="D67" s="49"/>
      <c r="E67" s="49"/>
      <c r="F67" s="49"/>
      <c r="G67" s="49"/>
      <c r="H67" s="49"/>
      <c r="I67" s="49"/>
      <c r="J67" s="49"/>
      <c r="K67" s="49"/>
      <c r="L67" s="49"/>
      <c r="M67" s="49"/>
      <c r="N67" s="49"/>
      <c r="O67" s="49"/>
      <c r="P67" s="49"/>
      <c r="Q67" s="49"/>
      <c r="R67" s="49"/>
      <c r="S67" s="49"/>
      <c r="T67" s="49"/>
      <c r="U67" s="49"/>
      <c r="V67" s="49"/>
      <c r="W67" s="49"/>
      <c r="X67" s="49"/>
      <c r="Y67" s="49"/>
      <c r="Z67" s="49"/>
      <c r="AA67" s="49"/>
      <c r="AB67" s="49"/>
      <c r="AC67" s="49"/>
      <c r="AD67" s="49"/>
      <c r="AE67" s="49"/>
      <c r="AF67" s="49"/>
      <c r="AG67" s="49"/>
      <c r="AH67" s="49"/>
    </row>
    <row r="68" spans="1:47" ht="15" customHeight="1" x14ac:dyDescent="0.25">
      <c r="A68" s="49"/>
      <c r="B68" s="111"/>
      <c r="C68" s="49"/>
      <c r="D68" s="49"/>
      <c r="E68" s="22">
        <v>6.9444444444444441E-3</v>
      </c>
      <c r="F68" s="49"/>
      <c r="G68" s="49" t="s">
        <v>222</v>
      </c>
      <c r="H68" s="49"/>
      <c r="I68" s="49"/>
      <c r="J68" s="49"/>
      <c r="K68" s="49"/>
      <c r="L68" s="49"/>
      <c r="M68" s="49"/>
      <c r="N68" s="49"/>
      <c r="O68" s="49"/>
      <c r="P68" s="49"/>
      <c r="Q68" s="49"/>
      <c r="R68" s="49"/>
      <c r="S68" s="49"/>
      <c r="T68" s="49"/>
      <c r="U68" s="49"/>
      <c r="V68" s="49"/>
      <c r="W68" s="49"/>
      <c r="X68" s="49"/>
      <c r="Y68" s="49"/>
      <c r="Z68" s="49"/>
      <c r="AA68" s="49"/>
      <c r="AB68" s="49"/>
      <c r="AC68" s="49"/>
      <c r="AD68" s="49"/>
      <c r="AE68" s="49"/>
      <c r="AF68" s="49"/>
      <c r="AG68" s="49"/>
      <c r="AH68" s="49"/>
    </row>
    <row r="69" spans="1:47" ht="15" customHeight="1" x14ac:dyDescent="0.25">
      <c r="A69" s="49"/>
      <c r="B69" s="111"/>
      <c r="C69" s="49"/>
      <c r="D69" s="49"/>
      <c r="E69" s="49"/>
      <c r="F69" s="49"/>
      <c r="G69" s="49"/>
      <c r="H69" s="49"/>
      <c r="I69" s="49"/>
      <c r="J69" s="49"/>
      <c r="K69" s="49"/>
      <c r="L69" s="49"/>
      <c r="M69" s="49"/>
      <c r="N69" s="49"/>
      <c r="O69" s="49"/>
      <c r="P69" s="49"/>
      <c r="Q69" s="49"/>
      <c r="R69" s="49"/>
      <c r="S69" s="49"/>
      <c r="T69" s="49"/>
      <c r="U69" s="49"/>
      <c r="V69" s="49"/>
      <c r="W69" s="49"/>
      <c r="X69" s="49"/>
      <c r="Y69" s="49"/>
      <c r="Z69" s="49"/>
      <c r="AA69" s="49"/>
      <c r="AB69" s="49"/>
      <c r="AC69" s="49"/>
      <c r="AD69" s="49"/>
      <c r="AE69" s="49"/>
      <c r="AF69" s="49"/>
      <c r="AG69" s="49"/>
      <c r="AH69" s="49"/>
    </row>
    <row r="70" spans="1:47" ht="15" customHeight="1" x14ac:dyDescent="0.25">
      <c r="A70" s="49"/>
      <c r="B70" s="111" t="s">
        <v>114</v>
      </c>
      <c r="C70" s="112" t="s">
        <v>225</v>
      </c>
      <c r="D70" s="49"/>
      <c r="E70" s="49"/>
      <c r="F70" s="49"/>
      <c r="G70" s="49"/>
      <c r="H70" s="49"/>
      <c r="I70" s="49"/>
      <c r="J70" s="49"/>
      <c r="K70" s="49"/>
      <c r="L70" s="49"/>
      <c r="M70" s="49"/>
      <c r="N70" s="49"/>
      <c r="O70" s="49"/>
      <c r="P70" s="49"/>
      <c r="Q70" s="49"/>
      <c r="R70" s="49"/>
      <c r="S70" s="49"/>
      <c r="T70" s="49"/>
      <c r="U70" s="49"/>
      <c r="V70" s="49"/>
      <c r="W70" s="49"/>
      <c r="X70" s="49"/>
      <c r="Y70" s="49"/>
      <c r="Z70" s="49"/>
      <c r="AA70" s="49"/>
      <c r="AB70" s="49"/>
      <c r="AC70" s="49"/>
      <c r="AD70" s="49"/>
      <c r="AE70" s="49"/>
      <c r="AF70" s="49"/>
      <c r="AG70" s="49"/>
      <c r="AH70" s="49"/>
    </row>
    <row r="71" spans="1:47" ht="15" customHeight="1" x14ac:dyDescent="0.25">
      <c r="A71" s="49"/>
      <c r="B71" s="111"/>
      <c r="C71" s="49"/>
      <c r="D71" s="49"/>
      <c r="E71" s="49"/>
      <c r="F71" s="49"/>
      <c r="G71" s="49"/>
      <c r="H71" s="49"/>
      <c r="I71" s="49"/>
      <c r="J71" s="49"/>
      <c r="K71" s="49"/>
      <c r="L71" s="49"/>
      <c r="M71" s="49"/>
      <c r="N71" s="49"/>
      <c r="O71" s="49"/>
      <c r="P71" s="49"/>
      <c r="Q71" s="49"/>
      <c r="R71" s="49"/>
      <c r="S71" s="49"/>
      <c r="T71" s="49"/>
      <c r="U71" s="49"/>
      <c r="V71" s="49"/>
      <c r="W71" s="49"/>
      <c r="X71" s="49"/>
      <c r="Y71" s="49"/>
      <c r="Z71" s="49"/>
      <c r="AA71" s="49"/>
      <c r="AB71" s="49"/>
      <c r="AC71" s="49"/>
      <c r="AD71" s="49"/>
      <c r="AE71" s="49"/>
      <c r="AF71" s="49"/>
      <c r="AG71" s="49"/>
      <c r="AH71" s="49"/>
    </row>
    <row r="72" spans="1:47" ht="15" customHeight="1" x14ac:dyDescent="0.25">
      <c r="A72" s="49"/>
      <c r="B72" s="111"/>
      <c r="C72" s="49"/>
      <c r="D72" s="49"/>
      <c r="E72" s="543" t="s">
        <v>81</v>
      </c>
      <c r="F72" s="544"/>
      <c r="G72" s="544"/>
      <c r="H72" s="544"/>
      <c r="I72" s="545"/>
      <c r="J72" s="49"/>
      <c r="K72" s="49" t="s">
        <v>226</v>
      </c>
      <c r="L72" s="49"/>
      <c r="M72" s="49"/>
      <c r="N72" s="49"/>
      <c r="O72" s="49"/>
      <c r="P72" s="49"/>
      <c r="Q72" s="49"/>
      <c r="R72" s="49"/>
      <c r="S72" s="49"/>
      <c r="T72" s="49"/>
      <c r="U72" s="49"/>
      <c r="V72" s="49"/>
      <c r="W72" s="49"/>
      <c r="X72" s="49"/>
      <c r="Y72" s="49"/>
      <c r="Z72" s="49"/>
      <c r="AA72" s="49"/>
      <c r="AB72" s="49"/>
      <c r="AC72" s="49"/>
      <c r="AD72" s="49"/>
      <c r="AE72" s="49"/>
      <c r="AF72" s="49"/>
      <c r="AG72" s="49"/>
      <c r="AH72" s="49"/>
    </row>
    <row r="73" spans="1:47" ht="15" customHeight="1" x14ac:dyDescent="0.25">
      <c r="A73" s="49"/>
      <c r="B73" s="111"/>
      <c r="C73" s="49"/>
      <c r="D73" s="49"/>
      <c r="E73" s="49"/>
      <c r="F73" s="49"/>
      <c r="G73" s="49"/>
      <c r="H73" s="49"/>
      <c r="I73" s="49"/>
      <c r="J73" s="49"/>
      <c r="K73" s="49"/>
      <c r="L73" s="49"/>
      <c r="M73" s="49"/>
      <c r="N73" s="49"/>
      <c r="O73" s="49"/>
      <c r="P73" s="49"/>
      <c r="Q73" s="49"/>
      <c r="R73" s="49"/>
      <c r="S73" s="49"/>
      <c r="T73" s="49"/>
      <c r="U73" s="49"/>
      <c r="V73" s="49"/>
      <c r="W73" s="49"/>
      <c r="X73" s="49"/>
      <c r="Y73" s="49"/>
      <c r="Z73" s="49"/>
      <c r="AA73" s="49"/>
      <c r="AB73" s="49"/>
      <c r="AC73" s="49"/>
      <c r="AD73" s="49"/>
      <c r="AE73" s="49"/>
      <c r="AF73" s="49"/>
      <c r="AG73" s="49"/>
      <c r="AH73" s="49"/>
    </row>
    <row r="74" spans="1:47" ht="15" customHeight="1" x14ac:dyDescent="0.25">
      <c r="A74" s="49"/>
      <c r="B74" s="111" t="s">
        <v>115</v>
      </c>
      <c r="C74" s="112" t="s">
        <v>232</v>
      </c>
      <c r="D74" s="49"/>
      <c r="E74" s="49"/>
      <c r="F74" s="49"/>
      <c r="G74" s="49"/>
      <c r="H74" s="49"/>
      <c r="I74" s="49"/>
      <c r="J74" s="49"/>
      <c r="K74" s="49"/>
      <c r="L74" s="49"/>
      <c r="M74" s="49"/>
      <c r="N74" s="49"/>
      <c r="O74" s="49"/>
      <c r="P74" s="49"/>
      <c r="Q74" s="49"/>
      <c r="R74" s="49"/>
      <c r="S74" s="49"/>
      <c r="T74" s="49"/>
      <c r="U74" s="49"/>
      <c r="V74" s="49"/>
      <c r="W74" s="49"/>
      <c r="X74" s="49"/>
      <c r="Y74" s="49"/>
      <c r="Z74" s="49"/>
      <c r="AA74" s="49"/>
      <c r="AB74" s="49"/>
      <c r="AC74" s="49"/>
      <c r="AD74" s="49"/>
      <c r="AE74" s="49"/>
      <c r="AF74" s="49"/>
      <c r="AG74" s="49"/>
      <c r="AH74" s="49"/>
    </row>
    <row r="75" spans="1:47" ht="15" customHeight="1" x14ac:dyDescent="0.25">
      <c r="A75" s="49"/>
      <c r="B75" s="111"/>
      <c r="C75" s="49"/>
      <c r="D75" s="49"/>
      <c r="E75" s="49" t="s">
        <v>44</v>
      </c>
      <c r="F75" s="49"/>
      <c r="G75" s="49" t="s">
        <v>227</v>
      </c>
      <c r="H75" s="49"/>
      <c r="I75" s="49"/>
      <c r="J75" s="49"/>
      <c r="K75" s="49"/>
      <c r="L75" s="49"/>
      <c r="M75" s="49"/>
      <c r="N75" s="49"/>
      <c r="O75" s="49"/>
      <c r="P75" s="49"/>
      <c r="Q75" s="49"/>
      <c r="R75" s="49"/>
      <c r="S75" s="49"/>
      <c r="T75" s="49"/>
      <c r="U75" s="49"/>
      <c r="V75" s="49"/>
      <c r="W75" s="49"/>
      <c r="X75" s="49"/>
      <c r="Y75" s="49"/>
      <c r="Z75" s="49"/>
      <c r="AA75" s="49"/>
      <c r="AB75" s="49"/>
      <c r="AC75" s="49"/>
      <c r="AD75" s="49"/>
      <c r="AE75" s="49"/>
      <c r="AF75" s="49"/>
      <c r="AG75" s="49"/>
      <c r="AH75" s="49"/>
    </row>
    <row r="76" spans="1:47" ht="15" customHeight="1" x14ac:dyDescent="0.25">
      <c r="A76" s="49"/>
      <c r="B76" s="111"/>
      <c r="C76" s="49"/>
      <c r="D76" s="49"/>
      <c r="E76" s="49" t="s">
        <v>45</v>
      </c>
      <c r="F76" s="49"/>
      <c r="G76" s="49" t="s">
        <v>228</v>
      </c>
      <c r="H76" s="49"/>
      <c r="I76" s="49"/>
      <c r="J76" s="49"/>
      <c r="K76" s="49"/>
      <c r="L76" s="49"/>
      <c r="M76" s="49"/>
      <c r="N76" s="49"/>
      <c r="O76" s="49"/>
      <c r="P76" s="49"/>
      <c r="Q76" s="49"/>
      <c r="R76" s="49"/>
      <c r="S76" s="49"/>
      <c r="T76" s="49"/>
      <c r="U76" s="49"/>
      <c r="V76" s="49"/>
      <c r="W76" s="49"/>
      <c r="X76" s="49"/>
      <c r="Y76" s="49"/>
      <c r="Z76" s="49"/>
      <c r="AA76" s="49"/>
      <c r="AB76" s="49"/>
      <c r="AC76" s="49"/>
      <c r="AD76" s="49"/>
      <c r="AE76" s="49"/>
      <c r="AF76" s="49"/>
      <c r="AG76" s="49"/>
      <c r="AH76" s="49"/>
    </row>
    <row r="77" spans="1:47" ht="15" customHeight="1" x14ac:dyDescent="0.25">
      <c r="A77" s="49"/>
      <c r="B77" s="56"/>
      <c r="C77" s="49"/>
      <c r="D77" s="49"/>
      <c r="E77" s="49" t="s">
        <v>46</v>
      </c>
      <c r="F77" s="49"/>
      <c r="G77" s="49" t="s">
        <v>229</v>
      </c>
      <c r="H77" s="49"/>
      <c r="I77" s="49"/>
      <c r="J77" s="49"/>
      <c r="K77" s="49"/>
      <c r="L77" s="49"/>
      <c r="M77" s="49"/>
      <c r="N77" s="49"/>
      <c r="O77" s="49"/>
      <c r="P77" s="49"/>
      <c r="Q77" s="49"/>
      <c r="R77" s="49"/>
      <c r="S77" s="49"/>
      <c r="T77" s="49"/>
      <c r="U77" s="49"/>
      <c r="V77" s="49"/>
      <c r="W77" s="49"/>
      <c r="X77" s="49"/>
      <c r="Y77" s="49"/>
      <c r="Z77" s="49"/>
      <c r="AA77" s="49"/>
      <c r="AB77" s="49"/>
      <c r="AC77" s="49"/>
      <c r="AD77" s="49"/>
      <c r="AE77" s="49"/>
      <c r="AF77" s="49"/>
      <c r="AG77" s="49"/>
      <c r="AH77" s="49"/>
    </row>
    <row r="78" spans="1:47" ht="15" customHeight="1" x14ac:dyDescent="0.25">
      <c r="A78" s="49"/>
      <c r="B78" s="56"/>
      <c r="C78" s="49"/>
      <c r="D78" s="49"/>
      <c r="E78" s="49" t="s">
        <v>47</v>
      </c>
      <c r="F78" s="49"/>
      <c r="G78" s="49" t="s">
        <v>230</v>
      </c>
      <c r="H78" s="49"/>
      <c r="I78" s="49"/>
      <c r="J78" s="49"/>
      <c r="K78" s="49"/>
      <c r="L78" s="49"/>
      <c r="M78" s="49"/>
      <c r="N78" s="49"/>
      <c r="O78" s="49"/>
      <c r="P78" s="49"/>
      <c r="Q78" s="49"/>
      <c r="R78" s="49"/>
      <c r="S78" s="49"/>
      <c r="T78" s="49"/>
      <c r="U78" s="49"/>
      <c r="V78" s="49"/>
      <c r="W78" s="49"/>
      <c r="X78" s="49"/>
      <c r="Y78" s="49"/>
      <c r="Z78" s="49"/>
      <c r="AA78" s="49"/>
      <c r="AB78" s="49"/>
      <c r="AC78" s="49"/>
      <c r="AD78" s="49"/>
      <c r="AE78" s="49"/>
      <c r="AF78" s="49"/>
      <c r="AG78" s="49"/>
      <c r="AH78" s="49"/>
    </row>
    <row r="79" spans="1:47" ht="15" customHeight="1" x14ac:dyDescent="0.25">
      <c r="A79" s="49"/>
      <c r="B79" s="56"/>
      <c r="C79" s="49"/>
      <c r="D79" s="49"/>
      <c r="E79" s="49" t="s">
        <v>48</v>
      </c>
      <c r="F79" s="49"/>
      <c r="G79" s="49" t="s">
        <v>231</v>
      </c>
      <c r="H79" s="49"/>
      <c r="I79" s="49"/>
      <c r="J79" s="49"/>
      <c r="K79" s="49"/>
      <c r="L79" s="49"/>
      <c r="M79" s="49"/>
      <c r="N79" s="49"/>
      <c r="O79" s="49"/>
      <c r="P79" s="49"/>
      <c r="Q79" s="49"/>
      <c r="R79" s="49"/>
      <c r="S79" s="49"/>
      <c r="T79" s="49"/>
      <c r="U79" s="49"/>
      <c r="V79" s="49"/>
      <c r="W79" s="49"/>
      <c r="X79" s="49"/>
      <c r="Y79" s="49"/>
      <c r="Z79" s="49"/>
      <c r="AA79" s="49"/>
      <c r="AB79" s="49"/>
      <c r="AC79" s="49"/>
      <c r="AD79" s="49"/>
      <c r="AE79" s="49"/>
      <c r="AF79" s="49"/>
      <c r="AG79" s="49"/>
      <c r="AH79" s="49"/>
    </row>
    <row r="80" spans="1:47" ht="15" customHeight="1" x14ac:dyDescent="0.25">
      <c r="A80" s="49"/>
      <c r="B80" s="56"/>
      <c r="C80" s="49"/>
      <c r="D80" s="49" t="s">
        <v>238</v>
      </c>
      <c r="E80" s="49"/>
      <c r="F80" s="49"/>
      <c r="G80" s="49"/>
      <c r="H80" s="49"/>
      <c r="I80" s="49"/>
      <c r="J80" s="49"/>
      <c r="K80" s="49"/>
      <c r="L80" s="49"/>
      <c r="M80" s="49"/>
      <c r="N80" s="49"/>
      <c r="O80" s="49"/>
      <c r="P80" s="49"/>
      <c r="Q80" s="49"/>
      <c r="R80" s="49"/>
      <c r="S80" s="49"/>
      <c r="T80" s="49"/>
      <c r="U80" s="49"/>
      <c r="V80" s="49"/>
      <c r="W80" s="49"/>
      <c r="X80" s="49"/>
      <c r="Y80" s="49"/>
      <c r="Z80" s="49"/>
      <c r="AA80" s="49"/>
      <c r="AB80" s="49"/>
      <c r="AC80" s="49"/>
      <c r="AD80" s="49"/>
      <c r="AE80" s="49"/>
      <c r="AF80" s="49"/>
      <c r="AG80" s="49"/>
      <c r="AH80" s="49"/>
      <c r="AU80" s="60"/>
    </row>
    <row r="81" spans="1:47" ht="15" customHeight="1" x14ac:dyDescent="0.25">
      <c r="A81" s="49"/>
      <c r="B81" s="56"/>
      <c r="C81" s="49"/>
      <c r="D81" s="49"/>
      <c r="E81" s="32"/>
      <c r="F81" s="37" t="s">
        <v>44</v>
      </c>
      <c r="G81" s="49" t="s">
        <v>233</v>
      </c>
      <c r="H81" s="49"/>
      <c r="I81" s="49"/>
      <c r="J81" s="49"/>
      <c r="K81" s="49"/>
      <c r="L81" s="49"/>
      <c r="M81" s="49"/>
      <c r="N81" s="49"/>
      <c r="O81" s="49"/>
      <c r="P81" s="49"/>
      <c r="Q81" s="49"/>
      <c r="R81" s="49"/>
      <c r="S81" s="49"/>
      <c r="T81" s="49"/>
      <c r="U81" s="49"/>
      <c r="V81" s="49"/>
      <c r="W81" s="49"/>
      <c r="X81" s="49"/>
      <c r="Y81" s="49"/>
      <c r="Z81" s="49"/>
      <c r="AA81" s="49"/>
      <c r="AB81" s="49"/>
      <c r="AC81" s="49"/>
      <c r="AD81" s="49"/>
      <c r="AE81" s="49"/>
      <c r="AF81" s="49"/>
      <c r="AG81" s="49"/>
      <c r="AH81" s="49"/>
      <c r="AU81" s="60"/>
    </row>
    <row r="82" spans="1:47" ht="15" customHeight="1" x14ac:dyDescent="0.25">
      <c r="A82" s="49"/>
      <c r="B82" s="56"/>
      <c r="C82" s="49"/>
      <c r="D82" s="49"/>
      <c r="E82" s="33"/>
      <c r="F82" s="37" t="s">
        <v>45</v>
      </c>
      <c r="G82" s="49" t="s">
        <v>234</v>
      </c>
      <c r="H82" s="49"/>
      <c r="I82" s="49"/>
      <c r="J82" s="49"/>
      <c r="K82" s="49"/>
      <c r="L82" s="49"/>
      <c r="M82" s="49"/>
      <c r="N82" s="49"/>
      <c r="O82" s="49"/>
      <c r="P82" s="49"/>
      <c r="Q82" s="49"/>
      <c r="R82" s="49"/>
      <c r="S82" s="49"/>
      <c r="T82" s="49"/>
      <c r="U82" s="49"/>
      <c r="V82" s="49"/>
      <c r="W82" s="49"/>
      <c r="X82" s="49"/>
      <c r="Y82" s="49"/>
      <c r="Z82" s="49"/>
      <c r="AA82" s="49"/>
      <c r="AB82" s="49"/>
      <c r="AC82" s="49"/>
      <c r="AD82" s="49"/>
      <c r="AE82" s="49"/>
      <c r="AF82" s="49"/>
      <c r="AG82" s="49"/>
      <c r="AH82" s="49"/>
      <c r="AU82" s="60"/>
    </row>
    <row r="83" spans="1:47" ht="15" customHeight="1" x14ac:dyDescent="0.25">
      <c r="A83" s="49"/>
      <c r="B83" s="56"/>
      <c r="C83" s="49"/>
      <c r="D83" s="49"/>
      <c r="E83" s="34"/>
      <c r="F83" s="37" t="s">
        <v>46</v>
      </c>
      <c r="G83" s="49" t="s">
        <v>235</v>
      </c>
      <c r="H83" s="49"/>
      <c r="I83" s="49"/>
      <c r="J83" s="49"/>
      <c r="K83" s="49"/>
      <c r="L83" s="49"/>
      <c r="M83" s="49"/>
      <c r="N83" s="49"/>
      <c r="O83" s="49"/>
      <c r="P83" s="49"/>
      <c r="Q83" s="49"/>
      <c r="R83" s="49"/>
      <c r="S83" s="49"/>
      <c r="T83" s="49"/>
      <c r="U83" s="49"/>
      <c r="V83" s="49"/>
      <c r="W83" s="49"/>
      <c r="X83" s="49"/>
      <c r="Y83" s="49"/>
      <c r="Z83" s="49"/>
      <c r="AA83" s="49"/>
      <c r="AB83" s="49"/>
      <c r="AC83" s="49"/>
      <c r="AD83" s="49"/>
      <c r="AE83" s="49"/>
      <c r="AF83" s="49"/>
      <c r="AG83" s="49"/>
      <c r="AH83" s="49"/>
      <c r="AU83" s="60"/>
    </row>
    <row r="84" spans="1:47" ht="15" customHeight="1" x14ac:dyDescent="0.25">
      <c r="A84" s="49"/>
      <c r="B84" s="56"/>
      <c r="C84" s="49"/>
      <c r="D84" s="49"/>
      <c r="E84" s="35"/>
      <c r="F84" s="37" t="s">
        <v>47</v>
      </c>
      <c r="G84" s="49" t="s">
        <v>236</v>
      </c>
      <c r="H84" s="49"/>
      <c r="I84" s="49"/>
      <c r="J84" s="49"/>
      <c r="K84" s="49"/>
      <c r="L84" s="49"/>
      <c r="M84" s="49"/>
      <c r="N84" s="49"/>
      <c r="O84" s="49"/>
      <c r="P84" s="49"/>
      <c r="Q84" s="49"/>
      <c r="R84" s="49"/>
      <c r="S84" s="49"/>
      <c r="T84" s="49"/>
      <c r="U84" s="49"/>
      <c r="V84" s="49"/>
      <c r="W84" s="49"/>
      <c r="X84" s="49"/>
      <c r="Y84" s="49"/>
      <c r="Z84" s="49"/>
      <c r="AA84" s="49"/>
      <c r="AB84" s="49"/>
      <c r="AC84" s="49"/>
      <c r="AD84" s="49"/>
      <c r="AE84" s="49"/>
      <c r="AF84" s="49"/>
      <c r="AG84" s="49"/>
      <c r="AH84" s="49"/>
      <c r="AU84" s="60"/>
    </row>
    <row r="85" spans="1:47" ht="15" customHeight="1" x14ac:dyDescent="0.25">
      <c r="A85" s="49"/>
      <c r="B85" s="56"/>
      <c r="C85" s="49"/>
      <c r="D85" s="49"/>
      <c r="E85" s="36"/>
      <c r="F85" s="42" t="s">
        <v>48</v>
      </c>
      <c r="G85" s="49" t="s">
        <v>237</v>
      </c>
      <c r="H85" s="49"/>
      <c r="I85" s="49"/>
      <c r="J85" s="49"/>
      <c r="K85" s="49"/>
      <c r="L85" s="49"/>
      <c r="M85" s="49"/>
      <c r="N85" s="49"/>
      <c r="O85" s="49"/>
      <c r="P85" s="49"/>
      <c r="Q85" s="49"/>
      <c r="R85" s="49"/>
      <c r="S85" s="49"/>
      <c r="T85" s="49"/>
      <c r="U85" s="49"/>
      <c r="V85" s="49"/>
      <c r="W85" s="49"/>
      <c r="X85" s="49"/>
      <c r="Y85" s="49"/>
      <c r="Z85" s="49"/>
      <c r="AA85" s="49"/>
      <c r="AB85" s="49"/>
      <c r="AC85" s="49"/>
      <c r="AD85" s="49"/>
      <c r="AE85" s="49"/>
      <c r="AF85" s="49"/>
      <c r="AG85" s="49"/>
      <c r="AH85" s="49"/>
      <c r="AU85" s="60"/>
    </row>
    <row r="86" spans="1:47" ht="15" customHeight="1" x14ac:dyDescent="0.25">
      <c r="A86" s="49"/>
      <c r="B86" s="56"/>
      <c r="C86" s="49"/>
      <c r="D86" s="49"/>
      <c r="E86" s="49"/>
      <c r="F86" s="49"/>
      <c r="G86" s="49"/>
      <c r="H86" s="49"/>
      <c r="I86" s="49"/>
      <c r="J86" s="49"/>
      <c r="K86" s="49"/>
      <c r="L86" s="49"/>
      <c r="M86" s="49"/>
      <c r="N86" s="49"/>
      <c r="O86" s="49"/>
      <c r="P86" s="49"/>
      <c r="Q86" s="49"/>
      <c r="R86" s="49"/>
      <c r="S86" s="49"/>
      <c r="T86" s="49"/>
      <c r="U86" s="49"/>
      <c r="V86" s="49"/>
      <c r="W86" s="49"/>
      <c r="X86" s="49"/>
      <c r="Y86" s="49"/>
      <c r="Z86" s="49"/>
      <c r="AA86" s="49"/>
      <c r="AB86" s="49"/>
      <c r="AC86" s="49"/>
      <c r="AD86" s="49"/>
      <c r="AE86" s="49"/>
      <c r="AF86" s="49"/>
      <c r="AG86" s="49"/>
      <c r="AH86" s="49"/>
      <c r="AU86" s="60"/>
    </row>
    <row r="87" spans="1:47" ht="15" customHeight="1" x14ac:dyDescent="0.25">
      <c r="A87" s="49"/>
      <c r="B87" s="56"/>
      <c r="C87" s="49"/>
      <c r="D87" s="49"/>
      <c r="E87" s="49"/>
      <c r="F87" s="49"/>
      <c r="G87" s="49"/>
      <c r="H87" s="49"/>
      <c r="I87" s="49"/>
      <c r="J87" s="49"/>
      <c r="K87" s="49"/>
      <c r="L87" s="49"/>
      <c r="M87" s="49"/>
      <c r="N87" s="49"/>
      <c r="O87" s="49"/>
      <c r="P87" s="49"/>
      <c r="Q87" s="49"/>
      <c r="R87" s="49"/>
      <c r="S87" s="49"/>
      <c r="T87" s="49"/>
      <c r="U87" s="49"/>
      <c r="V87" s="49"/>
      <c r="W87" s="49"/>
      <c r="X87" s="49"/>
      <c r="Y87" s="49"/>
      <c r="Z87" s="49"/>
      <c r="AA87" s="49"/>
      <c r="AB87" s="49"/>
      <c r="AC87" s="49"/>
      <c r="AD87" s="49"/>
      <c r="AE87" s="49"/>
      <c r="AF87" s="49"/>
      <c r="AG87" s="49"/>
      <c r="AH87" s="49"/>
    </row>
    <row r="88" spans="1:47" ht="23.25" customHeight="1" x14ac:dyDescent="0.35">
      <c r="A88" s="49"/>
      <c r="B88" s="105" t="s">
        <v>127</v>
      </c>
      <c r="C88" s="49"/>
      <c r="D88" s="49"/>
      <c r="E88" s="49"/>
      <c r="F88" s="49"/>
      <c r="G88" s="49"/>
      <c r="H88" s="49"/>
      <c r="I88" s="49"/>
      <c r="J88" s="49"/>
      <c r="K88" s="49"/>
      <c r="L88" s="49"/>
      <c r="M88" s="49"/>
      <c r="N88" s="49"/>
      <c r="O88" s="49"/>
      <c r="P88" s="49"/>
      <c r="Q88" s="49"/>
      <c r="R88" s="49"/>
      <c r="S88" s="49"/>
      <c r="T88" s="49"/>
      <c r="U88" s="49"/>
      <c r="V88" s="49"/>
      <c r="W88" s="49"/>
      <c r="X88" s="49"/>
      <c r="Y88" s="49"/>
      <c r="Z88" s="49"/>
      <c r="AA88" s="49"/>
      <c r="AB88" s="49"/>
      <c r="AC88" s="49"/>
      <c r="AD88" s="49"/>
      <c r="AE88" s="49"/>
      <c r="AF88" s="49"/>
      <c r="AG88" s="49"/>
      <c r="AH88" s="49"/>
    </row>
    <row r="89" spans="1:47" ht="15" customHeight="1" x14ac:dyDescent="0.25">
      <c r="A89" s="49"/>
      <c r="B89" s="49"/>
      <c r="C89" s="49"/>
      <c r="D89" s="49"/>
      <c r="E89" s="49"/>
      <c r="F89" s="49"/>
      <c r="G89" s="49"/>
      <c r="H89" s="49"/>
      <c r="I89" s="49"/>
      <c r="J89" s="49"/>
      <c r="K89" s="49"/>
      <c r="L89" s="49"/>
      <c r="M89" s="559" t="s">
        <v>81</v>
      </c>
      <c r="N89" s="560"/>
      <c r="O89" s="560"/>
      <c r="P89" s="560"/>
      <c r="Q89" s="561"/>
      <c r="R89" s="49"/>
      <c r="S89" s="49"/>
      <c r="T89" s="49"/>
      <c r="U89" s="49"/>
      <c r="V89" s="49"/>
      <c r="W89" s="49"/>
      <c r="X89" s="49"/>
      <c r="Y89" s="49"/>
      <c r="Z89" s="49"/>
      <c r="AA89" s="49"/>
      <c r="AB89" s="49"/>
      <c r="AC89" s="49"/>
      <c r="AD89" s="49"/>
      <c r="AE89" s="49"/>
      <c r="AF89" s="49"/>
      <c r="AG89" s="49"/>
      <c r="AH89" s="49"/>
    </row>
    <row r="90" spans="1:47" ht="18.75" customHeight="1" x14ac:dyDescent="0.35">
      <c r="A90" s="49"/>
      <c r="B90" s="49"/>
      <c r="C90" s="49"/>
      <c r="D90" s="49"/>
      <c r="E90" s="49"/>
      <c r="F90" s="49"/>
      <c r="G90" s="49"/>
      <c r="H90" s="49"/>
      <c r="I90" s="49"/>
      <c r="J90" s="49"/>
      <c r="K90" s="175" t="s">
        <v>130</v>
      </c>
      <c r="L90" s="106" t="s">
        <v>129</v>
      </c>
      <c r="M90" s="107"/>
      <c r="N90" s="108">
        <v>0.20833333333333334</v>
      </c>
      <c r="O90" s="108">
        <v>0.54166666666666663</v>
      </c>
      <c r="P90" s="109">
        <v>1</v>
      </c>
      <c r="Q90" s="110">
        <f>IF(O90-N90=0,"",(O90-N90)-($E$49*P90))</f>
        <v>0.32638888888888884</v>
      </c>
      <c r="R90" s="49"/>
      <c r="S90" s="49"/>
      <c r="T90" s="49"/>
      <c r="U90" s="49"/>
      <c r="V90" s="49"/>
      <c r="W90" s="49"/>
      <c r="X90" s="49"/>
      <c r="Y90" s="49"/>
      <c r="Z90" s="49"/>
      <c r="AA90" s="49"/>
      <c r="AB90" s="49"/>
      <c r="AC90" s="49"/>
      <c r="AD90" s="49"/>
      <c r="AE90" s="49"/>
      <c r="AF90" s="49"/>
      <c r="AG90" s="49"/>
      <c r="AH90" s="49"/>
    </row>
    <row r="91" spans="1:47" ht="15" customHeight="1" x14ac:dyDescent="0.25">
      <c r="A91" s="49"/>
      <c r="B91" s="49"/>
      <c r="C91" s="49"/>
      <c r="D91" s="49"/>
      <c r="E91" s="49"/>
      <c r="F91" s="49"/>
      <c r="G91" s="49"/>
      <c r="H91" s="49"/>
      <c r="I91" s="49"/>
      <c r="J91" s="49"/>
      <c r="K91" s="97" t="s">
        <v>131</v>
      </c>
      <c r="L91" s="90" t="s">
        <v>129</v>
      </c>
      <c r="M91" s="16" t="s">
        <v>60</v>
      </c>
      <c r="N91" s="15"/>
      <c r="O91" s="15"/>
      <c r="P91" s="18"/>
      <c r="Q91" s="14" t="str">
        <f>IF(O91-N91=0,"",(O91-N91)-($E$49*P91))</f>
        <v/>
      </c>
      <c r="R91" s="49"/>
      <c r="S91" s="49"/>
      <c r="T91" s="49"/>
      <c r="U91" s="49"/>
      <c r="V91" s="49"/>
      <c r="W91" s="49"/>
      <c r="X91" s="49"/>
      <c r="Y91" s="49"/>
      <c r="Z91" s="49"/>
      <c r="AA91" s="49"/>
      <c r="AB91" s="49"/>
      <c r="AC91" s="49"/>
      <c r="AD91" s="49"/>
      <c r="AE91" s="49"/>
      <c r="AF91" s="49"/>
      <c r="AG91" s="49"/>
      <c r="AH91" s="49"/>
    </row>
    <row r="92" spans="1:47" ht="15" customHeight="1" x14ac:dyDescent="0.25">
      <c r="A92" s="49"/>
      <c r="B92" s="49"/>
      <c r="C92" s="49"/>
      <c r="D92" s="49"/>
      <c r="E92" s="49"/>
      <c r="F92" s="49"/>
      <c r="G92" s="49"/>
      <c r="H92" s="49"/>
      <c r="I92" s="49"/>
      <c r="J92" s="49"/>
      <c r="K92" s="49"/>
      <c r="L92" s="49"/>
      <c r="M92" s="102" t="s">
        <v>112</v>
      </c>
      <c r="N92" s="102" t="s">
        <v>126</v>
      </c>
      <c r="O92" s="102" t="s">
        <v>113</v>
      </c>
      <c r="P92" s="102" t="s">
        <v>114</v>
      </c>
      <c r="Q92" s="102" t="s">
        <v>115</v>
      </c>
      <c r="R92" s="49"/>
      <c r="S92" s="49"/>
      <c r="T92" s="49"/>
      <c r="U92" s="49"/>
      <c r="V92" s="49"/>
      <c r="W92" s="49"/>
      <c r="X92" s="49"/>
      <c r="Y92" s="49"/>
      <c r="Z92" s="49"/>
      <c r="AA92" s="49"/>
      <c r="AB92" s="49"/>
      <c r="AC92" s="49"/>
      <c r="AD92" s="49"/>
      <c r="AE92" s="49"/>
      <c r="AF92" s="49"/>
      <c r="AG92" s="49"/>
      <c r="AH92" s="49"/>
    </row>
    <row r="93" spans="1:47" ht="15" customHeight="1" x14ac:dyDescent="0.25">
      <c r="A93" s="49"/>
      <c r="B93" s="49"/>
      <c r="C93" s="49"/>
      <c r="D93" s="49"/>
      <c r="E93" s="49"/>
      <c r="F93" s="49"/>
      <c r="G93" s="49"/>
      <c r="H93" s="49"/>
      <c r="I93" s="49"/>
      <c r="J93" s="49"/>
      <c r="K93" s="49"/>
      <c r="L93" s="49"/>
      <c r="M93" s="49"/>
      <c r="N93" s="49"/>
      <c r="O93" s="49"/>
      <c r="P93" s="49"/>
      <c r="Q93" s="49"/>
      <c r="R93" s="49"/>
      <c r="S93" s="49"/>
      <c r="T93" s="49"/>
      <c r="U93" s="49"/>
      <c r="V93" s="49"/>
      <c r="W93" s="49"/>
      <c r="X93" s="49"/>
      <c r="Y93" s="49"/>
      <c r="Z93" s="49"/>
      <c r="AA93" s="49"/>
      <c r="AB93" s="49"/>
      <c r="AC93" s="49"/>
      <c r="AD93" s="49"/>
      <c r="AE93" s="49"/>
      <c r="AF93" s="49"/>
      <c r="AG93" s="49"/>
      <c r="AH93" s="49"/>
    </row>
    <row r="94" spans="1:47" x14ac:dyDescent="0.25">
      <c r="A94" s="49"/>
      <c r="B94" s="565" t="s">
        <v>112</v>
      </c>
      <c r="C94" s="49" t="s">
        <v>128</v>
      </c>
      <c r="D94" s="49"/>
      <c r="E94" s="49"/>
      <c r="F94" s="49"/>
      <c r="G94" s="49"/>
      <c r="H94" s="49"/>
      <c r="I94" s="49"/>
      <c r="J94" s="49"/>
      <c r="K94" s="49"/>
      <c r="L94" s="49"/>
      <c r="M94" s="49"/>
      <c r="N94" s="49"/>
      <c r="O94" s="49"/>
      <c r="P94" s="49"/>
      <c r="Q94" s="49"/>
      <c r="R94" s="49"/>
      <c r="S94" s="49"/>
      <c r="T94" s="49"/>
      <c r="U94" s="49"/>
      <c r="V94" s="49"/>
      <c r="W94" s="49"/>
      <c r="X94" s="49"/>
      <c r="Y94" s="49"/>
      <c r="Z94" s="49"/>
      <c r="AA94" s="49"/>
      <c r="AB94" s="49"/>
      <c r="AC94" s="49"/>
      <c r="AD94" s="49"/>
      <c r="AE94" s="49"/>
      <c r="AF94" s="49"/>
      <c r="AG94" s="49"/>
      <c r="AH94" s="49"/>
    </row>
    <row r="95" spans="1:47" x14ac:dyDescent="0.25">
      <c r="A95" s="49"/>
      <c r="B95" s="565"/>
      <c r="C95" s="49" t="s">
        <v>132</v>
      </c>
      <c r="D95" s="49"/>
      <c r="E95" s="49"/>
      <c r="F95" s="49"/>
      <c r="G95" s="49"/>
      <c r="H95" s="49"/>
      <c r="I95" s="49"/>
      <c r="J95" s="49"/>
      <c r="K95" s="49"/>
      <c r="L95" s="49"/>
      <c r="M95" s="49"/>
      <c r="N95" s="49"/>
      <c r="O95" s="49"/>
      <c r="P95" s="49"/>
      <c r="Q95" s="49"/>
      <c r="R95" s="49"/>
      <c r="S95" s="49"/>
      <c r="T95" s="49"/>
      <c r="U95" s="49"/>
      <c r="V95" s="49"/>
      <c r="W95" s="49"/>
      <c r="X95" s="49"/>
      <c r="Y95" s="49"/>
      <c r="Z95" s="49"/>
      <c r="AA95" s="49"/>
      <c r="AB95" s="49"/>
      <c r="AC95" s="49"/>
      <c r="AD95" s="49"/>
      <c r="AE95" s="49"/>
      <c r="AF95" s="49"/>
      <c r="AG95" s="49"/>
      <c r="AH95" s="49"/>
    </row>
    <row r="96" spans="1:47" x14ac:dyDescent="0.25">
      <c r="A96" s="49"/>
      <c r="B96" s="49"/>
      <c r="C96" s="49"/>
      <c r="D96" s="49"/>
      <c r="E96" s="49"/>
      <c r="F96" s="49"/>
      <c r="G96" s="49"/>
      <c r="H96" s="49"/>
      <c r="I96" s="49"/>
      <c r="J96" s="49"/>
      <c r="K96" s="49"/>
      <c r="L96" s="49"/>
      <c r="M96" s="49"/>
      <c r="N96" s="49"/>
      <c r="O96" s="49"/>
      <c r="P96" s="49"/>
      <c r="Q96" s="49"/>
      <c r="R96" s="49"/>
      <c r="S96" s="49"/>
      <c r="T96" s="49"/>
      <c r="U96" s="49"/>
      <c r="V96" s="49"/>
      <c r="W96" s="49"/>
      <c r="X96" s="49"/>
      <c r="Y96" s="49"/>
      <c r="Z96" s="49"/>
      <c r="AA96" s="49"/>
      <c r="AB96" s="49"/>
      <c r="AC96" s="49"/>
      <c r="AD96" s="49"/>
      <c r="AE96" s="49"/>
      <c r="AF96" s="49"/>
      <c r="AG96" s="49"/>
      <c r="AH96" s="49"/>
    </row>
    <row r="97" spans="1:34" x14ac:dyDescent="0.25">
      <c r="A97" s="49"/>
      <c r="B97" s="102" t="s">
        <v>126</v>
      </c>
      <c r="C97" s="49" t="s">
        <v>133</v>
      </c>
      <c r="D97" s="49"/>
      <c r="E97" s="49"/>
      <c r="F97" s="49"/>
      <c r="G97" s="49"/>
      <c r="H97" s="49"/>
      <c r="I97" s="49"/>
      <c r="J97" s="49"/>
      <c r="K97" s="49"/>
      <c r="L97" s="49"/>
      <c r="M97" s="49"/>
      <c r="N97" s="49"/>
      <c r="O97" s="49"/>
      <c r="P97" s="49"/>
      <c r="Q97" s="49"/>
      <c r="R97" s="49"/>
      <c r="S97" s="49"/>
      <c r="T97" s="49"/>
      <c r="U97" s="49"/>
      <c r="V97" s="49"/>
      <c r="W97" s="49"/>
      <c r="X97" s="49"/>
      <c r="Y97" s="49"/>
      <c r="Z97" s="49"/>
      <c r="AA97" s="49"/>
      <c r="AB97" s="49"/>
      <c r="AC97" s="49"/>
      <c r="AD97" s="49"/>
      <c r="AE97" s="49"/>
      <c r="AF97" s="49"/>
      <c r="AG97" s="49"/>
      <c r="AH97" s="49"/>
    </row>
    <row r="98" spans="1:34" x14ac:dyDescent="0.25">
      <c r="A98" s="49"/>
      <c r="B98" s="102" t="s">
        <v>113</v>
      </c>
      <c r="C98" s="49" t="s">
        <v>134</v>
      </c>
      <c r="D98" s="49"/>
      <c r="E98" s="49"/>
      <c r="F98" s="49"/>
      <c r="G98" s="49"/>
      <c r="H98" s="49"/>
      <c r="I98" s="49"/>
      <c r="J98" s="49"/>
      <c r="K98" s="49"/>
      <c r="L98" s="49"/>
      <c r="M98" s="49"/>
      <c r="N98" s="49"/>
      <c r="O98" s="49"/>
      <c r="P98" s="49"/>
      <c r="Q98" s="49"/>
      <c r="R98" s="49"/>
      <c r="S98" s="49"/>
      <c r="T98" s="49"/>
      <c r="U98" s="49"/>
      <c r="V98" s="49"/>
      <c r="W98" s="49"/>
      <c r="X98" s="49"/>
      <c r="Y98" s="49"/>
      <c r="Z98" s="49"/>
      <c r="AA98" s="49"/>
      <c r="AB98" s="49"/>
      <c r="AC98" s="49"/>
      <c r="AD98" s="49"/>
      <c r="AE98" s="49"/>
      <c r="AF98" s="49"/>
      <c r="AG98" s="49"/>
      <c r="AH98" s="49"/>
    </row>
    <row r="99" spans="1:34" x14ac:dyDescent="0.25">
      <c r="A99" s="49"/>
      <c r="B99" s="102" t="s">
        <v>114</v>
      </c>
      <c r="C99" s="49" t="s">
        <v>135</v>
      </c>
      <c r="D99" s="49"/>
      <c r="E99" s="49"/>
      <c r="F99" s="49"/>
      <c r="G99" s="49"/>
      <c r="H99" s="49"/>
      <c r="I99" s="49"/>
      <c r="J99" s="49"/>
      <c r="K99" s="49"/>
      <c r="L99" s="49"/>
      <c r="M99" s="49"/>
      <c r="N99" s="49"/>
      <c r="O99" s="49"/>
      <c r="P99" s="49"/>
      <c r="Q99" s="49"/>
      <c r="R99" s="49"/>
      <c r="S99" s="49"/>
      <c r="T99" s="49"/>
      <c r="U99" s="49"/>
      <c r="V99" s="49"/>
      <c r="W99" s="49"/>
      <c r="X99" s="49"/>
      <c r="Y99" s="49"/>
      <c r="Z99" s="49"/>
      <c r="AA99" s="49"/>
      <c r="AB99" s="49"/>
      <c r="AC99" s="49"/>
      <c r="AD99" s="49"/>
      <c r="AE99" s="49"/>
      <c r="AF99" s="49"/>
      <c r="AG99" s="49"/>
      <c r="AH99" s="49"/>
    </row>
    <row r="100" spans="1:34" x14ac:dyDescent="0.25">
      <c r="A100" s="49"/>
      <c r="B100" s="102" t="s">
        <v>115</v>
      </c>
      <c r="C100" s="49" t="s">
        <v>136</v>
      </c>
      <c r="D100" s="49"/>
      <c r="E100" s="49"/>
      <c r="F100" s="49"/>
      <c r="G100" s="49"/>
      <c r="H100" s="49"/>
      <c r="I100" s="49"/>
      <c r="J100" s="49"/>
      <c r="K100" s="49"/>
      <c r="L100" s="49"/>
      <c r="M100" s="49"/>
      <c r="N100" s="49"/>
      <c r="O100" s="49"/>
      <c r="P100" s="49"/>
      <c r="Q100" s="49"/>
      <c r="R100" s="49"/>
      <c r="S100" s="49"/>
      <c r="T100" s="49"/>
      <c r="U100" s="49"/>
      <c r="V100" s="49"/>
      <c r="W100" s="49"/>
      <c r="X100" s="49"/>
      <c r="Y100" s="49"/>
      <c r="Z100" s="49"/>
      <c r="AA100" s="49"/>
      <c r="AB100" s="49"/>
      <c r="AC100" s="49"/>
      <c r="AD100" s="49"/>
      <c r="AE100" s="49"/>
      <c r="AF100" s="49"/>
      <c r="AG100" s="49"/>
      <c r="AH100" s="49"/>
    </row>
    <row r="101" spans="1:34" x14ac:dyDescent="0.25">
      <c r="A101" s="49"/>
      <c r="B101" s="49"/>
      <c r="C101" s="49"/>
      <c r="D101" s="49"/>
      <c r="E101" s="49"/>
      <c r="F101" s="49"/>
      <c r="G101" s="49"/>
      <c r="H101" s="49"/>
      <c r="I101" s="49"/>
      <c r="J101" s="49"/>
      <c r="K101" s="49"/>
      <c r="L101" s="49"/>
      <c r="M101" s="49"/>
      <c r="N101" s="49"/>
      <c r="O101" s="49"/>
      <c r="P101" s="49"/>
      <c r="Q101" s="49"/>
      <c r="R101" s="49"/>
      <c r="S101" s="49"/>
      <c r="T101" s="49"/>
      <c r="U101" s="49"/>
      <c r="V101" s="49"/>
      <c r="W101" s="49"/>
      <c r="X101" s="49"/>
      <c r="Y101" s="49"/>
      <c r="Z101" s="49"/>
      <c r="AA101" s="49"/>
      <c r="AB101" s="49"/>
      <c r="AC101" s="49"/>
      <c r="AD101" s="49"/>
      <c r="AE101" s="49"/>
      <c r="AF101" s="49"/>
      <c r="AG101" s="49"/>
      <c r="AH101" s="49"/>
    </row>
    <row r="102" spans="1:34" ht="25.5" customHeight="1" x14ac:dyDescent="0.35">
      <c r="A102" s="49"/>
      <c r="B102" s="103" t="s">
        <v>137</v>
      </c>
      <c r="C102" s="49"/>
      <c r="D102" s="49"/>
      <c r="E102" s="49"/>
      <c r="F102" s="49"/>
      <c r="G102" s="49"/>
      <c r="H102" s="49"/>
      <c r="I102" s="49"/>
      <c r="J102" s="49"/>
      <c r="K102" s="49"/>
      <c r="L102" s="49"/>
      <c r="M102" s="49"/>
      <c r="N102" s="49"/>
      <c r="O102" s="49"/>
      <c r="P102" s="49"/>
      <c r="Q102" s="49"/>
      <c r="R102" s="49"/>
      <c r="S102" s="49"/>
      <c r="T102" s="49"/>
      <c r="U102" s="49"/>
      <c r="V102" s="49"/>
      <c r="W102" s="49"/>
      <c r="X102" s="49"/>
      <c r="Y102" s="49"/>
      <c r="Z102" s="49"/>
      <c r="AA102" s="49"/>
      <c r="AB102" s="49"/>
      <c r="AC102" s="49"/>
      <c r="AD102" s="49"/>
      <c r="AE102" s="49"/>
      <c r="AF102" s="49"/>
      <c r="AG102" s="49"/>
      <c r="AH102" s="49"/>
    </row>
    <row r="103" spans="1:34" ht="15.75" x14ac:dyDescent="0.25">
      <c r="A103" s="49"/>
      <c r="B103" s="100"/>
      <c r="C103" s="101" t="s">
        <v>138</v>
      </c>
      <c r="D103" s="49"/>
      <c r="E103" s="49"/>
      <c r="F103" s="49"/>
      <c r="G103" s="49"/>
      <c r="H103" s="49"/>
      <c r="I103" s="49"/>
      <c r="J103" s="49"/>
      <c r="K103" s="49"/>
      <c r="L103" s="49"/>
      <c r="M103" s="49"/>
      <c r="N103" s="49"/>
      <c r="O103" s="49"/>
      <c r="P103" s="49"/>
      <c r="Q103" s="49"/>
      <c r="R103" s="49"/>
      <c r="S103" s="49"/>
      <c r="T103" s="49"/>
      <c r="U103" s="49"/>
      <c r="V103" s="49"/>
      <c r="W103" s="49"/>
      <c r="X103" s="49"/>
      <c r="Y103" s="49"/>
      <c r="Z103" s="49"/>
      <c r="AA103" s="49"/>
      <c r="AB103" s="49"/>
      <c r="AC103" s="49"/>
      <c r="AD103" s="49"/>
      <c r="AE103" s="49"/>
      <c r="AF103" s="49"/>
      <c r="AG103" s="49"/>
      <c r="AH103" s="49"/>
    </row>
    <row r="104" spans="1:34" x14ac:dyDescent="0.25">
      <c r="A104" s="49"/>
      <c r="B104" s="49"/>
      <c r="C104" s="49"/>
      <c r="D104" s="49" t="s">
        <v>142</v>
      </c>
      <c r="E104" s="49"/>
      <c r="F104" s="49"/>
      <c r="G104" s="49"/>
      <c r="H104" s="49"/>
      <c r="I104" s="49"/>
      <c r="J104" s="49"/>
      <c r="K104" s="49"/>
      <c r="L104" s="49"/>
      <c r="M104" s="49"/>
      <c r="N104" s="49"/>
      <c r="O104" s="49"/>
      <c r="P104" s="49"/>
      <c r="Q104" s="49"/>
      <c r="R104" s="49"/>
      <c r="S104" s="49"/>
      <c r="T104" s="49"/>
      <c r="U104" s="49"/>
      <c r="V104" s="49"/>
      <c r="W104" s="49"/>
      <c r="X104" s="49"/>
      <c r="Y104" s="49"/>
      <c r="Z104" s="49"/>
      <c r="AA104" s="49"/>
      <c r="AB104" s="49"/>
      <c r="AC104" s="49"/>
      <c r="AD104" s="49"/>
      <c r="AE104" s="49"/>
      <c r="AF104" s="49"/>
      <c r="AG104" s="49"/>
      <c r="AH104" s="49"/>
    </row>
    <row r="105" spans="1:34" x14ac:dyDescent="0.25">
      <c r="A105" s="49"/>
      <c r="B105" s="49"/>
      <c r="C105" s="101" t="s">
        <v>139</v>
      </c>
      <c r="D105" s="49"/>
      <c r="E105" s="49"/>
      <c r="F105" s="49"/>
      <c r="G105" s="49"/>
      <c r="H105" s="49"/>
      <c r="I105" s="49"/>
      <c r="J105" s="49"/>
      <c r="K105" s="49"/>
      <c r="L105" s="49"/>
      <c r="M105" s="49"/>
      <c r="N105" s="49"/>
      <c r="O105" s="49"/>
      <c r="P105" s="49"/>
      <c r="Q105" s="49"/>
      <c r="R105" s="49"/>
      <c r="S105" s="49"/>
      <c r="T105" s="49"/>
      <c r="U105" s="49"/>
      <c r="V105" s="49"/>
      <c r="W105" s="49"/>
      <c r="X105" s="104"/>
      <c r="Y105" s="49"/>
      <c r="Z105" s="49"/>
      <c r="AA105" s="49"/>
      <c r="AB105" s="49"/>
      <c r="AC105" s="49"/>
      <c r="AD105" s="49"/>
      <c r="AE105" s="49"/>
      <c r="AF105" s="49"/>
      <c r="AG105" s="49"/>
      <c r="AH105" s="49"/>
    </row>
    <row r="106" spans="1:34" x14ac:dyDescent="0.25">
      <c r="A106" s="49"/>
      <c r="B106" s="49"/>
      <c r="C106" s="49"/>
      <c r="D106" s="49" t="s">
        <v>143</v>
      </c>
      <c r="E106" s="49"/>
      <c r="F106" s="49"/>
      <c r="G106" s="49"/>
      <c r="H106" s="49"/>
      <c r="I106" s="49"/>
      <c r="J106" s="49"/>
      <c r="K106" s="49"/>
      <c r="L106" s="49"/>
      <c r="M106" s="49"/>
      <c r="N106" s="49"/>
      <c r="O106" s="49"/>
      <c r="P106" s="49"/>
      <c r="Q106" s="49"/>
      <c r="R106" s="49"/>
      <c r="S106" s="49"/>
      <c r="T106" s="49"/>
      <c r="U106" s="49"/>
      <c r="V106" s="49"/>
      <c r="W106" s="49"/>
      <c r="X106" s="104"/>
      <c r="Y106" s="49"/>
      <c r="Z106" s="49"/>
      <c r="AA106" s="49"/>
      <c r="AB106" s="49"/>
      <c r="AC106" s="49"/>
      <c r="AD106" s="49"/>
      <c r="AE106" s="49"/>
      <c r="AF106" s="49"/>
      <c r="AG106" s="49"/>
      <c r="AH106" s="49"/>
    </row>
    <row r="107" spans="1:34" x14ac:dyDescent="0.25">
      <c r="A107" s="49"/>
      <c r="B107" s="49"/>
      <c r="C107" s="101" t="s">
        <v>140</v>
      </c>
      <c r="D107" s="49"/>
      <c r="E107" s="49"/>
      <c r="F107" s="49"/>
      <c r="G107" s="49"/>
      <c r="H107" s="49"/>
      <c r="I107" s="49"/>
      <c r="J107" s="49"/>
      <c r="K107" s="49"/>
      <c r="L107" s="49"/>
      <c r="M107" s="49"/>
      <c r="N107" s="49"/>
      <c r="O107" s="49"/>
      <c r="P107" s="49"/>
      <c r="Q107" s="49"/>
      <c r="R107" s="49"/>
      <c r="S107" s="49"/>
      <c r="T107" s="49"/>
      <c r="U107" s="49"/>
      <c r="V107" s="49"/>
      <c r="W107" s="49"/>
      <c r="X107" s="49"/>
      <c r="Y107" s="49"/>
      <c r="Z107" s="49"/>
      <c r="AA107" s="49"/>
      <c r="AB107" s="49"/>
      <c r="AC107" s="49"/>
      <c r="AD107" s="49"/>
      <c r="AE107" s="49"/>
      <c r="AF107" s="49"/>
      <c r="AG107" s="49"/>
      <c r="AH107" s="49"/>
    </row>
    <row r="108" spans="1:34" x14ac:dyDescent="0.25">
      <c r="A108" s="49"/>
      <c r="B108" s="49"/>
      <c r="C108" s="49"/>
      <c r="D108" s="49" t="s">
        <v>141</v>
      </c>
      <c r="E108" s="49"/>
      <c r="F108" s="49"/>
      <c r="G108" s="49"/>
      <c r="H108" s="49"/>
      <c r="I108" s="49"/>
      <c r="J108" s="49"/>
      <c r="K108" s="49"/>
      <c r="L108" s="49"/>
      <c r="M108" s="49"/>
      <c r="N108" s="49"/>
      <c r="O108" s="49"/>
      <c r="P108" s="49"/>
      <c r="Q108" s="49"/>
      <c r="R108" s="49"/>
      <c r="S108" s="49"/>
      <c r="T108" s="49"/>
      <c r="U108" s="49"/>
      <c r="V108" s="49"/>
      <c r="W108" s="49"/>
      <c r="X108" s="49"/>
      <c r="Y108" s="49"/>
      <c r="Z108" s="49"/>
      <c r="AA108" s="49"/>
      <c r="AB108" s="49"/>
      <c r="AC108" s="49"/>
      <c r="AD108" s="49"/>
      <c r="AE108" s="49"/>
      <c r="AF108" s="49"/>
      <c r="AG108" s="49"/>
      <c r="AH108" s="49"/>
    </row>
    <row r="109" spans="1:34" x14ac:dyDescent="0.25">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row>
    <row r="110" spans="1:34" ht="18.75" x14ac:dyDescent="0.3">
      <c r="A110" s="49"/>
      <c r="B110" s="49"/>
      <c r="C110" s="84" t="s">
        <v>148</v>
      </c>
      <c r="D110" s="99"/>
      <c r="E110" s="99"/>
      <c r="F110" s="99"/>
      <c r="G110" s="49"/>
      <c r="H110" s="49"/>
      <c r="I110" s="49"/>
      <c r="J110" s="49"/>
      <c r="K110" s="49"/>
      <c r="L110" s="49"/>
      <c r="M110" s="49"/>
      <c r="N110" s="49"/>
      <c r="O110" s="49"/>
      <c r="P110" s="49"/>
      <c r="Q110" s="49"/>
      <c r="R110" s="49"/>
      <c r="S110" s="49"/>
      <c r="T110" s="49"/>
      <c r="U110" s="49"/>
      <c r="V110" s="49"/>
      <c r="W110" s="49"/>
      <c r="X110" s="49"/>
      <c r="Y110" s="49"/>
      <c r="Z110" s="49"/>
      <c r="AA110" s="49"/>
      <c r="AB110" s="49"/>
      <c r="AC110" s="49"/>
      <c r="AD110" s="49"/>
      <c r="AE110" s="49"/>
      <c r="AF110" s="49"/>
      <c r="AG110" s="49"/>
      <c r="AH110" s="49"/>
    </row>
    <row r="111" spans="1:34" x14ac:dyDescent="0.25">
      <c r="A111" s="49"/>
      <c r="B111" s="49"/>
      <c r="C111" s="49"/>
      <c r="D111" s="49"/>
      <c r="E111" s="49"/>
      <c r="F111" s="49"/>
      <c r="G111" s="49"/>
      <c r="H111" s="532" t="s">
        <v>81</v>
      </c>
      <c r="I111" s="533"/>
      <c r="J111" s="533"/>
      <c r="K111" s="533"/>
      <c r="L111" s="534"/>
      <c r="M111" s="49" t="s">
        <v>472</v>
      </c>
      <c r="N111" s="49"/>
      <c r="O111" s="49"/>
      <c r="P111" s="49"/>
      <c r="Q111" s="49"/>
      <c r="R111" s="49"/>
      <c r="S111" s="49"/>
      <c r="T111" s="49"/>
      <c r="U111" s="49"/>
      <c r="V111" s="49"/>
      <c r="W111" s="49"/>
      <c r="X111" s="49"/>
      <c r="Y111" s="49"/>
      <c r="Z111" s="49"/>
      <c r="AA111" s="49"/>
      <c r="AB111" s="49"/>
      <c r="AC111" s="49"/>
      <c r="AD111" s="49"/>
      <c r="AE111" s="49"/>
      <c r="AF111" s="49"/>
      <c r="AG111" s="49"/>
      <c r="AH111" s="49"/>
    </row>
    <row r="112" spans="1:34" x14ac:dyDescent="0.25">
      <c r="A112" s="49"/>
      <c r="B112" s="49"/>
      <c r="C112" s="49"/>
      <c r="D112" s="49"/>
      <c r="E112" s="49"/>
      <c r="F112" s="97" t="s">
        <v>156</v>
      </c>
      <c r="G112" s="535" t="s">
        <v>112</v>
      </c>
      <c r="H112" s="32">
        <v>1</v>
      </c>
      <c r="I112" s="37" t="s">
        <v>44</v>
      </c>
      <c r="J112" s="47" t="s">
        <v>78</v>
      </c>
      <c r="K112" s="536">
        <v>1.0451388888888886</v>
      </c>
      <c r="L112" s="537"/>
      <c r="M112" s="118" t="s">
        <v>126</v>
      </c>
      <c r="N112" s="49" t="s">
        <v>209</v>
      </c>
      <c r="O112" s="49"/>
      <c r="P112" s="49"/>
      <c r="Q112" s="49"/>
      <c r="R112" s="49"/>
      <c r="S112" s="49"/>
      <c r="T112" s="49"/>
      <c r="U112" s="49"/>
      <c r="V112" s="49"/>
      <c r="W112" s="49"/>
      <c r="X112" s="82" t="s">
        <v>149</v>
      </c>
      <c r="Y112" s="40"/>
      <c r="Z112" s="49"/>
      <c r="AA112" s="49"/>
      <c r="AB112" s="49"/>
      <c r="AC112" s="49"/>
      <c r="AD112" s="49"/>
      <c r="AE112" s="49"/>
      <c r="AF112" s="49"/>
      <c r="AG112" s="49"/>
      <c r="AH112" s="49"/>
    </row>
    <row r="113" spans="1:34" x14ac:dyDescent="0.25">
      <c r="A113" s="49"/>
      <c r="B113" s="49"/>
      <c r="C113" s="49"/>
      <c r="D113" s="49"/>
      <c r="E113" s="49"/>
      <c r="F113" s="97" t="s">
        <v>157</v>
      </c>
      <c r="G113" s="535"/>
      <c r="H113" s="33">
        <v>1</v>
      </c>
      <c r="I113" s="37" t="s">
        <v>45</v>
      </c>
      <c r="J113" s="38" t="s">
        <v>74</v>
      </c>
      <c r="K113" s="39">
        <v>3</v>
      </c>
      <c r="L113" s="40">
        <v>2.0833333333333332E-2</v>
      </c>
      <c r="M113" s="118" t="s">
        <v>113</v>
      </c>
      <c r="N113" s="49" t="s">
        <v>210</v>
      </c>
      <c r="O113" s="49"/>
      <c r="P113" s="49"/>
      <c r="Q113" s="49"/>
      <c r="R113" s="49"/>
      <c r="S113" s="49"/>
      <c r="T113" s="49"/>
      <c r="U113" s="49"/>
      <c r="V113" s="49"/>
      <c r="W113" s="49"/>
      <c r="X113" s="39" t="s">
        <v>150</v>
      </c>
      <c r="Y113" s="49"/>
      <c r="Z113" s="49"/>
      <c r="AA113" s="49" t="s">
        <v>151</v>
      </c>
      <c r="AB113" s="49" t="s">
        <v>152</v>
      </c>
      <c r="AC113" s="49"/>
      <c r="AD113" s="49"/>
      <c r="AE113" s="49"/>
      <c r="AF113" s="49"/>
      <c r="AG113" s="49"/>
      <c r="AH113" s="49"/>
    </row>
    <row r="114" spans="1:34" x14ac:dyDescent="0.25">
      <c r="A114" s="49"/>
      <c r="B114" s="49"/>
      <c r="C114" s="49"/>
      <c r="D114" s="49"/>
      <c r="E114" s="49"/>
      <c r="F114" s="97" t="s">
        <v>158</v>
      </c>
      <c r="G114" s="535"/>
      <c r="H114" s="34">
        <v>0</v>
      </c>
      <c r="I114" s="37" t="s">
        <v>46</v>
      </c>
      <c r="J114" s="41" t="s">
        <v>75</v>
      </c>
      <c r="K114" s="538">
        <v>1.0243055555555554</v>
      </c>
      <c r="L114" s="539"/>
      <c r="M114" s="118" t="s">
        <v>114</v>
      </c>
      <c r="N114" s="49" t="s">
        <v>211</v>
      </c>
      <c r="O114" s="49"/>
      <c r="P114" s="49"/>
      <c r="Q114" s="49"/>
      <c r="R114" s="49"/>
      <c r="S114" s="49"/>
      <c r="T114" s="49"/>
      <c r="U114" s="49"/>
      <c r="V114" s="49"/>
      <c r="W114" s="49"/>
      <c r="X114" s="49" t="s">
        <v>153</v>
      </c>
      <c r="Y114" s="49"/>
      <c r="Z114" s="49"/>
      <c r="AA114" s="49"/>
      <c r="AB114" s="49"/>
      <c r="AC114" s="49"/>
      <c r="AD114" s="49"/>
      <c r="AE114" s="49"/>
      <c r="AF114" s="49"/>
      <c r="AG114" s="49"/>
      <c r="AH114" s="49"/>
    </row>
    <row r="115" spans="1:34" x14ac:dyDescent="0.25">
      <c r="A115" s="49"/>
      <c r="B115" s="49"/>
      <c r="C115" s="49"/>
      <c r="D115" s="49"/>
      <c r="E115" s="49"/>
      <c r="F115" s="97" t="s">
        <v>159</v>
      </c>
      <c r="G115" s="535"/>
      <c r="H115" s="35">
        <v>0</v>
      </c>
      <c r="I115" s="37" t="s">
        <v>47</v>
      </c>
      <c r="J115" s="540" t="s">
        <v>91</v>
      </c>
      <c r="K115" s="540"/>
      <c r="L115" s="51">
        <v>3</v>
      </c>
      <c r="M115" s="118" t="s">
        <v>115</v>
      </c>
      <c r="N115" s="49" t="s">
        <v>212</v>
      </c>
      <c r="O115" s="49"/>
      <c r="P115" s="49"/>
      <c r="Q115" s="49"/>
      <c r="R115" s="49"/>
      <c r="S115" s="49"/>
      <c r="T115" s="49"/>
      <c r="U115" s="49"/>
      <c r="V115" s="49"/>
      <c r="W115" s="49"/>
      <c r="X115" s="49" t="s">
        <v>154</v>
      </c>
      <c r="Y115" s="49"/>
      <c r="Z115" s="49"/>
      <c r="AA115" s="49"/>
      <c r="AB115" s="49"/>
      <c r="AC115" s="49"/>
      <c r="AD115" s="49"/>
      <c r="AE115" s="49"/>
      <c r="AF115" s="49"/>
      <c r="AG115" s="49"/>
      <c r="AH115" s="49"/>
    </row>
    <row r="116" spans="1:34" x14ac:dyDescent="0.25">
      <c r="A116" s="49"/>
      <c r="B116" s="49"/>
      <c r="C116" s="49"/>
      <c r="D116" s="49"/>
      <c r="E116" s="49"/>
      <c r="F116" s="97" t="s">
        <v>160</v>
      </c>
      <c r="G116" s="535"/>
      <c r="H116" s="36">
        <v>0</v>
      </c>
      <c r="I116" s="42" t="s">
        <v>48</v>
      </c>
      <c r="J116" s="50" t="s">
        <v>90</v>
      </c>
      <c r="K116" s="541">
        <v>0.34143518518518512</v>
      </c>
      <c r="L116" s="542"/>
      <c r="M116" s="118" t="s">
        <v>116</v>
      </c>
      <c r="N116" s="49" t="s">
        <v>213</v>
      </c>
      <c r="O116" s="49"/>
      <c r="P116" s="49"/>
      <c r="Q116" s="49"/>
      <c r="R116" s="49"/>
      <c r="S116" s="49"/>
      <c r="T116" s="49"/>
      <c r="U116" s="49"/>
      <c r="V116" s="49"/>
      <c r="W116" s="49"/>
      <c r="X116" s="49" t="s">
        <v>155</v>
      </c>
      <c r="Y116" s="49"/>
      <c r="Z116" s="49"/>
      <c r="AA116" s="49"/>
      <c r="AB116" s="49"/>
      <c r="AC116" s="49"/>
      <c r="AD116" s="49"/>
      <c r="AE116" s="49"/>
      <c r="AF116" s="49"/>
      <c r="AG116" s="49"/>
      <c r="AH116" s="49"/>
    </row>
    <row r="117" spans="1:34" x14ac:dyDescent="0.25">
      <c r="A117" s="49"/>
      <c r="B117" s="49"/>
      <c r="C117" s="49"/>
      <c r="D117" s="49"/>
      <c r="E117" s="49"/>
      <c r="F117" s="97"/>
      <c r="G117" s="49"/>
      <c r="H117" s="49"/>
      <c r="I117" s="49"/>
      <c r="J117" s="49"/>
      <c r="K117" s="49"/>
      <c r="L117" s="49"/>
      <c r="M117" s="49"/>
      <c r="N117" s="49"/>
      <c r="O117" s="49"/>
      <c r="P117" s="49"/>
      <c r="Q117" s="49"/>
      <c r="R117" s="49"/>
      <c r="S117" s="49"/>
      <c r="T117" s="49"/>
      <c r="U117" s="49"/>
      <c r="V117" s="49"/>
      <c r="W117" s="49"/>
      <c r="X117" s="49"/>
      <c r="Y117" s="49"/>
      <c r="Z117" s="49"/>
      <c r="AA117" s="49"/>
      <c r="AB117" s="49"/>
      <c r="AC117" s="49"/>
      <c r="AD117" s="49"/>
      <c r="AE117" s="49"/>
      <c r="AF117" s="49"/>
      <c r="AG117" s="49"/>
      <c r="AH117" s="49"/>
    </row>
    <row r="118" spans="1:34" x14ac:dyDescent="0.25">
      <c r="A118" s="49"/>
      <c r="B118" s="49"/>
      <c r="C118" s="49"/>
      <c r="D118" s="49"/>
      <c r="E118" s="49"/>
      <c r="F118" s="49"/>
      <c r="G118" s="98" t="s">
        <v>112</v>
      </c>
      <c r="H118" s="49" t="s">
        <v>215</v>
      </c>
      <c r="I118" s="49"/>
      <c r="J118" s="49"/>
      <c r="K118" s="49"/>
      <c r="L118" s="49"/>
      <c r="M118" s="49"/>
      <c r="N118" s="49"/>
      <c r="O118" s="49"/>
      <c r="P118" s="49"/>
      <c r="Q118" s="49"/>
      <c r="R118" s="49"/>
      <c r="S118" s="49"/>
      <c r="T118" s="49"/>
      <c r="U118" s="49"/>
      <c r="V118" s="49"/>
      <c r="W118" s="49"/>
      <c r="X118" s="49"/>
      <c r="Y118" s="49"/>
      <c r="Z118" s="49"/>
      <c r="AA118" s="49"/>
      <c r="AB118" s="49"/>
      <c r="AC118" s="49"/>
      <c r="AD118" s="49"/>
      <c r="AE118" s="49"/>
      <c r="AF118" s="49"/>
      <c r="AG118" s="49"/>
      <c r="AH118" s="49"/>
    </row>
    <row r="119" spans="1:34" x14ac:dyDescent="0.25">
      <c r="A119" s="49"/>
      <c r="B119" s="49"/>
      <c r="C119" s="49"/>
      <c r="D119" s="49"/>
      <c r="E119" s="49"/>
      <c r="F119" s="49"/>
      <c r="G119" s="49"/>
      <c r="H119" s="49"/>
      <c r="I119" s="49"/>
      <c r="J119" s="49"/>
      <c r="K119" s="49"/>
      <c r="L119" s="49"/>
      <c r="M119" s="49"/>
      <c r="N119" s="49"/>
      <c r="O119" s="49"/>
      <c r="P119" s="49"/>
      <c r="Q119" s="49"/>
      <c r="R119" s="49"/>
      <c r="S119" s="49"/>
      <c r="T119" s="49"/>
      <c r="U119" s="49"/>
      <c r="V119" s="49"/>
      <c r="W119" s="49"/>
      <c r="X119" s="49"/>
      <c r="Y119" s="49"/>
      <c r="Z119" s="49"/>
      <c r="AA119" s="49"/>
      <c r="AB119" s="49"/>
      <c r="AC119" s="49"/>
      <c r="AD119" s="49"/>
      <c r="AE119" s="49"/>
      <c r="AF119" s="49"/>
      <c r="AG119" s="49"/>
      <c r="AH119" s="49"/>
    </row>
    <row r="120" spans="1:34" ht="23.25" x14ac:dyDescent="0.35">
      <c r="A120" s="49"/>
      <c r="B120" s="85" t="s">
        <v>144</v>
      </c>
      <c r="C120" s="49"/>
      <c r="D120" s="49"/>
      <c r="E120" s="49"/>
      <c r="F120" s="49"/>
      <c r="G120" s="49"/>
      <c r="H120" s="49"/>
      <c r="I120" s="49"/>
      <c r="J120" s="49"/>
      <c r="K120" s="49"/>
      <c r="L120" s="49"/>
      <c r="M120" s="49"/>
      <c r="N120" s="49"/>
      <c r="O120" s="49"/>
      <c r="P120" s="49"/>
      <c r="Q120" s="49"/>
      <c r="R120" s="49"/>
      <c r="S120" s="49"/>
      <c r="T120" s="49"/>
      <c r="U120" s="49"/>
      <c r="V120" s="49"/>
      <c r="W120" s="49"/>
      <c r="X120" s="49"/>
      <c r="Y120" s="49"/>
      <c r="Z120" s="49"/>
      <c r="AA120" s="49"/>
      <c r="AB120" s="49"/>
      <c r="AC120" s="49"/>
      <c r="AD120" s="49"/>
      <c r="AE120" s="49"/>
      <c r="AF120" s="49"/>
      <c r="AG120" s="49"/>
      <c r="AH120" s="49"/>
    </row>
    <row r="121" spans="1:34" ht="14.25" customHeight="1" x14ac:dyDescent="0.35">
      <c r="A121" s="49"/>
      <c r="B121" s="83"/>
      <c r="C121" s="49"/>
      <c r="D121" s="49"/>
      <c r="E121" s="49"/>
      <c r="F121" s="49"/>
      <c r="G121" s="49"/>
      <c r="H121" s="49"/>
      <c r="I121" s="49"/>
      <c r="J121" s="49"/>
      <c r="K121" s="49"/>
      <c r="L121" s="49"/>
      <c r="M121" s="49"/>
      <c r="N121" s="49"/>
      <c r="O121" s="49"/>
      <c r="P121" s="49"/>
      <c r="Q121" s="49"/>
      <c r="R121" s="49"/>
      <c r="S121" s="49"/>
      <c r="T121" s="49"/>
      <c r="U121" s="49"/>
      <c r="V121" s="49"/>
      <c r="W121" s="49"/>
      <c r="X121" s="49"/>
      <c r="Y121" s="49"/>
      <c r="Z121" s="49"/>
      <c r="AA121" s="49"/>
      <c r="AB121" s="49"/>
      <c r="AC121" s="49"/>
      <c r="AD121" s="49"/>
      <c r="AE121" s="49"/>
      <c r="AF121" s="49"/>
      <c r="AG121" s="49"/>
      <c r="AH121" s="49"/>
    </row>
    <row r="122" spans="1:34" ht="15" customHeight="1" x14ac:dyDescent="0.25">
      <c r="B122" s="78">
        <v>40299</v>
      </c>
      <c r="C122" s="77" t="s">
        <v>672</v>
      </c>
      <c r="D122" s="69">
        <v>18</v>
      </c>
      <c r="E122" s="1">
        <v>18</v>
      </c>
      <c r="F122" s="2" t="s">
        <v>51</v>
      </c>
      <c r="G122" s="96">
        <v>18</v>
      </c>
      <c r="H122" s="49"/>
      <c r="I122" s="49"/>
      <c r="J122" s="49"/>
      <c r="K122" s="49"/>
      <c r="L122" s="49"/>
      <c r="M122" s="49"/>
      <c r="N122" s="49"/>
      <c r="O122" s="49"/>
      <c r="P122" s="49"/>
      <c r="Q122" s="49"/>
      <c r="R122" s="49"/>
      <c r="S122" s="49"/>
      <c r="T122" s="49"/>
      <c r="U122" s="49"/>
      <c r="V122" s="49"/>
      <c r="W122" s="49"/>
      <c r="X122" s="49"/>
      <c r="Y122" s="49"/>
      <c r="Z122" s="49"/>
      <c r="AA122" s="49"/>
      <c r="AB122" s="49"/>
      <c r="AC122" s="49"/>
      <c r="AD122" s="49"/>
      <c r="AE122" s="49"/>
      <c r="AF122" s="49"/>
      <c r="AG122" s="49"/>
      <c r="AH122" s="49"/>
    </row>
    <row r="123" spans="1:34" ht="15" customHeight="1" x14ac:dyDescent="0.25">
      <c r="B123" s="78">
        <v>40306</v>
      </c>
      <c r="C123" s="79">
        <v>40306</v>
      </c>
      <c r="D123" s="69">
        <v>19</v>
      </c>
      <c r="E123" s="94">
        <v>0</v>
      </c>
      <c r="F123" s="95" t="s">
        <v>205</v>
      </c>
      <c r="G123" s="96">
        <v>0</v>
      </c>
      <c r="H123" s="49"/>
      <c r="I123" s="49"/>
      <c r="J123" s="49"/>
      <c r="K123" s="49"/>
      <c r="L123" s="49"/>
      <c r="M123" s="49"/>
      <c r="N123" s="49"/>
      <c r="O123" s="49"/>
      <c r="P123" s="49"/>
      <c r="Q123" s="49"/>
      <c r="R123" s="49"/>
      <c r="S123" s="49"/>
      <c r="T123" s="49"/>
      <c r="U123" s="49"/>
      <c r="V123" s="49"/>
      <c r="W123" s="49"/>
      <c r="X123" s="49"/>
      <c r="Y123" s="49"/>
      <c r="Z123" s="49"/>
      <c r="AA123" s="49"/>
      <c r="AB123" s="49"/>
      <c r="AC123" s="49"/>
      <c r="AD123" s="49"/>
      <c r="AE123" s="49"/>
      <c r="AF123" s="49"/>
      <c r="AG123" s="49"/>
      <c r="AH123" s="49"/>
    </row>
    <row r="124" spans="1:34" ht="15" customHeight="1" x14ac:dyDescent="0.25">
      <c r="B124" s="78">
        <v>40307</v>
      </c>
      <c r="C124" s="79">
        <v>40307</v>
      </c>
      <c r="D124" s="69">
        <v>19</v>
      </c>
      <c r="E124" s="94">
        <v>0</v>
      </c>
      <c r="F124" s="95" t="s">
        <v>205</v>
      </c>
      <c r="G124" s="96">
        <v>0</v>
      </c>
      <c r="H124" s="49"/>
      <c r="I124" s="49"/>
      <c r="J124" s="49"/>
      <c r="K124" s="49"/>
      <c r="L124" s="49"/>
      <c r="M124" s="49"/>
      <c r="N124" s="49"/>
      <c r="O124" s="49"/>
      <c r="P124" s="49"/>
      <c r="Q124" s="49"/>
      <c r="R124" s="49"/>
      <c r="S124" s="49"/>
      <c r="T124" s="49"/>
      <c r="U124" s="49"/>
      <c r="V124" s="49"/>
      <c r="W124" s="49"/>
      <c r="X124" s="49"/>
      <c r="Y124" s="49"/>
      <c r="Z124" s="49"/>
      <c r="AA124" s="49"/>
      <c r="AB124" s="49"/>
      <c r="AC124" s="49"/>
      <c r="AD124" s="49"/>
      <c r="AE124" s="49"/>
      <c r="AF124" s="49"/>
      <c r="AG124" s="49"/>
      <c r="AH124" s="49"/>
    </row>
    <row r="125" spans="1:34" ht="15" customHeight="1" x14ac:dyDescent="0.25">
      <c r="A125" s="49"/>
      <c r="B125" s="87" t="s">
        <v>112</v>
      </c>
      <c r="C125" s="87" t="s">
        <v>126</v>
      </c>
      <c r="D125" s="87" t="s">
        <v>113</v>
      </c>
      <c r="E125" s="87" t="s">
        <v>114</v>
      </c>
      <c r="F125" s="87" t="s">
        <v>115</v>
      </c>
      <c r="G125" s="87" t="s">
        <v>116</v>
      </c>
      <c r="H125" s="49"/>
      <c r="I125" s="49"/>
      <c r="J125" s="49"/>
      <c r="K125" s="49"/>
      <c r="L125" s="49"/>
      <c r="M125" s="49"/>
      <c r="N125" s="49"/>
      <c r="O125" s="49"/>
      <c r="P125" s="49"/>
      <c r="Q125" s="49"/>
      <c r="R125" s="49"/>
      <c r="S125" s="49"/>
      <c r="T125" s="49"/>
      <c r="U125" s="49"/>
      <c r="V125" s="49"/>
      <c r="W125" s="49"/>
      <c r="X125" s="49"/>
      <c r="Y125" s="49"/>
      <c r="Z125" s="49"/>
      <c r="AA125" s="49"/>
      <c r="AB125" s="49"/>
      <c r="AC125" s="49"/>
      <c r="AD125" s="49"/>
      <c r="AE125" s="49"/>
      <c r="AF125" s="49"/>
      <c r="AG125" s="49"/>
      <c r="AH125" s="49"/>
    </row>
    <row r="126" spans="1:34" ht="12.75" customHeight="1" x14ac:dyDescent="0.35">
      <c r="A126" s="49"/>
      <c r="B126" s="83"/>
      <c r="C126" s="49"/>
      <c r="D126" s="49"/>
      <c r="E126" s="49"/>
      <c r="F126" s="49"/>
      <c r="G126" s="49"/>
      <c r="H126" s="49"/>
      <c r="I126" s="49"/>
      <c r="J126" s="49"/>
      <c r="K126" s="49"/>
      <c r="L126" s="49"/>
      <c r="M126" s="49"/>
      <c r="N126" s="49"/>
      <c r="O126" s="49"/>
      <c r="P126" s="49"/>
      <c r="Q126" s="49"/>
      <c r="R126" s="49"/>
      <c r="S126" s="49"/>
      <c r="T126" s="49"/>
      <c r="U126" s="49"/>
      <c r="V126" s="49"/>
      <c r="W126" s="49"/>
      <c r="X126" s="49"/>
      <c r="Y126" s="49"/>
      <c r="Z126" s="49"/>
      <c r="AA126" s="49"/>
      <c r="AB126" s="49"/>
      <c r="AC126" s="49"/>
      <c r="AD126" s="49"/>
      <c r="AE126" s="49"/>
      <c r="AF126" s="49"/>
      <c r="AG126" s="49"/>
      <c r="AH126" s="49"/>
    </row>
    <row r="127" spans="1:34" ht="15" customHeight="1" x14ac:dyDescent="0.35">
      <c r="A127" s="49"/>
      <c r="B127" s="83"/>
      <c r="C127" s="92" t="s">
        <v>112</v>
      </c>
      <c r="D127" s="49" t="s">
        <v>206</v>
      </c>
      <c r="E127" s="49"/>
      <c r="F127" s="49"/>
      <c r="G127" s="49"/>
      <c r="H127" s="49"/>
      <c r="I127" s="49"/>
      <c r="J127" s="49"/>
      <c r="K127" s="49"/>
      <c r="L127" s="49"/>
      <c r="M127" s="49"/>
      <c r="N127" s="49"/>
      <c r="O127" s="49"/>
      <c r="P127" s="49"/>
      <c r="Q127" s="49"/>
      <c r="R127" s="49"/>
      <c r="S127" s="49"/>
      <c r="T127" s="49"/>
      <c r="U127" s="49"/>
      <c r="V127" s="49"/>
      <c r="W127" s="49"/>
      <c r="X127" s="49"/>
      <c r="Y127" s="49"/>
      <c r="Z127" s="49"/>
      <c r="AA127" s="49"/>
      <c r="AB127" s="49"/>
      <c r="AC127" s="49"/>
      <c r="AD127" s="49"/>
      <c r="AE127" s="49"/>
      <c r="AF127" s="49"/>
      <c r="AG127" s="49"/>
      <c r="AH127" s="49"/>
    </row>
    <row r="128" spans="1:34" ht="15" customHeight="1" x14ac:dyDescent="0.35">
      <c r="A128" s="49"/>
      <c r="B128" s="83"/>
      <c r="C128" s="92" t="s">
        <v>126</v>
      </c>
      <c r="D128" s="49" t="s">
        <v>207</v>
      </c>
      <c r="E128" s="49"/>
      <c r="F128" s="49"/>
      <c r="G128" s="49"/>
      <c r="H128" s="49"/>
      <c r="I128" s="49"/>
      <c r="J128" s="49"/>
      <c r="K128" s="49"/>
      <c r="L128" s="49"/>
      <c r="M128" s="49"/>
      <c r="N128" s="49"/>
      <c r="O128" s="49"/>
      <c r="P128" s="49"/>
      <c r="Q128" s="49"/>
      <c r="R128" s="49"/>
      <c r="S128" s="49"/>
      <c r="T128" s="49"/>
      <c r="U128" s="49"/>
      <c r="V128" s="49"/>
      <c r="W128" s="49"/>
      <c r="X128" s="49"/>
      <c r="Y128" s="49"/>
      <c r="Z128" s="49"/>
      <c r="AA128" s="49"/>
      <c r="AB128" s="49"/>
      <c r="AC128" s="49"/>
      <c r="AD128" s="49"/>
      <c r="AE128" s="49"/>
      <c r="AF128" s="49"/>
      <c r="AG128" s="49"/>
      <c r="AH128" s="49"/>
    </row>
    <row r="129" spans="1:34" x14ac:dyDescent="0.25">
      <c r="A129" s="49"/>
      <c r="B129" s="49"/>
      <c r="C129" s="92" t="s">
        <v>113</v>
      </c>
      <c r="D129" s="49" t="s">
        <v>208</v>
      </c>
      <c r="E129" s="49"/>
      <c r="F129" s="49"/>
      <c r="G129" s="49"/>
      <c r="H129" s="49"/>
      <c r="I129" s="49"/>
      <c r="J129" s="49"/>
      <c r="K129" s="49"/>
      <c r="L129" s="49"/>
      <c r="M129" s="49"/>
      <c r="N129" s="49"/>
      <c r="O129" s="49"/>
      <c r="P129" s="49"/>
      <c r="Q129" s="49"/>
      <c r="R129" s="49"/>
      <c r="S129" s="49"/>
      <c r="T129" s="49"/>
      <c r="U129" s="49"/>
      <c r="V129" s="49"/>
      <c r="W129" s="49"/>
      <c r="X129" s="49"/>
      <c r="Y129" s="49"/>
      <c r="Z129" s="49"/>
      <c r="AA129" s="49"/>
      <c r="AB129" s="49"/>
      <c r="AC129" s="49"/>
      <c r="AD129" s="49"/>
      <c r="AE129" s="49"/>
      <c r="AF129" s="49"/>
      <c r="AG129" s="49"/>
      <c r="AH129" s="49"/>
    </row>
    <row r="130" spans="1:34" x14ac:dyDescent="0.25">
      <c r="A130" s="49"/>
      <c r="B130" s="49"/>
      <c r="C130" s="92" t="s">
        <v>114</v>
      </c>
      <c r="D130" s="49" t="s">
        <v>146</v>
      </c>
      <c r="E130" s="49"/>
      <c r="F130" s="49"/>
      <c r="G130" s="49"/>
      <c r="H130" s="49"/>
      <c r="I130" s="49"/>
      <c r="J130" s="49"/>
      <c r="K130" s="49"/>
      <c r="L130" s="49"/>
      <c r="M130" s="49"/>
      <c r="N130" s="49"/>
      <c r="O130" s="49"/>
      <c r="P130" s="49"/>
      <c r="Q130" s="49"/>
      <c r="R130" s="49"/>
      <c r="S130" s="49"/>
      <c r="T130" s="49"/>
      <c r="U130" s="49"/>
      <c r="V130" s="49"/>
      <c r="W130" s="49"/>
      <c r="X130" s="49"/>
      <c r="Y130" s="49"/>
      <c r="Z130" s="49"/>
      <c r="AA130" s="49"/>
      <c r="AB130" s="49"/>
      <c r="AC130" s="49"/>
      <c r="AD130" s="49"/>
      <c r="AE130" s="49"/>
      <c r="AF130" s="49"/>
      <c r="AG130" s="49"/>
      <c r="AH130" s="49"/>
    </row>
    <row r="131" spans="1:34" x14ac:dyDescent="0.25">
      <c r="A131" s="49"/>
      <c r="B131" s="49"/>
      <c r="C131" s="92" t="s">
        <v>115</v>
      </c>
      <c r="D131" s="93" t="s">
        <v>147</v>
      </c>
      <c r="E131" s="49"/>
      <c r="F131" s="49"/>
      <c r="G131" s="49"/>
      <c r="H131" s="49"/>
      <c r="I131" s="49"/>
      <c r="J131" s="49"/>
      <c r="K131" s="49"/>
      <c r="L131" s="49"/>
      <c r="M131" s="49"/>
      <c r="N131" s="49"/>
      <c r="O131" s="49"/>
      <c r="P131" s="49"/>
      <c r="Q131" s="49"/>
      <c r="R131" s="49"/>
      <c r="S131" s="49"/>
      <c r="T131" s="49"/>
      <c r="U131" s="49"/>
      <c r="V131" s="49"/>
      <c r="W131" s="49"/>
      <c r="X131" s="49"/>
      <c r="Y131" s="49"/>
      <c r="Z131" s="49"/>
      <c r="AA131" s="49"/>
      <c r="AB131" s="49"/>
      <c r="AC131" s="49"/>
      <c r="AD131" s="49"/>
      <c r="AE131" s="49"/>
      <c r="AF131" s="49"/>
      <c r="AG131" s="49"/>
      <c r="AH131" s="49"/>
    </row>
    <row r="132" spans="1:34" x14ac:dyDescent="0.25">
      <c r="A132" s="49"/>
      <c r="B132" s="49"/>
      <c r="C132" s="92" t="s">
        <v>116</v>
      </c>
      <c r="D132" s="49" t="s">
        <v>161</v>
      </c>
      <c r="E132" s="49"/>
      <c r="F132" s="49"/>
      <c r="G132" s="49"/>
      <c r="H132" s="49"/>
      <c r="I132" s="49"/>
      <c r="J132" s="49"/>
      <c r="K132" s="49"/>
      <c r="L132" s="49"/>
      <c r="M132" s="49"/>
      <c r="N132" s="49"/>
      <c r="O132" s="49"/>
      <c r="P132" s="49"/>
      <c r="Q132" s="49"/>
      <c r="R132" s="49"/>
      <c r="S132" s="49"/>
      <c r="T132" s="49"/>
      <c r="U132" s="49"/>
      <c r="V132" s="49"/>
      <c r="W132" s="49"/>
      <c r="X132" s="49"/>
      <c r="Y132" s="49"/>
      <c r="Z132" s="49"/>
      <c r="AA132" s="49"/>
      <c r="AB132" s="49"/>
      <c r="AC132" s="49"/>
      <c r="AD132" s="49"/>
      <c r="AE132" s="49"/>
      <c r="AF132" s="49"/>
      <c r="AG132" s="49"/>
      <c r="AH132" s="49"/>
    </row>
    <row r="133" spans="1:34" x14ac:dyDescent="0.25">
      <c r="A133" s="49"/>
      <c r="B133" s="49"/>
      <c r="C133" s="49"/>
      <c r="D133" s="49"/>
      <c r="E133" s="49"/>
      <c r="F133" s="49"/>
      <c r="G133" s="49"/>
      <c r="H133" s="49"/>
      <c r="I133" s="49"/>
      <c r="J133" s="49"/>
      <c r="K133" s="49"/>
      <c r="L133" s="49"/>
      <c r="M133" s="49"/>
      <c r="N133" s="49"/>
      <c r="O133" s="49"/>
      <c r="P133" s="49"/>
      <c r="Q133" s="49"/>
      <c r="R133" s="49"/>
      <c r="S133" s="49"/>
      <c r="T133" s="49"/>
      <c r="U133" s="49"/>
      <c r="V133" s="49"/>
      <c r="W133" s="49"/>
      <c r="X133" s="49"/>
      <c r="Y133" s="49"/>
      <c r="Z133" s="49"/>
      <c r="AA133" s="49"/>
      <c r="AB133" s="49"/>
      <c r="AC133" s="49"/>
      <c r="AD133" s="49"/>
      <c r="AE133" s="49"/>
      <c r="AF133" s="49"/>
      <c r="AG133" s="49"/>
      <c r="AH133" s="49"/>
    </row>
    <row r="134" spans="1:34" ht="26.25" x14ac:dyDescent="0.4">
      <c r="A134" s="49"/>
      <c r="B134" s="59" t="s">
        <v>162</v>
      </c>
      <c r="C134" s="49"/>
      <c r="D134" s="49"/>
      <c r="E134" s="49"/>
      <c r="F134" s="49"/>
      <c r="G134" s="49"/>
      <c r="H134" s="49"/>
      <c r="I134" s="49"/>
      <c r="J134" s="49"/>
      <c r="K134" s="49"/>
      <c r="L134" s="49"/>
      <c r="M134" s="49"/>
      <c r="N134" s="49"/>
      <c r="O134" s="49"/>
      <c r="P134" s="49"/>
      <c r="Q134" s="49"/>
      <c r="R134" s="49"/>
      <c r="S134" s="49"/>
      <c r="T134" s="49"/>
      <c r="U134" s="49"/>
      <c r="V134" s="49"/>
      <c r="W134" s="49"/>
      <c r="X134" s="49"/>
      <c r="Y134" s="49"/>
      <c r="Z134" s="49"/>
      <c r="AA134" s="49"/>
      <c r="AB134" s="49"/>
      <c r="AC134" s="49"/>
      <c r="AD134" s="49"/>
      <c r="AE134" s="49"/>
      <c r="AF134" s="49"/>
      <c r="AG134" s="49"/>
      <c r="AH134" s="49"/>
    </row>
    <row r="135" spans="1:34" ht="18.75" x14ac:dyDescent="0.3">
      <c r="A135" s="49"/>
      <c r="B135" s="86" t="s">
        <v>163</v>
      </c>
      <c r="C135" s="49"/>
      <c r="D135" s="49"/>
      <c r="E135" s="49"/>
      <c r="F135" s="49"/>
      <c r="G135" s="49"/>
      <c r="H135" s="49"/>
      <c r="I135" s="49"/>
      <c r="J135" s="49"/>
      <c r="K135" s="49"/>
      <c r="L135" s="49"/>
      <c r="M135" s="49"/>
      <c r="N135" s="49"/>
      <c r="O135" s="49"/>
      <c r="P135" s="49"/>
      <c r="Q135" s="49"/>
      <c r="R135" s="49"/>
      <c r="S135" s="49"/>
      <c r="T135" s="49"/>
      <c r="U135" s="49"/>
      <c r="V135" s="49"/>
      <c r="W135" s="49"/>
      <c r="X135" s="49"/>
      <c r="Y135" s="49"/>
      <c r="Z135" s="49"/>
      <c r="AA135" s="49"/>
      <c r="AB135" s="49"/>
      <c r="AC135" s="49"/>
      <c r="AD135" s="49"/>
      <c r="AE135" s="49"/>
      <c r="AF135" s="49"/>
      <c r="AG135" s="49"/>
      <c r="AH135" s="49"/>
    </row>
    <row r="136" spans="1:34" x14ac:dyDescent="0.25">
      <c r="A136" s="49"/>
      <c r="B136" s="87" t="s">
        <v>112</v>
      </c>
      <c r="C136" s="87" t="s">
        <v>126</v>
      </c>
      <c r="D136" s="58"/>
      <c r="E136" s="49" t="s">
        <v>164</v>
      </c>
      <c r="F136" s="49"/>
      <c r="G136" s="49"/>
      <c r="H136" s="49"/>
      <c r="I136" s="49"/>
      <c r="J136" s="49"/>
      <c r="K136" s="49"/>
      <c r="L136" s="49"/>
      <c r="M136" s="48"/>
      <c r="N136" s="49" t="s">
        <v>239</v>
      </c>
      <c r="O136" s="49"/>
      <c r="P136" s="49"/>
      <c r="Q136" s="49"/>
      <c r="R136" s="49"/>
      <c r="S136" s="49"/>
      <c r="T136" s="49"/>
      <c r="U136" s="49"/>
      <c r="V136" s="49"/>
      <c r="W136" s="49"/>
      <c r="X136" s="49"/>
      <c r="Y136" s="49"/>
      <c r="Z136" s="49"/>
      <c r="AA136" s="49"/>
      <c r="AB136" s="49"/>
      <c r="AC136" s="49"/>
      <c r="AD136" s="49"/>
      <c r="AE136" s="49"/>
      <c r="AF136" s="49"/>
      <c r="AG136" s="49"/>
      <c r="AH136" s="49"/>
    </row>
    <row r="137" spans="1:34" x14ac:dyDescent="0.25">
      <c r="A137" s="49"/>
      <c r="B137" s="49"/>
      <c r="C137" s="49"/>
      <c r="D137" s="49"/>
      <c r="E137" s="49"/>
      <c r="F137" s="49"/>
      <c r="G137" s="49"/>
      <c r="H137" s="49"/>
      <c r="I137" s="49"/>
      <c r="J137" s="49"/>
      <c r="K137" s="49"/>
      <c r="L137" s="49"/>
      <c r="M137" s="49"/>
      <c r="N137" s="49"/>
      <c r="O137" s="49"/>
      <c r="P137" s="49"/>
      <c r="Q137" s="49"/>
      <c r="R137" s="49"/>
      <c r="S137" s="49"/>
      <c r="T137" s="49"/>
      <c r="U137" s="49"/>
      <c r="V137" s="49"/>
      <c r="W137" s="49"/>
      <c r="X137" s="49"/>
      <c r="Y137" s="49"/>
      <c r="Z137" s="49"/>
      <c r="AA137" s="49"/>
      <c r="AB137" s="49"/>
      <c r="AC137" s="49"/>
      <c r="AD137" s="49"/>
      <c r="AE137" s="49"/>
      <c r="AF137" s="49"/>
      <c r="AG137" s="49"/>
      <c r="AH137" s="49"/>
    </row>
    <row r="138" spans="1:34" ht="18.75" x14ac:dyDescent="0.3">
      <c r="A138" s="49"/>
      <c r="B138" s="49"/>
      <c r="C138" s="86" t="s">
        <v>145</v>
      </c>
      <c r="D138" s="49"/>
      <c r="E138" s="87" t="s">
        <v>114</v>
      </c>
      <c r="F138" s="49"/>
      <c r="G138" s="49"/>
      <c r="H138" s="49"/>
      <c r="I138" s="49"/>
      <c r="J138" s="49"/>
      <c r="K138" s="49"/>
      <c r="L138" s="49"/>
      <c r="M138" s="49"/>
      <c r="N138" s="49"/>
      <c r="O138" s="49"/>
      <c r="P138" s="49"/>
      <c r="Q138" s="49"/>
      <c r="R138" s="49"/>
      <c r="S138" s="49"/>
      <c r="T138" s="49"/>
      <c r="U138" s="49"/>
      <c r="V138" s="49"/>
      <c r="W138" s="49"/>
      <c r="X138" s="49"/>
      <c r="Y138" s="49"/>
      <c r="Z138" s="49"/>
      <c r="AA138" s="49"/>
      <c r="AB138" s="49"/>
      <c r="AC138" s="49"/>
      <c r="AD138" s="49"/>
      <c r="AE138" s="49"/>
      <c r="AF138" s="49"/>
      <c r="AG138" s="49"/>
      <c r="AH138" s="49"/>
    </row>
    <row r="139" spans="1:34" x14ac:dyDescent="0.25">
      <c r="A139" s="49"/>
      <c r="B139" s="49"/>
      <c r="C139" s="49"/>
      <c r="D139" s="49"/>
      <c r="E139" s="49"/>
      <c r="F139" s="49"/>
      <c r="G139" s="49"/>
      <c r="H139" s="49"/>
      <c r="I139" s="49"/>
      <c r="J139" s="49"/>
      <c r="K139" s="49"/>
      <c r="L139" s="49"/>
      <c r="M139" s="49"/>
      <c r="N139" s="49"/>
      <c r="O139" s="49"/>
      <c r="P139" s="49"/>
      <c r="Q139" s="49"/>
      <c r="R139" s="49"/>
      <c r="S139" s="49"/>
      <c r="T139" s="49"/>
      <c r="U139" s="49"/>
      <c r="V139" s="49"/>
      <c r="W139" s="49"/>
      <c r="X139" s="49"/>
      <c r="Y139" s="49"/>
      <c r="Z139" s="49"/>
      <c r="AA139" s="49"/>
      <c r="AB139" s="49"/>
      <c r="AC139" s="49"/>
      <c r="AD139" s="49"/>
      <c r="AE139" s="49"/>
      <c r="AF139" s="49"/>
      <c r="AG139" s="49"/>
      <c r="AH139" s="49"/>
    </row>
    <row r="140" spans="1:34" x14ac:dyDescent="0.25">
      <c r="A140" s="49"/>
      <c r="B140" s="49"/>
      <c r="C140" s="49"/>
      <c r="D140" s="49"/>
      <c r="E140" s="49"/>
      <c r="F140" s="49"/>
      <c r="G140" s="49"/>
      <c r="H140" s="49"/>
      <c r="I140" s="49"/>
      <c r="J140" s="49"/>
      <c r="K140" s="49"/>
      <c r="L140" s="49"/>
      <c r="M140" s="49"/>
      <c r="N140" s="49"/>
      <c r="O140" s="49"/>
      <c r="P140" s="49"/>
      <c r="Q140" s="49"/>
      <c r="R140" s="49"/>
      <c r="S140" s="49"/>
      <c r="T140" s="49"/>
      <c r="U140" s="49"/>
      <c r="V140" s="49"/>
      <c r="W140" s="49"/>
      <c r="X140" s="49"/>
      <c r="Y140" s="49"/>
      <c r="Z140" s="49"/>
      <c r="AA140" s="49"/>
      <c r="AB140" s="49"/>
      <c r="AC140" s="49"/>
      <c r="AD140" s="49"/>
      <c r="AE140" s="49"/>
      <c r="AF140" s="49"/>
      <c r="AG140" s="49"/>
      <c r="AH140" s="49"/>
    </row>
    <row r="141" spans="1:34" x14ac:dyDescent="0.25">
      <c r="A141" s="49"/>
      <c r="B141" s="49"/>
      <c r="C141" s="49"/>
      <c r="D141" s="49"/>
      <c r="E141" s="49"/>
      <c r="F141" s="49"/>
      <c r="G141" s="49"/>
      <c r="H141" s="49"/>
      <c r="I141" s="49"/>
      <c r="J141" s="49"/>
      <c r="K141" s="49"/>
      <c r="L141" s="49"/>
      <c r="M141" s="49"/>
      <c r="N141" s="49"/>
      <c r="O141" s="49"/>
      <c r="P141" s="49"/>
      <c r="Q141" s="49"/>
      <c r="R141" s="49"/>
      <c r="S141" s="49"/>
      <c r="T141" s="49"/>
      <c r="U141" s="49"/>
      <c r="V141" s="49"/>
      <c r="W141" s="49"/>
      <c r="X141" s="49"/>
      <c r="Y141" s="49"/>
      <c r="Z141" s="49"/>
      <c r="AA141" s="49"/>
      <c r="AB141" s="49"/>
      <c r="AC141" s="49"/>
      <c r="AD141" s="49"/>
      <c r="AE141" s="49"/>
      <c r="AF141" s="49"/>
      <c r="AG141" s="49"/>
      <c r="AH141" s="49"/>
    </row>
    <row r="142" spans="1:34" x14ac:dyDescent="0.25">
      <c r="A142" s="49"/>
      <c r="B142" s="49"/>
      <c r="C142" s="49"/>
      <c r="D142" s="49"/>
      <c r="E142" s="49"/>
      <c r="F142" s="49"/>
      <c r="G142" s="49"/>
      <c r="H142" s="49"/>
      <c r="I142" s="49"/>
      <c r="J142" s="49"/>
      <c r="K142" s="49"/>
      <c r="L142" s="49"/>
      <c r="M142" s="49"/>
      <c r="N142" s="49"/>
      <c r="O142" s="49"/>
      <c r="P142" s="49"/>
      <c r="Q142" s="49"/>
      <c r="R142" s="49"/>
      <c r="S142" s="49"/>
      <c r="T142" s="49"/>
      <c r="U142" s="49"/>
      <c r="V142" s="49"/>
      <c r="W142" s="49"/>
      <c r="X142" s="49"/>
      <c r="Y142" s="49"/>
      <c r="Z142" s="49"/>
      <c r="AA142" s="49"/>
      <c r="AB142" s="49"/>
      <c r="AC142" s="49"/>
      <c r="AD142" s="49"/>
      <c r="AE142" s="49"/>
      <c r="AF142" s="49"/>
      <c r="AG142" s="49"/>
      <c r="AH142" s="49"/>
    </row>
    <row r="143" spans="1:34" x14ac:dyDescent="0.25">
      <c r="A143" s="49"/>
      <c r="B143" s="49"/>
      <c r="C143" s="49"/>
      <c r="D143" s="49"/>
      <c r="E143" s="49"/>
      <c r="F143" s="49"/>
      <c r="G143" s="49"/>
      <c r="H143" s="49"/>
      <c r="I143" s="49"/>
      <c r="J143" s="49"/>
      <c r="K143" s="49"/>
      <c r="L143" s="49"/>
      <c r="M143" s="49"/>
      <c r="N143" s="49"/>
      <c r="O143" s="49"/>
      <c r="P143" s="49"/>
      <c r="Q143" s="49"/>
      <c r="R143" s="49"/>
      <c r="S143" s="49"/>
      <c r="T143" s="49"/>
      <c r="U143" s="49"/>
      <c r="V143" s="49"/>
      <c r="W143" s="49"/>
      <c r="X143" s="49"/>
      <c r="Y143" s="49"/>
      <c r="Z143" s="49"/>
      <c r="AA143" s="49"/>
      <c r="AB143" s="49"/>
      <c r="AC143" s="49"/>
      <c r="AD143" s="49"/>
      <c r="AE143" s="49"/>
      <c r="AF143" s="49"/>
      <c r="AG143" s="49"/>
      <c r="AH143" s="49"/>
    </row>
    <row r="144" spans="1:34" x14ac:dyDescent="0.25">
      <c r="A144" s="49"/>
      <c r="B144" s="49"/>
      <c r="C144" s="49"/>
      <c r="D144" s="49"/>
      <c r="E144" s="49"/>
      <c r="F144" s="49"/>
      <c r="G144" s="49"/>
      <c r="H144" s="49"/>
      <c r="I144" s="49"/>
      <c r="J144" s="49"/>
      <c r="K144" s="49"/>
      <c r="L144" s="49"/>
      <c r="M144" s="49"/>
      <c r="N144" s="49"/>
      <c r="O144" s="49"/>
      <c r="P144" s="49"/>
      <c r="Q144" s="49"/>
      <c r="R144" s="49"/>
      <c r="S144" s="49"/>
      <c r="T144" s="49"/>
      <c r="U144" s="49"/>
      <c r="V144" s="49"/>
      <c r="W144" s="49"/>
      <c r="X144" s="49"/>
      <c r="Y144" s="49"/>
      <c r="Z144" s="49"/>
      <c r="AA144" s="49"/>
      <c r="AB144" s="49"/>
      <c r="AC144" s="49"/>
      <c r="AD144" s="49"/>
      <c r="AE144" s="49"/>
      <c r="AF144" s="49"/>
      <c r="AG144" s="49"/>
      <c r="AH144" s="49"/>
    </row>
    <row r="145" spans="1:34" x14ac:dyDescent="0.25">
      <c r="A145" s="49"/>
      <c r="B145" s="49"/>
      <c r="C145" s="49"/>
      <c r="D145" s="49"/>
      <c r="E145" s="49"/>
      <c r="F145" s="49"/>
      <c r="G145" s="49"/>
      <c r="H145" s="49"/>
      <c r="I145" s="49"/>
      <c r="J145" s="49"/>
      <c r="K145" s="49"/>
      <c r="L145" s="49"/>
      <c r="M145" s="49"/>
      <c r="N145" s="49"/>
      <c r="O145" s="49"/>
      <c r="P145" s="49"/>
      <c r="Q145" s="49"/>
      <c r="R145" s="49"/>
      <c r="S145" s="49"/>
      <c r="T145" s="49"/>
      <c r="U145" s="49"/>
      <c r="V145" s="49"/>
      <c r="W145" s="49"/>
      <c r="X145" s="49"/>
      <c r="Y145" s="49"/>
      <c r="Z145" s="49"/>
      <c r="AA145" s="49"/>
      <c r="AB145" s="49"/>
      <c r="AC145" s="49"/>
      <c r="AD145" s="49"/>
      <c r="AE145" s="49"/>
      <c r="AF145" s="49"/>
      <c r="AG145" s="49"/>
      <c r="AH145" s="49"/>
    </row>
    <row r="146" spans="1:34" x14ac:dyDescent="0.25">
      <c r="A146" s="49"/>
      <c r="B146" s="49"/>
      <c r="C146" s="49"/>
      <c r="D146" s="49"/>
      <c r="E146" s="49"/>
      <c r="F146" s="49"/>
      <c r="G146" s="49"/>
      <c r="H146" s="49"/>
      <c r="I146" s="49"/>
      <c r="J146" s="49"/>
      <c r="K146" s="49"/>
      <c r="L146" s="49"/>
      <c r="M146" s="49"/>
      <c r="N146" s="49"/>
      <c r="O146" s="49"/>
      <c r="P146" s="49"/>
      <c r="Q146" s="49"/>
      <c r="R146" s="49"/>
      <c r="S146" s="49"/>
      <c r="T146" s="49"/>
      <c r="U146" s="49"/>
      <c r="V146" s="49"/>
      <c r="W146" s="49"/>
      <c r="X146" s="49"/>
      <c r="Y146" s="49"/>
      <c r="Z146" s="49"/>
      <c r="AA146" s="49"/>
      <c r="AB146" s="49"/>
      <c r="AC146" s="49"/>
      <c r="AD146" s="49"/>
      <c r="AE146" s="49"/>
      <c r="AF146" s="49"/>
      <c r="AG146" s="49"/>
      <c r="AH146" s="49"/>
    </row>
    <row r="147" spans="1:34" x14ac:dyDescent="0.25">
      <c r="A147" s="49"/>
      <c r="B147" s="49"/>
      <c r="C147" s="49"/>
      <c r="D147" s="49"/>
      <c r="E147" s="49"/>
      <c r="F147" s="49"/>
      <c r="G147" s="49"/>
      <c r="H147" s="49"/>
      <c r="I147" s="49"/>
      <c r="J147" s="49"/>
      <c r="K147" s="49"/>
      <c r="L147" s="49"/>
      <c r="M147" s="49"/>
      <c r="N147" s="49"/>
      <c r="O147" s="49"/>
      <c r="P147" s="49"/>
      <c r="Q147" s="49"/>
      <c r="R147" s="49"/>
      <c r="S147" s="49"/>
      <c r="T147" s="49"/>
      <c r="U147" s="49"/>
      <c r="V147" s="49"/>
      <c r="W147" s="49"/>
      <c r="X147" s="49"/>
      <c r="Y147" s="49"/>
      <c r="Z147" s="49"/>
      <c r="AA147" s="49"/>
      <c r="AB147" s="49"/>
      <c r="AC147" s="49"/>
      <c r="AD147" s="49"/>
      <c r="AE147" s="49"/>
      <c r="AF147" s="49"/>
      <c r="AG147" s="49"/>
      <c r="AH147" s="49"/>
    </row>
    <row r="148" spans="1:34" x14ac:dyDescent="0.25">
      <c r="A148" s="49"/>
      <c r="B148" s="49"/>
      <c r="C148" s="49"/>
      <c r="D148" s="49"/>
      <c r="E148" s="49"/>
      <c r="F148" s="49"/>
      <c r="G148" s="49"/>
      <c r="H148" s="49"/>
      <c r="I148" s="49"/>
      <c r="J148" s="49"/>
      <c r="K148" s="49"/>
      <c r="L148" s="49"/>
      <c r="M148" s="49"/>
      <c r="N148" s="49"/>
      <c r="O148" s="49"/>
      <c r="P148" s="49"/>
      <c r="Q148" s="49"/>
      <c r="R148" s="49"/>
      <c r="S148" s="49"/>
      <c r="T148" s="49"/>
      <c r="U148" s="49"/>
      <c r="V148" s="49"/>
      <c r="W148" s="49"/>
      <c r="X148" s="49"/>
      <c r="Y148" s="49"/>
      <c r="Z148" s="49"/>
      <c r="AA148" s="49"/>
      <c r="AB148" s="49"/>
      <c r="AC148" s="49"/>
      <c r="AD148" s="49"/>
      <c r="AE148" s="49"/>
      <c r="AF148" s="49"/>
      <c r="AG148" s="49"/>
      <c r="AH148" s="49"/>
    </row>
    <row r="149" spans="1:34" x14ac:dyDescent="0.25">
      <c r="A149" s="49"/>
      <c r="B149" s="49"/>
      <c r="C149" s="49"/>
      <c r="D149" s="49"/>
      <c r="E149" s="49"/>
      <c r="F149" s="49"/>
      <c r="G149" s="49"/>
      <c r="H149" s="49"/>
      <c r="I149" s="49"/>
      <c r="J149" s="49"/>
      <c r="K149" s="49"/>
      <c r="L149" s="49"/>
      <c r="M149" s="49"/>
      <c r="N149" s="49"/>
      <c r="O149" s="49"/>
      <c r="P149" s="49"/>
      <c r="Q149" s="49"/>
      <c r="R149" s="49"/>
      <c r="S149" s="49"/>
      <c r="T149" s="49"/>
      <c r="U149" s="49"/>
      <c r="V149" s="49"/>
      <c r="W149" s="49"/>
      <c r="X149" s="49"/>
      <c r="Y149" s="49"/>
      <c r="Z149" s="49"/>
      <c r="AA149" s="49"/>
      <c r="AB149" s="49"/>
      <c r="AC149" s="49"/>
      <c r="AD149" s="49"/>
      <c r="AE149" s="49"/>
      <c r="AF149" s="49"/>
      <c r="AG149" s="49"/>
      <c r="AH149" s="49"/>
    </row>
    <row r="150" spans="1:34" x14ac:dyDescent="0.25">
      <c r="A150" s="49"/>
      <c r="B150" s="49"/>
      <c r="C150" s="49"/>
      <c r="D150" s="49"/>
      <c r="E150" s="49"/>
      <c r="F150" s="49"/>
      <c r="G150" s="49"/>
      <c r="H150" s="49"/>
      <c r="I150" s="49"/>
      <c r="J150" s="49"/>
      <c r="K150" s="49"/>
      <c r="L150" s="49"/>
      <c r="M150" s="49"/>
      <c r="N150" s="49"/>
      <c r="O150" s="49"/>
      <c r="P150" s="49"/>
      <c r="Q150" s="49"/>
      <c r="R150" s="49"/>
      <c r="S150" s="49"/>
      <c r="T150" s="49"/>
      <c r="U150" s="49"/>
      <c r="V150" s="49"/>
      <c r="W150" s="49"/>
      <c r="X150" s="49"/>
      <c r="Y150" s="49"/>
      <c r="Z150" s="49"/>
      <c r="AA150" s="49"/>
      <c r="AB150" s="49"/>
      <c r="AC150" s="49"/>
      <c r="AD150" s="49"/>
      <c r="AE150" s="49"/>
      <c r="AF150" s="49"/>
      <c r="AG150" s="49"/>
      <c r="AH150" s="49"/>
    </row>
    <row r="151" spans="1:34" x14ac:dyDescent="0.25">
      <c r="A151" s="49"/>
      <c r="B151" s="49"/>
      <c r="C151" s="49"/>
      <c r="D151" s="49"/>
      <c r="E151" s="49"/>
      <c r="F151" s="49"/>
      <c r="G151" s="49"/>
      <c r="H151" s="49"/>
      <c r="I151" s="49"/>
      <c r="J151" s="49"/>
      <c r="K151" s="49"/>
      <c r="L151" s="49"/>
      <c r="M151" s="49"/>
      <c r="N151" s="49"/>
      <c r="O151" s="49"/>
      <c r="P151" s="49"/>
      <c r="Q151" s="49"/>
      <c r="R151" s="49"/>
      <c r="S151" s="49"/>
      <c r="T151" s="49"/>
      <c r="U151" s="49"/>
      <c r="V151" s="49"/>
      <c r="W151" s="49"/>
      <c r="X151" s="49"/>
      <c r="Y151" s="49"/>
      <c r="Z151" s="49"/>
      <c r="AA151" s="49"/>
      <c r="AB151" s="49"/>
      <c r="AC151" s="49"/>
      <c r="AD151" s="49"/>
      <c r="AE151" s="49"/>
      <c r="AF151" s="49"/>
      <c r="AG151" s="49"/>
      <c r="AH151" s="49"/>
    </row>
    <row r="152" spans="1:34" x14ac:dyDescent="0.25">
      <c r="A152" s="49"/>
      <c r="B152" s="49"/>
      <c r="C152" s="49"/>
      <c r="D152" s="49"/>
      <c r="E152" s="49"/>
      <c r="F152" s="49"/>
      <c r="G152" s="49"/>
      <c r="H152" s="49"/>
      <c r="I152" s="49"/>
      <c r="J152" s="49"/>
      <c r="K152" s="49"/>
      <c r="L152" s="49"/>
      <c r="M152" s="49"/>
      <c r="N152" s="49"/>
      <c r="O152" s="49"/>
      <c r="P152" s="49"/>
      <c r="Q152" s="49"/>
      <c r="R152" s="49"/>
      <c r="S152" s="49"/>
      <c r="T152" s="49"/>
      <c r="U152" s="49"/>
      <c r="V152" s="49"/>
      <c r="W152" s="49"/>
      <c r="X152" s="49"/>
      <c r="Y152" s="49"/>
      <c r="Z152" s="49"/>
      <c r="AA152" s="49"/>
      <c r="AB152" s="49"/>
      <c r="AC152" s="49"/>
      <c r="AD152" s="49"/>
      <c r="AE152" s="49"/>
      <c r="AF152" s="49"/>
      <c r="AG152" s="49"/>
      <c r="AH152" s="49"/>
    </row>
    <row r="153" spans="1:34" x14ac:dyDescent="0.25">
      <c r="A153" s="49"/>
      <c r="B153" s="49"/>
      <c r="C153" s="49"/>
      <c r="D153" s="49"/>
      <c r="E153" s="49"/>
      <c r="F153" s="49"/>
      <c r="G153" s="49"/>
      <c r="H153" s="49"/>
      <c r="I153" s="49"/>
      <c r="J153" s="49"/>
      <c r="K153" s="49"/>
      <c r="L153" s="49"/>
      <c r="M153" s="49"/>
      <c r="N153" s="49"/>
      <c r="O153" s="49"/>
      <c r="P153" s="49"/>
      <c r="Q153" s="49"/>
      <c r="R153" s="49"/>
      <c r="S153" s="49"/>
      <c r="T153" s="49"/>
      <c r="U153" s="49"/>
      <c r="V153" s="49"/>
      <c r="W153" s="49"/>
      <c r="X153" s="49"/>
      <c r="Y153" s="49"/>
      <c r="Z153" s="49"/>
      <c r="AA153" s="49"/>
      <c r="AB153" s="49"/>
      <c r="AC153" s="49"/>
      <c r="AD153" s="49"/>
      <c r="AE153" s="49"/>
      <c r="AF153" s="49"/>
      <c r="AG153" s="49"/>
      <c r="AH153" s="49"/>
    </row>
    <row r="154" spans="1:34" ht="18.75" x14ac:dyDescent="0.3">
      <c r="A154" s="49"/>
      <c r="B154" s="49"/>
      <c r="C154" s="86" t="s">
        <v>165</v>
      </c>
      <c r="D154" s="49"/>
      <c r="E154" s="49"/>
      <c r="F154" s="87" t="s">
        <v>115</v>
      </c>
      <c r="G154" s="49"/>
      <c r="H154" s="49"/>
      <c r="I154" s="49"/>
      <c r="J154" s="49"/>
      <c r="K154" s="49"/>
      <c r="L154" s="49"/>
      <c r="M154" s="49"/>
      <c r="N154" s="49"/>
      <c r="O154" s="49"/>
      <c r="P154" s="49"/>
      <c r="Q154" s="49"/>
      <c r="R154" s="49"/>
      <c r="S154" s="49"/>
      <c r="T154" s="49"/>
      <c r="U154" s="49"/>
      <c r="V154" s="49"/>
      <c r="W154" s="49"/>
      <c r="X154" s="49"/>
      <c r="Y154" s="49"/>
      <c r="Z154" s="49"/>
      <c r="AA154" s="49"/>
      <c r="AB154" s="49"/>
      <c r="AC154" s="49"/>
      <c r="AD154" s="49"/>
      <c r="AE154" s="49"/>
      <c r="AF154" s="49"/>
      <c r="AG154" s="49"/>
      <c r="AH154" s="49"/>
    </row>
    <row r="155" spans="1:34" x14ac:dyDescent="0.25">
      <c r="A155" s="49"/>
      <c r="B155" s="49"/>
      <c r="C155" s="49"/>
      <c r="D155" s="49"/>
      <c r="E155" s="49"/>
      <c r="F155" s="49"/>
      <c r="G155" s="49"/>
      <c r="H155" s="49"/>
      <c r="I155" s="49"/>
      <c r="J155" s="49"/>
      <c r="K155" s="49"/>
      <c r="L155" s="49"/>
      <c r="M155" s="49"/>
      <c r="N155" s="49"/>
      <c r="O155" s="49"/>
      <c r="P155" s="49"/>
      <c r="Q155" s="49"/>
      <c r="R155" s="49"/>
      <c r="S155" s="49"/>
      <c r="T155" s="49"/>
      <c r="U155" s="49"/>
      <c r="V155" s="49"/>
      <c r="W155" s="49"/>
      <c r="X155" s="49"/>
      <c r="Y155" s="49"/>
      <c r="Z155" s="49"/>
      <c r="AA155" s="49"/>
      <c r="AB155" s="49"/>
      <c r="AC155" s="49"/>
      <c r="AD155" s="49"/>
      <c r="AE155" s="49"/>
      <c r="AF155" s="49"/>
      <c r="AG155" s="49"/>
      <c r="AH155" s="49"/>
    </row>
    <row r="156" spans="1:34" x14ac:dyDescent="0.25">
      <c r="A156" s="49"/>
      <c r="B156" s="49"/>
      <c r="C156" s="49"/>
      <c r="D156" s="49"/>
      <c r="E156" s="49"/>
      <c r="F156" s="49"/>
      <c r="G156" s="49"/>
      <c r="H156" s="49"/>
      <c r="I156" s="49"/>
      <c r="J156" s="49"/>
      <c r="K156" s="49"/>
      <c r="L156" s="49"/>
      <c r="M156" s="49"/>
      <c r="N156" s="49"/>
      <c r="O156" s="49"/>
      <c r="P156" s="49"/>
      <c r="Q156" s="49"/>
      <c r="R156" s="49"/>
      <c r="S156" s="49"/>
      <c r="T156" s="49"/>
      <c r="U156" s="49"/>
      <c r="V156" s="49"/>
      <c r="W156" s="49"/>
      <c r="X156" s="49"/>
      <c r="Y156" s="49"/>
      <c r="Z156" s="49"/>
      <c r="AA156" s="49"/>
      <c r="AB156" s="49"/>
      <c r="AC156" s="49"/>
      <c r="AD156" s="49"/>
      <c r="AE156" s="49"/>
      <c r="AF156" s="49"/>
      <c r="AG156" s="49"/>
      <c r="AH156" s="49"/>
    </row>
    <row r="157" spans="1:34" x14ac:dyDescent="0.25">
      <c r="A157" s="49"/>
      <c r="B157" s="49"/>
      <c r="C157" s="49"/>
      <c r="D157" s="49"/>
      <c r="E157" s="49"/>
      <c r="F157" s="49"/>
      <c r="G157" s="49"/>
      <c r="H157" s="49"/>
      <c r="I157" s="49"/>
      <c r="J157" s="49"/>
      <c r="K157" s="49"/>
      <c r="L157" s="49"/>
      <c r="M157" s="49"/>
      <c r="N157" s="49"/>
      <c r="O157" s="49"/>
      <c r="P157" s="49"/>
      <c r="Q157" s="49"/>
      <c r="R157" s="49"/>
      <c r="S157" s="49"/>
      <c r="T157" s="49"/>
      <c r="U157" s="49"/>
      <c r="V157" s="49"/>
      <c r="W157" s="49"/>
      <c r="X157" s="49"/>
      <c r="Y157" s="49"/>
      <c r="Z157" s="49"/>
      <c r="AA157" s="49"/>
      <c r="AB157" s="49"/>
      <c r="AC157" s="49"/>
      <c r="AD157" s="49"/>
      <c r="AE157" s="49"/>
      <c r="AF157" s="49"/>
      <c r="AG157" s="49"/>
      <c r="AH157" s="49"/>
    </row>
    <row r="158" spans="1:34" x14ac:dyDescent="0.25">
      <c r="A158" s="49"/>
      <c r="B158" s="49"/>
      <c r="C158" s="49"/>
      <c r="D158" s="49"/>
      <c r="E158" s="49"/>
      <c r="F158" s="49"/>
      <c r="G158" s="49"/>
      <c r="H158" s="49"/>
      <c r="I158" s="49"/>
      <c r="J158" s="49"/>
      <c r="K158" s="49"/>
      <c r="L158" s="49"/>
      <c r="M158" s="49"/>
      <c r="N158" s="49"/>
      <c r="O158" s="49"/>
      <c r="P158" s="49"/>
      <c r="Q158" s="49"/>
      <c r="R158" s="49"/>
      <c r="S158" s="49"/>
      <c r="T158" s="49"/>
      <c r="U158" s="49"/>
      <c r="V158" s="49"/>
      <c r="W158" s="49"/>
      <c r="X158" s="49"/>
      <c r="Y158" s="49"/>
      <c r="Z158" s="49"/>
      <c r="AA158" s="49"/>
      <c r="AB158" s="49"/>
      <c r="AC158" s="49"/>
      <c r="AD158" s="49"/>
      <c r="AE158" s="49"/>
      <c r="AF158" s="49"/>
      <c r="AG158" s="49"/>
      <c r="AH158" s="49"/>
    </row>
    <row r="159" spans="1:34" x14ac:dyDescent="0.25">
      <c r="A159" s="49"/>
      <c r="B159" s="49"/>
      <c r="C159" s="49"/>
      <c r="D159" s="49"/>
      <c r="E159" s="49"/>
      <c r="F159" s="49"/>
      <c r="G159" s="49"/>
      <c r="H159" s="49"/>
      <c r="I159" s="49"/>
      <c r="J159" s="49"/>
      <c r="K159" s="49"/>
      <c r="L159" s="49"/>
      <c r="M159" s="49"/>
      <c r="N159" s="49"/>
      <c r="O159" s="49"/>
      <c r="P159" s="49"/>
      <c r="Q159" s="49"/>
      <c r="R159" s="49"/>
      <c r="S159" s="49"/>
      <c r="T159" s="49"/>
      <c r="U159" s="49"/>
      <c r="V159" s="49"/>
      <c r="W159" s="49"/>
      <c r="X159" s="49"/>
      <c r="Y159" s="49"/>
      <c r="Z159" s="49"/>
      <c r="AA159" s="49"/>
      <c r="AB159" s="49"/>
      <c r="AC159" s="49"/>
      <c r="AD159" s="49"/>
      <c r="AE159" s="49"/>
      <c r="AF159" s="49"/>
      <c r="AG159" s="49"/>
      <c r="AH159" s="49"/>
    </row>
    <row r="160" spans="1:34" x14ac:dyDescent="0.25">
      <c r="A160" s="49"/>
      <c r="B160" s="49"/>
      <c r="C160" s="49"/>
      <c r="D160" s="49"/>
      <c r="E160" s="49"/>
      <c r="F160" s="49"/>
      <c r="G160" s="49"/>
      <c r="H160" s="49"/>
      <c r="I160" s="49"/>
      <c r="J160" s="49"/>
      <c r="K160" s="49"/>
      <c r="L160" s="49"/>
      <c r="M160" s="49"/>
      <c r="N160" s="49"/>
      <c r="O160" s="49"/>
      <c r="P160" s="49"/>
      <c r="Q160" s="49"/>
      <c r="R160" s="49"/>
      <c r="S160" s="49"/>
      <c r="T160" s="49"/>
      <c r="U160" s="49"/>
      <c r="V160" s="49"/>
      <c r="W160" s="49"/>
      <c r="X160" s="49"/>
      <c r="Y160" s="49"/>
      <c r="Z160" s="49"/>
      <c r="AA160" s="49"/>
      <c r="AB160" s="49"/>
      <c r="AC160" s="49"/>
      <c r="AD160" s="49"/>
      <c r="AE160" s="49"/>
      <c r="AF160" s="49"/>
      <c r="AG160" s="49"/>
      <c r="AH160" s="49"/>
    </row>
    <row r="161" spans="1:97" x14ac:dyDescent="0.25">
      <c r="A161" s="49"/>
      <c r="B161" s="49"/>
      <c r="C161" s="49"/>
      <c r="D161" s="49"/>
      <c r="E161" s="49"/>
      <c r="F161" s="49"/>
      <c r="G161" s="49"/>
      <c r="H161" s="49"/>
      <c r="I161" s="49"/>
      <c r="J161" s="49"/>
      <c r="K161" s="49"/>
      <c r="L161" s="49"/>
      <c r="M161" s="49"/>
      <c r="N161" s="49"/>
      <c r="O161" s="49"/>
      <c r="P161" s="49"/>
      <c r="Q161" s="49"/>
      <c r="R161" s="49"/>
      <c r="S161" s="49"/>
      <c r="T161" s="49"/>
      <c r="U161" s="49"/>
      <c r="V161" s="49"/>
      <c r="W161" s="49"/>
      <c r="X161" s="49"/>
      <c r="Y161" s="49"/>
      <c r="Z161" s="49"/>
      <c r="AA161" s="49"/>
      <c r="AB161" s="49"/>
      <c r="AC161" s="49"/>
      <c r="AD161" s="49"/>
      <c r="AE161" s="49"/>
      <c r="AF161" s="49"/>
      <c r="AG161" s="49"/>
      <c r="AH161" s="49"/>
    </row>
    <row r="162" spans="1:97" x14ac:dyDescent="0.25">
      <c r="A162" s="49"/>
      <c r="B162" s="49"/>
      <c r="C162" s="49"/>
      <c r="D162" s="49"/>
      <c r="E162" s="88" t="s">
        <v>166</v>
      </c>
      <c r="F162" s="49"/>
      <c r="G162" s="49"/>
      <c r="H162" s="49"/>
      <c r="I162" s="49"/>
      <c r="J162" s="49"/>
      <c r="K162" s="49"/>
      <c r="L162" s="49"/>
      <c r="M162" s="49"/>
      <c r="N162" s="49"/>
      <c r="O162" s="49"/>
      <c r="P162" s="49"/>
      <c r="Q162" s="49"/>
      <c r="R162" s="49"/>
      <c r="S162" s="49"/>
      <c r="T162" s="49"/>
      <c r="U162" s="49"/>
      <c r="V162" s="49"/>
      <c r="W162" s="49"/>
      <c r="X162" s="49"/>
      <c r="Y162" s="49"/>
      <c r="Z162" s="49"/>
      <c r="AA162" s="49"/>
      <c r="AB162" s="49"/>
      <c r="AC162" s="49"/>
      <c r="AD162" s="49"/>
      <c r="AE162" s="49"/>
      <c r="AF162" s="49"/>
      <c r="AG162" s="49"/>
      <c r="AH162" s="49"/>
    </row>
    <row r="163" spans="1:97" x14ac:dyDescent="0.25">
      <c r="A163" s="49"/>
      <c r="B163" s="49"/>
      <c r="C163" s="49"/>
      <c r="D163" s="49"/>
      <c r="E163" s="49" t="s">
        <v>204</v>
      </c>
      <c r="F163" s="49"/>
      <c r="G163" s="49"/>
      <c r="H163" s="49"/>
      <c r="I163" s="49"/>
      <c r="J163" s="49"/>
      <c r="K163" s="49"/>
      <c r="L163" s="49"/>
      <c r="M163" s="49"/>
      <c r="N163" s="49"/>
      <c r="O163" s="49"/>
      <c r="P163" s="49"/>
      <c r="Q163" s="49"/>
      <c r="R163" s="49"/>
      <c r="S163" s="49"/>
      <c r="T163" s="49"/>
      <c r="U163" s="49"/>
      <c r="V163" s="49"/>
      <c r="W163" s="49"/>
      <c r="X163" s="49"/>
      <c r="Y163" s="49"/>
      <c r="Z163" s="49"/>
      <c r="AA163" s="49"/>
      <c r="AB163" s="49"/>
      <c r="AC163" s="49"/>
      <c r="AD163" s="49"/>
      <c r="AE163" s="49"/>
      <c r="AF163" s="49"/>
      <c r="AG163" s="49"/>
      <c r="AH163" s="49"/>
    </row>
    <row r="164" spans="1:97" x14ac:dyDescent="0.25">
      <c r="A164" s="49"/>
      <c r="B164" s="49"/>
      <c r="C164" s="49"/>
      <c r="D164" s="49"/>
      <c r="E164" s="49"/>
      <c r="F164" s="49"/>
      <c r="G164" s="49"/>
      <c r="H164" s="49"/>
      <c r="I164" s="49"/>
      <c r="J164" s="49"/>
      <c r="K164" s="49"/>
      <c r="L164" s="49"/>
      <c r="M164" s="49"/>
      <c r="N164" s="49"/>
      <c r="O164" s="49"/>
      <c r="P164" s="49"/>
      <c r="Q164" s="49"/>
      <c r="R164" s="49"/>
      <c r="S164" s="49"/>
      <c r="T164" s="49"/>
      <c r="U164" s="49"/>
      <c r="V164" s="49"/>
      <c r="W164" s="49"/>
      <c r="X164" s="49"/>
      <c r="Y164" s="49"/>
      <c r="Z164" s="49"/>
      <c r="AA164" s="49"/>
      <c r="AB164" s="49"/>
      <c r="AC164" s="49"/>
      <c r="AD164" s="49"/>
      <c r="AE164" s="49"/>
      <c r="AF164" s="49"/>
      <c r="AG164" s="49"/>
      <c r="AH164" s="49"/>
    </row>
    <row r="165" spans="1:97" ht="18.75" x14ac:dyDescent="0.3">
      <c r="A165" s="49"/>
      <c r="B165" s="49"/>
      <c r="C165" s="49"/>
      <c r="D165" s="89" t="s">
        <v>240</v>
      </c>
      <c r="E165" s="88"/>
      <c r="F165" s="49"/>
      <c r="G165" s="49"/>
      <c r="H165" s="49"/>
      <c r="I165" s="49"/>
      <c r="J165" s="49"/>
      <c r="K165" s="49"/>
      <c r="L165" s="49"/>
      <c r="M165" s="49"/>
      <c r="N165" s="49"/>
      <c r="O165" s="49"/>
      <c r="P165" s="49"/>
      <c r="Q165" s="49"/>
      <c r="R165" s="49"/>
      <c r="S165" s="49"/>
      <c r="T165" s="49"/>
      <c r="U165" s="49"/>
      <c r="V165" s="49"/>
      <c r="W165" s="49"/>
      <c r="X165" s="49"/>
      <c r="Y165" s="49"/>
      <c r="Z165" s="49"/>
      <c r="AA165" s="49"/>
      <c r="AB165" s="49"/>
      <c r="AC165" s="49"/>
      <c r="AD165" s="49"/>
      <c r="AE165" s="49"/>
      <c r="AF165" s="49"/>
      <c r="AG165" s="49"/>
      <c r="AH165" s="49"/>
    </row>
    <row r="166" spans="1:97" ht="15.75" x14ac:dyDescent="0.25">
      <c r="A166" s="49"/>
      <c r="B166" s="49"/>
      <c r="C166" s="49"/>
      <c r="D166" s="56" t="s">
        <v>117</v>
      </c>
      <c r="E166" s="56" t="s">
        <v>118</v>
      </c>
      <c r="F166" s="56" t="s">
        <v>119</v>
      </c>
      <c r="G166" s="56" t="s">
        <v>120</v>
      </c>
      <c r="H166" s="56" t="s">
        <v>121</v>
      </c>
      <c r="I166" s="56" t="s">
        <v>122</v>
      </c>
      <c r="J166" s="56" t="s">
        <v>123</v>
      </c>
      <c r="K166" s="56" t="s">
        <v>124</v>
      </c>
      <c r="L166" s="56" t="s">
        <v>125</v>
      </c>
      <c r="M166" s="90" t="s">
        <v>129</v>
      </c>
      <c r="N166" s="91" t="s">
        <v>214</v>
      </c>
      <c r="O166" s="49"/>
      <c r="P166" s="49"/>
      <c r="Q166" s="49"/>
      <c r="R166" s="49"/>
      <c r="S166" s="49"/>
      <c r="T166" s="49"/>
      <c r="U166" s="49"/>
      <c r="V166" s="49"/>
      <c r="W166" s="49"/>
      <c r="X166" s="49"/>
      <c r="Y166" s="49"/>
      <c r="Z166" s="49"/>
      <c r="AA166" s="49"/>
      <c r="AB166" s="49"/>
      <c r="AC166" s="49"/>
      <c r="AD166" s="49"/>
      <c r="AE166" s="49"/>
      <c r="AF166" s="49"/>
      <c r="AG166" s="49"/>
      <c r="AH166" s="49"/>
      <c r="CR166" s="57"/>
      <c r="CS166" s="57"/>
    </row>
    <row r="167" spans="1:97" x14ac:dyDescent="0.25">
      <c r="A167" s="49"/>
      <c r="B167" s="49"/>
      <c r="C167" s="49"/>
      <c r="D167" s="49"/>
      <c r="E167" s="49"/>
      <c r="F167" s="49"/>
      <c r="G167" s="49"/>
      <c r="H167" s="49"/>
      <c r="I167" s="49"/>
      <c r="J167" s="49"/>
      <c r="K167" s="49"/>
      <c r="L167" s="49"/>
      <c r="M167" s="49"/>
      <c r="N167" s="49"/>
      <c r="O167" s="49"/>
      <c r="P167" s="49"/>
      <c r="Q167" s="49"/>
      <c r="R167" s="49"/>
      <c r="S167" s="49"/>
      <c r="T167" s="49"/>
      <c r="U167" s="49"/>
      <c r="V167" s="49"/>
      <c r="W167" s="49"/>
      <c r="X167" s="49"/>
      <c r="Y167" s="49"/>
      <c r="Z167" s="49"/>
      <c r="AA167" s="49"/>
      <c r="AB167" s="49"/>
      <c r="AC167" s="49"/>
      <c r="AD167" s="49"/>
      <c r="AE167" s="49"/>
      <c r="AF167" s="49"/>
      <c r="AG167" s="49"/>
      <c r="AH167" s="49"/>
    </row>
  </sheetData>
  <mergeCells count="142">
    <mergeCell ref="AB2:AG2"/>
    <mergeCell ref="AJ39:AK39"/>
    <mergeCell ref="AO41:AP41"/>
    <mergeCell ref="AT41:AU41"/>
    <mergeCell ref="AY41:AZ41"/>
    <mergeCell ref="T40:U40"/>
    <mergeCell ref="Y40:Z40"/>
    <mergeCell ref="AX40:AY40"/>
    <mergeCell ref="AG3:AK3"/>
    <mergeCell ref="R3:V3"/>
    <mergeCell ref="AE41:AF41"/>
    <mergeCell ref="W36:AA36"/>
    <mergeCell ref="Z37:AA37"/>
    <mergeCell ref="Z39:AA39"/>
    <mergeCell ref="AD40:AE40"/>
    <mergeCell ref="AB36:AF36"/>
    <mergeCell ref="AE37:AF37"/>
    <mergeCell ref="AE39:AF39"/>
    <mergeCell ref="AH2:AN2"/>
    <mergeCell ref="R36:V36"/>
    <mergeCell ref="U37:V37"/>
    <mergeCell ref="U39:V39"/>
    <mergeCell ref="BC40:BD40"/>
    <mergeCell ref="AI40:AJ40"/>
    <mergeCell ref="AN40:AO40"/>
    <mergeCell ref="AS40:AT40"/>
    <mergeCell ref="BD41:BE41"/>
    <mergeCell ref="BA36:BE36"/>
    <mergeCell ref="BD37:BE37"/>
    <mergeCell ref="BD39:BE39"/>
    <mergeCell ref="AL36:AP36"/>
    <mergeCell ref="AO37:AP37"/>
    <mergeCell ref="AO39:AP39"/>
    <mergeCell ref="AQ36:AU36"/>
    <mergeCell ref="AT37:AU37"/>
    <mergeCell ref="AT39:AU39"/>
    <mergeCell ref="AV36:AZ36"/>
    <mergeCell ref="AY37:AZ37"/>
    <mergeCell ref="AY39:AZ39"/>
    <mergeCell ref="AJ41:AK41"/>
    <mergeCell ref="AG36:AK36"/>
    <mergeCell ref="AJ37:AK37"/>
    <mergeCell ref="BF3:BJ3"/>
    <mergeCell ref="BF36:BJ36"/>
    <mergeCell ref="BI37:BJ37"/>
    <mergeCell ref="BI39:BJ39"/>
    <mergeCell ref="BH40:BI40"/>
    <mergeCell ref="BI41:BJ41"/>
    <mergeCell ref="B37:G37"/>
    <mergeCell ref="B39:G39"/>
    <mergeCell ref="B40:G40"/>
    <mergeCell ref="B38:G38"/>
    <mergeCell ref="P41:Q41"/>
    <mergeCell ref="K41:L41"/>
    <mergeCell ref="U41:V41"/>
    <mergeCell ref="Z41:AA41"/>
    <mergeCell ref="AL3:AP3"/>
    <mergeCell ref="AQ3:AU3"/>
    <mergeCell ref="AV3:AZ3"/>
    <mergeCell ref="BA3:BE3"/>
    <mergeCell ref="W3:AA3"/>
    <mergeCell ref="J40:K40"/>
    <mergeCell ref="O40:P40"/>
    <mergeCell ref="AB3:AF3"/>
    <mergeCell ref="H3:L3"/>
    <mergeCell ref="M3:Q3"/>
    <mergeCell ref="BP3:BT3"/>
    <mergeCell ref="BP36:BT36"/>
    <mergeCell ref="BS37:BT37"/>
    <mergeCell ref="BS39:BT39"/>
    <mergeCell ref="BR40:BS40"/>
    <mergeCell ref="BS41:BT41"/>
    <mergeCell ref="BK3:BO3"/>
    <mergeCell ref="BK36:BO36"/>
    <mergeCell ref="BN37:BO37"/>
    <mergeCell ref="BN39:BO39"/>
    <mergeCell ref="BM40:BN40"/>
    <mergeCell ref="BX41:BY41"/>
    <mergeCell ref="BZ3:CD3"/>
    <mergeCell ref="BZ36:CD36"/>
    <mergeCell ref="CC37:CD37"/>
    <mergeCell ref="CC39:CD39"/>
    <mergeCell ref="CB40:CC40"/>
    <mergeCell ref="CC41:CD41"/>
    <mergeCell ref="BU3:BY3"/>
    <mergeCell ref="BU36:BY36"/>
    <mergeCell ref="BX37:BY37"/>
    <mergeCell ref="BX39:BY39"/>
    <mergeCell ref="BW40:BX40"/>
    <mergeCell ref="CJ3:CN3"/>
    <mergeCell ref="CJ36:CN36"/>
    <mergeCell ref="CM37:CN37"/>
    <mergeCell ref="CM39:CN39"/>
    <mergeCell ref="CL40:CM40"/>
    <mergeCell ref="CE3:CI3"/>
    <mergeCell ref="CE36:CI36"/>
    <mergeCell ref="CH37:CI37"/>
    <mergeCell ref="CH39:CI39"/>
    <mergeCell ref="CG40:CH40"/>
    <mergeCell ref="DB41:DC41"/>
    <mergeCell ref="M89:Q89"/>
    <mergeCell ref="CM41:CN41"/>
    <mergeCell ref="BN41:BO41"/>
    <mergeCell ref="B41:G41"/>
    <mergeCell ref="B94:B95"/>
    <mergeCell ref="CY3:DC3"/>
    <mergeCell ref="CY36:DC36"/>
    <mergeCell ref="DB37:DC37"/>
    <mergeCell ref="DB39:DC39"/>
    <mergeCell ref="DA40:DB40"/>
    <mergeCell ref="CR41:CS41"/>
    <mergeCell ref="CT3:CX3"/>
    <mergeCell ref="CT36:CX36"/>
    <mergeCell ref="CW37:CX37"/>
    <mergeCell ref="CW39:CX39"/>
    <mergeCell ref="CV40:CW40"/>
    <mergeCell ref="CW41:CX41"/>
    <mergeCell ref="CO3:CS3"/>
    <mergeCell ref="CO36:CS36"/>
    <mergeCell ref="CR37:CS37"/>
    <mergeCell ref="CR39:CS39"/>
    <mergeCell ref="CQ40:CR40"/>
    <mergeCell ref="CH41:CI41"/>
    <mergeCell ref="B2:C2"/>
    <mergeCell ref="H111:L111"/>
    <mergeCell ref="G112:G116"/>
    <mergeCell ref="K112:L112"/>
    <mergeCell ref="K114:L114"/>
    <mergeCell ref="J115:K115"/>
    <mergeCell ref="K116:L116"/>
    <mergeCell ref="E72:I72"/>
    <mergeCell ref="H59:J59"/>
    <mergeCell ref="B36:G36"/>
    <mergeCell ref="B3:G3"/>
    <mergeCell ref="H47:M49"/>
    <mergeCell ref="H43:O46"/>
    <mergeCell ref="H36:L36"/>
    <mergeCell ref="K37:L37"/>
    <mergeCell ref="K39:L39"/>
    <mergeCell ref="M36:Q36"/>
    <mergeCell ref="P37:Q37"/>
    <mergeCell ref="P39:Q39"/>
  </mergeCells>
  <conditionalFormatting sqref="A4:A35">
    <cfRule type="expression" dxfId="184" priority="44">
      <formula>OR($C4=DATE(YEAR($C4),1,1),$C4=(ROUND(DATE(YEAR($C4),4,MOD(234-11*MOD(YEAR($C4),19),30))/7,)*7-6)+1,$C4=DATE(YEAR($C4),5,1),$C4=DATE(YEAR($C4),5,8),$C4=(ROUND(DATE(YEAR($C4),4,MOD(234-11*MOD(YEAR($C4),19),30))/7,)*7-6)+39,$C4=(ROUND(DATE(YEAR($C4),4,MOD(234-11*MOD(YEAR($C4),19),30))/7,)*7-6)+50,$C4=DATE(YEAR($C4),7,14),$C4=DATE(YEAR($C4),8,15),$C4=DATE(YEAR($C4),11,1),$C4=DATE(YEAR($C4),11,11),$C4=DATE(YEAR($C4),12,25))</formula>
    </cfRule>
  </conditionalFormatting>
  <conditionalFormatting sqref="B4:B13">
    <cfRule type="expression" dxfId="183" priority="29">
      <formula>OR($C4=DATE(YEAR($C4),1,1),$C4=(ROUND(DATE(YEAR($C4),4,MOD(234-11*MOD(YEAR($C4),19),30))/7,)*7-6)+1,$C4=DATE(YEAR($C4),5,1),$C4=DATE(YEAR($C4),5,8),$C4=(ROUND(DATE(YEAR($C4),4,MOD(234-11*MOD(YEAR($C4),19),30))/7,)*7-6)+39,$C4=(ROUND(DATE(YEAR($C4),4,MOD(234-11*MOD(YEAR($C4),19),30))/7,)*7-6)+50,$C4=DATE(YEAR($C4),7,14),$C4=DATE(YEAR($C4),8,15),$C4=DATE(YEAR($C4),11,1),$C4=DATE(YEAR($C4),11,11),$C4=DATE(YEAR($C4),12,25))</formula>
    </cfRule>
    <cfRule type="expression" dxfId="182" priority="30">
      <formula>OR(WEEKDAY(B4)=1,WEEKDAY(B4)=7)</formula>
    </cfRule>
  </conditionalFormatting>
  <conditionalFormatting sqref="B15:B35">
    <cfRule type="expression" dxfId="181" priority="27">
      <formula>OR($C15=DATE(YEAR($C15),1,1),$C15=(ROUND(DATE(YEAR($C15),4,MOD(234-11*MOD(YEAR($C15),19),30))/7,)*7-6)+1,$C15=DATE(YEAR($C15),5,1),$C15=DATE(YEAR($C15),5,8),$C15=(ROUND(DATE(YEAR($C15),4,MOD(234-11*MOD(YEAR($C15),19),30))/7,)*7-6)+39,$C15=(ROUND(DATE(YEAR($C15),4,MOD(234-11*MOD(YEAR($C15),19),30))/7,)*7-6)+50,$C15=DATE(YEAR($C15),7,14),$C15=DATE(YEAR($C15),8,15),$C15=DATE(YEAR($C15),11,1),$C15=DATE(YEAR($C15),11,11),$C15=DATE(YEAR($C15),12,25))</formula>
    </cfRule>
    <cfRule type="expression" dxfId="180" priority="28">
      <formula>OR(WEEKDAY(B15)=1,WEEKDAY(B15)=7)</formula>
    </cfRule>
  </conditionalFormatting>
  <conditionalFormatting sqref="B122">
    <cfRule type="expression" dxfId="179" priority="2">
      <formula>OR(WEEKDAY(B122)=1,WEEKDAY(B122)=7)</formula>
    </cfRule>
    <cfRule type="expression" dxfId="178" priority="1">
      <formula>OR($C122=DATE(YEAR($C122),1,1),$C122=(ROUND(DATE(YEAR($C122),4,MOD(234-11*MOD(YEAR($C122),19),30))/7,)*7-6)+1,$C122=DATE(YEAR($C122),5,1),$C122=DATE(YEAR($C122),5,8),$C122=(ROUND(DATE(YEAR($C122),4,MOD(234-11*MOD(YEAR($C122),19),30))/7,)*7-6)+39,$C122=(ROUND(DATE(YEAR($C122),4,MOD(234-11*MOD(YEAR($C122),19),30))/7,)*7-6)+50,$C122=DATE(YEAR($C122),7,14),$C122=DATE(YEAR($C122),8,15),$C122=DATE(YEAR($C122),11,1),$C122=DATE(YEAR($C122),11,11),$C122=DATE(YEAR($C122),12,25))</formula>
    </cfRule>
  </conditionalFormatting>
  <conditionalFormatting sqref="B14:C14">
    <cfRule type="expression" dxfId="177" priority="689">
      <formula>OR(WEEKDAY(B14)=1,WEEKDAY(B14)=7)</formula>
    </cfRule>
  </conditionalFormatting>
  <conditionalFormatting sqref="B123:C124">
    <cfRule type="expression" dxfId="176" priority="10">
      <formula>OR($C123=DATE(YEAR($C123),1,1),$C123=(ROUND(DATE(YEAR($C123),4,MOD(234-11*MOD(YEAR($C123),19),30))/7,)*7-6)+1,$C123=DATE(YEAR($C123),5,1),$C123=DATE(YEAR($C123),5,8),$C123=(ROUND(DATE(YEAR($C123),4,MOD(234-11*MOD(YEAR($C123),19),30))/7,)*7-6)+39,$C123=(ROUND(DATE(YEAR($C123),4,MOD(234-11*MOD(YEAR($C123),19),30))/7,)*7-6)+50,$C123=DATE(YEAR($C123),7,14),$C123=DATE(YEAR($C123),8,15),$C123=DATE(YEAR($C123),11,1),$C123=DATE(YEAR($C123),11,11),$C123=DATE(YEAR($C123),12,25))</formula>
    </cfRule>
    <cfRule type="expression" dxfId="175" priority="11">
      <formula>OR(WEEKDAY(B123)=1,WEEKDAY(B123)=7)</formula>
    </cfRule>
  </conditionalFormatting>
  <conditionalFormatting sqref="C5">
    <cfRule type="expression" dxfId="174" priority="46">
      <formula>OR($C5=DATE(YEAR($C5),1,1),$C5=(ROUND(DATE(YEAR($C5),4,MOD(234+$C5-11*MOD(YEAR($C5),19),30))/7,)*7-6)+1,$C5=DATE(YEAR($C5),5,1),$C5=DATE(YEAR($C5),5,8),$C5=(ROUND(DATE(YEAR($C5),4,MOD(234-11*MOD(YEAR($C5),19),30))/7,)*7-6)+39,$C5=(ROUND(DATE(YEAR($C5),4,MOD(234-11*MOD(YEAR($C5),19),30))/7,)*7-6)+50,$C5=DATE(YEAR($C5),7,14),$C5=DATE(YEAR($C5),8,15),$C5+$A5=DATE(YEAR($C5),11,1),$C5=DATE(YEAR($C5),11,11),$C5=DATE(YEAR($C5),12,25))</formula>
    </cfRule>
    <cfRule type="expression" dxfId="173" priority="47">
      <formula>OR(WEEKDAY(C5)=1,WEEKDAY(C5)=7)</formula>
    </cfRule>
  </conditionalFormatting>
  <conditionalFormatting sqref="C5:C35 B14:C14">
    <cfRule type="expression" dxfId="172" priority="60">
      <formula>OR($C5=DATE(YEAR($C5),1,1),$C5=(ROUND(DATE(YEAR($C5),4,MOD(234-11*MOD(YEAR($C5),19),30))/7,)*7-6)+1,$C5=DATE(YEAR($C5),5,1),$C5=DATE(YEAR($C5),5,8),$C5=(ROUND(DATE(YEAR($C5),4,MOD(234-11*MOD(YEAR($C5),19),30))/7,)*7-6)+39,$C5=(ROUND(DATE(YEAR($C5),4,MOD(234-11*MOD(YEAR($C5),19),30))/7,)*7-6)+50,$C5=DATE(YEAR($C5),7,14),$C5=DATE(YEAR($C5),8,15),$C5=DATE(YEAR($C5),11,1),$C5=DATE(YEAR($C5),11,11),$C5=DATE(YEAR($C5),12,25))</formula>
    </cfRule>
  </conditionalFormatting>
  <conditionalFormatting sqref="C5:C35">
    <cfRule type="expression" dxfId="171" priority="63">
      <formula>OR(WEEKDAY(C5)=1,WEEKDAY(C5)=7)</formula>
    </cfRule>
  </conditionalFormatting>
  <conditionalFormatting sqref="C10:C13">
    <cfRule type="expression" dxfId="170" priority="19">
      <formula>OR($C10=DATE(YEAR($C10),1,1),$C10=(ROUND(DATE(YEAR($C10),4,MOD(234-11*MOD(YEAR($C10),19),30))/7,)*7-6)+1,$C10=DATE(YEAR($C10),5,1),$C10=DATE(YEAR($C10),5,8),$C10=(ROUND(DATE(YEAR($C10),4,MOD(234-11*MOD(YEAR($C10),19),30))/7,)*7-6)+39,$C10=(ROUND(DATE(YEAR($C10),4,MOD(234-11*MOD(YEAR($C10),19),30))/7,)*7-6)+50,$C10=DATE(YEAR($C10),7,14),$C10=DATE(YEAR($C10),8,15),$C10=DATE(YEAR($C10),11,1),$C10=DATE(YEAR($C10),11,11),$C10=DATE(YEAR($C10),12,25))</formula>
    </cfRule>
    <cfRule type="expression" dxfId="169" priority="20">
      <formula>OR(WEEKDAY(C10)=1,WEEKDAY(C10)=7)</formula>
    </cfRule>
  </conditionalFormatting>
  <conditionalFormatting sqref="C17">
    <cfRule type="expression" dxfId="168" priority="17">
      <formula>OR($C17=DATE(YEAR($C17),1,1),$C17=(ROUND(DATE(YEAR($C17),4,MOD(234-11*MOD(YEAR($C17),19),30))/7,)*7-6)+1,$C17=DATE(YEAR($C17),5,1),$C17=DATE(YEAR($C17),5,8),$C17=(ROUND(DATE(YEAR($C17),4,MOD(234-11*MOD(YEAR($C17),19),30))/7,)*7-6)+39,$C17=(ROUND(DATE(YEAR($C17),4,MOD(234-11*MOD(YEAR($C17),19),30))/7,)*7-6)+50,$C17=DATE(YEAR($C17),7,14),$C17=DATE(YEAR($C17),8,15),$C17=DATE(YEAR($C17),11,1),$C17=DATE(YEAR($C17),11,11),$C17=DATE(YEAR($C17),12,25))</formula>
    </cfRule>
    <cfRule type="expression" dxfId="167" priority="18">
      <formula>OR(WEEKDAY(C17)=1,WEEKDAY(C17)=7)</formula>
    </cfRule>
  </conditionalFormatting>
  <conditionalFormatting sqref="C24">
    <cfRule type="expression" dxfId="166" priority="50">
      <formula>OR($C24=DATE(YEAR($C24),1,1),$C24=(ROUND(DATE(YEAR($C24),4,MOD(234+$C24-11*MOD(YEAR($C24),19),30))/7,)*7-6)+1,$C24=DATE(YEAR($C24),5,1),$C24=DATE(YEAR($C24),5,8),$C24=(ROUND(DATE(YEAR($C24),4,MOD(234-11*MOD(YEAR($C24),19),30))/7,)*7-6)+39,$C24=(ROUND(DATE(YEAR($C24),4,MOD(234-11*MOD(YEAR($C24),19),30))/7,)*7-6)+50,$C24=DATE(YEAR($C24),7,14),$C24=DATE(YEAR($C24),8,15),$C24+$A24=DATE(YEAR($C24),11,1),$C24=DATE(YEAR($C24),11,11),$C24=DATE(YEAR($C24),12,25))</formula>
    </cfRule>
    <cfRule type="expression" dxfId="165" priority="51">
      <formula>OR(WEEKDAY(C24)=1,WEEKDAY(C24)=7)</formula>
    </cfRule>
  </conditionalFormatting>
  <conditionalFormatting sqref="C123:C124">
    <cfRule type="expression" dxfId="164" priority="6">
      <formula>OR($C123=DATE(YEAR($C123),1,1),$C123=(ROUND(DATE(YEAR($C123),4,MOD(234-11*MOD(YEAR($C123),19),30))/7,)*7-6)+1,$C123=DATE(YEAR($C123),5,1),$C123=DATE(YEAR($C123),5,8),$C123=(ROUND(DATE(YEAR($C123),4,MOD(234-11*MOD(YEAR($C123),19),30))/7,)*7-6)+39,$C123=(ROUND(DATE(YEAR($C123),4,MOD(234-11*MOD(YEAR($C123),19),30))/7,)*7-6)+50,$C123=DATE(YEAR($C123),7,14),$C123=DATE(YEAR($C123),8,15),$C123=DATE(YEAR($C123),11,1),$C123=DATE(YEAR($C123),11,11),$C123=DATE(YEAR($C123),12,25))</formula>
    </cfRule>
    <cfRule type="expression" dxfId="163" priority="7">
      <formula>OR(WEEKDAY(C123)=1,WEEKDAY(C123)=7)</formula>
    </cfRule>
  </conditionalFormatting>
  <conditionalFormatting sqref="D4:D35">
    <cfRule type="expression" dxfId="162" priority="45">
      <formula>OR($C4=DATE(YEAR($C4),1,1),$C4=(ROUND(DATE(YEAR($C4),4,MOD(234-11*MOD(YEAR($C4),19),30))/7,)*7-6)+1,$C4=DATE(YEAR($C4),5,1),$C4=DATE(YEAR($C4),5,8),$C4=(ROUND(DATE(YEAR($C4),4,MOD(234-11*MOD(YEAR($C4),19),30))/7,)*7-6)+39,$C4=(ROUND(DATE(YEAR($C4),4,MOD(234-11*MOD(YEAR($C4),19),30))/7,)*7-6)+50,$C4=DATE(YEAR($C4),7,14),$C4=DATE(YEAR($C4),8,15),$C4=DATE(YEAR($C4),11,1),$C4=DATE(YEAR($C4),11,11),$C4=DATE(YEAR($C4),12,25))</formula>
    </cfRule>
  </conditionalFormatting>
  <conditionalFormatting sqref="D122:D124">
    <cfRule type="expression" dxfId="161" priority="3">
      <formula>OR($C122=DATE(YEAR($C122),1,1),$C122=(ROUND(DATE(YEAR($C122),4,MOD(234-11*MOD(YEAR($C122),19),30))/7,)*7-6)+1,$C122=DATE(YEAR($C122),5,1),$C122=DATE(YEAR($C122),5,8),$C122=(ROUND(DATE(YEAR($C122),4,MOD(234-11*MOD(YEAR($C122),19),30))/7,)*7-6)+39,$C122=(ROUND(DATE(YEAR($C122),4,MOD(234-11*MOD(YEAR($C122),19),30))/7,)*7-6)+50,$C122=DATE(YEAR($C122),7,14),$C122=DATE(YEAR($C122),8,15),$C122=DATE(YEAR($C122),11,1),$C122=DATE(YEAR($C122),11,11),$C122=DATE(YEAR($C122),12,25))</formula>
    </cfRule>
  </conditionalFormatting>
  <conditionalFormatting sqref="F4:F35">
    <cfRule type="cellIs" dxfId="160" priority="352" operator="equal">
      <formula>"X"</formula>
    </cfRule>
  </conditionalFormatting>
  <conditionalFormatting sqref="F122:F124">
    <cfRule type="cellIs" dxfId="159" priority="4" operator="equal">
      <formula>"X"</formula>
    </cfRule>
  </conditionalFormatting>
  <conditionalFormatting sqref="H4:H35 M4:M35 R4:R35 W4:W35 AB4:AB35 AG4:AG35 AL4:AL35 AQ4:AQ35 AV4:AV35 BA4:BA35">
    <cfRule type="cellIs" dxfId="158" priority="1547" operator="equal">
      <formula>$E$46</formula>
    </cfRule>
    <cfRule type="cellIs" dxfId="157" priority="1546" operator="equal">
      <formula>$E$47</formula>
    </cfRule>
    <cfRule type="cellIs" dxfId="155" priority="1548" operator="equal">
      <formula>$E$45</formula>
    </cfRule>
  </conditionalFormatting>
  <conditionalFormatting sqref="H4:H35 M4:M35 AG4:AG35 AL4:AL35 AQ4:AQ35 AV4:AV35 BA4:BA35 R4:R35 W4:W35 AB4:AB35">
    <cfRule type="cellIs" dxfId="154" priority="1545" operator="equal">
      <formula>$E$48</formula>
    </cfRule>
  </conditionalFormatting>
  <conditionalFormatting sqref="H4:H35">
    <cfRule type="containsBlanks" dxfId="153" priority="544">
      <formula>LEN(TRIM(H4))=0</formula>
    </cfRule>
  </conditionalFormatting>
  <conditionalFormatting sqref="I4:I35">
    <cfRule type="expression" dxfId="152" priority="124">
      <formula>"k31&gt;1"</formula>
    </cfRule>
  </conditionalFormatting>
  <conditionalFormatting sqref="M4:M35">
    <cfRule type="containsBlanks" dxfId="151" priority="342">
      <formula>LEN(TRIM(M4))=0</formula>
    </cfRule>
  </conditionalFormatting>
  <conditionalFormatting sqref="M90:M91">
    <cfRule type="cellIs" dxfId="150" priority="117" operator="equal">
      <formula>$E$48</formula>
    </cfRule>
    <cfRule type="cellIs" dxfId="149" priority="118" operator="equal">
      <formula>$E$47</formula>
    </cfRule>
    <cfRule type="cellIs" dxfId="148" priority="119" operator="equal">
      <formula>$E$46</formula>
    </cfRule>
    <cfRule type="cellIs" dxfId="147" priority="120" operator="equal">
      <formula>$E$45</formula>
    </cfRule>
    <cfRule type="containsBlanks" dxfId="145" priority="114">
      <formula>LEN(TRIM(M90))=0</formula>
    </cfRule>
  </conditionalFormatting>
  <conditionalFormatting sqref="N4:N35">
    <cfRule type="expression" dxfId="144" priority="125">
      <formula>"k31&gt;1"</formula>
    </cfRule>
  </conditionalFormatting>
  <conditionalFormatting sqref="N90:N91">
    <cfRule type="expression" dxfId="143" priority="113">
      <formula>"k31&gt;1"</formula>
    </cfRule>
  </conditionalFormatting>
  <conditionalFormatting sqref="R4:R35">
    <cfRule type="containsBlanks" dxfId="142" priority="129">
      <formula>LEN(TRIM(R4))=0</formula>
    </cfRule>
  </conditionalFormatting>
  <conditionalFormatting sqref="S4:S35">
    <cfRule type="expression" dxfId="141" priority="330">
      <formula>"k31&gt;1"</formula>
    </cfRule>
  </conditionalFormatting>
  <conditionalFormatting sqref="W4:W35">
    <cfRule type="containsBlanks" dxfId="140" priority="128">
      <formula>LEN(TRIM(W4))=0</formula>
    </cfRule>
  </conditionalFormatting>
  <conditionalFormatting sqref="X4:X35">
    <cfRule type="expression" dxfId="139" priority="319">
      <formula>"k31&gt;1"</formula>
    </cfRule>
  </conditionalFormatting>
  <conditionalFormatting sqref="AB4:AB35">
    <cfRule type="containsBlanks" dxfId="138" priority="127">
      <formula>LEN(TRIM(AB4))=0</formula>
    </cfRule>
  </conditionalFormatting>
  <conditionalFormatting sqref="AC4:AC35">
    <cfRule type="expression" dxfId="137" priority="308">
      <formula>"k31&gt;1"</formula>
    </cfRule>
  </conditionalFormatting>
  <conditionalFormatting sqref="AG4:AG35">
    <cfRule type="containsBlanks" dxfId="136" priority="298">
      <formula>LEN(TRIM(AG4))=0</formula>
    </cfRule>
  </conditionalFormatting>
  <conditionalFormatting sqref="AH4:AH35">
    <cfRule type="expression" dxfId="135" priority="297">
      <formula>"k31&gt;1"</formula>
    </cfRule>
  </conditionalFormatting>
  <conditionalFormatting sqref="AL4:AL35">
    <cfRule type="containsBlanks" dxfId="134" priority="287">
      <formula>LEN(TRIM(AL4))=0</formula>
    </cfRule>
  </conditionalFormatting>
  <conditionalFormatting sqref="AM4:AM35">
    <cfRule type="expression" dxfId="133" priority="286">
      <formula>"k31&gt;1"</formula>
    </cfRule>
  </conditionalFormatting>
  <conditionalFormatting sqref="AQ4:AQ35">
    <cfRule type="containsBlanks" dxfId="132" priority="276">
      <formula>LEN(TRIM(AQ4))=0</formula>
    </cfRule>
  </conditionalFormatting>
  <conditionalFormatting sqref="AR4:AR35">
    <cfRule type="expression" dxfId="131" priority="275">
      <formula>"k31&gt;1"</formula>
    </cfRule>
  </conditionalFormatting>
  <conditionalFormatting sqref="AV4:AV35">
    <cfRule type="containsBlanks" dxfId="130" priority="265">
      <formula>LEN(TRIM(AV4))=0</formula>
    </cfRule>
  </conditionalFormatting>
  <conditionalFormatting sqref="AW4:AW35">
    <cfRule type="expression" dxfId="129" priority="264">
      <formula>"k31&gt;1"</formula>
    </cfRule>
  </conditionalFormatting>
  <conditionalFormatting sqref="BA4:BA35">
    <cfRule type="containsBlanks" dxfId="128" priority="254">
      <formula>LEN(TRIM(BA4))=0</formula>
    </cfRule>
  </conditionalFormatting>
  <conditionalFormatting sqref="BB4:BB35">
    <cfRule type="expression" dxfId="127" priority="253">
      <formula>"k31&gt;1"</formula>
    </cfRule>
  </conditionalFormatting>
  <conditionalFormatting sqref="BF4:BF35">
    <cfRule type="cellIs" dxfId="125" priority="238" operator="equal">
      <formula>$E$45</formula>
    </cfRule>
    <cfRule type="cellIs" dxfId="124" priority="237" operator="equal">
      <formula>$E$46</formula>
    </cfRule>
    <cfRule type="cellIs" dxfId="123" priority="235" operator="equal">
      <formula>$E$48</formula>
    </cfRule>
    <cfRule type="cellIs" dxfId="122" priority="236" operator="equal">
      <formula>$E$47</formula>
    </cfRule>
    <cfRule type="containsBlanks" dxfId="121" priority="230">
      <formula>LEN(TRIM(BF4))=0</formula>
    </cfRule>
  </conditionalFormatting>
  <conditionalFormatting sqref="BG4:BG35">
    <cfRule type="expression" dxfId="120" priority="229">
      <formula>"k31&gt;1"</formula>
    </cfRule>
  </conditionalFormatting>
  <conditionalFormatting sqref="BK4:BK35">
    <cfRule type="cellIs" dxfId="118" priority="227" operator="equal">
      <formula>$E$45</formula>
    </cfRule>
    <cfRule type="cellIs" dxfId="117" priority="226" operator="equal">
      <formula>$E$46</formula>
    </cfRule>
    <cfRule type="cellIs" dxfId="116" priority="225" operator="equal">
      <formula>$E$47</formula>
    </cfRule>
    <cfRule type="cellIs" dxfId="115" priority="224" operator="equal">
      <formula>$E$48</formula>
    </cfRule>
    <cfRule type="containsBlanks" dxfId="114" priority="219">
      <formula>LEN(TRIM(BK4))=0</formula>
    </cfRule>
  </conditionalFormatting>
  <conditionalFormatting sqref="BL4:BL35">
    <cfRule type="expression" dxfId="113" priority="218">
      <formula>"k31&gt;1"</formula>
    </cfRule>
  </conditionalFormatting>
  <conditionalFormatting sqref="BP4:BP35">
    <cfRule type="cellIs" dxfId="112" priority="214" operator="equal">
      <formula>$E$47</formula>
    </cfRule>
    <cfRule type="cellIs" dxfId="111" priority="213" operator="equal">
      <formula>$E$48</formula>
    </cfRule>
    <cfRule type="containsBlanks" dxfId="110" priority="208">
      <formula>LEN(TRIM(BP4))=0</formula>
    </cfRule>
    <cfRule type="cellIs" dxfId="108" priority="216" operator="equal">
      <formula>$E$45</formula>
    </cfRule>
    <cfRule type="cellIs" dxfId="107" priority="215" operator="equal">
      <formula>$E$46</formula>
    </cfRule>
  </conditionalFormatting>
  <conditionalFormatting sqref="BQ4:BQ35">
    <cfRule type="expression" dxfId="106" priority="207">
      <formula>"k31&gt;1"</formula>
    </cfRule>
  </conditionalFormatting>
  <conditionalFormatting sqref="BU4:BU35">
    <cfRule type="cellIs" dxfId="105" priority="202" operator="equal">
      <formula>$E$48</formula>
    </cfRule>
    <cfRule type="cellIs" dxfId="104" priority="204" operator="equal">
      <formula>$E$46</formula>
    </cfRule>
    <cfRule type="cellIs" dxfId="103" priority="203" operator="equal">
      <formula>$E$47</formula>
    </cfRule>
    <cfRule type="cellIs" dxfId="102" priority="205" operator="equal">
      <formula>$E$45</formula>
    </cfRule>
    <cfRule type="containsBlanks" dxfId="100" priority="197">
      <formula>LEN(TRIM(BU4))=0</formula>
    </cfRule>
  </conditionalFormatting>
  <conditionalFormatting sqref="BV4:BV35">
    <cfRule type="expression" dxfId="99" priority="196">
      <formula>"k31&gt;1"</formula>
    </cfRule>
  </conditionalFormatting>
  <conditionalFormatting sqref="BZ4:BZ35">
    <cfRule type="containsBlanks" dxfId="98" priority="186">
      <formula>LEN(TRIM(BZ4))=0</formula>
    </cfRule>
    <cfRule type="cellIs" dxfId="97" priority="191" operator="equal">
      <formula>$E$48</formula>
    </cfRule>
    <cfRule type="cellIs" dxfId="96" priority="192" operator="equal">
      <formula>$E$47</formula>
    </cfRule>
    <cfRule type="cellIs" dxfId="95" priority="193" operator="equal">
      <formula>$E$46</formula>
    </cfRule>
    <cfRule type="cellIs" dxfId="94" priority="194" operator="equal">
      <formula>$E$45</formula>
    </cfRule>
  </conditionalFormatting>
  <conditionalFormatting sqref="CA4:CA35">
    <cfRule type="expression" dxfId="92" priority="185">
      <formula>"k31&gt;1"</formula>
    </cfRule>
  </conditionalFormatting>
  <conditionalFormatting sqref="CE4:CE35">
    <cfRule type="cellIs" dxfId="90" priority="182" operator="equal">
      <formula>$E$46</formula>
    </cfRule>
    <cfRule type="containsBlanks" dxfId="89" priority="175">
      <formula>LEN(TRIM(CE4))=0</formula>
    </cfRule>
    <cfRule type="cellIs" dxfId="88" priority="180" operator="equal">
      <formula>$E$48</formula>
    </cfRule>
    <cfRule type="cellIs" dxfId="87" priority="181" operator="equal">
      <formula>$E$47</formula>
    </cfRule>
    <cfRule type="cellIs" dxfId="86" priority="183" operator="equal">
      <formula>$E$45</formula>
    </cfRule>
  </conditionalFormatting>
  <conditionalFormatting sqref="CF4:CF35">
    <cfRule type="expression" dxfId="85" priority="174">
      <formula>"k31&gt;1"</formula>
    </cfRule>
  </conditionalFormatting>
  <conditionalFormatting sqref="CJ4:CJ35">
    <cfRule type="cellIs" dxfId="83" priority="172" operator="equal">
      <formula>$E$45</formula>
    </cfRule>
    <cfRule type="cellIs" dxfId="82" priority="171" operator="equal">
      <formula>$E$46</formula>
    </cfRule>
    <cfRule type="cellIs" dxfId="81" priority="170" operator="equal">
      <formula>$E$47</formula>
    </cfRule>
    <cfRule type="cellIs" dxfId="80" priority="169" operator="equal">
      <formula>$E$48</formula>
    </cfRule>
    <cfRule type="containsBlanks" dxfId="79" priority="164">
      <formula>LEN(TRIM(CJ4))=0</formula>
    </cfRule>
  </conditionalFormatting>
  <conditionalFormatting sqref="CK4:CK35">
    <cfRule type="expression" dxfId="78" priority="163">
      <formula>"k31&gt;1"</formula>
    </cfRule>
  </conditionalFormatting>
  <conditionalFormatting sqref="CO4:CO35">
    <cfRule type="cellIs" dxfId="77" priority="161" operator="equal">
      <formula>$E$45</formula>
    </cfRule>
    <cfRule type="cellIs" dxfId="76" priority="160" operator="equal">
      <formula>$E$46</formula>
    </cfRule>
    <cfRule type="cellIs" dxfId="75" priority="159" operator="equal">
      <formula>$E$47</formula>
    </cfRule>
    <cfRule type="cellIs" dxfId="74" priority="158" operator="equal">
      <formula>$E$48</formula>
    </cfRule>
    <cfRule type="containsBlanks" dxfId="73" priority="153">
      <formula>LEN(TRIM(CO4))=0</formula>
    </cfRule>
  </conditionalFormatting>
  <conditionalFormatting sqref="CP4:CP35">
    <cfRule type="expression" dxfId="71" priority="152">
      <formula>"k31&gt;1"</formula>
    </cfRule>
  </conditionalFormatting>
  <conditionalFormatting sqref="CT4:CT35">
    <cfRule type="cellIs" dxfId="70" priority="150" operator="equal">
      <formula>$E$45</formula>
    </cfRule>
    <cfRule type="cellIs" dxfId="69" priority="149" operator="equal">
      <formula>$E$46</formula>
    </cfRule>
    <cfRule type="cellIs" dxfId="68" priority="148" operator="equal">
      <formula>$E$47</formula>
    </cfRule>
    <cfRule type="containsBlanks" dxfId="67" priority="142">
      <formula>LEN(TRIM(CT4))=0</formula>
    </cfRule>
    <cfRule type="cellIs" dxfId="66" priority="147" operator="equal">
      <formula>$E$48</formula>
    </cfRule>
  </conditionalFormatting>
  <conditionalFormatting sqref="CU4:CU35">
    <cfRule type="expression" dxfId="64" priority="141">
      <formula>"k31&gt;1"</formula>
    </cfRule>
  </conditionalFormatting>
  <conditionalFormatting sqref="CY4:CY35">
    <cfRule type="containsBlanks" dxfId="63" priority="131">
      <formula>LEN(TRIM(CY4))=0</formula>
    </cfRule>
    <cfRule type="cellIs" dxfId="62" priority="136" operator="equal">
      <formula>$E$48</formula>
    </cfRule>
    <cfRule type="cellIs" dxfId="60" priority="139" operator="equal">
      <formula>$E$45</formula>
    </cfRule>
    <cfRule type="cellIs" dxfId="59" priority="138" operator="equal">
      <formula>$E$46</formula>
    </cfRule>
    <cfRule type="cellIs" dxfId="58" priority="137" operator="equal">
      <formula>$E$47</formula>
    </cfRule>
  </conditionalFormatting>
  <conditionalFormatting sqref="CZ4:CZ35">
    <cfRule type="expression" dxfId="57" priority="130">
      <formula>"k31&gt;1"</formula>
    </cfRule>
  </conditionalFormatting>
  <pageMargins left="0.23622047244094491" right="0.23622047244094491" top="0.74803149606299213" bottom="0.74803149606299213" header="0.31496062992125984" footer="0.31496062992125984"/>
  <pageSetup paperSize="9" scale="63" orientation="landscape" r:id="rId1"/>
  <rowBreaks count="1" manualBreakCount="1">
    <brk id="42" max="16383" man="1"/>
  </rowBreaks>
  <colBreaks count="1" manualBreakCount="1">
    <brk id="37" max="41" man="1"/>
  </colBreaks>
  <drawing r:id="rId2"/>
  <extLst>
    <ext xmlns:x14="http://schemas.microsoft.com/office/spreadsheetml/2009/9/main" uri="{78C0D931-6437-407d-A8EE-F0AAD7539E65}">
      <x14:conditionalFormattings>
        <x14:conditionalFormatting xmlns:xm="http://schemas.microsoft.com/office/excel/2006/main">
          <x14:cfRule type="iconSet" priority="1595" id="{18153CB7-1E0F-4DC5-94F8-DCC0B2553154}">
            <x14:iconSet iconSet="3Signs" showValue="0" custom="1">
              <x14:cfvo type="percent">
                <xm:f>0</xm:f>
              </x14:cfvo>
              <x14:cfvo type="num">
                <xm:f>$E$52</xm:f>
              </x14:cfvo>
              <x14:cfvo type="num">
                <xm:f>$E$51</xm:f>
              </x14:cfvo>
              <x14:cfIcon iconSet="3TrafficLights1" iconId="2"/>
              <x14:cfIcon iconSet="3Signs" iconId="1"/>
              <x14:cfIcon iconSet="3Signs" iconId="0"/>
            </x14:iconSet>
          </x14:cfRule>
          <xm:sqref>E4</xm:sqref>
        </x14:conditionalFormatting>
        <x14:conditionalFormatting xmlns:xm="http://schemas.microsoft.com/office/excel/2006/main">
          <x14:cfRule type="iconSet" priority="1596" id="{2A0888BF-98D1-42B8-9324-7D285319066A}">
            <x14:iconSet iconSet="3Signs" showValue="0" custom="1">
              <x14:cfvo type="percent">
                <xm:f>0</xm:f>
              </x14:cfvo>
              <x14:cfvo type="num">
                <xm:f>$E$52</xm:f>
              </x14:cfvo>
              <x14:cfvo type="num">
                <xm:f>$E$51</xm:f>
              </x14:cfvo>
              <x14:cfIcon iconSet="3TrafficLights1" iconId="2"/>
              <x14:cfIcon iconSet="3Signs" iconId="1"/>
              <x14:cfIcon iconSet="3Signs" iconId="0"/>
            </x14:iconSet>
          </x14:cfRule>
          <xm:sqref>E5:E35</xm:sqref>
        </x14:conditionalFormatting>
        <x14:conditionalFormatting xmlns:xm="http://schemas.microsoft.com/office/excel/2006/main">
          <x14:cfRule type="iconSet" priority="5" id="{B7D2B2F3-17B9-4B1B-83C1-13BB5376BCAD}">
            <x14:iconSet iconSet="3Signs" showValue="0" custom="1">
              <x14:cfvo type="percent">
                <xm:f>0</xm:f>
              </x14:cfvo>
              <x14:cfvo type="num">
                <xm:f>$E$52</xm:f>
              </x14:cfvo>
              <x14:cfvo type="num">
                <xm:f>$E$51</xm:f>
              </x14:cfvo>
              <x14:cfIcon iconSet="3TrafficLights1" iconId="2"/>
              <x14:cfIcon iconSet="3Signs" iconId="1"/>
              <x14:cfIcon iconSet="3Signs" iconId="0"/>
            </x14:iconSet>
          </x14:cfRule>
          <xm:sqref>E122</xm:sqref>
        </x14:conditionalFormatting>
        <x14:conditionalFormatting xmlns:xm="http://schemas.microsoft.com/office/excel/2006/main">
          <x14:cfRule type="iconSet" priority="16" id="{6D9DA2A7-56B3-4733-90FF-E12FDA1C0F2F}">
            <x14:iconSet iconSet="3Signs" showValue="0" custom="1">
              <x14:cfvo type="percent">
                <xm:f>0</xm:f>
              </x14:cfvo>
              <x14:cfvo type="num">
                <xm:f>$E$52</xm:f>
              </x14:cfvo>
              <x14:cfvo type="num">
                <xm:f>$E$51</xm:f>
              </x14:cfvo>
              <x14:cfIcon iconSet="3TrafficLights1" iconId="2"/>
              <x14:cfIcon iconSet="3Signs" iconId="1"/>
              <x14:cfIcon iconSet="3Signs" iconId="0"/>
            </x14:iconSet>
          </x14:cfRule>
          <xm:sqref>E123:E124</xm:sqref>
        </x14:conditionalFormatting>
        <x14:conditionalFormatting xmlns:xm="http://schemas.microsoft.com/office/excel/2006/main">
          <x14:cfRule type="iconSet" priority="573" id="{3E8EC853-E1F8-45A5-BA35-D9D9940A665F}">
            <x14:iconSet iconSet="3Signs" showValue="0" custom="1">
              <x14:cfvo type="percent">
                <xm:f>0</xm:f>
              </x14:cfvo>
              <x14:cfvo type="num">
                <xm:f>$E$52</xm:f>
              </x14:cfvo>
              <x14:cfvo type="num">
                <xm:f>$E$51</xm:f>
              </x14:cfvo>
              <x14:cfIcon iconSet="3TrafficLights1" iconId="2"/>
              <x14:cfIcon iconSet="3Signs" iconId="1"/>
              <x14:cfIcon iconSet="3Signs" iconId="0"/>
            </x14:iconSet>
          </x14:cfRule>
          <xm:sqref>F51:F53</xm:sqref>
        </x14:conditionalFormatting>
        <x14:conditionalFormatting xmlns:xm="http://schemas.microsoft.com/office/excel/2006/main">
          <x14:cfRule type="containsText" priority="1549" operator="containsText" id="{F85B7180-B756-419A-995D-3E164BB2A737}">
            <xm:f>NOT(ISERROR(SEARCH($E$44,H4)))</xm:f>
            <xm:f>$E$44</xm:f>
            <x14:dxf>
              <font>
                <color theme="2" tint="-0.499984740745262"/>
              </font>
              <fill>
                <patternFill>
                  <bgColor theme="9" tint="0.39994506668294322"/>
                </patternFill>
              </fill>
            </x14:dxf>
          </x14:cfRule>
          <xm:sqref>H4:H35 M4:M35 R4:R35 W4:W35 AB4:AB35 AG4:AG35 AL4:AL35 AQ4:AQ35 AV4:AV35 BA4:BA35</xm:sqref>
        </x14:conditionalFormatting>
        <x14:conditionalFormatting xmlns:xm="http://schemas.microsoft.com/office/excel/2006/main">
          <x14:cfRule type="containsText" priority="121" operator="containsText" id="{CEA7FDB5-A882-4A74-9C9A-75833CAABE2A}">
            <xm:f>NOT(ISERROR(SEARCH($E$44,M90)))</xm:f>
            <xm:f>$E$44</xm:f>
            <x14:dxf>
              <font>
                <color theme="2" tint="-0.499984740745262"/>
              </font>
              <fill>
                <patternFill>
                  <bgColor theme="9" tint="0.39994506668294322"/>
                </patternFill>
              </fill>
            </x14:dxf>
          </x14:cfRule>
          <xm:sqref>M90:M91</xm:sqref>
        </x14:conditionalFormatting>
        <x14:conditionalFormatting xmlns:xm="http://schemas.microsoft.com/office/excel/2006/main">
          <x14:cfRule type="containsText" priority="239" operator="containsText" id="{C972BF8A-32F0-47BA-BD66-10F49A47EB7D}">
            <xm:f>NOT(ISERROR(SEARCH($E$44,BF4)))</xm:f>
            <xm:f>$E$44</xm:f>
            <x14:dxf>
              <font>
                <color theme="2" tint="-0.499984740745262"/>
              </font>
              <fill>
                <patternFill>
                  <bgColor theme="9" tint="0.39994506668294322"/>
                </patternFill>
              </fill>
            </x14:dxf>
          </x14:cfRule>
          <xm:sqref>BF4:BF35</xm:sqref>
        </x14:conditionalFormatting>
        <x14:conditionalFormatting xmlns:xm="http://schemas.microsoft.com/office/excel/2006/main">
          <x14:cfRule type="containsText" priority="228" operator="containsText" id="{B91A0830-EC17-4F5E-97B1-D7729F90EC2B}">
            <xm:f>NOT(ISERROR(SEARCH($E$44,BK4)))</xm:f>
            <xm:f>$E$44</xm:f>
            <x14:dxf>
              <font>
                <color theme="2" tint="-0.499984740745262"/>
              </font>
              <fill>
                <patternFill>
                  <bgColor theme="9" tint="0.39994506668294322"/>
                </patternFill>
              </fill>
            </x14:dxf>
          </x14:cfRule>
          <xm:sqref>BK4:BK35</xm:sqref>
        </x14:conditionalFormatting>
        <x14:conditionalFormatting xmlns:xm="http://schemas.microsoft.com/office/excel/2006/main">
          <x14:cfRule type="containsText" priority="217" operator="containsText" id="{AFC896E6-9649-4875-B99B-FD204383FC82}">
            <xm:f>NOT(ISERROR(SEARCH($E$44,BP4)))</xm:f>
            <xm:f>$E$44</xm:f>
            <x14:dxf>
              <font>
                <color theme="2" tint="-0.499984740745262"/>
              </font>
              <fill>
                <patternFill>
                  <bgColor theme="9" tint="0.39994506668294322"/>
                </patternFill>
              </fill>
            </x14:dxf>
          </x14:cfRule>
          <xm:sqref>BP4:BP35</xm:sqref>
        </x14:conditionalFormatting>
        <x14:conditionalFormatting xmlns:xm="http://schemas.microsoft.com/office/excel/2006/main">
          <x14:cfRule type="containsText" priority="206" operator="containsText" id="{DDBBA674-83E2-49C3-B678-9B42086FF2A8}">
            <xm:f>NOT(ISERROR(SEARCH($E$44,BU4)))</xm:f>
            <xm:f>$E$44</xm:f>
            <x14:dxf>
              <font>
                <color theme="2" tint="-0.499984740745262"/>
              </font>
              <fill>
                <patternFill>
                  <bgColor theme="9" tint="0.39994506668294322"/>
                </patternFill>
              </fill>
            </x14:dxf>
          </x14:cfRule>
          <xm:sqref>BU4:BU35</xm:sqref>
        </x14:conditionalFormatting>
        <x14:conditionalFormatting xmlns:xm="http://schemas.microsoft.com/office/excel/2006/main">
          <x14:cfRule type="containsText" priority="195" operator="containsText" id="{92C7EF23-AA7B-4F58-A90B-291E4BA9068F}">
            <xm:f>NOT(ISERROR(SEARCH($E$44,BZ4)))</xm:f>
            <xm:f>$E$44</xm:f>
            <x14:dxf>
              <font>
                <color theme="2" tint="-0.499984740745262"/>
              </font>
              <fill>
                <patternFill>
                  <bgColor theme="9" tint="0.39994506668294322"/>
                </patternFill>
              </fill>
            </x14:dxf>
          </x14:cfRule>
          <xm:sqref>BZ4:BZ35</xm:sqref>
        </x14:conditionalFormatting>
        <x14:conditionalFormatting xmlns:xm="http://schemas.microsoft.com/office/excel/2006/main">
          <x14:cfRule type="containsText" priority="184" operator="containsText" id="{9E7A37D7-A26F-4FFA-BABA-98BC76A32F97}">
            <xm:f>NOT(ISERROR(SEARCH($E$44,CE4)))</xm:f>
            <xm:f>$E$44</xm:f>
            <x14:dxf>
              <font>
                <color theme="2" tint="-0.499984740745262"/>
              </font>
              <fill>
                <patternFill>
                  <bgColor theme="9" tint="0.39994506668294322"/>
                </patternFill>
              </fill>
            </x14:dxf>
          </x14:cfRule>
          <xm:sqref>CE4:CE35</xm:sqref>
        </x14:conditionalFormatting>
        <x14:conditionalFormatting xmlns:xm="http://schemas.microsoft.com/office/excel/2006/main">
          <x14:cfRule type="containsText" priority="173" operator="containsText" id="{7DEE9C0D-044F-4C66-9AF1-AEF1E6BEFEA4}">
            <xm:f>NOT(ISERROR(SEARCH($E$44,CJ4)))</xm:f>
            <xm:f>$E$44</xm:f>
            <x14:dxf>
              <font>
                <color theme="2" tint="-0.499984740745262"/>
              </font>
              <fill>
                <patternFill>
                  <bgColor theme="9" tint="0.39994506668294322"/>
                </patternFill>
              </fill>
            </x14:dxf>
          </x14:cfRule>
          <xm:sqref>CJ4:CJ35</xm:sqref>
        </x14:conditionalFormatting>
        <x14:conditionalFormatting xmlns:xm="http://schemas.microsoft.com/office/excel/2006/main">
          <x14:cfRule type="containsText" priority="162" operator="containsText" id="{AEC73BC8-80EB-4B2B-A7F2-DD17BC41A2D3}">
            <xm:f>NOT(ISERROR(SEARCH($E$44,CO4)))</xm:f>
            <xm:f>$E$44</xm:f>
            <x14:dxf>
              <font>
                <color theme="2" tint="-0.499984740745262"/>
              </font>
              <fill>
                <patternFill>
                  <bgColor theme="9" tint="0.39994506668294322"/>
                </patternFill>
              </fill>
            </x14:dxf>
          </x14:cfRule>
          <xm:sqref>CO4:CO35</xm:sqref>
        </x14:conditionalFormatting>
        <x14:conditionalFormatting xmlns:xm="http://schemas.microsoft.com/office/excel/2006/main">
          <x14:cfRule type="containsText" priority="151" operator="containsText" id="{8EC95C84-23DC-4991-BAF0-499F4034BFBE}">
            <xm:f>NOT(ISERROR(SEARCH($E$44,CT4)))</xm:f>
            <xm:f>$E$44</xm:f>
            <x14:dxf>
              <font>
                <color theme="2" tint="-0.499984740745262"/>
              </font>
              <fill>
                <patternFill>
                  <bgColor theme="9" tint="0.39994506668294322"/>
                </patternFill>
              </fill>
            </x14:dxf>
          </x14:cfRule>
          <xm:sqref>CT4:CT35</xm:sqref>
        </x14:conditionalFormatting>
        <x14:conditionalFormatting xmlns:xm="http://schemas.microsoft.com/office/excel/2006/main">
          <x14:cfRule type="containsText" priority="140" operator="containsText" id="{30013536-0DC9-4EEF-A076-2AD49E29493E}">
            <xm:f>NOT(ISERROR(SEARCH($E$44,CY4)))</xm:f>
            <xm:f>$E$44</xm:f>
            <x14:dxf>
              <font>
                <color theme="2" tint="-0.499984740745262"/>
              </font>
              <fill>
                <patternFill>
                  <bgColor theme="9" tint="0.39994506668294322"/>
                </patternFill>
              </fill>
            </x14:dxf>
          </x14:cfRule>
          <xm:sqref>CY4:CY35</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1"/>
  <dimension ref="A2:CY130"/>
  <sheetViews>
    <sheetView zoomScaleNormal="100" workbookViewId="0">
      <selection activeCell="AX10" sqref="AX10"/>
    </sheetView>
  </sheetViews>
  <sheetFormatPr baseColWidth="10" defaultRowHeight="15" x14ac:dyDescent="0.25"/>
  <cols>
    <col min="1" max="1" width="4" customWidth="1"/>
    <col min="2" max="2" width="25" customWidth="1"/>
    <col min="3" max="3" width="7.85546875" customWidth="1"/>
    <col min="4" max="34" width="7.140625" customWidth="1"/>
    <col min="35" max="35" width="3" customWidth="1"/>
    <col min="36" max="40" width="5" customWidth="1"/>
    <col min="41" max="41" width="8.85546875" customWidth="1"/>
    <col min="42" max="42" width="2.42578125" customWidth="1"/>
    <col min="43" max="43" width="18.140625" customWidth="1"/>
    <col min="44" max="44" width="17.5703125" customWidth="1"/>
    <col min="45" max="45" width="18.28515625" bestFit="1" customWidth="1"/>
    <col min="46" max="46" width="9.140625" customWidth="1"/>
    <col min="47" max="47" width="17.7109375" customWidth="1"/>
    <col min="48" max="48" width="12.85546875" bestFit="1" customWidth="1"/>
  </cols>
  <sheetData>
    <row r="2" spans="1:48" ht="31.5" x14ac:dyDescent="0.25">
      <c r="B2" s="166" t="s">
        <v>470</v>
      </c>
      <c r="C2" s="167" t="s">
        <v>479</v>
      </c>
      <c r="D2" s="137"/>
      <c r="E2" s="137"/>
      <c r="F2" s="137"/>
      <c r="G2" s="137"/>
      <c r="H2" s="137"/>
      <c r="I2" s="137"/>
      <c r="J2" s="137"/>
      <c r="K2" s="137"/>
      <c r="L2" s="137"/>
      <c r="M2" s="137"/>
      <c r="N2" s="137"/>
      <c r="O2" s="137"/>
      <c r="P2" s="137"/>
      <c r="Q2" s="137"/>
      <c r="R2" s="611" t="s">
        <v>92</v>
      </c>
      <c r="S2" s="611"/>
      <c r="T2" s="611"/>
      <c r="U2" s="611"/>
      <c r="V2" s="611"/>
      <c r="W2" s="611"/>
      <c r="X2" s="579">
        <f ca="1">NOW()</f>
        <v>46257.61746898148</v>
      </c>
      <c r="Y2" s="579"/>
      <c r="Z2" s="579"/>
      <c r="AA2" s="579"/>
      <c r="AB2" s="579"/>
      <c r="AC2" s="579"/>
      <c r="AD2" s="137"/>
      <c r="AE2" s="137"/>
      <c r="AF2" s="137"/>
      <c r="AG2" s="137"/>
      <c r="AH2" s="138"/>
      <c r="AJ2" s="524" t="s">
        <v>704</v>
      </c>
    </row>
    <row r="4" spans="1:48" ht="15.75" thickBot="1" x14ac:dyDescent="0.3">
      <c r="B4" s="67" t="s">
        <v>242</v>
      </c>
      <c r="C4" s="52">
        <f t="shared" ref="C4:AH4" si="0">WEEKNUM(C6,2)</f>
        <v>1</v>
      </c>
      <c r="D4" s="52">
        <f t="shared" si="0"/>
        <v>1</v>
      </c>
      <c r="E4" s="52">
        <f t="shared" si="0"/>
        <v>1</v>
      </c>
      <c r="F4" s="52">
        <f t="shared" si="0"/>
        <v>1</v>
      </c>
      <c r="G4" s="52">
        <f t="shared" si="0"/>
        <v>2</v>
      </c>
      <c r="H4" s="52">
        <f t="shared" si="0"/>
        <v>2</v>
      </c>
      <c r="I4" s="52">
        <f t="shared" si="0"/>
        <v>2</v>
      </c>
      <c r="J4" s="52">
        <f t="shared" si="0"/>
        <v>2</v>
      </c>
      <c r="K4" s="52">
        <f t="shared" si="0"/>
        <v>2</v>
      </c>
      <c r="L4" s="52">
        <f t="shared" si="0"/>
        <v>2</v>
      </c>
      <c r="M4" s="52">
        <f t="shared" si="0"/>
        <v>2</v>
      </c>
      <c r="N4" s="52">
        <f t="shared" si="0"/>
        <v>3</v>
      </c>
      <c r="O4" s="52">
        <f t="shared" si="0"/>
        <v>3</v>
      </c>
      <c r="P4" s="52">
        <f t="shared" si="0"/>
        <v>3</v>
      </c>
      <c r="Q4" s="52">
        <f t="shared" si="0"/>
        <v>3</v>
      </c>
      <c r="R4" s="52">
        <f t="shared" si="0"/>
        <v>3</v>
      </c>
      <c r="S4" s="52">
        <f t="shared" si="0"/>
        <v>3</v>
      </c>
      <c r="T4" s="52">
        <f t="shared" si="0"/>
        <v>3</v>
      </c>
      <c r="U4" s="52">
        <f t="shared" si="0"/>
        <v>4</v>
      </c>
      <c r="V4" s="52">
        <f t="shared" si="0"/>
        <v>4</v>
      </c>
      <c r="W4" s="52">
        <f t="shared" si="0"/>
        <v>4</v>
      </c>
      <c r="X4" s="52">
        <f t="shared" si="0"/>
        <v>4</v>
      </c>
      <c r="Y4" s="52">
        <f t="shared" si="0"/>
        <v>4</v>
      </c>
      <c r="Z4" s="52">
        <f t="shared" si="0"/>
        <v>4</v>
      </c>
      <c r="AA4" s="52">
        <f t="shared" si="0"/>
        <v>4</v>
      </c>
      <c r="AB4" s="52">
        <f t="shared" si="0"/>
        <v>5</v>
      </c>
      <c r="AC4" s="52">
        <f t="shared" si="0"/>
        <v>5</v>
      </c>
      <c r="AD4" s="52">
        <f t="shared" si="0"/>
        <v>5</v>
      </c>
      <c r="AE4" s="52">
        <f t="shared" si="0"/>
        <v>5</v>
      </c>
      <c r="AF4" s="52">
        <f t="shared" si="0"/>
        <v>5</v>
      </c>
      <c r="AG4" s="52">
        <f t="shared" si="0"/>
        <v>5</v>
      </c>
      <c r="AH4" s="52">
        <f t="shared" si="0"/>
        <v>5</v>
      </c>
    </row>
    <row r="5" spans="1:48" ht="24" thickTop="1" thickBot="1" x14ac:dyDescent="0.35">
      <c r="A5" s="61"/>
      <c r="B5" s="128">
        <f>YEAR(C6)</f>
        <v>2026</v>
      </c>
      <c r="C5" s="122">
        <f>C6</f>
        <v>46023</v>
      </c>
      <c r="D5" s="122">
        <f>D6</f>
        <v>46024</v>
      </c>
      <c r="E5" s="122">
        <f t="shared" ref="E5:AH5" si="1">E6</f>
        <v>46025</v>
      </c>
      <c r="F5" s="122">
        <f t="shared" si="1"/>
        <v>46026</v>
      </c>
      <c r="G5" s="122">
        <f t="shared" si="1"/>
        <v>46027</v>
      </c>
      <c r="H5" s="122">
        <f t="shared" si="1"/>
        <v>46028</v>
      </c>
      <c r="I5" s="122">
        <f t="shared" si="1"/>
        <v>46029</v>
      </c>
      <c r="J5" s="122">
        <f t="shared" si="1"/>
        <v>46030</v>
      </c>
      <c r="K5" s="122">
        <f t="shared" si="1"/>
        <v>46031</v>
      </c>
      <c r="L5" s="122">
        <f t="shared" si="1"/>
        <v>46032</v>
      </c>
      <c r="M5" s="122">
        <f t="shared" si="1"/>
        <v>46033</v>
      </c>
      <c r="N5" s="122">
        <f t="shared" si="1"/>
        <v>46034</v>
      </c>
      <c r="O5" s="122">
        <f t="shared" si="1"/>
        <v>46035</v>
      </c>
      <c r="P5" s="122">
        <f t="shared" si="1"/>
        <v>46036</v>
      </c>
      <c r="Q5" s="122">
        <f t="shared" si="1"/>
        <v>46037</v>
      </c>
      <c r="R5" s="122">
        <f t="shared" si="1"/>
        <v>46038</v>
      </c>
      <c r="S5" s="122">
        <f t="shared" si="1"/>
        <v>46039</v>
      </c>
      <c r="T5" s="122">
        <f t="shared" si="1"/>
        <v>46040</v>
      </c>
      <c r="U5" s="122">
        <f t="shared" si="1"/>
        <v>46041</v>
      </c>
      <c r="V5" s="122">
        <f t="shared" si="1"/>
        <v>46042</v>
      </c>
      <c r="W5" s="122">
        <f t="shared" si="1"/>
        <v>46043</v>
      </c>
      <c r="X5" s="122">
        <f t="shared" si="1"/>
        <v>46044</v>
      </c>
      <c r="Y5" s="122">
        <f t="shared" si="1"/>
        <v>46045</v>
      </c>
      <c r="Z5" s="122">
        <f t="shared" si="1"/>
        <v>46046</v>
      </c>
      <c r="AA5" s="122">
        <f t="shared" si="1"/>
        <v>46047</v>
      </c>
      <c r="AB5" s="122">
        <f t="shared" si="1"/>
        <v>46048</v>
      </c>
      <c r="AC5" s="122">
        <f t="shared" si="1"/>
        <v>46049</v>
      </c>
      <c r="AD5" s="122">
        <f t="shared" si="1"/>
        <v>46050</v>
      </c>
      <c r="AE5" s="122">
        <f t="shared" si="1"/>
        <v>46051</v>
      </c>
      <c r="AF5" s="122">
        <f t="shared" si="1"/>
        <v>46052</v>
      </c>
      <c r="AG5" s="122">
        <f t="shared" si="1"/>
        <v>46053</v>
      </c>
      <c r="AH5" s="122">
        <f t="shared" si="1"/>
        <v>46054</v>
      </c>
      <c r="AJ5" s="52" t="str">
        <f>D34</f>
        <v>CP</v>
      </c>
      <c r="AK5" s="52" t="str">
        <f>D35</f>
        <v>RTT</v>
      </c>
      <c r="AL5" s="52" t="str">
        <f>D36</f>
        <v>AM</v>
      </c>
      <c r="AM5" s="52" t="str">
        <f>D37</f>
        <v>RH</v>
      </c>
      <c r="AN5" s="52" t="str">
        <f>D38</f>
        <v>AA</v>
      </c>
      <c r="AO5" s="52"/>
      <c r="AP5" s="52"/>
      <c r="AQ5" s="128">
        <f>B5</f>
        <v>2026</v>
      </c>
      <c r="AR5" s="76" t="s">
        <v>61</v>
      </c>
      <c r="AS5" s="70" t="s">
        <v>62</v>
      </c>
      <c r="AT5" s="71" t="s">
        <v>63</v>
      </c>
      <c r="AU5" s="76" t="s">
        <v>67</v>
      </c>
      <c r="AV5" s="76" t="s">
        <v>68</v>
      </c>
    </row>
    <row r="6" spans="1:48" ht="26.25" thickTop="1" x14ac:dyDescent="0.35">
      <c r="A6" s="61"/>
      <c r="B6" s="130">
        <f>C6</f>
        <v>46023</v>
      </c>
      <c r="C6" s="273">
        <v>46023</v>
      </c>
      <c r="D6" s="123">
        <f>C6+1</f>
        <v>46024</v>
      </c>
      <c r="E6" s="123">
        <f t="shared" ref="E6:AH6" si="2">D6+1</f>
        <v>46025</v>
      </c>
      <c r="F6" s="123">
        <f t="shared" si="2"/>
        <v>46026</v>
      </c>
      <c r="G6" s="123">
        <f t="shared" si="2"/>
        <v>46027</v>
      </c>
      <c r="H6" s="123">
        <f t="shared" si="2"/>
        <v>46028</v>
      </c>
      <c r="I6" s="123">
        <f t="shared" si="2"/>
        <v>46029</v>
      </c>
      <c r="J6" s="123">
        <f t="shared" si="2"/>
        <v>46030</v>
      </c>
      <c r="K6" s="123">
        <f t="shared" si="2"/>
        <v>46031</v>
      </c>
      <c r="L6" s="123">
        <f t="shared" si="2"/>
        <v>46032</v>
      </c>
      <c r="M6" s="123">
        <f t="shared" si="2"/>
        <v>46033</v>
      </c>
      <c r="N6" s="123">
        <f t="shared" si="2"/>
        <v>46034</v>
      </c>
      <c r="O6" s="123">
        <f t="shared" si="2"/>
        <v>46035</v>
      </c>
      <c r="P6" s="123">
        <f t="shared" si="2"/>
        <v>46036</v>
      </c>
      <c r="Q6" s="123">
        <f t="shared" si="2"/>
        <v>46037</v>
      </c>
      <c r="R6" s="123">
        <f t="shared" si="2"/>
        <v>46038</v>
      </c>
      <c r="S6" s="123">
        <f t="shared" si="2"/>
        <v>46039</v>
      </c>
      <c r="T6" s="123">
        <f t="shared" si="2"/>
        <v>46040</v>
      </c>
      <c r="U6" s="123">
        <f t="shared" si="2"/>
        <v>46041</v>
      </c>
      <c r="V6" s="123">
        <f t="shared" si="2"/>
        <v>46042</v>
      </c>
      <c r="W6" s="123">
        <f t="shared" si="2"/>
        <v>46043</v>
      </c>
      <c r="X6" s="123">
        <f t="shared" si="2"/>
        <v>46044</v>
      </c>
      <c r="Y6" s="123">
        <f t="shared" si="2"/>
        <v>46045</v>
      </c>
      <c r="Z6" s="123">
        <f t="shared" si="2"/>
        <v>46046</v>
      </c>
      <c r="AA6" s="123">
        <f t="shared" si="2"/>
        <v>46047</v>
      </c>
      <c r="AB6" s="123">
        <f t="shared" si="2"/>
        <v>46048</v>
      </c>
      <c r="AC6" s="123">
        <f t="shared" si="2"/>
        <v>46049</v>
      </c>
      <c r="AD6" s="123">
        <f t="shared" si="2"/>
        <v>46050</v>
      </c>
      <c r="AE6" s="123">
        <f t="shared" si="2"/>
        <v>46051</v>
      </c>
      <c r="AF6" s="123">
        <f t="shared" si="2"/>
        <v>46052</v>
      </c>
      <c r="AG6" s="123">
        <f t="shared" si="2"/>
        <v>46053</v>
      </c>
      <c r="AH6" s="123">
        <f t="shared" si="2"/>
        <v>46054</v>
      </c>
      <c r="AJ6" s="62" t="str">
        <f>D34</f>
        <v>CP</v>
      </c>
      <c r="AK6" s="62" t="str">
        <f>D35</f>
        <v>RTT</v>
      </c>
      <c r="AL6" s="62" t="str">
        <f>D36</f>
        <v>AM</v>
      </c>
      <c r="AM6" s="62" t="str">
        <f>D37</f>
        <v>RH</v>
      </c>
      <c r="AN6" s="62" t="str">
        <f>D38</f>
        <v>AA</v>
      </c>
      <c r="AO6" s="150" t="s">
        <v>261</v>
      </c>
      <c r="AP6" s="62"/>
      <c r="AQ6" s="130">
        <f>B6</f>
        <v>46023</v>
      </c>
    </row>
    <row r="7" spans="1:48" x14ac:dyDescent="0.25">
      <c r="A7" s="61"/>
      <c r="B7" t="s">
        <v>243</v>
      </c>
      <c r="C7" s="135"/>
      <c r="D7" s="136"/>
      <c r="E7" s="136"/>
      <c r="F7" s="136"/>
      <c r="G7" s="136"/>
      <c r="H7" s="136"/>
      <c r="I7" s="136"/>
      <c r="J7" s="136"/>
      <c r="K7" s="136"/>
      <c r="L7" s="136"/>
      <c r="M7" s="136"/>
      <c r="N7" s="136"/>
      <c r="O7" s="136"/>
      <c r="P7" s="136"/>
      <c r="Q7" s="136"/>
      <c r="R7" s="136"/>
      <c r="S7" s="136"/>
      <c r="T7" s="136"/>
      <c r="U7" s="136"/>
      <c r="V7" s="136"/>
      <c r="W7" s="136"/>
      <c r="X7" s="136"/>
      <c r="Y7" s="136"/>
      <c r="Z7" s="136"/>
      <c r="AA7" s="136"/>
      <c r="AB7" s="136"/>
      <c r="AC7" s="136"/>
      <c r="AD7" s="136"/>
      <c r="AE7" s="136"/>
      <c r="AF7" s="136"/>
      <c r="AG7" s="136"/>
      <c r="AH7" s="136"/>
      <c r="AI7" s="62"/>
      <c r="AJ7" s="62"/>
      <c r="AK7" s="62"/>
      <c r="AL7" s="62"/>
      <c r="AM7" s="62"/>
      <c r="AN7" s="62"/>
      <c r="AO7" s="62"/>
      <c r="AP7" s="62"/>
    </row>
    <row r="8" spans="1:48" ht="15.75" x14ac:dyDescent="0.25">
      <c r="A8" s="61"/>
      <c r="B8" s="69" t="s">
        <v>81</v>
      </c>
      <c r="C8" s="136" t="s">
        <v>60</v>
      </c>
      <c r="D8" s="136" t="s">
        <v>475</v>
      </c>
      <c r="E8" s="136" t="s">
        <v>475</v>
      </c>
      <c r="F8" s="136"/>
      <c r="G8" s="136"/>
      <c r="H8" s="136" t="s">
        <v>49</v>
      </c>
      <c r="I8" s="136"/>
      <c r="J8" s="136"/>
      <c r="K8" s="136"/>
      <c r="L8" s="136"/>
      <c r="M8" s="136"/>
      <c r="N8" s="136"/>
      <c r="O8" s="136"/>
      <c r="P8" s="136"/>
      <c r="Q8" s="136"/>
      <c r="R8" s="136"/>
      <c r="S8" s="136"/>
      <c r="T8" s="136"/>
      <c r="U8" s="136"/>
      <c r="V8" s="136"/>
      <c r="W8" s="136"/>
      <c r="X8" s="136"/>
      <c r="Y8" s="136"/>
      <c r="Z8" s="136"/>
      <c r="AA8" s="136"/>
      <c r="AB8" s="136"/>
      <c r="AC8" s="136"/>
      <c r="AD8" s="136"/>
      <c r="AE8" s="136"/>
      <c r="AF8" s="136"/>
      <c r="AG8" s="136"/>
      <c r="AH8" s="136"/>
      <c r="AJ8" s="124">
        <f>COUNTIF($C8:$AH8,AJ$5)</f>
        <v>1</v>
      </c>
      <c r="AK8" s="125">
        <f>COUNTIF($C8:$AH8,AK$5)</f>
        <v>1</v>
      </c>
      <c r="AL8" s="125">
        <f t="shared" ref="AL8:AN23" si="3">COUNTIF($C8:$AH8,AL$5)</f>
        <v>0</v>
      </c>
      <c r="AM8" s="125">
        <f t="shared" si="3"/>
        <v>2</v>
      </c>
      <c r="AN8" s="144">
        <f t="shared" si="3"/>
        <v>0</v>
      </c>
      <c r="AO8" s="151">
        <f>SUM(AJ8:AN8)</f>
        <v>4</v>
      </c>
      <c r="AP8" s="94"/>
      <c r="AQ8" s="1" t="str">
        <f t="shared" ref="AQ8:AQ27" si="4">B8</f>
        <v>RENÉ</v>
      </c>
      <c r="AR8" s="75">
        <v>24357</v>
      </c>
      <c r="AS8" s="72">
        <f t="shared" ref="AS8:AS27" si="5">DATE($B$3,MONTH(AR8),DAY(AR8))</f>
        <v>251</v>
      </c>
      <c r="AT8" s="73">
        <f>($B$5)-YEAR(AR8)</f>
        <v>60</v>
      </c>
      <c r="AU8" s="75">
        <v>33271</v>
      </c>
      <c r="AV8" s="131">
        <f>($B$5)-YEAR(AU8)</f>
        <v>35</v>
      </c>
    </row>
    <row r="9" spans="1:48" ht="15.75" x14ac:dyDescent="0.25">
      <c r="A9" s="61"/>
      <c r="B9" s="69" t="s">
        <v>82</v>
      </c>
      <c r="C9" s="136" t="s">
        <v>49</v>
      </c>
      <c r="D9" s="136" t="s">
        <v>475</v>
      </c>
      <c r="E9" s="136" t="s">
        <v>475</v>
      </c>
      <c r="F9" s="136"/>
      <c r="G9" s="136"/>
      <c r="H9" s="136"/>
      <c r="I9" s="136"/>
      <c r="J9" s="136"/>
      <c r="K9" s="136"/>
      <c r="L9" s="136"/>
      <c r="M9" s="136"/>
      <c r="N9" s="136"/>
      <c r="O9" s="136"/>
      <c r="P9" s="136"/>
      <c r="Q9" s="136"/>
      <c r="R9" s="136"/>
      <c r="S9" s="136"/>
      <c r="T9" s="136"/>
      <c r="U9" s="136"/>
      <c r="V9" s="136"/>
      <c r="W9" s="136"/>
      <c r="X9" s="136"/>
      <c r="Y9" s="136"/>
      <c r="Z9" s="136"/>
      <c r="AA9" s="136"/>
      <c r="AB9" s="136"/>
      <c r="AC9" s="136"/>
      <c r="AD9" s="136"/>
      <c r="AE9" s="136"/>
      <c r="AF9" s="136"/>
      <c r="AG9" s="136"/>
      <c r="AH9" s="136"/>
      <c r="AJ9" s="145">
        <f>COUNTIF($C9:$AH9,AJ$5)</f>
        <v>0</v>
      </c>
      <c r="AK9" s="63">
        <f>COUNTIF($C9:$AH9,AK$5)</f>
        <v>1</v>
      </c>
      <c r="AL9" s="63">
        <f t="shared" si="3"/>
        <v>0</v>
      </c>
      <c r="AM9" s="63">
        <f t="shared" si="3"/>
        <v>2</v>
      </c>
      <c r="AN9" s="64">
        <f t="shared" si="3"/>
        <v>0</v>
      </c>
      <c r="AO9" s="152">
        <f t="shared" ref="AO9:AO27" si="6">SUM(AJ9:AN9)</f>
        <v>3</v>
      </c>
      <c r="AP9" s="94"/>
      <c r="AQ9" s="1" t="str">
        <f t="shared" si="4"/>
        <v>ADELINE</v>
      </c>
      <c r="AR9" s="75">
        <v>19182</v>
      </c>
      <c r="AS9" s="72">
        <f t="shared" si="5"/>
        <v>189</v>
      </c>
      <c r="AT9" s="73">
        <f t="shared" ref="AT9:AT27" si="7">($B$5)-YEAR(AR9)</f>
        <v>74</v>
      </c>
      <c r="AU9" s="75">
        <v>35829</v>
      </c>
      <c r="AV9" s="131">
        <f t="shared" ref="AV9:AV27" si="8">($B$5)-YEAR(AU9)</f>
        <v>28</v>
      </c>
    </row>
    <row r="10" spans="1:48" ht="15.75" x14ac:dyDescent="0.25">
      <c r="A10" s="61"/>
      <c r="B10" s="69" t="s">
        <v>83</v>
      </c>
      <c r="C10" s="136"/>
      <c r="D10" s="136"/>
      <c r="E10" s="136"/>
      <c r="F10" s="136"/>
      <c r="G10" s="136"/>
      <c r="H10" s="136"/>
      <c r="I10" s="136"/>
      <c r="J10" s="136"/>
      <c r="K10" s="136"/>
      <c r="L10" s="136"/>
      <c r="M10" s="136"/>
      <c r="N10" s="136"/>
      <c r="O10" s="136"/>
      <c r="P10" s="136"/>
      <c r="Q10" s="136"/>
      <c r="R10" s="136"/>
      <c r="S10" s="136"/>
      <c r="T10" s="136"/>
      <c r="U10" s="136"/>
      <c r="V10" s="136"/>
      <c r="W10" s="136"/>
      <c r="X10" s="136"/>
      <c r="Y10" s="136"/>
      <c r="Z10" s="136"/>
      <c r="AA10" s="136"/>
      <c r="AB10" s="136"/>
      <c r="AC10" s="136"/>
      <c r="AD10" s="136"/>
      <c r="AE10" s="136"/>
      <c r="AF10" s="136"/>
      <c r="AG10" s="136"/>
      <c r="AH10" s="136"/>
      <c r="AJ10" s="145">
        <f t="shared" ref="AJ10:AN27" si="9">COUNTIF($C10:$AH10,AJ$5)</f>
        <v>0</v>
      </c>
      <c r="AK10" s="63">
        <f t="shared" si="9"/>
        <v>0</v>
      </c>
      <c r="AL10" s="63">
        <f t="shared" si="3"/>
        <v>0</v>
      </c>
      <c r="AM10" s="63">
        <f t="shared" si="3"/>
        <v>0</v>
      </c>
      <c r="AN10" s="64">
        <f t="shared" si="3"/>
        <v>0</v>
      </c>
      <c r="AO10" s="152">
        <f t="shared" si="6"/>
        <v>0</v>
      </c>
      <c r="AP10" s="94"/>
      <c r="AQ10" s="1" t="str">
        <f t="shared" si="4"/>
        <v>CÉLINE</v>
      </c>
      <c r="AR10" s="75">
        <v>22533</v>
      </c>
      <c r="AS10" s="72">
        <f t="shared" si="5"/>
        <v>253</v>
      </c>
      <c r="AT10" s="73">
        <f t="shared" si="7"/>
        <v>65</v>
      </c>
      <c r="AU10" s="75">
        <v>36560</v>
      </c>
      <c r="AV10" s="131">
        <f t="shared" si="8"/>
        <v>26</v>
      </c>
    </row>
    <row r="11" spans="1:48" ht="15.75" x14ac:dyDescent="0.25">
      <c r="B11" s="69" t="s">
        <v>84</v>
      </c>
      <c r="C11" s="136"/>
      <c r="D11" s="136"/>
      <c r="E11" s="136" t="s">
        <v>475</v>
      </c>
      <c r="F11" s="136" t="s">
        <v>475</v>
      </c>
      <c r="G11" s="136"/>
      <c r="H11" s="136"/>
      <c r="I11" s="136"/>
      <c r="J11" s="136"/>
      <c r="K11" s="136"/>
      <c r="L11" s="136"/>
      <c r="M11" s="136"/>
      <c r="N11" s="136"/>
      <c r="O11" s="136"/>
      <c r="P11" s="136"/>
      <c r="Q11" s="136"/>
      <c r="R11" s="136"/>
      <c r="S11" s="136"/>
      <c r="T11" s="136"/>
      <c r="U11" s="136"/>
      <c r="V11" s="136"/>
      <c r="W11" s="136"/>
      <c r="X11" s="136"/>
      <c r="Y11" s="136"/>
      <c r="Z11" s="136"/>
      <c r="AA11" s="136"/>
      <c r="AB11" s="136"/>
      <c r="AC11" s="136"/>
      <c r="AD11" s="136"/>
      <c r="AE11" s="136"/>
      <c r="AF11" s="136"/>
      <c r="AG11" s="136"/>
      <c r="AH11" s="136"/>
      <c r="AJ11" s="145">
        <f t="shared" si="9"/>
        <v>0</v>
      </c>
      <c r="AK11" s="63">
        <f t="shared" si="9"/>
        <v>0</v>
      </c>
      <c r="AL11" s="63">
        <f t="shared" si="3"/>
        <v>0</v>
      </c>
      <c r="AM11" s="63">
        <f t="shared" si="3"/>
        <v>2</v>
      </c>
      <c r="AN11" s="64">
        <f t="shared" si="3"/>
        <v>0</v>
      </c>
      <c r="AO11" s="152">
        <f t="shared" si="6"/>
        <v>2</v>
      </c>
      <c r="AP11" s="94"/>
      <c r="AQ11" s="1" t="str">
        <f t="shared" si="4"/>
        <v>ÉLODIE</v>
      </c>
      <c r="AR11" s="75">
        <v>25821</v>
      </c>
      <c r="AS11" s="72">
        <f t="shared" si="5"/>
        <v>254</v>
      </c>
      <c r="AT11" s="73">
        <f t="shared" si="7"/>
        <v>56</v>
      </c>
      <c r="AU11" s="75">
        <v>38388</v>
      </c>
      <c r="AV11" s="131">
        <f t="shared" si="8"/>
        <v>21</v>
      </c>
    </row>
    <row r="12" spans="1:48" ht="16.5" thickBot="1" x14ac:dyDescent="0.3">
      <c r="A12" s="74"/>
      <c r="B12" s="69" t="s">
        <v>85</v>
      </c>
      <c r="C12" s="136"/>
      <c r="D12" s="136"/>
      <c r="E12" s="136"/>
      <c r="F12" s="136"/>
      <c r="G12" s="136" t="s">
        <v>475</v>
      </c>
      <c r="H12" s="136" t="s">
        <v>475</v>
      </c>
      <c r="I12" s="136"/>
      <c r="J12" s="136"/>
      <c r="K12" s="136"/>
      <c r="L12" s="136"/>
      <c r="M12" s="136"/>
      <c r="N12" s="136"/>
      <c r="O12" s="136"/>
      <c r="P12" s="136"/>
      <c r="Q12" s="136"/>
      <c r="R12" s="136"/>
      <c r="S12" s="136"/>
      <c r="T12" s="136"/>
      <c r="U12" s="136"/>
      <c r="V12" s="136"/>
      <c r="W12" s="136"/>
      <c r="X12" s="136"/>
      <c r="Y12" s="136"/>
      <c r="Z12" s="136"/>
      <c r="AA12" s="136"/>
      <c r="AB12" s="136"/>
      <c r="AC12" s="136"/>
      <c r="AD12" s="136"/>
      <c r="AE12" s="136"/>
      <c r="AF12" s="136"/>
      <c r="AG12" s="136"/>
      <c r="AH12" s="136"/>
      <c r="AJ12" s="145">
        <f t="shared" si="9"/>
        <v>0</v>
      </c>
      <c r="AK12" s="63">
        <f t="shared" si="9"/>
        <v>0</v>
      </c>
      <c r="AL12" s="63">
        <f t="shared" si="3"/>
        <v>0</v>
      </c>
      <c r="AM12" s="63">
        <f t="shared" si="3"/>
        <v>2</v>
      </c>
      <c r="AN12" s="64">
        <f t="shared" si="3"/>
        <v>0</v>
      </c>
      <c r="AO12" s="152">
        <f t="shared" si="6"/>
        <v>2</v>
      </c>
      <c r="AP12" s="94"/>
      <c r="AQ12" s="1" t="str">
        <f t="shared" si="4"/>
        <v>JEAN</v>
      </c>
      <c r="AR12" s="75">
        <v>29840</v>
      </c>
      <c r="AS12" s="72">
        <f t="shared" si="5"/>
        <v>255</v>
      </c>
      <c r="AT12" s="73">
        <f t="shared" si="7"/>
        <v>45</v>
      </c>
      <c r="AU12" s="75">
        <v>38023</v>
      </c>
      <c r="AV12" s="131">
        <f t="shared" si="8"/>
        <v>22</v>
      </c>
    </row>
    <row r="13" spans="1:48" ht="15.75" x14ac:dyDescent="0.25">
      <c r="A13" s="61"/>
      <c r="B13" s="69" t="s">
        <v>86</v>
      </c>
      <c r="C13" s="136" t="s">
        <v>475</v>
      </c>
      <c r="D13" s="136"/>
      <c r="E13" s="136"/>
      <c r="F13" s="136" t="s">
        <v>475</v>
      </c>
      <c r="G13" s="136"/>
      <c r="H13" s="136" t="s">
        <v>50</v>
      </c>
      <c r="I13" s="136"/>
      <c r="J13" s="136"/>
      <c r="K13" s="136"/>
      <c r="L13" s="136"/>
      <c r="M13" s="136"/>
      <c r="N13" s="136"/>
      <c r="O13" s="136"/>
      <c r="P13" s="136"/>
      <c r="Q13" s="136"/>
      <c r="R13" s="136"/>
      <c r="S13" s="136"/>
      <c r="T13" s="136"/>
      <c r="U13" s="136"/>
      <c r="V13" s="136"/>
      <c r="W13" s="136"/>
      <c r="X13" s="136"/>
      <c r="Y13" s="136"/>
      <c r="Z13" s="136"/>
      <c r="AA13" s="136"/>
      <c r="AB13" s="136"/>
      <c r="AC13" s="136"/>
      <c r="AD13" s="136"/>
      <c r="AE13" s="136"/>
      <c r="AF13" s="136"/>
      <c r="AG13" s="136"/>
      <c r="AH13" s="136"/>
      <c r="AJ13" s="145">
        <f t="shared" si="9"/>
        <v>0</v>
      </c>
      <c r="AK13" s="63">
        <f t="shared" si="9"/>
        <v>0</v>
      </c>
      <c r="AL13" s="63">
        <f t="shared" si="3"/>
        <v>0</v>
      </c>
      <c r="AM13" s="63">
        <f t="shared" si="3"/>
        <v>2</v>
      </c>
      <c r="AN13" s="64">
        <f t="shared" si="3"/>
        <v>1</v>
      </c>
      <c r="AO13" s="152">
        <f t="shared" si="6"/>
        <v>3</v>
      </c>
      <c r="AP13" s="94"/>
      <c r="AQ13" s="1" t="str">
        <f t="shared" si="4"/>
        <v>FLORENTIN</v>
      </c>
      <c r="AR13" s="75">
        <v>33493</v>
      </c>
      <c r="AS13" s="72">
        <f t="shared" si="5"/>
        <v>256</v>
      </c>
      <c r="AT13" s="73">
        <f t="shared" si="7"/>
        <v>35</v>
      </c>
      <c r="AU13" s="75">
        <v>40216</v>
      </c>
      <c r="AV13" s="131">
        <f t="shared" si="8"/>
        <v>16</v>
      </c>
    </row>
    <row r="14" spans="1:48" ht="15.75" x14ac:dyDescent="0.25">
      <c r="A14" s="61"/>
      <c r="B14" s="69" t="s">
        <v>87</v>
      </c>
      <c r="C14" s="136"/>
      <c r="D14" s="136" t="s">
        <v>475</v>
      </c>
      <c r="E14" s="136" t="s">
        <v>475</v>
      </c>
      <c r="F14" s="136"/>
      <c r="G14" s="136"/>
      <c r="H14" s="136" t="s">
        <v>60</v>
      </c>
      <c r="I14" s="136"/>
      <c r="J14" s="136"/>
      <c r="K14" s="136"/>
      <c r="L14" s="136"/>
      <c r="M14" s="136"/>
      <c r="N14" s="136"/>
      <c r="O14" s="136"/>
      <c r="P14" s="136"/>
      <c r="Q14" s="136"/>
      <c r="R14" s="136"/>
      <c r="S14" s="136"/>
      <c r="T14" s="136"/>
      <c r="U14" s="136"/>
      <c r="V14" s="136"/>
      <c r="W14" s="136"/>
      <c r="X14" s="136"/>
      <c r="Y14" s="136"/>
      <c r="Z14" s="136"/>
      <c r="AA14" s="136"/>
      <c r="AB14" s="136"/>
      <c r="AC14" s="136"/>
      <c r="AD14" s="136"/>
      <c r="AE14" s="136"/>
      <c r="AF14" s="136"/>
      <c r="AG14" s="136"/>
      <c r="AH14" s="136"/>
      <c r="AJ14" s="145">
        <f t="shared" si="9"/>
        <v>1</v>
      </c>
      <c r="AK14" s="63">
        <f t="shared" si="9"/>
        <v>0</v>
      </c>
      <c r="AL14" s="63">
        <f t="shared" si="3"/>
        <v>0</v>
      </c>
      <c r="AM14" s="63">
        <f t="shared" si="3"/>
        <v>2</v>
      </c>
      <c r="AN14" s="64">
        <f t="shared" si="3"/>
        <v>0</v>
      </c>
      <c r="AO14" s="152">
        <f t="shared" si="6"/>
        <v>3</v>
      </c>
      <c r="AP14" s="94"/>
      <c r="AQ14" s="1" t="str">
        <f t="shared" si="4"/>
        <v>DIMITRI</v>
      </c>
      <c r="AR14" s="75">
        <v>32764</v>
      </c>
      <c r="AS14" s="72">
        <f t="shared" si="5"/>
        <v>257</v>
      </c>
      <c r="AT14" s="73">
        <f t="shared" si="7"/>
        <v>37</v>
      </c>
      <c r="AU14" s="75">
        <v>39852</v>
      </c>
      <c r="AV14" s="131">
        <f t="shared" si="8"/>
        <v>17</v>
      </c>
    </row>
    <row r="15" spans="1:48" ht="15.75" x14ac:dyDescent="0.25">
      <c r="A15" s="61"/>
      <c r="B15" s="69" t="s">
        <v>88</v>
      </c>
      <c r="C15" s="136"/>
      <c r="D15" s="136" t="s">
        <v>475</v>
      </c>
      <c r="E15" s="136" t="s">
        <v>475</v>
      </c>
      <c r="F15" s="136"/>
      <c r="G15" s="136"/>
      <c r="H15" s="136" t="s">
        <v>49</v>
      </c>
      <c r="I15" s="136"/>
      <c r="J15" s="136"/>
      <c r="K15" s="136"/>
      <c r="L15" s="136"/>
      <c r="M15" s="136"/>
      <c r="N15" s="136"/>
      <c r="O15" s="136"/>
      <c r="P15" s="136"/>
      <c r="Q15" s="136"/>
      <c r="R15" s="136"/>
      <c r="S15" s="136"/>
      <c r="T15" s="136"/>
      <c r="U15" s="136"/>
      <c r="V15" s="136"/>
      <c r="W15" s="136"/>
      <c r="X15" s="136"/>
      <c r="Y15" s="136"/>
      <c r="Z15" s="136"/>
      <c r="AA15" s="136"/>
      <c r="AB15" s="136"/>
      <c r="AC15" s="136"/>
      <c r="AD15" s="136"/>
      <c r="AE15" s="136"/>
      <c r="AF15" s="136"/>
      <c r="AG15" s="136"/>
      <c r="AH15" s="136"/>
      <c r="AJ15" s="145">
        <f t="shared" si="9"/>
        <v>0</v>
      </c>
      <c r="AK15" s="63">
        <f t="shared" si="9"/>
        <v>1</v>
      </c>
      <c r="AL15" s="63">
        <f t="shared" si="3"/>
        <v>0</v>
      </c>
      <c r="AM15" s="63">
        <f t="shared" si="3"/>
        <v>2</v>
      </c>
      <c r="AN15" s="64">
        <f t="shared" si="3"/>
        <v>0</v>
      </c>
      <c r="AO15" s="152">
        <f t="shared" si="6"/>
        <v>3</v>
      </c>
      <c r="AP15" s="94"/>
      <c r="AQ15" s="1" t="str">
        <f t="shared" si="4"/>
        <v>ÉMELINE</v>
      </c>
      <c r="AR15" s="75">
        <v>25460</v>
      </c>
      <c r="AS15" s="72">
        <f t="shared" si="5"/>
        <v>258</v>
      </c>
      <c r="AT15" s="73">
        <f t="shared" si="7"/>
        <v>57</v>
      </c>
      <c r="AU15" s="75">
        <v>39853</v>
      </c>
      <c r="AV15" s="131">
        <f t="shared" si="8"/>
        <v>17</v>
      </c>
    </row>
    <row r="16" spans="1:48" ht="15.75" x14ac:dyDescent="0.25">
      <c r="B16" s="69" t="s">
        <v>89</v>
      </c>
      <c r="C16" s="136"/>
      <c r="D16" s="136" t="s">
        <v>475</v>
      </c>
      <c r="E16" s="136" t="s">
        <v>475</v>
      </c>
      <c r="F16" s="136" t="s">
        <v>50</v>
      </c>
      <c r="G16" s="136"/>
      <c r="H16" s="136" t="s">
        <v>96</v>
      </c>
      <c r="I16" s="136"/>
      <c r="J16" s="136"/>
      <c r="K16" s="136"/>
      <c r="L16" s="136"/>
      <c r="M16" s="136"/>
      <c r="N16" s="136"/>
      <c r="O16" s="136"/>
      <c r="P16" s="136"/>
      <c r="Q16" s="136"/>
      <c r="R16" s="136"/>
      <c r="S16" s="136"/>
      <c r="T16" s="136"/>
      <c r="U16" s="136"/>
      <c r="V16" s="136"/>
      <c r="W16" s="136"/>
      <c r="X16" s="136"/>
      <c r="Y16" s="136"/>
      <c r="Z16" s="136"/>
      <c r="AA16" s="136"/>
      <c r="AB16" s="136"/>
      <c r="AC16" s="136"/>
      <c r="AD16" s="136"/>
      <c r="AE16" s="136"/>
      <c r="AF16" s="136"/>
      <c r="AG16" s="136"/>
      <c r="AH16" s="136"/>
      <c r="AJ16" s="145">
        <f t="shared" si="9"/>
        <v>0</v>
      </c>
      <c r="AK16" s="63">
        <f t="shared" si="9"/>
        <v>0</v>
      </c>
      <c r="AL16" s="63">
        <f t="shared" si="3"/>
        <v>1</v>
      </c>
      <c r="AM16" s="63">
        <f t="shared" si="3"/>
        <v>2</v>
      </c>
      <c r="AN16" s="64">
        <f t="shared" si="3"/>
        <v>1</v>
      </c>
      <c r="AO16" s="152">
        <f t="shared" si="6"/>
        <v>4</v>
      </c>
      <c r="AP16" s="94"/>
      <c r="AQ16" s="1" t="str">
        <f t="shared" si="4"/>
        <v>NARCISSE</v>
      </c>
      <c r="AR16" s="75">
        <v>25826</v>
      </c>
      <c r="AS16" s="72">
        <f t="shared" si="5"/>
        <v>259</v>
      </c>
      <c r="AT16" s="73">
        <f t="shared" si="7"/>
        <v>56</v>
      </c>
      <c r="AU16" s="75">
        <v>35836</v>
      </c>
      <c r="AV16" s="131">
        <f t="shared" si="8"/>
        <v>28</v>
      </c>
    </row>
    <row r="17" spans="2:48" ht="15.75" x14ac:dyDescent="0.25">
      <c r="B17" s="69" t="s">
        <v>97</v>
      </c>
      <c r="C17" s="136"/>
      <c r="D17" s="136" t="s">
        <v>475</v>
      </c>
      <c r="E17" s="136" t="s">
        <v>475</v>
      </c>
      <c r="F17" s="136" t="s">
        <v>96</v>
      </c>
      <c r="G17" s="136"/>
      <c r="H17" s="136" t="s">
        <v>50</v>
      </c>
      <c r="I17" s="136"/>
      <c r="J17" s="136"/>
      <c r="K17" s="136"/>
      <c r="L17" s="136"/>
      <c r="M17" s="136"/>
      <c r="N17" s="136"/>
      <c r="O17" s="136"/>
      <c r="P17" s="136"/>
      <c r="Q17" s="136"/>
      <c r="R17" s="136"/>
      <c r="S17" s="136"/>
      <c r="T17" s="136"/>
      <c r="U17" s="136"/>
      <c r="V17" s="136"/>
      <c r="W17" s="136"/>
      <c r="X17" s="136"/>
      <c r="Y17" s="136"/>
      <c r="Z17" s="136"/>
      <c r="AA17" s="136"/>
      <c r="AB17" s="136"/>
      <c r="AC17" s="136"/>
      <c r="AD17" s="136"/>
      <c r="AE17" s="136"/>
      <c r="AF17" s="136"/>
      <c r="AG17" s="136"/>
      <c r="AH17" s="136"/>
      <c r="AJ17" s="145">
        <f t="shared" si="9"/>
        <v>0</v>
      </c>
      <c r="AK17" s="63">
        <f t="shared" si="9"/>
        <v>0</v>
      </c>
      <c r="AL17" s="63">
        <f t="shared" si="3"/>
        <v>1</v>
      </c>
      <c r="AM17" s="63">
        <f t="shared" si="3"/>
        <v>2</v>
      </c>
      <c r="AN17" s="64">
        <f t="shared" si="3"/>
        <v>1</v>
      </c>
      <c r="AO17" s="152">
        <f t="shared" si="6"/>
        <v>4</v>
      </c>
      <c r="AP17" s="94"/>
      <c r="AQ17" s="1" t="str">
        <f t="shared" si="4"/>
        <v>ROLAND</v>
      </c>
      <c r="AR17" s="75">
        <v>26192</v>
      </c>
      <c r="AS17" s="72">
        <f t="shared" si="5"/>
        <v>260</v>
      </c>
      <c r="AT17" s="73">
        <f t="shared" si="7"/>
        <v>55</v>
      </c>
      <c r="AU17" s="75">
        <v>37022</v>
      </c>
      <c r="AV17" s="131">
        <f t="shared" si="8"/>
        <v>25</v>
      </c>
    </row>
    <row r="18" spans="2:48" ht="15.75" x14ac:dyDescent="0.25">
      <c r="B18" s="69" t="s">
        <v>98</v>
      </c>
      <c r="C18" s="136"/>
      <c r="D18" s="136" t="s">
        <v>475</v>
      </c>
      <c r="E18" s="136" t="s">
        <v>475</v>
      </c>
      <c r="F18" s="136" t="s">
        <v>49</v>
      </c>
      <c r="G18" s="136"/>
      <c r="H18" s="136" t="s">
        <v>96</v>
      </c>
      <c r="I18" s="136"/>
      <c r="J18" s="136"/>
      <c r="K18" s="136"/>
      <c r="L18" s="136"/>
      <c r="M18" s="136"/>
      <c r="N18" s="136"/>
      <c r="O18" s="136"/>
      <c r="P18" s="136"/>
      <c r="Q18" s="136"/>
      <c r="R18" s="136"/>
      <c r="S18" s="136"/>
      <c r="T18" s="136"/>
      <c r="U18" s="136"/>
      <c r="V18" s="136"/>
      <c r="W18" s="136"/>
      <c r="X18" s="136"/>
      <c r="Y18" s="136"/>
      <c r="Z18" s="136"/>
      <c r="AA18" s="136"/>
      <c r="AB18" s="136"/>
      <c r="AC18" s="136"/>
      <c r="AD18" s="136"/>
      <c r="AE18" s="136"/>
      <c r="AF18" s="136"/>
      <c r="AG18" s="136"/>
      <c r="AH18" s="136"/>
      <c r="AJ18" s="145">
        <f t="shared" si="9"/>
        <v>0</v>
      </c>
      <c r="AK18" s="63">
        <f t="shared" si="9"/>
        <v>1</v>
      </c>
      <c r="AL18" s="63">
        <f t="shared" si="3"/>
        <v>1</v>
      </c>
      <c r="AM18" s="63">
        <f t="shared" si="3"/>
        <v>2</v>
      </c>
      <c r="AN18" s="64">
        <f t="shared" si="3"/>
        <v>0</v>
      </c>
      <c r="AO18" s="152">
        <f t="shared" si="6"/>
        <v>4</v>
      </c>
      <c r="AP18" s="94"/>
      <c r="AQ18" s="1" t="str">
        <f t="shared" si="4"/>
        <v>ÉDITH</v>
      </c>
      <c r="AR18" s="75">
        <v>26924</v>
      </c>
      <c r="AS18" s="72">
        <f t="shared" si="5"/>
        <v>261</v>
      </c>
      <c r="AT18" s="73">
        <f t="shared" si="7"/>
        <v>53</v>
      </c>
      <c r="AU18" s="75">
        <v>36172</v>
      </c>
      <c r="AV18" s="131">
        <f t="shared" si="8"/>
        <v>27</v>
      </c>
    </row>
    <row r="19" spans="2:48" ht="15.75" x14ac:dyDescent="0.25">
      <c r="B19" s="69" t="s">
        <v>99</v>
      </c>
      <c r="C19" s="136"/>
      <c r="D19" s="136"/>
      <c r="E19" s="136"/>
      <c r="F19" s="136"/>
      <c r="G19" s="136"/>
      <c r="H19" s="136"/>
      <c r="I19" s="136"/>
      <c r="J19" s="136"/>
      <c r="K19" s="136"/>
      <c r="L19" s="136"/>
      <c r="M19" s="136"/>
      <c r="N19" s="136"/>
      <c r="O19" s="136"/>
      <c r="P19" s="136"/>
      <c r="Q19" s="136"/>
      <c r="R19" s="136"/>
      <c r="S19" s="136"/>
      <c r="T19" s="136"/>
      <c r="U19" s="136"/>
      <c r="V19" s="136"/>
      <c r="W19" s="136"/>
      <c r="X19" s="136"/>
      <c r="Y19" s="136"/>
      <c r="Z19" s="136"/>
      <c r="AA19" s="136"/>
      <c r="AB19" s="136"/>
      <c r="AC19" s="136"/>
      <c r="AD19" s="136"/>
      <c r="AE19" s="136"/>
      <c r="AF19" s="136"/>
      <c r="AG19" s="136"/>
      <c r="AH19" s="136"/>
      <c r="AJ19" s="145">
        <f t="shared" si="9"/>
        <v>0</v>
      </c>
      <c r="AK19" s="63">
        <f t="shared" si="9"/>
        <v>0</v>
      </c>
      <c r="AL19" s="63">
        <f t="shared" si="3"/>
        <v>0</v>
      </c>
      <c r="AM19" s="63">
        <f t="shared" si="3"/>
        <v>0</v>
      </c>
      <c r="AN19" s="64">
        <f t="shared" si="3"/>
        <v>0</v>
      </c>
      <c r="AO19" s="152">
        <f t="shared" si="6"/>
        <v>0</v>
      </c>
      <c r="AP19" s="94"/>
      <c r="AQ19" s="1" t="str">
        <f t="shared" si="4"/>
        <v>CHRSTOPHE</v>
      </c>
      <c r="AR19" s="75">
        <v>27290</v>
      </c>
      <c r="AS19" s="72">
        <f t="shared" si="5"/>
        <v>262</v>
      </c>
      <c r="AT19" s="73">
        <f t="shared" si="7"/>
        <v>52</v>
      </c>
      <c r="AU19" s="75">
        <v>37815</v>
      </c>
      <c r="AV19" s="131">
        <f t="shared" si="8"/>
        <v>23</v>
      </c>
    </row>
    <row r="20" spans="2:48" ht="15.75" x14ac:dyDescent="0.25">
      <c r="B20" s="69" t="s">
        <v>100</v>
      </c>
      <c r="C20" s="136"/>
      <c r="D20" s="136"/>
      <c r="E20" s="136"/>
      <c r="F20" s="136"/>
      <c r="G20" s="136"/>
      <c r="H20" s="136"/>
      <c r="I20" s="136"/>
      <c r="J20" s="136"/>
      <c r="K20" s="136"/>
      <c r="L20" s="136"/>
      <c r="M20" s="136"/>
      <c r="N20" s="136"/>
      <c r="O20" s="136"/>
      <c r="P20" s="136"/>
      <c r="Q20" s="136"/>
      <c r="R20" s="136"/>
      <c r="S20" s="136"/>
      <c r="T20" s="136"/>
      <c r="U20" s="136"/>
      <c r="V20" s="136"/>
      <c r="W20" s="136"/>
      <c r="X20" s="136"/>
      <c r="Y20" s="136"/>
      <c r="Z20" s="136"/>
      <c r="AA20" s="136"/>
      <c r="AB20" s="136"/>
      <c r="AC20" s="136"/>
      <c r="AD20" s="136"/>
      <c r="AE20" s="136"/>
      <c r="AF20" s="136"/>
      <c r="AG20" s="136"/>
      <c r="AH20" s="136"/>
      <c r="AJ20" s="145">
        <f t="shared" si="9"/>
        <v>0</v>
      </c>
      <c r="AK20" s="63">
        <f t="shared" si="9"/>
        <v>0</v>
      </c>
      <c r="AL20" s="63">
        <f t="shared" si="3"/>
        <v>0</v>
      </c>
      <c r="AM20" s="63">
        <f t="shared" si="3"/>
        <v>0</v>
      </c>
      <c r="AN20" s="64">
        <f t="shared" si="3"/>
        <v>0</v>
      </c>
      <c r="AO20" s="152">
        <f t="shared" si="6"/>
        <v>0</v>
      </c>
      <c r="AP20" s="94"/>
      <c r="AQ20" s="1" t="str">
        <f t="shared" si="4"/>
        <v>MONIQUE</v>
      </c>
      <c r="AR20" s="75">
        <v>27656</v>
      </c>
      <c r="AS20" s="72">
        <f t="shared" si="5"/>
        <v>263</v>
      </c>
      <c r="AT20" s="73">
        <f t="shared" si="7"/>
        <v>51</v>
      </c>
      <c r="AU20" s="75">
        <v>38244</v>
      </c>
      <c r="AV20" s="131">
        <f t="shared" si="8"/>
        <v>22</v>
      </c>
    </row>
    <row r="21" spans="2:48" ht="15.75" x14ac:dyDescent="0.25">
      <c r="B21" s="69" t="s">
        <v>101</v>
      </c>
      <c r="C21" s="136"/>
      <c r="D21" s="136"/>
      <c r="E21" s="136"/>
      <c r="F21" s="136"/>
      <c r="G21" s="136"/>
      <c r="H21" s="136"/>
      <c r="I21" s="136"/>
      <c r="J21" s="136"/>
      <c r="K21" s="136"/>
      <c r="L21" s="136"/>
      <c r="M21" s="136"/>
      <c r="N21" s="136"/>
      <c r="O21" s="136"/>
      <c r="P21" s="136"/>
      <c r="Q21" s="136"/>
      <c r="R21" s="136"/>
      <c r="S21" s="136"/>
      <c r="T21" s="136"/>
      <c r="U21" s="136"/>
      <c r="V21" s="136"/>
      <c r="W21" s="136"/>
      <c r="X21" s="136"/>
      <c r="Y21" s="136"/>
      <c r="Z21" s="136"/>
      <c r="AA21" s="136"/>
      <c r="AB21" s="136"/>
      <c r="AC21" s="136"/>
      <c r="AD21" s="136"/>
      <c r="AE21" s="136"/>
      <c r="AF21" s="136"/>
      <c r="AG21" s="136"/>
      <c r="AH21" s="136"/>
      <c r="AJ21" s="145">
        <f t="shared" si="9"/>
        <v>0</v>
      </c>
      <c r="AK21" s="63">
        <f t="shared" si="9"/>
        <v>0</v>
      </c>
      <c r="AL21" s="63">
        <f t="shared" si="3"/>
        <v>0</v>
      </c>
      <c r="AM21" s="63">
        <f t="shared" si="3"/>
        <v>0</v>
      </c>
      <c r="AN21" s="64">
        <f t="shared" si="3"/>
        <v>0</v>
      </c>
      <c r="AO21" s="152">
        <f t="shared" si="6"/>
        <v>0</v>
      </c>
      <c r="AP21" s="94"/>
      <c r="AQ21" s="1" t="str">
        <f t="shared" si="4"/>
        <v>NADEGE</v>
      </c>
      <c r="AR21" s="75">
        <v>28023</v>
      </c>
      <c r="AS21" s="72">
        <f t="shared" si="5"/>
        <v>264</v>
      </c>
      <c r="AT21" s="73">
        <f t="shared" si="7"/>
        <v>50</v>
      </c>
      <c r="AU21" s="75">
        <v>37483</v>
      </c>
      <c r="AV21" s="131">
        <f t="shared" si="8"/>
        <v>24</v>
      </c>
    </row>
    <row r="22" spans="2:48" ht="15.75" x14ac:dyDescent="0.25">
      <c r="B22" s="69" t="s">
        <v>102</v>
      </c>
      <c r="C22" s="136"/>
      <c r="D22" s="136"/>
      <c r="E22" s="136"/>
      <c r="F22" s="136"/>
      <c r="G22" s="136"/>
      <c r="H22" s="136"/>
      <c r="I22" s="136"/>
      <c r="J22" s="136"/>
      <c r="K22" s="136"/>
      <c r="L22" s="136"/>
      <c r="M22" s="136"/>
      <c r="N22" s="136"/>
      <c r="O22" s="136"/>
      <c r="P22" s="136"/>
      <c r="Q22" s="136"/>
      <c r="R22" s="136"/>
      <c r="S22" s="136"/>
      <c r="T22" s="136"/>
      <c r="U22" s="136"/>
      <c r="V22" s="136"/>
      <c r="W22" s="136"/>
      <c r="X22" s="136"/>
      <c r="Y22" s="136"/>
      <c r="Z22" s="136"/>
      <c r="AA22" s="136"/>
      <c r="AB22" s="136"/>
      <c r="AC22" s="136"/>
      <c r="AD22" s="136"/>
      <c r="AE22" s="136"/>
      <c r="AF22" s="136"/>
      <c r="AG22" s="136"/>
      <c r="AH22" s="136"/>
      <c r="AJ22" s="145">
        <f t="shared" si="9"/>
        <v>0</v>
      </c>
      <c r="AK22" s="63">
        <f t="shared" si="9"/>
        <v>0</v>
      </c>
      <c r="AL22" s="63">
        <f t="shared" si="3"/>
        <v>0</v>
      </c>
      <c r="AM22" s="63">
        <f t="shared" si="3"/>
        <v>0</v>
      </c>
      <c r="AN22" s="64">
        <f t="shared" si="3"/>
        <v>0</v>
      </c>
      <c r="AO22" s="152">
        <f t="shared" si="6"/>
        <v>0</v>
      </c>
      <c r="AP22" s="94"/>
      <c r="AQ22" s="1" t="str">
        <f t="shared" si="4"/>
        <v>MATHIEU</v>
      </c>
      <c r="AR22" s="75">
        <v>28389</v>
      </c>
      <c r="AS22" s="72">
        <f t="shared" si="5"/>
        <v>265</v>
      </c>
      <c r="AT22" s="73">
        <f t="shared" si="7"/>
        <v>49</v>
      </c>
      <c r="AU22" s="75">
        <v>39584</v>
      </c>
      <c r="AV22" s="131">
        <f t="shared" si="8"/>
        <v>18</v>
      </c>
    </row>
    <row r="23" spans="2:48" ht="15.75" x14ac:dyDescent="0.25">
      <c r="B23" s="69" t="s">
        <v>103</v>
      </c>
      <c r="C23" s="136"/>
      <c r="D23" s="136"/>
      <c r="E23" s="136"/>
      <c r="F23" s="136"/>
      <c r="G23" s="136"/>
      <c r="H23" s="136"/>
      <c r="I23" s="136"/>
      <c r="J23" s="136"/>
      <c r="K23" s="136"/>
      <c r="L23" s="136"/>
      <c r="M23" s="136"/>
      <c r="N23" s="136"/>
      <c r="O23" s="136"/>
      <c r="P23" s="136"/>
      <c r="Q23" s="136"/>
      <c r="R23" s="136"/>
      <c r="S23" s="136"/>
      <c r="T23" s="136"/>
      <c r="U23" s="136"/>
      <c r="V23" s="136"/>
      <c r="W23" s="136"/>
      <c r="X23" s="136"/>
      <c r="Y23" s="136"/>
      <c r="Z23" s="136"/>
      <c r="AA23" s="136"/>
      <c r="AB23" s="136"/>
      <c r="AC23" s="136"/>
      <c r="AD23" s="136"/>
      <c r="AE23" s="136"/>
      <c r="AF23" s="136"/>
      <c r="AG23" s="136"/>
      <c r="AH23" s="136"/>
      <c r="AJ23" s="145">
        <f t="shared" si="9"/>
        <v>0</v>
      </c>
      <c r="AK23" s="63">
        <f t="shared" si="9"/>
        <v>0</v>
      </c>
      <c r="AL23" s="63">
        <f t="shared" si="3"/>
        <v>0</v>
      </c>
      <c r="AM23" s="63">
        <f t="shared" si="3"/>
        <v>0</v>
      </c>
      <c r="AN23" s="64">
        <f t="shared" si="3"/>
        <v>0</v>
      </c>
      <c r="AO23" s="152">
        <f t="shared" si="6"/>
        <v>0</v>
      </c>
      <c r="AP23" s="94"/>
      <c r="AQ23" s="1" t="str">
        <f t="shared" si="4"/>
        <v>DENIS</v>
      </c>
      <c r="AR23" s="75">
        <v>28755</v>
      </c>
      <c r="AS23" s="72">
        <f t="shared" si="5"/>
        <v>266</v>
      </c>
      <c r="AT23" s="73">
        <f t="shared" si="7"/>
        <v>48</v>
      </c>
      <c r="AU23" s="75">
        <v>39769</v>
      </c>
      <c r="AV23" s="131">
        <f t="shared" si="8"/>
        <v>18</v>
      </c>
    </row>
    <row r="24" spans="2:48" ht="15.75" x14ac:dyDescent="0.25">
      <c r="B24" s="69" t="s">
        <v>104</v>
      </c>
      <c r="C24" s="136"/>
      <c r="D24" s="136"/>
      <c r="E24" s="136"/>
      <c r="F24" s="136"/>
      <c r="G24" s="136"/>
      <c r="H24" s="136"/>
      <c r="I24" s="136"/>
      <c r="J24" s="136"/>
      <c r="K24" s="136"/>
      <c r="L24" s="136"/>
      <c r="M24" s="136"/>
      <c r="N24" s="136"/>
      <c r="O24" s="136"/>
      <c r="P24" s="136"/>
      <c r="Q24" s="136"/>
      <c r="R24" s="136"/>
      <c r="S24" s="136"/>
      <c r="T24" s="136"/>
      <c r="U24" s="136"/>
      <c r="V24" s="136"/>
      <c r="W24" s="136"/>
      <c r="X24" s="136"/>
      <c r="Y24" s="136"/>
      <c r="Z24" s="136"/>
      <c r="AA24" s="136"/>
      <c r="AB24" s="136"/>
      <c r="AC24" s="136"/>
      <c r="AD24" s="136"/>
      <c r="AE24" s="136"/>
      <c r="AF24" s="136"/>
      <c r="AG24" s="136"/>
      <c r="AH24" s="136"/>
      <c r="AJ24" s="145">
        <f t="shared" si="9"/>
        <v>0</v>
      </c>
      <c r="AK24" s="63">
        <f t="shared" si="9"/>
        <v>0</v>
      </c>
      <c r="AL24" s="63">
        <f t="shared" si="9"/>
        <v>0</v>
      </c>
      <c r="AM24" s="63">
        <f t="shared" si="9"/>
        <v>0</v>
      </c>
      <c r="AN24" s="64">
        <f t="shared" si="9"/>
        <v>0</v>
      </c>
      <c r="AO24" s="152">
        <f t="shared" si="6"/>
        <v>0</v>
      </c>
      <c r="AP24" s="94"/>
      <c r="AQ24" s="1" t="str">
        <f t="shared" si="4"/>
        <v>AUDE</v>
      </c>
      <c r="AR24" s="75">
        <v>29121</v>
      </c>
      <c r="AS24" s="72">
        <f t="shared" si="5"/>
        <v>267</v>
      </c>
      <c r="AT24" s="73">
        <f t="shared" si="7"/>
        <v>47</v>
      </c>
      <c r="AU24" s="75">
        <v>36940</v>
      </c>
      <c r="AV24" s="131">
        <f t="shared" si="8"/>
        <v>25</v>
      </c>
    </row>
    <row r="25" spans="2:48" ht="15.75" x14ac:dyDescent="0.25">
      <c r="B25" s="69" t="s">
        <v>105</v>
      </c>
      <c r="C25" s="136"/>
      <c r="D25" s="136"/>
      <c r="E25" s="136"/>
      <c r="F25" s="136"/>
      <c r="G25" s="136"/>
      <c r="H25" s="136"/>
      <c r="I25" s="136"/>
      <c r="J25" s="136"/>
      <c r="K25" s="136"/>
      <c r="L25" s="136"/>
      <c r="M25" s="136"/>
      <c r="N25" s="136"/>
      <c r="O25" s="136"/>
      <c r="P25" s="136"/>
      <c r="Q25" s="136"/>
      <c r="R25" s="136"/>
      <c r="S25" s="136"/>
      <c r="T25" s="136"/>
      <c r="U25" s="136"/>
      <c r="V25" s="136"/>
      <c r="W25" s="136"/>
      <c r="X25" s="136"/>
      <c r="Y25" s="136"/>
      <c r="Z25" s="136"/>
      <c r="AA25" s="136"/>
      <c r="AB25" s="136"/>
      <c r="AC25" s="136"/>
      <c r="AD25" s="136"/>
      <c r="AE25" s="136"/>
      <c r="AF25" s="136"/>
      <c r="AG25" s="136"/>
      <c r="AH25" s="136"/>
      <c r="AJ25" s="145">
        <f t="shared" si="9"/>
        <v>0</v>
      </c>
      <c r="AK25" s="63">
        <f t="shared" si="9"/>
        <v>0</v>
      </c>
      <c r="AL25" s="63">
        <f t="shared" si="9"/>
        <v>0</v>
      </c>
      <c r="AM25" s="63">
        <f t="shared" si="9"/>
        <v>0</v>
      </c>
      <c r="AN25" s="64">
        <f t="shared" si="9"/>
        <v>0</v>
      </c>
      <c r="AO25" s="152">
        <f t="shared" si="6"/>
        <v>0</v>
      </c>
      <c r="AP25" s="94"/>
      <c r="AQ25" s="1" t="str">
        <f t="shared" si="4"/>
        <v>BRICE</v>
      </c>
      <c r="AR25" s="75">
        <v>29488</v>
      </c>
      <c r="AS25" s="72">
        <f t="shared" si="5"/>
        <v>268</v>
      </c>
      <c r="AT25" s="73">
        <f t="shared" si="7"/>
        <v>46</v>
      </c>
      <c r="AU25" s="75">
        <v>38187</v>
      </c>
      <c r="AV25" s="131">
        <f t="shared" si="8"/>
        <v>22</v>
      </c>
    </row>
    <row r="26" spans="2:48" ht="15.75" x14ac:dyDescent="0.25">
      <c r="B26" s="69" t="s">
        <v>106</v>
      </c>
      <c r="C26" s="136"/>
      <c r="D26" s="136"/>
      <c r="E26" s="136"/>
      <c r="F26" s="136"/>
      <c r="G26" s="136"/>
      <c r="H26" s="136"/>
      <c r="I26" s="136"/>
      <c r="J26" s="136"/>
      <c r="K26" s="136"/>
      <c r="L26" s="136"/>
      <c r="M26" s="136"/>
      <c r="N26" s="136"/>
      <c r="O26" s="136"/>
      <c r="P26" s="136"/>
      <c r="Q26" s="136"/>
      <c r="R26" s="136"/>
      <c r="S26" s="136"/>
      <c r="T26" s="136"/>
      <c r="U26" s="136"/>
      <c r="V26" s="136"/>
      <c r="W26" s="136"/>
      <c r="X26" s="136"/>
      <c r="Y26" s="136"/>
      <c r="Z26" s="136"/>
      <c r="AA26" s="136"/>
      <c r="AB26" s="136"/>
      <c r="AC26" s="136"/>
      <c r="AD26" s="136"/>
      <c r="AE26" s="136"/>
      <c r="AF26" s="136"/>
      <c r="AG26" s="136"/>
      <c r="AH26" s="136"/>
      <c r="AJ26" s="145">
        <f t="shared" si="9"/>
        <v>0</v>
      </c>
      <c r="AK26" s="63">
        <f t="shared" si="9"/>
        <v>0</v>
      </c>
      <c r="AL26" s="63">
        <f t="shared" si="9"/>
        <v>0</v>
      </c>
      <c r="AM26" s="63">
        <f t="shared" si="9"/>
        <v>0</v>
      </c>
      <c r="AN26" s="64">
        <f t="shared" si="9"/>
        <v>0</v>
      </c>
      <c r="AO26" s="152">
        <f t="shared" si="6"/>
        <v>0</v>
      </c>
      <c r="AP26" s="94"/>
      <c r="AQ26" s="1" t="str">
        <f t="shared" si="4"/>
        <v>PATRICE</v>
      </c>
      <c r="AR26" s="75">
        <v>23271</v>
      </c>
      <c r="AS26" s="72">
        <f t="shared" si="5"/>
        <v>261</v>
      </c>
      <c r="AT26" s="73">
        <f t="shared" si="7"/>
        <v>63</v>
      </c>
      <c r="AU26" s="75">
        <v>35107</v>
      </c>
      <c r="AV26" s="131">
        <f t="shared" si="8"/>
        <v>30</v>
      </c>
    </row>
    <row r="27" spans="2:48" ht="15.75" x14ac:dyDescent="0.25">
      <c r="B27" s="69" t="s">
        <v>107</v>
      </c>
      <c r="C27" s="136"/>
      <c r="D27" s="136"/>
      <c r="E27" s="136"/>
      <c r="F27" s="136"/>
      <c r="G27" s="136"/>
      <c r="H27" s="136"/>
      <c r="I27" s="136"/>
      <c r="J27" s="136"/>
      <c r="K27" s="136"/>
      <c r="L27" s="136"/>
      <c r="M27" s="136"/>
      <c r="N27" s="136"/>
      <c r="O27" s="136"/>
      <c r="P27" s="136"/>
      <c r="Q27" s="136"/>
      <c r="R27" s="136"/>
      <c r="S27" s="136"/>
      <c r="T27" s="136"/>
      <c r="U27" s="136"/>
      <c r="V27" s="136"/>
      <c r="W27" s="136"/>
      <c r="X27" s="136"/>
      <c r="Y27" s="136"/>
      <c r="Z27" s="136"/>
      <c r="AA27" s="136"/>
      <c r="AB27" s="136"/>
      <c r="AC27" s="136"/>
      <c r="AD27" s="136"/>
      <c r="AE27" s="136"/>
      <c r="AF27" s="136"/>
      <c r="AG27" s="136"/>
      <c r="AH27" s="136"/>
      <c r="AJ27" s="146">
        <f t="shared" si="9"/>
        <v>0</v>
      </c>
      <c r="AK27" s="147">
        <f t="shared" si="9"/>
        <v>0</v>
      </c>
      <c r="AL27" s="147">
        <f t="shared" si="9"/>
        <v>0</v>
      </c>
      <c r="AM27" s="147">
        <f t="shared" si="9"/>
        <v>0</v>
      </c>
      <c r="AN27" s="148">
        <f t="shared" si="9"/>
        <v>0</v>
      </c>
      <c r="AO27" s="153">
        <f t="shared" si="6"/>
        <v>0</v>
      </c>
      <c r="AP27" s="94"/>
      <c r="AQ27" s="1" t="str">
        <f t="shared" si="4"/>
        <v>CATHERINE</v>
      </c>
      <c r="AR27" s="75">
        <v>31308</v>
      </c>
      <c r="AS27" s="72">
        <f t="shared" si="5"/>
        <v>262</v>
      </c>
      <c r="AT27" s="73">
        <f t="shared" si="7"/>
        <v>41</v>
      </c>
      <c r="AU27" s="75">
        <v>38761</v>
      </c>
      <c r="AV27" s="131">
        <f t="shared" si="8"/>
        <v>20</v>
      </c>
    </row>
    <row r="28" spans="2:48" x14ac:dyDescent="0.25">
      <c r="B28" s="69"/>
      <c r="C28" s="62"/>
      <c r="D28" s="62"/>
      <c r="E28" s="62"/>
      <c r="F28" s="62"/>
      <c r="G28" s="62"/>
      <c r="H28" s="62"/>
      <c r="I28" s="62"/>
      <c r="J28" s="62"/>
      <c r="K28" s="62"/>
      <c r="L28" s="62"/>
      <c r="M28" s="62"/>
      <c r="N28" s="62"/>
      <c r="O28" s="62"/>
      <c r="P28" s="62"/>
      <c r="Q28" s="62"/>
      <c r="R28" s="62"/>
      <c r="S28" s="62"/>
      <c r="T28" s="62"/>
      <c r="U28" s="62"/>
      <c r="V28" s="62"/>
      <c r="W28" s="62"/>
      <c r="X28" s="62"/>
      <c r="Y28" s="62"/>
      <c r="Z28" s="62"/>
      <c r="AA28" s="62"/>
      <c r="AB28" s="62"/>
      <c r="AC28" s="62"/>
      <c r="AD28" s="62"/>
      <c r="AE28" s="62"/>
      <c r="AF28" s="62"/>
      <c r="AG28" s="62"/>
      <c r="AH28" s="62"/>
      <c r="AJ28" s="94"/>
      <c r="AK28" s="94"/>
      <c r="AL28" s="94"/>
      <c r="AM28" s="94"/>
      <c r="AN28" s="94"/>
      <c r="AO28" s="94"/>
      <c r="AP28" s="94"/>
      <c r="AR28" s="119"/>
      <c r="AS28" s="120"/>
      <c r="AT28" s="121"/>
      <c r="AU28" s="119"/>
      <c r="AV28" s="121"/>
    </row>
    <row r="29" spans="2:48" ht="22.5" x14ac:dyDescent="0.25">
      <c r="B29" t="s">
        <v>35</v>
      </c>
      <c r="C29" s="1">
        <f t="shared" ref="C29:AH29" si="10">COUNTA(C8:C27)</f>
        <v>3</v>
      </c>
      <c r="D29" s="1">
        <f t="shared" si="10"/>
        <v>7</v>
      </c>
      <c r="E29" s="1">
        <f t="shared" si="10"/>
        <v>8</v>
      </c>
      <c r="F29" s="1">
        <f t="shared" si="10"/>
        <v>5</v>
      </c>
      <c r="G29" s="1">
        <f t="shared" si="10"/>
        <v>1</v>
      </c>
      <c r="H29" s="1">
        <f t="shared" si="10"/>
        <v>8</v>
      </c>
      <c r="I29" s="1">
        <f t="shared" si="10"/>
        <v>0</v>
      </c>
      <c r="J29" s="1">
        <f t="shared" si="10"/>
        <v>0</v>
      </c>
      <c r="K29" s="1">
        <f t="shared" si="10"/>
        <v>0</v>
      </c>
      <c r="L29" s="1">
        <f t="shared" si="10"/>
        <v>0</v>
      </c>
      <c r="M29" s="1">
        <f t="shared" si="10"/>
        <v>0</v>
      </c>
      <c r="N29" s="1">
        <f t="shared" si="10"/>
        <v>0</v>
      </c>
      <c r="O29" s="1">
        <f t="shared" si="10"/>
        <v>0</v>
      </c>
      <c r="P29" s="1">
        <f t="shared" si="10"/>
        <v>0</v>
      </c>
      <c r="Q29" s="1">
        <f t="shared" si="10"/>
        <v>0</v>
      </c>
      <c r="R29" s="1">
        <f t="shared" si="10"/>
        <v>0</v>
      </c>
      <c r="S29" s="1">
        <f t="shared" si="10"/>
        <v>0</v>
      </c>
      <c r="T29" s="1">
        <f t="shared" si="10"/>
        <v>0</v>
      </c>
      <c r="U29" s="1">
        <f t="shared" si="10"/>
        <v>0</v>
      </c>
      <c r="V29" s="1">
        <f t="shared" si="10"/>
        <v>0</v>
      </c>
      <c r="W29" s="1">
        <f t="shared" si="10"/>
        <v>0</v>
      </c>
      <c r="X29" s="1">
        <f t="shared" si="10"/>
        <v>0</v>
      </c>
      <c r="Y29" s="1">
        <f t="shared" si="10"/>
        <v>0</v>
      </c>
      <c r="Z29" s="1">
        <f t="shared" si="10"/>
        <v>0</v>
      </c>
      <c r="AA29" s="1">
        <f t="shared" si="10"/>
        <v>0</v>
      </c>
      <c r="AB29" s="1">
        <f t="shared" si="10"/>
        <v>0</v>
      </c>
      <c r="AC29" s="1">
        <f t="shared" si="10"/>
        <v>0</v>
      </c>
      <c r="AD29" s="1">
        <f t="shared" si="10"/>
        <v>0</v>
      </c>
      <c r="AE29" s="1">
        <f t="shared" si="10"/>
        <v>0</v>
      </c>
      <c r="AF29" s="1">
        <f t="shared" si="10"/>
        <v>0</v>
      </c>
      <c r="AG29" s="1">
        <f t="shared" si="10"/>
        <v>0</v>
      </c>
      <c r="AH29" s="1">
        <f t="shared" si="10"/>
        <v>0</v>
      </c>
      <c r="AJ29" s="62" t="str">
        <f>D34</f>
        <v>CP</v>
      </c>
      <c r="AK29" s="62" t="str">
        <f>D35</f>
        <v>RTT</v>
      </c>
      <c r="AL29" s="62" t="str">
        <f>D36</f>
        <v>AM</v>
      </c>
      <c r="AM29" s="62" t="str">
        <f>D37</f>
        <v>RH</v>
      </c>
      <c r="AN29" s="62" t="str">
        <f>D38</f>
        <v>AA</v>
      </c>
      <c r="AO29" s="149" t="s">
        <v>261</v>
      </c>
      <c r="AP29" s="62"/>
    </row>
    <row r="30" spans="2:48" x14ac:dyDescent="0.25">
      <c r="C30" s="129">
        <f>C29</f>
        <v>3</v>
      </c>
      <c r="D30" s="129">
        <f t="shared" ref="D30:AH30" si="11">D29</f>
        <v>7</v>
      </c>
      <c r="E30" s="129">
        <f t="shared" si="11"/>
        <v>8</v>
      </c>
      <c r="F30" s="129">
        <f t="shared" si="11"/>
        <v>5</v>
      </c>
      <c r="G30" s="129">
        <f t="shared" si="11"/>
        <v>1</v>
      </c>
      <c r="H30" s="129">
        <f t="shared" si="11"/>
        <v>8</v>
      </c>
      <c r="I30" s="129">
        <f t="shared" si="11"/>
        <v>0</v>
      </c>
      <c r="J30" s="129">
        <f t="shared" si="11"/>
        <v>0</v>
      </c>
      <c r="K30" s="129">
        <f t="shared" si="11"/>
        <v>0</v>
      </c>
      <c r="L30" s="129">
        <f t="shared" si="11"/>
        <v>0</v>
      </c>
      <c r="M30" s="129">
        <f t="shared" si="11"/>
        <v>0</v>
      </c>
      <c r="N30" s="129">
        <f t="shared" si="11"/>
        <v>0</v>
      </c>
      <c r="O30" s="129">
        <f t="shared" si="11"/>
        <v>0</v>
      </c>
      <c r="P30" s="129">
        <f t="shared" si="11"/>
        <v>0</v>
      </c>
      <c r="Q30" s="129">
        <f t="shared" si="11"/>
        <v>0</v>
      </c>
      <c r="R30" s="129">
        <f t="shared" si="11"/>
        <v>0</v>
      </c>
      <c r="S30" s="129">
        <f t="shared" si="11"/>
        <v>0</v>
      </c>
      <c r="T30" s="129">
        <f t="shared" si="11"/>
        <v>0</v>
      </c>
      <c r="U30" s="129">
        <f t="shared" si="11"/>
        <v>0</v>
      </c>
      <c r="V30" s="129">
        <f t="shared" si="11"/>
        <v>0</v>
      </c>
      <c r="W30" s="129">
        <f t="shared" si="11"/>
        <v>0</v>
      </c>
      <c r="X30" s="129">
        <f t="shared" si="11"/>
        <v>0</v>
      </c>
      <c r="Y30" s="129">
        <f t="shared" si="11"/>
        <v>0</v>
      </c>
      <c r="Z30" s="129">
        <f t="shared" si="11"/>
        <v>0</v>
      </c>
      <c r="AA30" s="129">
        <f t="shared" si="11"/>
        <v>0</v>
      </c>
      <c r="AB30" s="129">
        <f t="shared" si="11"/>
        <v>0</v>
      </c>
      <c r="AC30" s="129">
        <f t="shared" si="11"/>
        <v>0</v>
      </c>
      <c r="AD30" s="129">
        <f t="shared" si="11"/>
        <v>0</v>
      </c>
      <c r="AE30" s="129">
        <f t="shared" si="11"/>
        <v>0</v>
      </c>
      <c r="AF30" s="129">
        <f t="shared" si="11"/>
        <v>0</v>
      </c>
      <c r="AG30" s="129">
        <f t="shared" si="11"/>
        <v>0</v>
      </c>
      <c r="AH30" s="129">
        <f t="shared" si="11"/>
        <v>0</v>
      </c>
      <c r="AJ30" s="65" t="str">
        <f>D34</f>
        <v>CP</v>
      </c>
      <c r="AK30" s="65" t="str">
        <f>D35</f>
        <v>RTT</v>
      </c>
      <c r="AL30" s="65" t="str">
        <f>D36</f>
        <v>AM</v>
      </c>
      <c r="AM30" s="65" t="str">
        <f>D37</f>
        <v>RH</v>
      </c>
      <c r="AN30" s="65" t="str">
        <f>D38</f>
        <v>AA</v>
      </c>
      <c r="AO30" s="65"/>
      <c r="AP30" s="62"/>
    </row>
    <row r="31" spans="2:48" ht="17.25" customHeight="1" x14ac:dyDescent="0.25">
      <c r="B31" s="139" t="s">
        <v>36</v>
      </c>
      <c r="C31" s="2" t="str">
        <f t="shared" ref="C31:F31" si="12">IF(C29&gt;=$E$39,"X","")</f>
        <v/>
      </c>
      <c r="D31" s="2" t="str">
        <f t="shared" si="12"/>
        <v>X</v>
      </c>
      <c r="E31" s="2" t="str">
        <f t="shared" si="12"/>
        <v>X</v>
      </c>
      <c r="F31" s="2" t="str">
        <f t="shared" si="12"/>
        <v/>
      </c>
      <c r="G31" s="2" t="str">
        <f>IF(G29&gt;=$E$39,"X","")</f>
        <v/>
      </c>
      <c r="H31" s="2" t="str">
        <f t="shared" ref="H31:AH31" si="13">IF(H29&gt;=$E$39,"X","")</f>
        <v>X</v>
      </c>
      <c r="I31" s="2" t="str">
        <f t="shared" si="13"/>
        <v/>
      </c>
      <c r="J31" s="2" t="str">
        <f t="shared" si="13"/>
        <v/>
      </c>
      <c r="K31" s="2" t="str">
        <f t="shared" si="13"/>
        <v/>
      </c>
      <c r="L31" s="2" t="str">
        <f t="shared" si="13"/>
        <v/>
      </c>
      <c r="M31" s="2" t="str">
        <f t="shared" si="13"/>
        <v/>
      </c>
      <c r="N31" s="2" t="str">
        <f t="shared" si="13"/>
        <v/>
      </c>
      <c r="O31" s="2" t="str">
        <f t="shared" si="13"/>
        <v/>
      </c>
      <c r="P31" s="2" t="str">
        <f t="shared" si="13"/>
        <v/>
      </c>
      <c r="Q31" s="2" t="str">
        <f t="shared" si="13"/>
        <v/>
      </c>
      <c r="R31" s="2" t="str">
        <f t="shared" si="13"/>
        <v/>
      </c>
      <c r="S31" s="2" t="str">
        <f t="shared" si="13"/>
        <v/>
      </c>
      <c r="T31" s="2" t="str">
        <f t="shared" si="13"/>
        <v/>
      </c>
      <c r="U31" s="2" t="str">
        <f t="shared" si="13"/>
        <v/>
      </c>
      <c r="V31" s="2" t="str">
        <f t="shared" si="13"/>
        <v/>
      </c>
      <c r="W31" s="2" t="str">
        <f t="shared" si="13"/>
        <v/>
      </c>
      <c r="X31" s="2" t="str">
        <f t="shared" si="13"/>
        <v/>
      </c>
      <c r="Y31" s="2" t="str">
        <f t="shared" si="13"/>
        <v/>
      </c>
      <c r="Z31" s="2" t="str">
        <f t="shared" si="13"/>
        <v/>
      </c>
      <c r="AA31" s="2" t="str">
        <f t="shared" si="13"/>
        <v/>
      </c>
      <c r="AB31" s="2" t="str">
        <f t="shared" si="13"/>
        <v/>
      </c>
      <c r="AC31" s="2" t="str">
        <f t="shared" si="13"/>
        <v/>
      </c>
      <c r="AD31" s="2" t="str">
        <f t="shared" si="13"/>
        <v/>
      </c>
      <c r="AE31" s="2" t="str">
        <f t="shared" si="13"/>
        <v/>
      </c>
      <c r="AF31" s="2" t="str">
        <f t="shared" si="13"/>
        <v/>
      </c>
      <c r="AG31" s="2" t="str">
        <f t="shared" si="13"/>
        <v/>
      </c>
      <c r="AH31" s="2" t="str">
        <f t="shared" si="13"/>
        <v/>
      </c>
      <c r="AP31" s="65"/>
    </row>
    <row r="32" spans="2:48" ht="15.75" thickBot="1" x14ac:dyDescent="0.3"/>
    <row r="33" spans="1:103" ht="18.75" x14ac:dyDescent="0.3">
      <c r="B33" s="66" t="s">
        <v>37</v>
      </c>
      <c r="C33" s="3"/>
      <c r="D33" s="3" t="s">
        <v>43</v>
      </c>
      <c r="E33" s="68" t="s">
        <v>59</v>
      </c>
      <c r="F33" s="4"/>
      <c r="H33" s="547" t="s">
        <v>270</v>
      </c>
      <c r="I33" s="548"/>
      <c r="J33" s="548"/>
      <c r="K33" s="548"/>
      <c r="L33" s="548"/>
      <c r="M33" s="549"/>
      <c r="P33" s="89" t="s">
        <v>356</v>
      </c>
      <c r="Q33" s="49"/>
    </row>
    <row r="34" spans="1:103" ht="15.75" x14ac:dyDescent="0.25">
      <c r="B34" s="5" t="s">
        <v>38</v>
      </c>
      <c r="D34" t="s">
        <v>44</v>
      </c>
      <c r="E34" s="136" t="s">
        <v>60</v>
      </c>
      <c r="F34" s="170">
        <f>COUNTIF(C7:AH27,D34)</f>
        <v>2</v>
      </c>
      <c r="H34" s="569">
        <f>B6</f>
        <v>46023</v>
      </c>
      <c r="I34" s="570"/>
      <c r="J34" s="570"/>
      <c r="K34" s="570"/>
      <c r="L34" s="570"/>
      <c r="M34" s="571"/>
      <c r="P34" s="49"/>
      <c r="Q34" s="49"/>
    </row>
    <row r="35" spans="1:103" ht="15.75" x14ac:dyDescent="0.25">
      <c r="B35" s="5" t="s">
        <v>39</v>
      </c>
      <c r="D35" t="s">
        <v>45</v>
      </c>
      <c r="E35" s="136" t="s">
        <v>49</v>
      </c>
      <c r="F35" s="170">
        <f>COUNTIF(C7:AH27,D35)</f>
        <v>4</v>
      </c>
      <c r="H35" s="575" t="s">
        <v>92</v>
      </c>
      <c r="I35" s="576"/>
      <c r="J35" s="576"/>
      <c r="K35" s="576"/>
      <c r="L35" s="576"/>
      <c r="M35" s="577"/>
      <c r="Q35" s="179" t="s">
        <v>34</v>
      </c>
    </row>
    <row r="36" spans="1:103" x14ac:dyDescent="0.25">
      <c r="B36" s="5" t="s">
        <v>40</v>
      </c>
      <c r="D36" t="s">
        <v>46</v>
      </c>
      <c r="E36" s="136" t="s">
        <v>96</v>
      </c>
      <c r="F36" s="170">
        <f>COUNTIF(C7:AH27,D36)</f>
        <v>3</v>
      </c>
      <c r="H36" s="572">
        <f ca="1">NOW()</f>
        <v>46257.61746898148</v>
      </c>
      <c r="I36" s="573"/>
      <c r="J36" s="573"/>
      <c r="K36" s="573"/>
      <c r="L36" s="573"/>
      <c r="M36" s="574"/>
    </row>
    <row r="37" spans="1:103" x14ac:dyDescent="0.25">
      <c r="B37" s="5" t="s">
        <v>476</v>
      </c>
      <c r="D37" t="s">
        <v>474</v>
      </c>
      <c r="E37" s="136" t="s">
        <v>475</v>
      </c>
      <c r="F37" s="170">
        <f>COUNTIF(C7:AH27,D37)</f>
        <v>20</v>
      </c>
      <c r="H37" s="572" t="s">
        <v>93</v>
      </c>
      <c r="I37" s="573"/>
      <c r="J37" s="573"/>
      <c r="K37" s="573"/>
      <c r="L37" s="573"/>
      <c r="M37" s="574"/>
    </row>
    <row r="38" spans="1:103" x14ac:dyDescent="0.25">
      <c r="B38" s="5" t="s">
        <v>42</v>
      </c>
      <c r="D38" t="s">
        <v>48</v>
      </c>
      <c r="E38" s="136" t="s">
        <v>50</v>
      </c>
      <c r="F38" s="170">
        <f>COUNTIF(C7:AH27,D38)</f>
        <v>3</v>
      </c>
      <c r="H38" s="616" t="s">
        <v>269</v>
      </c>
      <c r="I38" s="553"/>
      <c r="J38" s="553"/>
      <c r="K38" s="553"/>
      <c r="L38" s="553"/>
      <c r="M38" s="617"/>
    </row>
    <row r="39" spans="1:103" ht="15" customHeight="1" x14ac:dyDescent="0.25">
      <c r="B39" s="44" t="s">
        <v>73</v>
      </c>
      <c r="E39" s="19">
        <v>7</v>
      </c>
      <c r="F39" s="132" t="s">
        <v>51</v>
      </c>
      <c r="H39" s="618"/>
      <c r="I39" s="619"/>
      <c r="J39" s="619"/>
      <c r="K39" s="619"/>
      <c r="L39" s="619"/>
      <c r="M39" s="620"/>
      <c r="N39" s="69"/>
      <c r="O39" s="69"/>
      <c r="P39" s="69"/>
      <c r="R39" s="69"/>
      <c r="S39" s="69"/>
      <c r="T39" s="69"/>
      <c r="U39" s="69"/>
      <c r="CV39" s="69"/>
      <c r="CW39" s="69"/>
      <c r="CX39" s="69"/>
      <c r="CY39" s="69"/>
    </row>
    <row r="40" spans="1:103" ht="15" customHeight="1" x14ac:dyDescent="0.25">
      <c r="B40" s="45" t="s">
        <v>72</v>
      </c>
      <c r="E40" s="24">
        <v>5</v>
      </c>
      <c r="F40" s="133">
        <f>E40</f>
        <v>5</v>
      </c>
      <c r="H40" s="114" t="s">
        <v>355</v>
      </c>
    </row>
    <row r="41" spans="1:103" ht="15" customHeight="1" x14ac:dyDescent="0.25">
      <c r="B41" s="43" t="s">
        <v>71</v>
      </c>
      <c r="E41" s="25">
        <v>3</v>
      </c>
      <c r="F41" s="133">
        <f>E41</f>
        <v>3</v>
      </c>
      <c r="H41" s="114" t="s">
        <v>477</v>
      </c>
    </row>
    <row r="42" spans="1:103" ht="15" customHeight="1" thickBot="1" x14ac:dyDescent="0.3">
      <c r="B42" s="10" t="s">
        <v>70</v>
      </c>
      <c r="C42" s="11"/>
      <c r="D42" s="11"/>
      <c r="E42" s="26">
        <v>1</v>
      </c>
      <c r="F42" s="134">
        <f>E42</f>
        <v>1</v>
      </c>
      <c r="H42" s="114" t="s">
        <v>354</v>
      </c>
    </row>
    <row r="44" spans="1:103" ht="28.5" customHeight="1" x14ac:dyDescent="0.4">
      <c r="A44" s="49"/>
      <c r="B44" s="113" t="s">
        <v>111</v>
      </c>
      <c r="C44" s="49"/>
      <c r="D44" s="49"/>
      <c r="E44" s="49"/>
      <c r="F44" s="49"/>
      <c r="G44" s="49"/>
      <c r="H44" s="49"/>
      <c r="I44" s="49"/>
      <c r="J44" s="49"/>
      <c r="K44" s="49"/>
      <c r="L44" s="49"/>
      <c r="M44" s="49"/>
      <c r="N44" s="49"/>
      <c r="O44" s="49"/>
      <c r="P44" s="49"/>
      <c r="Q44" s="49"/>
      <c r="R44" s="49"/>
      <c r="S44" s="49"/>
      <c r="T44" s="49"/>
      <c r="U44" s="49"/>
      <c r="V44" s="49"/>
      <c r="W44" s="49"/>
      <c r="X44" s="49"/>
      <c r="Y44" s="49"/>
      <c r="Z44" s="49"/>
      <c r="AA44" s="49"/>
      <c r="AB44" s="49"/>
      <c r="AC44" s="49"/>
      <c r="AD44" s="49"/>
      <c r="AE44" s="49"/>
      <c r="AF44" s="49"/>
      <c r="AG44" s="49"/>
      <c r="AH44" s="49"/>
    </row>
    <row r="45" spans="1:103" ht="15" customHeight="1" x14ac:dyDescent="0.25">
      <c r="A45" s="49"/>
      <c r="B45" s="49"/>
      <c r="C45" s="49"/>
      <c r="D45" s="49"/>
      <c r="E45" s="49"/>
      <c r="F45" s="49"/>
      <c r="G45" s="49"/>
      <c r="H45" s="49"/>
      <c r="I45" s="49"/>
      <c r="J45" s="49"/>
      <c r="K45" s="49"/>
      <c r="L45" s="49"/>
      <c r="M45" s="49"/>
      <c r="N45" s="49"/>
      <c r="O45" s="49"/>
      <c r="P45" s="49"/>
      <c r="Q45" s="49"/>
      <c r="R45" s="49"/>
      <c r="S45" s="49"/>
      <c r="T45" s="49"/>
      <c r="U45" s="49"/>
      <c r="V45" s="49"/>
      <c r="W45" s="49"/>
      <c r="X45" s="49"/>
      <c r="Y45" s="49"/>
      <c r="Z45" s="49"/>
      <c r="AA45" s="49"/>
      <c r="AB45" s="49"/>
      <c r="AC45" s="49"/>
      <c r="AD45" s="49"/>
      <c r="AE45" s="49"/>
      <c r="AF45" s="49"/>
      <c r="AG45" s="49"/>
      <c r="AH45" s="49"/>
    </row>
    <row r="46" spans="1:103" ht="15" customHeight="1" x14ac:dyDescent="0.25">
      <c r="A46" s="49"/>
      <c r="B46" s="111" t="s">
        <v>112</v>
      </c>
      <c r="C46" s="114" t="s">
        <v>223</v>
      </c>
      <c r="D46" s="49"/>
      <c r="E46" s="49"/>
      <c r="F46" s="126"/>
      <c r="G46" s="126"/>
      <c r="H46" s="126"/>
      <c r="I46" s="49"/>
      <c r="J46" s="49"/>
      <c r="K46" s="49"/>
      <c r="L46" s="49"/>
      <c r="M46" s="49"/>
      <c r="N46" s="49"/>
      <c r="O46" s="49"/>
      <c r="P46" s="49"/>
      <c r="Q46" s="49"/>
      <c r="R46" s="49"/>
      <c r="S46" s="49"/>
      <c r="T46" s="49"/>
      <c r="U46" s="49"/>
      <c r="V46" s="49"/>
      <c r="W46" s="49"/>
      <c r="X46" s="49"/>
      <c r="Y46" s="49"/>
      <c r="Z46" s="49"/>
      <c r="AA46" s="49"/>
      <c r="AB46" s="49"/>
      <c r="AC46" s="49"/>
      <c r="AD46" s="49"/>
      <c r="AE46" s="49"/>
      <c r="AF46" s="49"/>
      <c r="AG46" s="49"/>
      <c r="AH46" s="49"/>
    </row>
    <row r="47" spans="1:103" ht="15" customHeight="1" x14ac:dyDescent="0.25">
      <c r="A47" s="49"/>
      <c r="B47" s="111"/>
      <c r="C47" s="115">
        <v>43952</v>
      </c>
      <c r="D47" s="49" t="s">
        <v>244</v>
      </c>
      <c r="E47" s="49"/>
      <c r="F47" s="127"/>
      <c r="G47" s="97" t="s">
        <v>241</v>
      </c>
      <c r="H47" s="546">
        <v>40299</v>
      </c>
      <c r="I47" s="546"/>
      <c r="J47" s="546"/>
      <c r="K47" s="49"/>
      <c r="L47" s="49"/>
      <c r="M47" s="49"/>
      <c r="N47" s="49"/>
      <c r="O47" s="49"/>
      <c r="P47" s="49"/>
      <c r="Q47" s="49"/>
      <c r="R47" s="49"/>
      <c r="S47" s="49"/>
      <c r="T47" s="49"/>
      <c r="U47" s="49"/>
      <c r="V47" s="49"/>
      <c r="W47" s="49"/>
      <c r="X47" s="49"/>
      <c r="Y47" s="49"/>
      <c r="Z47" s="49"/>
      <c r="AA47" s="49"/>
      <c r="AB47" s="49"/>
      <c r="AC47" s="49"/>
      <c r="AD47" s="49"/>
      <c r="AE47" s="49"/>
      <c r="AF47" s="49"/>
      <c r="AG47" s="49"/>
      <c r="AH47" s="49"/>
    </row>
    <row r="48" spans="1:103" ht="15" customHeight="1" x14ac:dyDescent="0.25">
      <c r="A48" s="49"/>
      <c r="B48" s="111"/>
      <c r="C48" s="115"/>
      <c r="D48" s="49"/>
      <c r="E48" s="49"/>
      <c r="F48" s="49"/>
      <c r="G48" s="49"/>
      <c r="H48" s="49"/>
      <c r="I48" s="49"/>
      <c r="J48" s="49"/>
      <c r="K48" s="49"/>
      <c r="L48" s="49"/>
      <c r="M48" s="49"/>
      <c r="N48" s="49"/>
      <c r="O48" s="49"/>
      <c r="P48" s="49"/>
      <c r="Q48" s="49"/>
      <c r="R48" s="49"/>
      <c r="S48" s="49"/>
      <c r="T48" s="49"/>
      <c r="U48" s="49"/>
      <c r="V48" s="49"/>
      <c r="W48" s="49"/>
      <c r="X48" s="49"/>
      <c r="Y48" s="49"/>
      <c r="Z48" s="49"/>
      <c r="AA48" s="49"/>
      <c r="AB48" s="49"/>
      <c r="AC48" s="49"/>
      <c r="AD48" s="49"/>
      <c r="AE48" s="49"/>
      <c r="AF48" s="49"/>
      <c r="AG48" s="49"/>
      <c r="AH48" s="49"/>
    </row>
    <row r="49" spans="1:34" ht="15" customHeight="1" x14ac:dyDescent="0.25">
      <c r="A49" s="49"/>
      <c r="B49" s="111" t="s">
        <v>126</v>
      </c>
      <c r="C49" s="112" t="s">
        <v>220</v>
      </c>
      <c r="D49" s="49"/>
      <c r="E49" s="49"/>
      <c r="F49" s="49"/>
      <c r="G49" s="49"/>
      <c r="H49" s="49"/>
      <c r="I49" s="49"/>
      <c r="J49" s="49"/>
      <c r="K49" s="49"/>
      <c r="L49" s="49"/>
      <c r="M49" s="49"/>
      <c r="N49" s="49"/>
      <c r="O49" s="49"/>
      <c r="P49" s="49"/>
      <c r="Q49" s="49"/>
      <c r="R49" s="49"/>
      <c r="S49" s="49"/>
      <c r="T49" s="49"/>
      <c r="U49" s="49"/>
      <c r="V49" s="49"/>
      <c r="W49" s="49"/>
      <c r="X49" s="49"/>
      <c r="Y49" s="49"/>
      <c r="Z49" s="49"/>
      <c r="AA49" s="49"/>
      <c r="AB49" s="49"/>
      <c r="AC49" s="49"/>
      <c r="AD49" s="49"/>
      <c r="AE49" s="49"/>
      <c r="AF49" s="49"/>
      <c r="AG49" s="49"/>
      <c r="AH49" s="49"/>
    </row>
    <row r="50" spans="1:34" ht="15" customHeight="1" x14ac:dyDescent="0.25">
      <c r="A50" s="49"/>
      <c r="B50" s="111"/>
      <c r="C50" s="49"/>
      <c r="D50" s="49"/>
      <c r="E50" s="19">
        <v>7</v>
      </c>
      <c r="F50" s="49"/>
      <c r="G50" s="49" t="s">
        <v>248</v>
      </c>
      <c r="H50" s="49"/>
      <c r="I50" s="49"/>
      <c r="J50" s="49"/>
      <c r="K50" s="49"/>
      <c r="L50" s="49"/>
      <c r="M50" s="49"/>
      <c r="N50" s="49"/>
      <c r="O50" s="49"/>
      <c r="P50" s="49"/>
      <c r="Q50" s="49"/>
      <c r="R50" s="19"/>
      <c r="S50" s="49"/>
      <c r="T50" s="49"/>
      <c r="U50" s="49"/>
      <c r="V50" s="49"/>
      <c r="W50" s="49"/>
      <c r="X50" s="49"/>
      <c r="Y50" s="49"/>
      <c r="Z50" s="49"/>
      <c r="AA50" s="49"/>
      <c r="AB50" s="49"/>
      <c r="AC50" s="49"/>
      <c r="AD50" s="49"/>
      <c r="AE50" s="49"/>
      <c r="AF50" s="49"/>
      <c r="AG50" s="49"/>
      <c r="AH50" s="49"/>
    </row>
    <row r="51" spans="1:34" ht="15" customHeight="1" x14ac:dyDescent="0.25">
      <c r="A51" s="49"/>
      <c r="B51" s="111"/>
      <c r="C51" s="49"/>
      <c r="D51" s="49"/>
      <c r="E51" s="24">
        <v>5</v>
      </c>
      <c r="F51" s="49"/>
      <c r="G51" s="49" t="s">
        <v>249</v>
      </c>
      <c r="H51" s="49"/>
      <c r="I51" s="49"/>
      <c r="J51" s="49"/>
      <c r="K51" s="49"/>
      <c r="L51" s="49"/>
      <c r="M51" s="49"/>
      <c r="N51" s="49"/>
      <c r="O51" s="49"/>
      <c r="P51" s="49"/>
      <c r="Q51" s="49"/>
      <c r="R51" s="19"/>
      <c r="S51" s="49"/>
      <c r="T51" s="49"/>
      <c r="U51" s="49"/>
      <c r="V51" s="49"/>
      <c r="W51" s="49"/>
      <c r="X51" s="49"/>
      <c r="Y51" s="49"/>
      <c r="Z51" s="49"/>
      <c r="AA51" s="49"/>
      <c r="AB51" s="49"/>
      <c r="AC51" s="49"/>
      <c r="AD51" s="49"/>
      <c r="AE51" s="49"/>
      <c r="AF51" s="49"/>
      <c r="AG51" s="49"/>
      <c r="AH51" s="49"/>
    </row>
    <row r="52" spans="1:34" ht="15" customHeight="1" x14ac:dyDescent="0.25">
      <c r="A52" s="49"/>
      <c r="B52" s="111"/>
      <c r="C52" s="49"/>
      <c r="D52" s="49"/>
      <c r="E52" s="25">
        <v>3</v>
      </c>
      <c r="F52" s="49"/>
      <c r="G52" s="49" t="s">
        <v>245</v>
      </c>
      <c r="H52" s="49"/>
      <c r="I52" s="49"/>
      <c r="J52" s="49"/>
      <c r="K52" s="49"/>
      <c r="L52" s="49"/>
      <c r="M52" s="49"/>
      <c r="N52" s="49"/>
      <c r="O52" s="49"/>
      <c r="P52" s="49"/>
      <c r="Q52" s="49"/>
      <c r="R52" s="19"/>
      <c r="S52" s="49"/>
      <c r="T52" s="49"/>
      <c r="U52" s="49"/>
      <c r="V52" s="49"/>
      <c r="W52" s="49"/>
      <c r="X52" s="49"/>
      <c r="Y52" s="49"/>
      <c r="Z52" s="49"/>
      <c r="AA52" s="49"/>
      <c r="AB52" s="49"/>
      <c r="AC52" s="49"/>
      <c r="AD52" s="49"/>
      <c r="AE52" s="49"/>
      <c r="AF52" s="49"/>
      <c r="AG52" s="49"/>
      <c r="AH52" s="49"/>
    </row>
    <row r="53" spans="1:34" ht="15" customHeight="1" thickBot="1" x14ac:dyDescent="0.3">
      <c r="A53" s="49"/>
      <c r="B53" s="111"/>
      <c r="C53" s="49"/>
      <c r="D53" s="49"/>
      <c r="E53" s="26">
        <v>2</v>
      </c>
      <c r="F53" s="49"/>
      <c r="G53" s="49" t="s">
        <v>246</v>
      </c>
      <c r="H53" s="49"/>
      <c r="I53" s="49"/>
      <c r="J53" s="49"/>
      <c r="K53" s="49"/>
      <c r="L53" s="49"/>
      <c r="M53" s="49"/>
      <c r="N53" s="49"/>
      <c r="O53" s="49"/>
      <c r="P53" s="49"/>
      <c r="Q53" s="49"/>
      <c r="R53" s="19"/>
      <c r="S53" s="49"/>
      <c r="T53" s="49"/>
      <c r="U53" s="49"/>
      <c r="V53" s="49"/>
      <c r="W53" s="49"/>
      <c r="X53" s="49"/>
      <c r="Y53" s="49"/>
      <c r="Z53" s="49"/>
      <c r="AA53" s="49"/>
      <c r="AB53" s="49"/>
      <c r="AC53" s="49"/>
      <c r="AD53" s="49"/>
      <c r="AE53" s="49"/>
      <c r="AF53" s="49"/>
      <c r="AG53" s="49"/>
      <c r="AH53" s="49"/>
    </row>
    <row r="54" spans="1:34" ht="15" customHeight="1" x14ac:dyDescent="0.25">
      <c r="A54" s="49"/>
      <c r="B54" s="111"/>
      <c r="C54" s="49"/>
      <c r="D54" s="49"/>
      <c r="E54" s="49"/>
      <c r="F54" s="49"/>
      <c r="G54" s="49"/>
      <c r="H54" s="49"/>
      <c r="I54" s="49"/>
      <c r="J54" s="49"/>
      <c r="K54" s="49"/>
      <c r="L54" s="49"/>
      <c r="M54" s="49"/>
      <c r="N54" s="49"/>
      <c r="O54" s="49"/>
      <c r="P54" s="49"/>
      <c r="Q54" s="49"/>
      <c r="R54" s="19"/>
      <c r="S54" s="49"/>
      <c r="T54" s="49"/>
      <c r="U54" s="49"/>
      <c r="V54" s="49"/>
      <c r="W54" s="49"/>
      <c r="X54" s="49"/>
      <c r="Y54" s="49"/>
      <c r="Z54" s="49"/>
      <c r="AA54" s="49"/>
      <c r="AB54" s="49"/>
      <c r="AC54" s="49"/>
      <c r="AD54" s="49"/>
      <c r="AE54" s="49"/>
      <c r="AF54" s="49"/>
      <c r="AG54" s="49"/>
      <c r="AH54" s="49"/>
    </row>
    <row r="55" spans="1:34" ht="15" customHeight="1" x14ac:dyDescent="0.25">
      <c r="A55" s="49"/>
      <c r="B55" s="111" t="s">
        <v>113</v>
      </c>
      <c r="C55" s="112" t="s">
        <v>225</v>
      </c>
      <c r="D55" s="49"/>
      <c r="E55" s="49"/>
      <c r="F55" s="49"/>
      <c r="G55" s="49"/>
      <c r="H55" s="49"/>
      <c r="I55" s="49"/>
      <c r="J55" s="49"/>
      <c r="K55" s="49"/>
      <c r="L55" s="49"/>
      <c r="M55" s="49"/>
      <c r="N55" s="49"/>
      <c r="O55" s="49"/>
      <c r="P55" s="49"/>
      <c r="Q55" s="49"/>
      <c r="R55" s="49"/>
      <c r="S55" s="49"/>
      <c r="T55" s="49"/>
      <c r="U55" s="49"/>
      <c r="V55" s="49"/>
      <c r="W55" s="49"/>
      <c r="X55" s="49"/>
      <c r="Y55" s="49"/>
      <c r="Z55" s="49"/>
      <c r="AA55" s="49"/>
      <c r="AB55" s="49"/>
      <c r="AC55" s="49"/>
      <c r="AD55" s="49"/>
      <c r="AE55" s="49"/>
      <c r="AF55" s="49"/>
      <c r="AG55" s="49"/>
      <c r="AH55" s="49"/>
    </row>
    <row r="56" spans="1:34" ht="15" customHeight="1" x14ac:dyDescent="0.25">
      <c r="A56" s="49"/>
      <c r="B56" s="111"/>
      <c r="C56" s="49"/>
      <c r="D56" s="49"/>
      <c r="E56" s="49"/>
      <c r="F56" s="49"/>
      <c r="G56" s="49"/>
      <c r="H56" s="49"/>
      <c r="I56" s="49"/>
      <c r="J56" s="49"/>
      <c r="K56" s="49"/>
      <c r="L56" s="49"/>
      <c r="M56" s="49"/>
      <c r="N56" s="49"/>
      <c r="O56" s="49"/>
      <c r="P56" s="49"/>
      <c r="Q56" s="49"/>
      <c r="R56" s="49"/>
      <c r="S56" s="49"/>
      <c r="T56" s="49"/>
      <c r="U56" s="49"/>
      <c r="V56" s="49"/>
      <c r="W56" s="49"/>
      <c r="X56" s="49"/>
      <c r="Y56" s="49"/>
      <c r="Z56" s="49"/>
      <c r="AA56" s="49"/>
      <c r="AB56" s="49"/>
      <c r="AC56" s="49"/>
      <c r="AD56" s="49"/>
      <c r="AE56" s="49"/>
      <c r="AF56" s="49"/>
      <c r="AG56" s="49"/>
      <c r="AH56" s="49"/>
    </row>
    <row r="57" spans="1:34" ht="15" customHeight="1" x14ac:dyDescent="0.25">
      <c r="A57" s="49"/>
      <c r="B57" s="111"/>
      <c r="C57" s="49"/>
      <c r="D57" s="49"/>
      <c r="E57" s="69" t="s">
        <v>81</v>
      </c>
      <c r="F57" s="49"/>
      <c r="G57" s="49" t="s">
        <v>247</v>
      </c>
      <c r="H57" s="49"/>
      <c r="I57" s="49"/>
      <c r="J57" s="49"/>
      <c r="K57" s="49"/>
      <c r="L57" s="49"/>
      <c r="M57" s="49"/>
      <c r="N57" s="49"/>
      <c r="O57" s="49"/>
      <c r="P57" s="49"/>
      <c r="Q57" s="49"/>
      <c r="R57" s="49"/>
      <c r="S57" s="49"/>
      <c r="T57" s="49"/>
      <c r="U57" s="49"/>
      <c r="V57" s="49"/>
      <c r="W57" s="49"/>
      <c r="X57" s="49"/>
      <c r="Y57" s="49"/>
      <c r="Z57" s="49"/>
      <c r="AA57" s="49"/>
      <c r="AB57" s="49"/>
      <c r="AC57" s="49"/>
      <c r="AD57" s="49"/>
      <c r="AE57" s="49"/>
      <c r="AF57" s="49"/>
      <c r="AG57" s="49"/>
      <c r="AH57" s="49"/>
    </row>
    <row r="58" spans="1:34" ht="15" customHeight="1" x14ac:dyDescent="0.25">
      <c r="A58" s="49"/>
      <c r="B58" s="111"/>
      <c r="C58" s="49"/>
      <c r="D58" s="49"/>
      <c r="E58" s="49"/>
      <c r="F58" s="49"/>
      <c r="G58" s="49"/>
      <c r="H58" s="49"/>
      <c r="I58" s="49"/>
      <c r="J58" s="49"/>
      <c r="K58" s="49"/>
      <c r="L58" s="49"/>
      <c r="M58" s="49"/>
      <c r="N58" s="49"/>
      <c r="O58" s="49"/>
      <c r="P58" s="49"/>
      <c r="Q58" s="49"/>
      <c r="R58" s="49"/>
      <c r="S58" s="49"/>
      <c r="T58" s="49"/>
      <c r="U58" s="49"/>
      <c r="V58" s="49"/>
      <c r="W58" s="49"/>
      <c r="X58" s="49"/>
      <c r="Y58" s="49"/>
      <c r="Z58" s="49"/>
      <c r="AA58" s="49"/>
      <c r="AB58" s="49"/>
      <c r="AC58" s="49"/>
      <c r="AD58" s="49"/>
      <c r="AE58" s="49"/>
      <c r="AF58" s="49"/>
      <c r="AG58" s="49"/>
      <c r="AH58" s="49"/>
    </row>
    <row r="59" spans="1:34" ht="15" customHeight="1" x14ac:dyDescent="0.25">
      <c r="A59" s="49"/>
      <c r="B59" s="111" t="s">
        <v>115</v>
      </c>
      <c r="C59" s="112" t="s">
        <v>232</v>
      </c>
      <c r="D59" s="49"/>
      <c r="E59" s="49"/>
      <c r="F59" s="49"/>
      <c r="G59" s="49"/>
      <c r="H59" s="49"/>
      <c r="I59" s="49"/>
      <c r="J59" s="49"/>
      <c r="K59" s="49"/>
      <c r="L59" s="49"/>
      <c r="M59" s="49"/>
      <c r="N59" s="49"/>
      <c r="O59" s="49"/>
      <c r="P59" s="49"/>
      <c r="Q59" s="49"/>
      <c r="R59" s="49"/>
      <c r="S59" s="49"/>
      <c r="T59" s="49"/>
      <c r="U59" s="49"/>
      <c r="V59" s="49"/>
      <c r="W59" s="49"/>
      <c r="X59" s="49"/>
      <c r="Y59" s="49"/>
      <c r="Z59" s="49"/>
      <c r="AA59" s="49"/>
      <c r="AB59" s="49"/>
      <c r="AC59" s="49"/>
      <c r="AD59" s="49"/>
      <c r="AE59" s="49"/>
      <c r="AF59" s="49"/>
      <c r="AG59" s="49"/>
      <c r="AH59" s="49"/>
    </row>
    <row r="60" spans="1:34" ht="15" customHeight="1" x14ac:dyDescent="0.25">
      <c r="A60" s="49"/>
      <c r="B60" s="111"/>
      <c r="C60" s="49"/>
      <c r="D60" s="49"/>
      <c r="E60" s="49" t="s">
        <v>44</v>
      </c>
      <c r="F60" s="49"/>
      <c r="G60" s="49" t="s">
        <v>250</v>
      </c>
      <c r="H60" s="49"/>
      <c r="I60" s="49"/>
      <c r="J60" s="114"/>
      <c r="K60" s="49"/>
      <c r="L60" s="49"/>
      <c r="M60" s="49"/>
      <c r="N60" s="49"/>
      <c r="O60" s="49"/>
      <c r="P60" s="49"/>
      <c r="Q60" s="49"/>
      <c r="R60" s="49"/>
      <c r="S60" s="49"/>
      <c r="T60" s="49"/>
      <c r="U60" s="49"/>
      <c r="V60" s="49"/>
      <c r="W60" s="49"/>
      <c r="X60" s="49"/>
      <c r="Y60" s="49"/>
      <c r="Z60" s="49"/>
      <c r="AA60" s="49"/>
      <c r="AB60" s="49"/>
      <c r="AC60" s="49"/>
      <c r="AD60" s="49"/>
      <c r="AE60" s="49"/>
      <c r="AF60" s="49"/>
      <c r="AG60" s="49"/>
      <c r="AH60" s="49"/>
    </row>
    <row r="61" spans="1:34" ht="15" customHeight="1" x14ac:dyDescent="0.25">
      <c r="A61" s="49"/>
      <c r="B61" s="111"/>
      <c r="C61" s="49"/>
      <c r="D61" s="49"/>
      <c r="E61" s="49" t="s">
        <v>45</v>
      </c>
      <c r="F61" s="49"/>
      <c r="G61" s="49" t="s">
        <v>251</v>
      </c>
      <c r="H61" s="49"/>
      <c r="I61" s="49"/>
      <c r="J61" s="114"/>
      <c r="K61" s="49"/>
      <c r="L61" s="49"/>
      <c r="M61" s="49"/>
      <c r="N61" s="49"/>
      <c r="O61" s="49"/>
      <c r="P61" s="49"/>
      <c r="Q61" s="49"/>
      <c r="R61" s="49"/>
      <c r="S61" s="49"/>
      <c r="T61" s="49"/>
      <c r="U61" s="49"/>
      <c r="V61" s="49"/>
      <c r="W61" s="49"/>
      <c r="X61" s="49"/>
      <c r="Y61" s="49"/>
      <c r="Z61" s="49"/>
      <c r="AA61" s="49"/>
      <c r="AB61" s="49"/>
      <c r="AC61" s="49"/>
      <c r="AD61" s="49"/>
      <c r="AE61" s="49"/>
      <c r="AF61" s="49"/>
      <c r="AG61" s="49"/>
      <c r="AH61" s="49"/>
    </row>
    <row r="62" spans="1:34" ht="15" customHeight="1" x14ac:dyDescent="0.25">
      <c r="A62" s="49"/>
      <c r="B62" s="56"/>
      <c r="C62" s="49"/>
      <c r="D62" s="49"/>
      <c r="E62" s="49" t="s">
        <v>46</v>
      </c>
      <c r="F62" s="49"/>
      <c r="G62" s="49" t="s">
        <v>252</v>
      </c>
      <c r="H62" s="49"/>
      <c r="I62" s="49"/>
      <c r="J62" s="114"/>
      <c r="K62" s="49"/>
      <c r="L62" s="49"/>
      <c r="M62" s="49"/>
      <c r="N62" s="49"/>
      <c r="O62" s="49"/>
      <c r="P62" s="49"/>
      <c r="Q62" s="49"/>
      <c r="R62" s="49"/>
      <c r="S62" s="49"/>
      <c r="T62" s="49"/>
      <c r="U62" s="49"/>
      <c r="V62" s="49"/>
      <c r="W62" s="49"/>
      <c r="X62" s="49"/>
      <c r="Y62" s="49"/>
      <c r="Z62" s="49"/>
      <c r="AA62" s="49"/>
      <c r="AB62" s="49"/>
      <c r="AC62" s="49"/>
      <c r="AD62" s="49"/>
      <c r="AE62" s="49"/>
      <c r="AF62" s="49"/>
      <c r="AG62" s="49"/>
      <c r="AH62" s="49"/>
    </row>
    <row r="63" spans="1:34" ht="15" customHeight="1" x14ac:dyDescent="0.25">
      <c r="A63" s="49"/>
      <c r="B63" s="56"/>
      <c r="C63" s="49"/>
      <c r="D63" s="49"/>
      <c r="E63" s="49" t="s">
        <v>47</v>
      </c>
      <c r="F63" s="49"/>
      <c r="G63" s="49" t="s">
        <v>253</v>
      </c>
      <c r="H63" s="49"/>
      <c r="I63" s="49"/>
      <c r="J63" s="49"/>
      <c r="K63" s="49"/>
      <c r="L63" s="49"/>
      <c r="M63" s="49"/>
      <c r="N63" s="49"/>
      <c r="O63" s="49"/>
      <c r="P63" s="49"/>
      <c r="Q63" s="49"/>
      <c r="R63" s="49"/>
      <c r="S63" s="49"/>
      <c r="T63" s="49"/>
      <c r="U63" s="49"/>
      <c r="V63" s="49"/>
      <c r="W63" s="49"/>
      <c r="X63" s="49"/>
      <c r="Y63" s="49"/>
      <c r="Z63" s="49"/>
      <c r="AA63" s="49"/>
      <c r="AB63" s="49"/>
      <c r="AC63" s="49"/>
      <c r="AD63" s="49"/>
      <c r="AE63" s="49"/>
      <c r="AF63" s="49"/>
      <c r="AG63" s="49"/>
      <c r="AH63" s="49"/>
    </row>
    <row r="64" spans="1:34" ht="15" customHeight="1" x14ac:dyDescent="0.25">
      <c r="A64" s="49"/>
      <c r="B64" s="56"/>
      <c r="C64" s="49"/>
      <c r="D64" s="49"/>
      <c r="E64" s="49" t="s">
        <v>48</v>
      </c>
      <c r="F64" s="49"/>
      <c r="G64" s="49" t="s">
        <v>254</v>
      </c>
      <c r="H64" s="49"/>
      <c r="I64" s="49"/>
      <c r="J64" s="49"/>
      <c r="K64" s="49"/>
      <c r="L64" s="49"/>
      <c r="M64" s="49"/>
      <c r="N64" s="49"/>
      <c r="O64" s="49"/>
      <c r="P64" s="49"/>
      <c r="Q64" s="49"/>
      <c r="R64" s="49"/>
      <c r="S64" s="49"/>
      <c r="T64" s="49"/>
      <c r="U64" s="49"/>
      <c r="V64" s="49"/>
      <c r="W64" s="49"/>
      <c r="X64" s="49"/>
      <c r="Y64" s="49"/>
      <c r="Z64" s="49"/>
      <c r="AA64" s="49"/>
      <c r="AB64" s="49"/>
      <c r="AC64" s="49"/>
      <c r="AD64" s="49"/>
      <c r="AE64" s="49"/>
      <c r="AF64" s="49"/>
      <c r="AG64" s="49"/>
      <c r="AH64" s="49"/>
    </row>
    <row r="65" spans="1:48" ht="15" customHeight="1" x14ac:dyDescent="0.25">
      <c r="A65" s="49"/>
      <c r="B65" s="56"/>
      <c r="C65" s="49"/>
      <c r="D65" s="49" t="s">
        <v>255</v>
      </c>
      <c r="E65" s="49"/>
      <c r="F65" s="49"/>
      <c r="G65" s="49"/>
      <c r="H65" s="49"/>
      <c r="I65" s="49"/>
      <c r="J65" s="49"/>
      <c r="K65" s="49"/>
      <c r="L65" s="49"/>
      <c r="M65" s="49"/>
      <c r="N65" s="49"/>
      <c r="O65" s="49"/>
      <c r="P65" s="49"/>
      <c r="Q65" s="49"/>
      <c r="R65" s="49"/>
      <c r="S65" s="49"/>
      <c r="T65" s="49"/>
      <c r="U65" s="49"/>
      <c r="V65" s="49"/>
      <c r="W65" s="49"/>
      <c r="X65" s="49"/>
      <c r="Y65" s="49"/>
      <c r="Z65" s="49"/>
      <c r="AA65" s="49"/>
      <c r="AB65" s="49"/>
      <c r="AC65" s="49"/>
      <c r="AD65" s="49"/>
      <c r="AE65" s="49"/>
      <c r="AF65" s="49"/>
      <c r="AG65" s="49"/>
      <c r="AH65" s="49"/>
      <c r="AV65" s="60"/>
    </row>
    <row r="66" spans="1:48" ht="15" customHeight="1" x14ac:dyDescent="0.25">
      <c r="A66" s="49"/>
      <c r="B66" s="56"/>
      <c r="C66" s="49"/>
      <c r="D66" s="140" t="s">
        <v>44</v>
      </c>
      <c r="E66" s="52" t="s">
        <v>45</v>
      </c>
      <c r="F66" s="52" t="s">
        <v>46</v>
      </c>
      <c r="G66" s="52" t="s">
        <v>474</v>
      </c>
      <c r="H66" s="52" t="s">
        <v>48</v>
      </c>
      <c r="I66" s="49"/>
      <c r="J66" s="49"/>
      <c r="K66" s="49"/>
      <c r="L66" s="49"/>
      <c r="M66" s="49"/>
      <c r="N66" s="49"/>
      <c r="P66" s="49"/>
      <c r="Q66" s="49"/>
      <c r="R66" s="49"/>
      <c r="S66" s="49"/>
      <c r="T66" s="49"/>
      <c r="U66" s="49"/>
      <c r="V66" s="49"/>
      <c r="W66" s="49"/>
      <c r="X66" s="49"/>
      <c r="Y66" s="49"/>
      <c r="Z66" s="49"/>
      <c r="AA66" s="49"/>
      <c r="AB66" s="49"/>
      <c r="AC66" s="49"/>
      <c r="AD66" s="49"/>
      <c r="AE66" s="49"/>
      <c r="AF66" s="49"/>
      <c r="AG66" s="49"/>
      <c r="AH66" s="49"/>
      <c r="AV66" s="60"/>
    </row>
    <row r="67" spans="1:48" ht="15" customHeight="1" x14ac:dyDescent="0.25">
      <c r="A67" s="49"/>
      <c r="B67" s="56"/>
      <c r="C67" s="49"/>
      <c r="D67" s="24" t="s">
        <v>60</v>
      </c>
      <c r="E67" s="171" t="s">
        <v>49</v>
      </c>
      <c r="F67" s="172" t="s">
        <v>96</v>
      </c>
      <c r="G67" s="173" t="s">
        <v>475</v>
      </c>
      <c r="H67" s="174" t="s">
        <v>50</v>
      </c>
      <c r="I67" s="112" t="s">
        <v>478</v>
      </c>
      <c r="J67" s="49"/>
      <c r="K67" s="49"/>
      <c r="L67" s="49"/>
      <c r="M67" s="49"/>
      <c r="N67" s="49"/>
      <c r="O67" s="49"/>
      <c r="P67" s="49"/>
      <c r="Q67" s="49"/>
      <c r="R67" s="49"/>
      <c r="S67" s="49"/>
      <c r="T67" s="49"/>
      <c r="U67" s="49"/>
      <c r="V67" s="49"/>
      <c r="W67" s="49"/>
      <c r="X67" s="49"/>
      <c r="Y67" s="49"/>
      <c r="Z67" s="49"/>
      <c r="AA67" s="49"/>
      <c r="AB67" s="49"/>
      <c r="AC67" s="49"/>
      <c r="AD67" s="49"/>
      <c r="AE67" s="49"/>
      <c r="AF67" s="49"/>
      <c r="AG67" s="49"/>
      <c r="AH67" s="49"/>
      <c r="AV67" s="60"/>
    </row>
    <row r="68" spans="1:48" ht="15" customHeight="1" x14ac:dyDescent="0.25">
      <c r="A68" s="49"/>
      <c r="B68" s="56"/>
      <c r="C68" s="49"/>
      <c r="D68" s="49" t="s">
        <v>256</v>
      </c>
      <c r="E68" s="49"/>
      <c r="F68" s="49"/>
      <c r="G68" s="49"/>
      <c r="H68" s="49"/>
      <c r="I68" s="49"/>
      <c r="J68" s="49"/>
      <c r="K68" s="49"/>
      <c r="L68" s="49"/>
      <c r="M68" s="49"/>
      <c r="N68" s="49"/>
      <c r="O68" s="49"/>
      <c r="P68" s="49"/>
      <c r="Q68" s="49"/>
      <c r="R68" s="49"/>
      <c r="S68" s="49"/>
      <c r="T68" s="49"/>
      <c r="U68" s="49"/>
      <c r="V68" s="49"/>
      <c r="W68" s="49"/>
      <c r="X68" s="49"/>
      <c r="Y68" s="49"/>
      <c r="Z68" s="49"/>
      <c r="AA68" s="49"/>
      <c r="AB68" s="49"/>
      <c r="AC68" s="49"/>
      <c r="AD68" s="49"/>
      <c r="AE68" s="49"/>
      <c r="AF68" s="49"/>
      <c r="AG68" s="49"/>
      <c r="AH68" s="49"/>
      <c r="AV68" s="60"/>
    </row>
    <row r="69" spans="1:48" ht="15" customHeight="1" x14ac:dyDescent="0.25">
      <c r="A69" s="49"/>
      <c r="B69" s="56"/>
      <c r="C69" s="49"/>
      <c r="D69" s="49"/>
      <c r="E69" s="49"/>
      <c r="F69" s="49"/>
      <c r="G69" s="49"/>
      <c r="H69" s="49"/>
      <c r="I69" s="49"/>
      <c r="J69" s="49"/>
      <c r="K69" s="49"/>
      <c r="L69" s="49"/>
      <c r="M69" s="49"/>
      <c r="N69" s="49"/>
      <c r="O69" s="49"/>
      <c r="P69" s="49"/>
      <c r="Q69" s="49"/>
      <c r="R69" s="49"/>
      <c r="S69" s="49"/>
      <c r="T69" s="49"/>
      <c r="U69" s="49"/>
      <c r="V69" s="49"/>
      <c r="W69" s="49"/>
      <c r="X69" s="49"/>
      <c r="Y69" s="49"/>
      <c r="Z69" s="49"/>
      <c r="AA69" s="49"/>
      <c r="AB69" s="49"/>
      <c r="AC69" s="49"/>
      <c r="AD69" s="49"/>
      <c r="AE69" s="49"/>
      <c r="AF69" s="49"/>
      <c r="AG69" s="49"/>
      <c r="AH69" s="49"/>
      <c r="AV69" s="60"/>
    </row>
    <row r="70" spans="1:48" ht="15" customHeight="1" x14ac:dyDescent="0.25">
      <c r="A70" s="49"/>
      <c r="B70" s="56"/>
      <c r="C70" s="49"/>
      <c r="D70" s="49"/>
      <c r="E70" s="49"/>
      <c r="F70" s="49"/>
      <c r="G70" s="49"/>
      <c r="H70" s="49"/>
      <c r="I70" s="49"/>
      <c r="J70" s="49"/>
      <c r="K70" s="49"/>
      <c r="L70" s="49"/>
      <c r="M70" s="49"/>
      <c r="N70" s="49"/>
      <c r="O70" s="49"/>
      <c r="P70" s="49"/>
      <c r="Q70" s="49"/>
      <c r="R70" s="49"/>
      <c r="S70" s="49"/>
      <c r="T70" s="49"/>
      <c r="U70" s="49"/>
      <c r="V70" s="49"/>
      <c r="W70" s="49"/>
      <c r="X70" s="49"/>
      <c r="Y70" s="49"/>
      <c r="Z70" s="49"/>
      <c r="AA70" s="49"/>
      <c r="AB70" s="49"/>
      <c r="AC70" s="49"/>
      <c r="AD70" s="49"/>
      <c r="AE70" s="49"/>
      <c r="AF70" s="49"/>
      <c r="AG70" s="49"/>
      <c r="AH70" s="49"/>
      <c r="AV70" s="60"/>
    </row>
    <row r="71" spans="1:48" ht="25.5" customHeight="1" x14ac:dyDescent="0.35">
      <c r="A71" s="49"/>
      <c r="B71" s="103" t="s">
        <v>137</v>
      </c>
      <c r="C71" s="49"/>
      <c r="D71" s="49"/>
      <c r="E71" s="49"/>
      <c r="F71" s="49"/>
      <c r="G71" s="49"/>
      <c r="H71" s="49"/>
      <c r="I71" s="49"/>
      <c r="J71" s="49"/>
      <c r="K71" s="49"/>
      <c r="L71" s="49"/>
      <c r="M71" s="49"/>
      <c r="N71" s="49"/>
      <c r="O71" s="49"/>
      <c r="P71" s="49"/>
      <c r="Q71" s="49"/>
      <c r="R71" s="49"/>
      <c r="S71" s="49"/>
      <c r="T71" s="49"/>
      <c r="U71" s="49"/>
      <c r="V71" s="49"/>
      <c r="W71" s="49"/>
      <c r="X71" s="49"/>
      <c r="Y71" s="49"/>
      <c r="Z71" s="49"/>
      <c r="AA71" s="49"/>
      <c r="AB71" s="49"/>
      <c r="AC71" s="49"/>
      <c r="AD71" s="49"/>
      <c r="AE71" s="49"/>
      <c r="AF71" s="49"/>
      <c r="AG71" s="49"/>
      <c r="AH71" s="49"/>
    </row>
    <row r="72" spans="1:48" x14ac:dyDescent="0.25">
      <c r="A72" s="49"/>
      <c r="B72" s="49"/>
      <c r="C72" s="49"/>
      <c r="D72" s="49"/>
      <c r="E72" s="49"/>
      <c r="F72" s="49"/>
      <c r="G72" s="49"/>
      <c r="H72" s="49"/>
      <c r="I72" s="49"/>
      <c r="J72" s="49"/>
      <c r="K72" s="49"/>
      <c r="L72" s="49"/>
      <c r="M72" s="49"/>
      <c r="N72" s="49"/>
      <c r="O72" s="49"/>
      <c r="P72" s="49"/>
      <c r="Q72" s="49"/>
      <c r="R72" s="49"/>
      <c r="S72" s="49"/>
      <c r="T72" s="49"/>
      <c r="U72" s="49"/>
      <c r="V72" s="49"/>
      <c r="W72" s="49"/>
      <c r="X72" s="49"/>
      <c r="Y72" s="49"/>
      <c r="Z72" s="49"/>
      <c r="AA72" s="49"/>
      <c r="AB72" s="49"/>
      <c r="AC72" s="49"/>
      <c r="AD72" s="49"/>
      <c r="AE72" s="49"/>
      <c r="AF72" s="49"/>
      <c r="AG72" s="49"/>
      <c r="AH72" s="49"/>
    </row>
    <row r="73" spans="1:48" x14ac:dyDescent="0.25">
      <c r="A73" s="49"/>
      <c r="B73" s="49"/>
      <c r="C73" s="49"/>
      <c r="D73" s="49"/>
      <c r="E73" s="49"/>
      <c r="F73" s="49"/>
      <c r="G73" s="49"/>
      <c r="H73" s="49"/>
      <c r="I73" s="49"/>
      <c r="J73" s="49"/>
      <c r="K73" s="49"/>
      <c r="L73" s="49"/>
      <c r="M73" s="49"/>
      <c r="N73" s="49"/>
      <c r="O73" s="49"/>
      <c r="P73" s="49"/>
      <c r="Q73" s="49"/>
      <c r="R73" s="49"/>
      <c r="S73" s="49"/>
      <c r="T73" s="49"/>
      <c r="U73" s="49"/>
      <c r="V73" s="49"/>
      <c r="W73" s="49"/>
      <c r="X73" s="49"/>
      <c r="Y73" s="49"/>
      <c r="Z73" s="49"/>
      <c r="AA73" s="49"/>
      <c r="AB73" s="49"/>
      <c r="AC73" s="49"/>
      <c r="AD73" s="49"/>
      <c r="AE73" s="49"/>
      <c r="AF73" s="49"/>
      <c r="AG73" s="49"/>
      <c r="AH73" s="49"/>
    </row>
    <row r="74" spans="1:48" ht="23.25" x14ac:dyDescent="0.35">
      <c r="A74" s="49"/>
      <c r="B74" s="85" t="s">
        <v>144</v>
      </c>
      <c r="C74" s="49"/>
      <c r="D74" s="49"/>
      <c r="E74" s="49"/>
      <c r="F74" s="49"/>
      <c r="G74" s="52"/>
      <c r="H74" s="49"/>
      <c r="I74" s="49"/>
      <c r="J74" s="49"/>
      <c r="K74" s="49"/>
      <c r="L74" s="49"/>
      <c r="M74" s="49"/>
      <c r="N74" s="49"/>
      <c r="O74" s="49"/>
      <c r="P74" s="49"/>
      <c r="Q74" s="49"/>
      <c r="R74" s="49"/>
      <c r="S74" s="49"/>
      <c r="T74" s="49"/>
      <c r="U74" s="49"/>
      <c r="V74" s="49"/>
      <c r="W74" s="49"/>
      <c r="X74" s="49"/>
      <c r="Y74" s="49"/>
      <c r="Z74" s="49"/>
      <c r="AA74" s="49"/>
      <c r="AB74" s="49"/>
      <c r="AC74" s="49"/>
      <c r="AD74" s="49"/>
      <c r="AE74" s="49"/>
      <c r="AF74" s="49"/>
      <c r="AG74" s="49"/>
      <c r="AH74" s="49"/>
    </row>
    <row r="75" spans="1:48" ht="15" customHeight="1" x14ac:dyDescent="0.25">
      <c r="A75" s="49"/>
      <c r="B75" s="49"/>
      <c r="C75" s="49"/>
      <c r="D75" s="49"/>
      <c r="E75" s="49"/>
      <c r="F75" s="49"/>
      <c r="G75" s="49"/>
      <c r="H75" s="49"/>
      <c r="I75" s="49"/>
      <c r="J75" s="49"/>
      <c r="K75" s="49"/>
      <c r="L75" s="49"/>
      <c r="M75" s="49"/>
      <c r="N75" s="49"/>
      <c r="O75" s="49"/>
      <c r="P75" s="49"/>
      <c r="Q75" s="49"/>
      <c r="R75" s="49"/>
      <c r="S75" s="49"/>
      <c r="T75" s="49"/>
      <c r="U75" s="49"/>
      <c r="V75" s="49"/>
      <c r="W75" s="49"/>
      <c r="X75" s="49"/>
      <c r="Y75" s="49"/>
      <c r="Z75" s="49"/>
      <c r="AA75" s="49"/>
      <c r="AB75" s="49"/>
      <c r="AC75" s="49"/>
      <c r="AD75" s="49"/>
      <c r="AE75" s="49"/>
      <c r="AF75" s="49"/>
      <c r="AG75" s="49"/>
      <c r="AH75" s="49"/>
    </row>
    <row r="76" spans="1:48" ht="15" customHeight="1" x14ac:dyDescent="0.35">
      <c r="A76" s="49"/>
      <c r="B76" s="85"/>
      <c r="C76" s="52">
        <v>45</v>
      </c>
      <c r="D76" s="92" t="s">
        <v>112</v>
      </c>
      <c r="E76" s="52">
        <v>45</v>
      </c>
      <c r="F76" s="49"/>
      <c r="G76" s="176">
        <v>46</v>
      </c>
      <c r="H76" s="92"/>
      <c r="I76" s="49"/>
      <c r="J76" s="49"/>
      <c r="K76" s="49"/>
      <c r="L76" s="49"/>
      <c r="M76" s="49"/>
      <c r="N76" s="49"/>
      <c r="O76" s="49"/>
      <c r="P76" s="49"/>
      <c r="Q76" s="49"/>
      <c r="R76" s="49"/>
      <c r="S76" s="49"/>
      <c r="T76" s="49"/>
      <c r="U76" s="49"/>
      <c r="V76" s="49"/>
      <c r="W76" s="49"/>
      <c r="X76" s="49"/>
      <c r="Y76" s="49"/>
      <c r="Z76" s="49"/>
      <c r="AA76" s="49"/>
      <c r="AB76" s="49"/>
      <c r="AC76" s="49"/>
      <c r="AD76" s="49"/>
      <c r="AE76" s="49"/>
      <c r="AF76" s="49"/>
      <c r="AG76" s="49"/>
      <c r="AH76" s="49"/>
    </row>
    <row r="77" spans="1:48" ht="15" customHeight="1" x14ac:dyDescent="0.35">
      <c r="A77" s="49"/>
      <c r="B77" s="85"/>
      <c r="C77" s="141">
        <v>40483</v>
      </c>
      <c r="D77" s="92" t="s">
        <v>126</v>
      </c>
      <c r="E77" s="122">
        <v>40300</v>
      </c>
      <c r="F77" s="49"/>
      <c r="G77" s="274">
        <v>40491</v>
      </c>
      <c r="H77" s="49"/>
      <c r="I77" s="49"/>
      <c r="J77" s="49"/>
      <c r="K77" s="49"/>
      <c r="L77" s="49"/>
      <c r="M77" s="49"/>
      <c r="N77" s="49"/>
      <c r="O77" s="49"/>
      <c r="P77" s="49"/>
      <c r="Q77" s="49"/>
      <c r="R77" s="49"/>
      <c r="S77" s="49"/>
      <c r="T77" s="49"/>
      <c r="U77" s="49"/>
      <c r="V77" s="49"/>
      <c r="W77" s="49"/>
      <c r="X77" s="49"/>
      <c r="Y77" s="49"/>
      <c r="Z77" s="49"/>
      <c r="AA77" s="49"/>
      <c r="AB77" s="49"/>
      <c r="AC77" s="49"/>
      <c r="AD77" s="49"/>
      <c r="AE77" s="49"/>
      <c r="AF77" s="49"/>
      <c r="AG77" s="49"/>
      <c r="AH77" s="49"/>
    </row>
    <row r="78" spans="1:48" ht="15" customHeight="1" x14ac:dyDescent="0.35">
      <c r="A78" s="49"/>
      <c r="B78" s="85"/>
      <c r="C78" s="142">
        <v>40483</v>
      </c>
      <c r="D78" s="87" t="s">
        <v>113</v>
      </c>
      <c r="E78" s="123">
        <v>40300</v>
      </c>
      <c r="F78" s="49"/>
      <c r="G78" s="275">
        <v>40491</v>
      </c>
      <c r="H78" s="49"/>
      <c r="I78" s="49"/>
      <c r="J78" s="49"/>
      <c r="K78" s="49"/>
      <c r="L78" s="49"/>
      <c r="M78" s="49"/>
      <c r="N78" s="49"/>
      <c r="O78" s="49"/>
      <c r="P78" s="49"/>
      <c r="Q78" s="49"/>
      <c r="R78" s="49"/>
      <c r="S78" s="49"/>
      <c r="T78" s="49"/>
      <c r="U78" s="49"/>
      <c r="V78" s="49"/>
      <c r="W78" s="49"/>
      <c r="X78" s="49"/>
      <c r="Y78" s="49"/>
      <c r="Z78" s="49"/>
      <c r="AA78" s="49"/>
      <c r="AB78" s="49"/>
      <c r="AC78" s="49"/>
      <c r="AD78" s="49"/>
      <c r="AE78" s="49"/>
      <c r="AF78" s="49"/>
      <c r="AG78" s="49"/>
      <c r="AH78" s="49"/>
    </row>
    <row r="79" spans="1:48" ht="15" customHeight="1" x14ac:dyDescent="0.35">
      <c r="A79" s="49"/>
      <c r="B79" s="85"/>
      <c r="C79" s="92"/>
      <c r="D79" s="49"/>
      <c r="E79" s="92"/>
      <c r="F79" s="49"/>
      <c r="G79" s="49"/>
      <c r="H79" s="49"/>
      <c r="I79" s="49"/>
      <c r="J79" s="49"/>
      <c r="K79" s="49"/>
      <c r="L79" s="49"/>
      <c r="M79" s="49"/>
      <c r="N79" s="49"/>
      <c r="O79" s="49"/>
      <c r="P79" s="49"/>
      <c r="Q79" s="49"/>
      <c r="R79" s="49"/>
      <c r="S79" s="49"/>
      <c r="T79" s="49"/>
      <c r="U79" s="49"/>
      <c r="V79" s="49"/>
      <c r="W79" s="49"/>
      <c r="X79" s="49"/>
      <c r="Y79" s="49"/>
      <c r="Z79" s="49"/>
      <c r="AA79" s="49"/>
      <c r="AB79" s="49"/>
      <c r="AC79" s="49"/>
      <c r="AD79" s="49"/>
      <c r="AE79" s="49"/>
      <c r="AF79" s="49"/>
      <c r="AG79" s="49"/>
      <c r="AH79" s="49"/>
    </row>
    <row r="80" spans="1:48" ht="15" customHeight="1" x14ac:dyDescent="0.35">
      <c r="A80" s="49"/>
      <c r="B80" s="85"/>
      <c r="C80" s="92" t="s">
        <v>112</v>
      </c>
      <c r="D80" s="49" t="s">
        <v>208</v>
      </c>
      <c r="E80" s="49"/>
      <c r="F80" s="49"/>
      <c r="G80" s="49"/>
      <c r="H80" s="49"/>
      <c r="I80" s="49"/>
      <c r="J80" s="49"/>
      <c r="K80" s="49"/>
      <c r="L80" s="49"/>
      <c r="M80" s="49"/>
      <c r="N80" s="49"/>
      <c r="O80" s="49"/>
      <c r="P80" s="49"/>
      <c r="Q80" s="49"/>
      <c r="R80" s="49"/>
      <c r="S80" s="49"/>
      <c r="T80" s="49"/>
      <c r="U80" s="49"/>
      <c r="V80" s="49"/>
      <c r="W80" s="49"/>
      <c r="X80" s="49"/>
      <c r="Y80" s="49"/>
      <c r="Z80" s="49"/>
      <c r="AA80" s="49"/>
      <c r="AB80" s="49"/>
      <c r="AC80" s="49"/>
      <c r="AD80" s="49"/>
      <c r="AE80" s="49"/>
      <c r="AF80" s="49"/>
      <c r="AG80" s="49"/>
      <c r="AH80" s="49"/>
    </row>
    <row r="81" spans="1:34" ht="15" customHeight="1" x14ac:dyDescent="0.35">
      <c r="A81" s="49"/>
      <c r="B81" s="83"/>
      <c r="C81" s="92" t="s">
        <v>126</v>
      </c>
      <c r="D81" s="49" t="s">
        <v>206</v>
      </c>
      <c r="E81" s="49"/>
      <c r="F81" s="49"/>
      <c r="G81" s="49"/>
      <c r="H81" s="49"/>
      <c r="I81" s="49"/>
      <c r="J81" s="49"/>
      <c r="K81" s="49"/>
      <c r="L81" s="49"/>
      <c r="M81" s="49"/>
      <c r="N81" s="49"/>
      <c r="O81" s="49"/>
      <c r="P81" s="49"/>
      <c r="Q81" s="49"/>
      <c r="R81" s="49"/>
      <c r="S81" s="49"/>
      <c r="T81" s="49"/>
      <c r="U81" s="49"/>
      <c r="V81" s="49"/>
      <c r="W81" s="49"/>
      <c r="X81" s="49"/>
      <c r="Y81" s="49"/>
      <c r="Z81" s="49"/>
      <c r="AA81" s="49"/>
      <c r="AB81" s="49"/>
      <c r="AC81" s="49"/>
      <c r="AD81" s="49"/>
      <c r="AE81" s="49"/>
      <c r="AF81" s="49"/>
      <c r="AG81" s="49"/>
      <c r="AH81" s="49"/>
    </row>
    <row r="82" spans="1:34" ht="15" customHeight="1" x14ac:dyDescent="0.25">
      <c r="A82" s="49"/>
      <c r="B82" s="49"/>
      <c r="C82" s="92" t="s">
        <v>113</v>
      </c>
      <c r="D82" s="49" t="s">
        <v>207</v>
      </c>
      <c r="H82" s="49"/>
      <c r="I82" s="49"/>
      <c r="J82" s="49"/>
      <c r="K82" s="49"/>
      <c r="L82" s="49"/>
      <c r="M82" s="49"/>
      <c r="N82" s="49"/>
      <c r="O82" s="49"/>
      <c r="P82" s="49"/>
      <c r="Q82" s="49"/>
      <c r="R82" s="49"/>
      <c r="S82" s="49"/>
      <c r="T82" s="49"/>
      <c r="U82" s="49"/>
      <c r="V82" s="49"/>
      <c r="W82" s="49"/>
      <c r="X82" s="49"/>
      <c r="Y82" s="49"/>
      <c r="Z82" s="49"/>
      <c r="AA82" s="49"/>
      <c r="AB82" s="49"/>
      <c r="AC82" s="49"/>
      <c r="AD82" s="49"/>
      <c r="AE82" s="49"/>
      <c r="AF82" s="49"/>
      <c r="AG82" s="49"/>
      <c r="AH82" s="49"/>
    </row>
    <row r="83" spans="1:34" ht="15" customHeight="1" x14ac:dyDescent="0.25">
      <c r="A83" s="49"/>
      <c r="B83" s="49"/>
      <c r="C83" s="49"/>
      <c r="D83" s="49"/>
      <c r="E83" s="49"/>
      <c r="F83" s="49"/>
      <c r="G83" s="49"/>
      <c r="H83" s="49"/>
      <c r="I83" s="49"/>
      <c r="J83" s="49"/>
      <c r="K83" s="49"/>
      <c r="L83" s="49"/>
      <c r="M83" s="49"/>
      <c r="N83" s="49"/>
      <c r="O83" s="49"/>
      <c r="P83" s="49"/>
      <c r="Q83" s="49"/>
      <c r="R83" s="49"/>
      <c r="S83" s="49"/>
      <c r="T83" s="49"/>
      <c r="U83" s="49"/>
      <c r="V83" s="49"/>
      <c r="W83" s="49"/>
      <c r="X83" s="49"/>
      <c r="Y83" s="49"/>
      <c r="Z83" s="49"/>
      <c r="AA83" s="49"/>
      <c r="AB83" s="49"/>
      <c r="AC83" s="49"/>
      <c r="AD83" s="49"/>
      <c r="AE83" s="49"/>
      <c r="AF83" s="49"/>
      <c r="AG83" s="49"/>
      <c r="AH83" s="49"/>
    </row>
    <row r="84" spans="1:34" ht="15" customHeight="1" x14ac:dyDescent="0.3">
      <c r="A84" s="49"/>
      <c r="B84" s="89" t="s">
        <v>35</v>
      </c>
      <c r="C84" s="89"/>
      <c r="D84" s="49"/>
      <c r="E84" s="49"/>
      <c r="F84" s="49"/>
      <c r="G84" s="49"/>
      <c r="H84" s="49"/>
      <c r="I84" s="49"/>
      <c r="J84" s="49"/>
      <c r="K84" s="49"/>
      <c r="L84" s="49"/>
      <c r="M84" s="49"/>
      <c r="N84" s="49"/>
      <c r="O84" s="49"/>
      <c r="P84" s="49"/>
      <c r="Q84" s="49"/>
      <c r="R84" s="49"/>
      <c r="S84" s="49"/>
      <c r="T84" s="49"/>
      <c r="U84" s="49"/>
      <c r="V84" s="49"/>
      <c r="W84" s="49"/>
      <c r="X84" s="49"/>
      <c r="Y84" s="49"/>
      <c r="Z84" s="49"/>
      <c r="AA84" s="49"/>
      <c r="AB84" s="49"/>
      <c r="AC84" s="49"/>
      <c r="AD84" s="49"/>
      <c r="AE84" s="49"/>
      <c r="AF84" s="49"/>
      <c r="AG84" s="49"/>
      <c r="AH84" s="49"/>
    </row>
    <row r="85" spans="1:34" ht="15" customHeight="1" x14ac:dyDescent="0.25">
      <c r="A85" s="49"/>
      <c r="B85" s="49"/>
      <c r="C85" s="49" t="s">
        <v>259</v>
      </c>
      <c r="D85" s="49"/>
      <c r="E85" s="49"/>
      <c r="F85" s="49"/>
      <c r="G85" s="49"/>
      <c r="H85" s="49"/>
      <c r="I85" s="49"/>
      <c r="J85" s="49"/>
      <c r="K85" s="49"/>
      <c r="L85" s="49"/>
      <c r="M85" s="49"/>
      <c r="N85" s="49"/>
      <c r="O85" s="49"/>
      <c r="P85" s="49"/>
      <c r="Q85" s="49"/>
      <c r="R85" s="49"/>
      <c r="S85" s="49"/>
      <c r="T85" s="49"/>
      <c r="U85" s="49"/>
      <c r="V85" s="49"/>
      <c r="W85" s="49"/>
      <c r="X85" s="49"/>
      <c r="Y85" s="49"/>
      <c r="Z85" s="49"/>
      <c r="AA85" s="49"/>
      <c r="AB85" s="49"/>
      <c r="AC85" s="49"/>
      <c r="AD85" s="49"/>
      <c r="AE85" s="49"/>
      <c r="AF85" s="49"/>
      <c r="AG85" s="49"/>
      <c r="AH85" s="49"/>
    </row>
    <row r="86" spans="1:34" ht="15" customHeight="1" x14ac:dyDescent="0.25">
      <c r="A86" s="49"/>
      <c r="B86" s="49"/>
      <c r="C86" s="49"/>
      <c r="D86" s="49"/>
      <c r="E86" s="49"/>
      <c r="F86" s="49"/>
      <c r="G86" s="49"/>
      <c r="H86" s="49"/>
      <c r="I86" s="49"/>
      <c r="J86" s="49"/>
      <c r="K86" s="49"/>
      <c r="L86" s="49"/>
      <c r="M86" s="49"/>
      <c r="N86" s="49"/>
      <c r="O86" s="49"/>
      <c r="P86" s="49"/>
      <c r="Q86" s="49"/>
      <c r="R86" s="49"/>
      <c r="S86" s="49"/>
      <c r="T86" s="49"/>
      <c r="U86" s="49"/>
      <c r="V86" s="49"/>
      <c r="W86" s="49"/>
      <c r="X86" s="49"/>
      <c r="Y86" s="49"/>
      <c r="Z86" s="49"/>
      <c r="AA86" s="49"/>
      <c r="AB86" s="49"/>
      <c r="AC86" s="49"/>
      <c r="AD86" s="49"/>
      <c r="AE86" s="49"/>
      <c r="AF86" s="49"/>
      <c r="AG86" s="49"/>
      <c r="AH86" s="49"/>
    </row>
    <row r="87" spans="1:34" ht="15" customHeight="1" x14ac:dyDescent="0.25">
      <c r="A87" s="49"/>
      <c r="B87" s="49"/>
      <c r="C87" s="49"/>
      <c r="D87" s="24">
        <v>5</v>
      </c>
      <c r="E87" s="49" t="s">
        <v>249</v>
      </c>
      <c r="F87" s="49"/>
      <c r="G87" s="49"/>
      <c r="H87" s="49"/>
      <c r="I87" s="49"/>
      <c r="J87" s="49"/>
      <c r="K87" s="49"/>
      <c r="L87" s="49"/>
      <c r="M87" s="49"/>
      <c r="N87" s="49"/>
      <c r="O87" s="49"/>
      <c r="P87" s="49"/>
      <c r="Q87" s="49"/>
      <c r="R87" s="49"/>
      <c r="S87" s="49"/>
      <c r="T87" s="49"/>
      <c r="U87" s="49"/>
      <c r="V87" s="49"/>
      <c r="W87" s="49"/>
      <c r="X87" s="49"/>
      <c r="Y87" s="49"/>
      <c r="Z87" s="49"/>
      <c r="AA87" s="49"/>
      <c r="AB87" s="49"/>
      <c r="AC87" s="49"/>
      <c r="AD87" s="49"/>
      <c r="AE87" s="49"/>
      <c r="AF87" s="49"/>
      <c r="AG87" s="49"/>
      <c r="AH87" s="49"/>
    </row>
    <row r="88" spans="1:34" ht="15" customHeight="1" x14ac:dyDescent="0.25">
      <c r="A88" s="49"/>
      <c r="B88" s="49"/>
      <c r="C88" s="49"/>
      <c r="D88" s="25">
        <v>3</v>
      </c>
      <c r="E88" s="49" t="s">
        <v>245</v>
      </c>
      <c r="F88" s="49"/>
      <c r="G88" s="49"/>
      <c r="H88" s="49"/>
      <c r="I88" s="49"/>
      <c r="J88" s="49"/>
      <c r="K88" s="49"/>
      <c r="L88" s="49"/>
      <c r="M88" s="49"/>
      <c r="N88" s="49"/>
      <c r="O88" s="49"/>
      <c r="P88" s="49"/>
      <c r="Q88" s="49"/>
      <c r="R88" s="49"/>
      <c r="S88" s="49"/>
      <c r="T88" s="49"/>
      <c r="U88" s="49"/>
      <c r="V88" s="49"/>
      <c r="W88" s="49"/>
      <c r="X88" s="49"/>
      <c r="Y88" s="49"/>
      <c r="Z88" s="49"/>
      <c r="AA88" s="49"/>
      <c r="AB88" s="49"/>
      <c r="AC88" s="49"/>
      <c r="AD88" s="49"/>
      <c r="AE88" s="49"/>
      <c r="AF88" s="49"/>
      <c r="AG88" s="49"/>
      <c r="AH88" s="49"/>
    </row>
    <row r="89" spans="1:34" ht="15" customHeight="1" thickBot="1" x14ac:dyDescent="0.3">
      <c r="A89" s="49"/>
      <c r="B89" s="49"/>
      <c r="C89" s="49"/>
      <c r="D89" s="26">
        <v>1</v>
      </c>
      <c r="E89" s="49" t="s">
        <v>246</v>
      </c>
      <c r="F89" s="49"/>
      <c r="G89" s="49"/>
      <c r="H89" s="49"/>
      <c r="I89" s="49"/>
      <c r="J89" s="49"/>
      <c r="K89" s="49"/>
      <c r="L89" s="49"/>
      <c r="M89" s="49"/>
      <c r="N89" s="49"/>
      <c r="O89" s="49"/>
      <c r="P89" s="49"/>
      <c r="Q89" s="49"/>
      <c r="R89" s="49"/>
      <c r="S89" s="49"/>
      <c r="T89" s="49"/>
      <c r="U89" s="49"/>
      <c r="V89" s="49"/>
      <c r="W89" s="49"/>
      <c r="X89" s="49"/>
      <c r="Y89" s="49"/>
      <c r="Z89" s="49"/>
      <c r="AA89" s="49"/>
      <c r="AB89" s="49"/>
      <c r="AC89" s="49"/>
      <c r="AD89" s="49"/>
      <c r="AE89" s="49"/>
      <c r="AF89" s="49"/>
      <c r="AG89" s="49"/>
      <c r="AH89" s="49"/>
    </row>
    <row r="90" spans="1:34" ht="15" customHeight="1" x14ac:dyDescent="0.25">
      <c r="A90" s="49"/>
      <c r="B90" s="49"/>
      <c r="C90" s="49"/>
      <c r="E90" s="49"/>
      <c r="F90" s="49"/>
      <c r="G90" s="49"/>
      <c r="H90" s="49"/>
      <c r="I90" s="49"/>
      <c r="J90" s="49"/>
      <c r="K90" s="49"/>
      <c r="L90" s="49"/>
      <c r="M90" s="49"/>
      <c r="N90" s="49"/>
      <c r="O90" s="49"/>
      <c r="P90" s="49"/>
      <c r="Q90" s="49"/>
      <c r="R90" s="49"/>
      <c r="S90" s="49"/>
      <c r="T90" s="49"/>
      <c r="U90" s="49"/>
      <c r="V90" s="49"/>
      <c r="W90" s="49"/>
      <c r="X90" s="49"/>
      <c r="Y90" s="49"/>
      <c r="Z90" s="49"/>
      <c r="AA90" s="49"/>
      <c r="AB90" s="49"/>
      <c r="AC90" s="49"/>
      <c r="AD90" s="49"/>
      <c r="AE90" s="49"/>
      <c r="AF90" s="49"/>
      <c r="AG90" s="49"/>
      <c r="AH90" s="49"/>
    </row>
    <row r="91" spans="1:34" ht="12.75" customHeight="1" x14ac:dyDescent="0.35">
      <c r="A91" s="49"/>
      <c r="B91" s="83"/>
      <c r="C91" s="49"/>
      <c r="D91" s="1">
        <v>5</v>
      </c>
      <c r="E91" s="1">
        <v>0</v>
      </c>
      <c r="F91" s="1">
        <v>3</v>
      </c>
      <c r="G91" s="49" t="s">
        <v>258</v>
      </c>
      <c r="H91" s="49"/>
      <c r="I91" s="49"/>
      <c r="J91" s="49"/>
      <c r="K91" s="49"/>
      <c r="L91" s="49"/>
      <c r="M91" s="49"/>
      <c r="N91" s="49"/>
      <c r="O91" s="49"/>
      <c r="P91" s="49"/>
      <c r="Q91" s="49"/>
      <c r="R91" s="49"/>
      <c r="S91" s="49"/>
      <c r="T91" s="49"/>
      <c r="U91" s="49"/>
      <c r="V91" s="49"/>
      <c r="W91" s="49"/>
      <c r="X91" s="49"/>
      <c r="Y91" s="49"/>
      <c r="Z91" s="49"/>
      <c r="AA91" s="49"/>
      <c r="AB91" s="49"/>
      <c r="AC91" s="49"/>
      <c r="AD91" s="49"/>
      <c r="AE91" s="49"/>
      <c r="AF91" s="49"/>
      <c r="AG91" s="49"/>
      <c r="AH91" s="49"/>
    </row>
    <row r="92" spans="1:34" ht="15" customHeight="1" x14ac:dyDescent="0.35">
      <c r="A92" s="49"/>
      <c r="B92" s="83"/>
      <c r="C92" s="49"/>
      <c r="D92" s="129">
        <v>5</v>
      </c>
      <c r="E92" s="129">
        <v>0</v>
      </c>
      <c r="F92" s="129">
        <v>3</v>
      </c>
      <c r="G92" s="49" t="s">
        <v>260</v>
      </c>
      <c r="H92" s="49"/>
      <c r="I92" s="49"/>
      <c r="J92" s="49"/>
      <c r="K92" s="49"/>
      <c r="L92" s="49"/>
      <c r="M92" s="49"/>
      <c r="N92" s="49"/>
      <c r="O92" s="49"/>
      <c r="P92" s="49"/>
      <c r="Q92" s="49"/>
      <c r="R92" s="49"/>
      <c r="S92" s="49"/>
      <c r="T92" s="49"/>
      <c r="U92" s="49"/>
      <c r="V92" s="49"/>
      <c r="W92" s="49"/>
      <c r="X92" s="49"/>
      <c r="Y92" s="49"/>
      <c r="Z92" s="49"/>
      <c r="AA92" s="49"/>
      <c r="AB92" s="49"/>
      <c r="AC92" s="49"/>
      <c r="AD92" s="49"/>
      <c r="AE92" s="49"/>
      <c r="AF92" s="49"/>
      <c r="AG92" s="49"/>
      <c r="AH92" s="49"/>
    </row>
    <row r="93" spans="1:34" ht="15" customHeight="1" x14ac:dyDescent="0.35">
      <c r="A93" s="49"/>
      <c r="B93" s="83"/>
      <c r="C93" s="49"/>
      <c r="D93" s="49"/>
      <c r="E93" s="49"/>
      <c r="F93" s="49"/>
      <c r="G93" s="49"/>
      <c r="H93" s="49"/>
      <c r="I93" s="49"/>
      <c r="J93" s="49"/>
      <c r="K93" s="49"/>
      <c r="L93" s="49"/>
      <c r="M93" s="49"/>
      <c r="N93" s="49"/>
      <c r="O93" s="49"/>
      <c r="P93" s="49"/>
      <c r="Q93" s="49"/>
      <c r="R93" s="49"/>
      <c r="S93" s="49"/>
      <c r="T93" s="49"/>
      <c r="U93" s="49"/>
      <c r="V93" s="49"/>
      <c r="W93" s="49"/>
      <c r="X93" s="49"/>
      <c r="Y93" s="49"/>
      <c r="Z93" s="49"/>
      <c r="AA93" s="49"/>
      <c r="AB93" s="49"/>
      <c r="AC93" s="49"/>
      <c r="AD93" s="49"/>
      <c r="AE93" s="49"/>
      <c r="AF93" s="49"/>
      <c r="AG93" s="49"/>
      <c r="AH93" s="49"/>
    </row>
    <row r="94" spans="1:34" ht="15" customHeight="1" x14ac:dyDescent="0.35">
      <c r="A94" s="49"/>
      <c r="B94" s="83"/>
      <c r="C94" s="143" t="s">
        <v>36</v>
      </c>
      <c r="D94" s="143"/>
      <c r="E94" s="143"/>
      <c r="F94" s="49"/>
      <c r="G94" s="2" t="s">
        <v>51</v>
      </c>
      <c r="H94" s="49"/>
      <c r="I94" s="49"/>
      <c r="J94" s="49"/>
      <c r="K94" s="49"/>
      <c r="L94" s="49"/>
      <c r="M94" s="49"/>
      <c r="N94" s="49"/>
      <c r="O94" s="49"/>
      <c r="P94" s="49"/>
      <c r="Q94" s="49"/>
      <c r="R94" s="49"/>
      <c r="S94" s="49"/>
      <c r="T94" s="49"/>
      <c r="U94" s="49"/>
      <c r="V94" s="49"/>
      <c r="W94" s="49"/>
      <c r="X94" s="49"/>
      <c r="Y94" s="49"/>
      <c r="Z94" s="49"/>
      <c r="AA94" s="49"/>
      <c r="AB94" s="49"/>
      <c r="AC94" s="49"/>
      <c r="AD94" s="49"/>
      <c r="AE94" s="49"/>
      <c r="AF94" s="49"/>
      <c r="AG94" s="49"/>
      <c r="AH94" s="49"/>
    </row>
    <row r="95" spans="1:34" ht="15" customHeight="1" x14ac:dyDescent="0.35">
      <c r="A95" s="49"/>
      <c r="B95" s="83"/>
      <c r="C95" s="49"/>
      <c r="D95" s="49"/>
      <c r="E95" s="49"/>
      <c r="F95" s="49"/>
      <c r="G95" s="49"/>
      <c r="H95" s="49"/>
      <c r="I95" s="49"/>
      <c r="J95" s="49"/>
      <c r="K95" s="49"/>
      <c r="L95" s="49"/>
      <c r="M95" s="49"/>
      <c r="N95" s="49"/>
      <c r="O95" s="49"/>
      <c r="P95" s="49"/>
      <c r="Q95" s="49"/>
      <c r="R95" s="49"/>
      <c r="S95" s="49"/>
      <c r="T95" s="49"/>
      <c r="U95" s="49"/>
      <c r="V95" s="49"/>
      <c r="W95" s="49"/>
      <c r="X95" s="49"/>
      <c r="Y95" s="49"/>
      <c r="Z95" s="49"/>
      <c r="AA95" s="49"/>
      <c r="AB95" s="49"/>
      <c r="AC95" s="49"/>
      <c r="AD95" s="49"/>
      <c r="AE95" s="49"/>
      <c r="AF95" s="49"/>
      <c r="AG95" s="49"/>
      <c r="AH95" s="49"/>
    </row>
    <row r="96" spans="1:34" ht="15" customHeight="1" x14ac:dyDescent="0.35">
      <c r="A96" s="49"/>
      <c r="B96" s="83"/>
      <c r="C96" s="93" t="s">
        <v>73</v>
      </c>
      <c r="D96" s="49"/>
      <c r="E96" s="49"/>
      <c r="F96" s="49"/>
      <c r="G96" s="49"/>
      <c r="H96" s="49"/>
      <c r="I96" s="49"/>
      <c r="J96" s="49"/>
      <c r="K96" s="49"/>
      <c r="L96" s="49"/>
      <c r="M96" s="49"/>
      <c r="N96" s="49"/>
      <c r="O96" s="49"/>
      <c r="P96" s="49"/>
      <c r="Q96" s="49"/>
      <c r="R96" s="49"/>
      <c r="S96" s="49"/>
      <c r="T96" s="49"/>
      <c r="U96" s="49"/>
      <c r="V96" s="49"/>
      <c r="W96" s="49"/>
      <c r="X96" s="49"/>
      <c r="Y96" s="49"/>
      <c r="Z96" s="49"/>
      <c r="AA96" s="49"/>
      <c r="AB96" s="49"/>
      <c r="AC96" s="49"/>
      <c r="AD96" s="49"/>
      <c r="AE96" s="49"/>
      <c r="AF96" s="49"/>
      <c r="AG96" s="49"/>
      <c r="AH96" s="49"/>
    </row>
    <row r="97" spans="1:34" ht="15" customHeight="1" x14ac:dyDescent="0.35">
      <c r="A97" s="49"/>
      <c r="B97" s="83"/>
      <c r="C97" s="49"/>
      <c r="D97" s="49"/>
      <c r="E97" s="49"/>
      <c r="F97" s="49"/>
      <c r="G97" s="49"/>
      <c r="H97" s="49"/>
      <c r="I97" s="49"/>
      <c r="J97" s="49"/>
      <c r="K97" s="49"/>
      <c r="L97" s="49"/>
      <c r="M97" s="49"/>
      <c r="N97" s="49"/>
      <c r="O97" s="49"/>
      <c r="P97" s="49"/>
      <c r="Q97" s="49"/>
      <c r="R97" s="49"/>
      <c r="S97" s="49"/>
      <c r="T97" s="49"/>
      <c r="U97" s="49"/>
      <c r="V97" s="49"/>
      <c r="W97" s="49"/>
      <c r="X97" s="49"/>
      <c r="Y97" s="49"/>
      <c r="Z97" s="49"/>
      <c r="AA97" s="49"/>
      <c r="AB97" s="49"/>
      <c r="AC97" s="49"/>
      <c r="AD97" s="49"/>
      <c r="AE97" s="49"/>
      <c r="AF97" s="49"/>
      <c r="AG97" s="49"/>
      <c r="AH97" s="49"/>
    </row>
    <row r="98" spans="1:34" ht="15" customHeight="1" x14ac:dyDescent="0.35">
      <c r="A98" s="49"/>
      <c r="B98" s="83"/>
      <c r="D98" s="19">
        <v>7</v>
      </c>
      <c r="E98" s="49" t="s">
        <v>248</v>
      </c>
      <c r="F98" s="49"/>
      <c r="G98" s="49"/>
      <c r="H98" s="49"/>
      <c r="I98" s="49"/>
      <c r="J98" s="49"/>
      <c r="K98" s="49"/>
      <c r="L98" s="49"/>
      <c r="M98" s="49"/>
      <c r="N98" s="49"/>
      <c r="O98" s="49"/>
      <c r="P98" s="49"/>
      <c r="Q98" s="49"/>
      <c r="R98" s="49"/>
      <c r="S98" s="49"/>
      <c r="T98" s="49"/>
      <c r="U98" s="49"/>
      <c r="V98" s="49"/>
      <c r="W98" s="49"/>
      <c r="X98" s="49"/>
      <c r="Y98" s="49"/>
      <c r="Z98" s="49"/>
      <c r="AA98" s="49"/>
      <c r="AB98" s="49"/>
      <c r="AC98" s="49"/>
      <c r="AD98" s="49"/>
      <c r="AE98" s="49"/>
      <c r="AF98" s="49"/>
      <c r="AG98" s="49"/>
      <c r="AH98" s="49"/>
    </row>
    <row r="99" spans="1:34" ht="15" customHeight="1" x14ac:dyDescent="0.35">
      <c r="A99" s="49"/>
      <c r="B99" s="83"/>
      <c r="D99" s="19"/>
      <c r="E99" s="49"/>
      <c r="F99" s="49"/>
      <c r="G99" s="49"/>
      <c r="H99" s="49"/>
      <c r="I99" s="49"/>
      <c r="J99" s="49"/>
      <c r="K99" s="49"/>
      <c r="L99" s="49"/>
      <c r="M99" s="49"/>
      <c r="N99" s="49"/>
      <c r="O99" s="49"/>
      <c r="P99" s="49"/>
      <c r="Q99" s="49"/>
      <c r="R99" s="49"/>
      <c r="S99" s="49"/>
      <c r="T99" s="49"/>
      <c r="U99" s="49"/>
      <c r="V99" s="49"/>
      <c r="W99" s="49"/>
      <c r="X99" s="49"/>
      <c r="Y99" s="49"/>
      <c r="Z99" s="49"/>
      <c r="AA99" s="49"/>
      <c r="AB99" s="49"/>
      <c r="AC99" s="49"/>
      <c r="AD99" s="49"/>
      <c r="AE99" s="49"/>
      <c r="AF99" s="49"/>
      <c r="AG99" s="49"/>
      <c r="AH99" s="49"/>
    </row>
    <row r="100" spans="1:34" ht="15" customHeight="1" x14ac:dyDescent="0.3">
      <c r="A100" s="49"/>
      <c r="B100" s="81" t="s">
        <v>262</v>
      </c>
      <c r="C100" s="81"/>
      <c r="D100" s="19"/>
      <c r="E100" s="49"/>
      <c r="F100" s="49"/>
      <c r="G100" s="49"/>
      <c r="H100" s="49"/>
      <c r="I100" s="49"/>
      <c r="J100" s="49"/>
      <c r="K100" s="49"/>
      <c r="L100" s="49"/>
      <c r="M100" s="49"/>
      <c r="N100" s="49"/>
      <c r="O100" s="49"/>
      <c r="P100" s="49"/>
      <c r="Q100" s="49"/>
      <c r="R100" s="49"/>
      <c r="S100" s="49"/>
      <c r="T100" s="49"/>
      <c r="U100" s="49"/>
      <c r="V100" s="49"/>
      <c r="W100" s="49"/>
      <c r="X100" s="49"/>
      <c r="Y100" s="49"/>
      <c r="Z100" s="49"/>
      <c r="AA100" s="49"/>
      <c r="AB100" s="49"/>
      <c r="AC100" s="49"/>
      <c r="AD100" s="49"/>
      <c r="AE100" s="49"/>
      <c r="AF100" s="49"/>
      <c r="AG100" s="49"/>
      <c r="AH100" s="49"/>
    </row>
    <row r="101" spans="1:34" ht="15" customHeight="1" x14ac:dyDescent="0.35">
      <c r="A101" s="49"/>
      <c r="B101" s="83"/>
      <c r="C101" s="52" t="s">
        <v>44</v>
      </c>
      <c r="D101" s="52" t="s">
        <v>45</v>
      </c>
      <c r="E101" s="52" t="s">
        <v>46</v>
      </c>
      <c r="F101" s="52" t="s">
        <v>47</v>
      </c>
      <c r="G101" s="52" t="s">
        <v>48</v>
      </c>
      <c r="H101" s="52"/>
      <c r="I101" s="49"/>
      <c r="J101" s="49"/>
      <c r="K101" s="49"/>
      <c r="L101" s="49"/>
      <c r="M101" s="49"/>
      <c r="N101" s="49"/>
      <c r="O101" s="49"/>
      <c r="P101" s="49"/>
      <c r="Q101" s="49"/>
      <c r="R101" s="49"/>
      <c r="S101" s="49"/>
      <c r="T101" s="49"/>
      <c r="U101" s="49"/>
      <c r="V101" s="49"/>
      <c r="W101" s="49"/>
      <c r="X101" s="49"/>
      <c r="Y101" s="49"/>
      <c r="Z101" s="49"/>
      <c r="AA101" s="49"/>
      <c r="AB101" s="49"/>
      <c r="AC101" s="49"/>
      <c r="AD101" s="49"/>
      <c r="AE101" s="49"/>
      <c r="AF101" s="49"/>
      <c r="AG101" s="49"/>
      <c r="AH101" s="49"/>
    </row>
    <row r="102" spans="1:34" ht="19.5" customHeight="1" x14ac:dyDescent="0.35">
      <c r="A102" s="49"/>
      <c r="B102" s="83"/>
      <c r="C102" s="62" t="s">
        <v>44</v>
      </c>
      <c r="D102" s="62" t="s">
        <v>45</v>
      </c>
      <c r="E102" s="62" t="s">
        <v>46</v>
      </c>
      <c r="F102" s="62" t="s">
        <v>47</v>
      </c>
      <c r="G102" s="62" t="s">
        <v>48</v>
      </c>
      <c r="H102" s="150" t="s">
        <v>261</v>
      </c>
      <c r="I102" s="49"/>
      <c r="J102" s="49"/>
      <c r="K102" s="49"/>
      <c r="L102" s="49"/>
      <c r="M102" s="49"/>
      <c r="N102" s="49"/>
      <c r="O102" s="49"/>
      <c r="P102" s="49"/>
      <c r="Q102" s="49"/>
      <c r="R102" s="49"/>
      <c r="S102" s="49"/>
      <c r="T102" s="49"/>
      <c r="U102" s="49"/>
      <c r="V102" s="49"/>
      <c r="W102" s="49"/>
      <c r="X102" s="49"/>
      <c r="Y102" s="49"/>
      <c r="Z102" s="49"/>
      <c r="AA102" s="49"/>
      <c r="AB102" s="49"/>
      <c r="AC102" s="49"/>
      <c r="AD102" s="49"/>
      <c r="AE102" s="49"/>
      <c r="AF102" s="49"/>
      <c r="AG102" s="49"/>
      <c r="AH102" s="49"/>
    </row>
    <row r="103" spans="1:34" ht="15" customHeight="1" x14ac:dyDescent="0.35">
      <c r="A103" s="49"/>
      <c r="B103" s="83"/>
      <c r="C103" s="62"/>
      <c r="D103" s="62"/>
      <c r="E103" s="62"/>
      <c r="F103" s="62"/>
      <c r="G103" s="62"/>
      <c r="H103" s="62"/>
      <c r="I103" s="49"/>
      <c r="J103" s="49"/>
      <c r="K103" s="49"/>
      <c r="L103" s="49"/>
      <c r="M103" s="49"/>
      <c r="N103" s="49"/>
      <c r="O103" s="49"/>
      <c r="P103" s="49"/>
      <c r="Q103" s="49"/>
      <c r="R103" s="49"/>
      <c r="S103" s="49"/>
      <c r="T103" s="49"/>
      <c r="U103" s="49"/>
      <c r="V103" s="49"/>
      <c r="W103" s="49"/>
      <c r="X103" s="49"/>
      <c r="Y103" s="49"/>
      <c r="Z103" s="49"/>
      <c r="AA103" s="49"/>
      <c r="AB103" s="49"/>
      <c r="AC103" s="49"/>
      <c r="AD103" s="49"/>
      <c r="AE103" s="49"/>
      <c r="AF103" s="49"/>
      <c r="AG103" s="49"/>
      <c r="AH103" s="49"/>
    </row>
    <row r="104" spans="1:34" ht="15" customHeight="1" x14ac:dyDescent="0.35">
      <c r="A104" s="49"/>
      <c r="B104" s="83"/>
      <c r="C104" s="124">
        <v>1</v>
      </c>
      <c r="D104" s="125">
        <v>0</v>
      </c>
      <c r="E104" s="125">
        <v>0</v>
      </c>
      <c r="F104" s="125">
        <v>0</v>
      </c>
      <c r="G104" s="144">
        <v>0</v>
      </c>
      <c r="H104" s="151">
        <v>1</v>
      </c>
      <c r="I104" s="49"/>
      <c r="J104" s="49"/>
      <c r="K104" s="49"/>
      <c r="L104" s="49"/>
      <c r="M104" s="49"/>
      <c r="N104" s="49"/>
      <c r="O104" s="49"/>
      <c r="P104" s="49"/>
      <c r="Q104" s="49"/>
      <c r="R104" s="49"/>
      <c r="S104" s="49"/>
      <c r="T104" s="49"/>
      <c r="U104" s="49"/>
      <c r="V104" s="49"/>
      <c r="W104" s="49"/>
      <c r="X104" s="49"/>
      <c r="Y104" s="49"/>
      <c r="Z104" s="49"/>
      <c r="AA104" s="49"/>
      <c r="AB104" s="49"/>
      <c r="AC104" s="49"/>
      <c r="AD104" s="49"/>
      <c r="AE104" s="49"/>
      <c r="AF104" s="49"/>
      <c r="AG104" s="49"/>
      <c r="AH104" s="49"/>
    </row>
    <row r="105" spans="1:34" ht="15.75" x14ac:dyDescent="0.25">
      <c r="A105" s="49"/>
      <c r="B105" s="49"/>
      <c r="C105" s="145">
        <v>0</v>
      </c>
      <c r="D105" s="63">
        <v>1</v>
      </c>
      <c r="E105" s="63">
        <v>0</v>
      </c>
      <c r="F105" s="63">
        <v>0</v>
      </c>
      <c r="G105" s="64">
        <v>0</v>
      </c>
      <c r="H105" s="152">
        <v>1</v>
      </c>
      <c r="I105" s="49"/>
      <c r="J105" s="49"/>
      <c r="K105" s="49"/>
      <c r="L105" s="49"/>
      <c r="M105" s="49"/>
      <c r="N105" s="49"/>
      <c r="O105" s="49"/>
      <c r="P105" s="49"/>
      <c r="Q105" s="49"/>
      <c r="R105" s="49"/>
      <c r="S105" s="49"/>
      <c r="T105" s="49"/>
      <c r="U105" s="49"/>
      <c r="V105" s="49"/>
      <c r="W105" s="49"/>
      <c r="X105" s="49"/>
      <c r="Y105" s="49"/>
      <c r="Z105" s="49"/>
      <c r="AA105" s="49"/>
      <c r="AB105" s="49"/>
      <c r="AC105" s="49"/>
      <c r="AD105" s="49"/>
      <c r="AE105" s="49"/>
      <c r="AF105" s="49"/>
      <c r="AG105" s="49"/>
      <c r="AH105" s="49"/>
    </row>
    <row r="106" spans="1:34" ht="15.75" x14ac:dyDescent="0.25">
      <c r="A106" s="49"/>
      <c r="B106" s="49"/>
      <c r="C106" s="94"/>
      <c r="D106" s="94"/>
      <c r="E106" s="94"/>
      <c r="F106" s="94"/>
      <c r="G106" s="94"/>
      <c r="H106" s="154"/>
      <c r="I106" s="49"/>
      <c r="J106" s="49"/>
      <c r="K106" s="49"/>
      <c r="L106" s="49"/>
      <c r="M106" s="49"/>
      <c r="N106" s="49"/>
      <c r="O106" s="49"/>
      <c r="P106" s="49"/>
      <c r="Q106" s="49"/>
      <c r="R106" s="49"/>
      <c r="S106" s="49"/>
      <c r="T106" s="49"/>
      <c r="U106" s="49"/>
      <c r="V106" s="49"/>
      <c r="W106" s="49"/>
      <c r="X106" s="49"/>
      <c r="Y106" s="49"/>
      <c r="Z106" s="49"/>
      <c r="AA106" s="49"/>
      <c r="AB106" s="49"/>
      <c r="AC106" s="49"/>
      <c r="AD106" s="49"/>
      <c r="AE106" s="49"/>
      <c r="AF106" s="49"/>
      <c r="AG106" s="49"/>
      <c r="AH106" s="49"/>
    </row>
    <row r="107" spans="1:34" ht="18.75" x14ac:dyDescent="0.3">
      <c r="A107" s="49"/>
      <c r="B107" s="81" t="s">
        <v>265</v>
      </c>
      <c r="C107" s="81"/>
      <c r="D107" s="94"/>
      <c r="E107" s="94"/>
      <c r="F107" s="94"/>
      <c r="G107" s="94"/>
      <c r="H107" s="154"/>
      <c r="I107" s="49"/>
      <c r="J107" s="49"/>
      <c r="K107" s="49"/>
      <c r="L107" s="49"/>
      <c r="M107" s="49"/>
      <c r="N107" s="49"/>
      <c r="O107" s="49"/>
      <c r="P107" s="49"/>
      <c r="Q107" s="49"/>
      <c r="R107" s="49"/>
      <c r="S107" s="49"/>
      <c r="T107" s="49"/>
      <c r="U107" s="49"/>
      <c r="V107" s="49"/>
      <c r="W107" s="49"/>
      <c r="X107" s="49"/>
      <c r="Y107" s="49"/>
      <c r="Z107" s="49"/>
      <c r="AA107" s="49"/>
      <c r="AB107" s="49"/>
      <c r="AC107" s="49"/>
      <c r="AD107" s="49"/>
      <c r="AE107" s="49"/>
      <c r="AF107" s="49"/>
      <c r="AG107" s="49"/>
      <c r="AH107" s="49"/>
    </row>
    <row r="108" spans="1:34" ht="18.75" x14ac:dyDescent="0.3">
      <c r="A108" s="49"/>
      <c r="B108" s="49"/>
      <c r="C108" s="81"/>
      <c r="D108" s="169" t="s">
        <v>264</v>
      </c>
      <c r="E108" s="94"/>
      <c r="F108" s="94"/>
      <c r="G108" s="94"/>
      <c r="H108" s="154"/>
      <c r="I108" s="49"/>
      <c r="J108" s="49"/>
      <c r="K108" s="49"/>
      <c r="L108" s="49"/>
      <c r="M108" s="49"/>
      <c r="N108" s="49"/>
      <c r="O108" s="49"/>
      <c r="P108" s="49"/>
      <c r="Q108" s="49"/>
      <c r="R108" s="49"/>
      <c r="S108" s="49"/>
      <c r="T108" s="49"/>
      <c r="U108" s="49"/>
      <c r="V108" s="49"/>
      <c r="W108" s="49"/>
      <c r="X108" s="49"/>
      <c r="Y108" s="49"/>
      <c r="Z108" s="49"/>
      <c r="AA108" s="49"/>
      <c r="AB108" s="49"/>
      <c r="AC108" s="49"/>
      <c r="AD108" s="49"/>
      <c r="AE108" s="49"/>
      <c r="AF108" s="49"/>
      <c r="AG108" s="49"/>
      <c r="AH108" s="49"/>
    </row>
    <row r="109" spans="1:34" ht="15.75" x14ac:dyDescent="0.25">
      <c r="A109" s="49"/>
      <c r="B109" s="49"/>
      <c r="C109" s="155"/>
      <c r="D109" s="156"/>
      <c r="E109" s="157"/>
      <c r="F109" s="155"/>
      <c r="G109" s="155"/>
      <c r="H109" s="154"/>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row>
    <row r="110" spans="1:34" ht="25.5" customHeight="1" x14ac:dyDescent="0.25">
      <c r="A110" s="49"/>
      <c r="B110" s="49"/>
      <c r="C110" s="580" t="s">
        <v>263</v>
      </c>
      <c r="D110" s="581"/>
      <c r="E110" s="582" t="s">
        <v>61</v>
      </c>
      <c r="F110" s="583"/>
      <c r="G110" s="583"/>
      <c r="H110" s="584" t="s">
        <v>62</v>
      </c>
      <c r="I110" s="585"/>
      <c r="J110" s="586"/>
      <c r="K110" s="587" t="s">
        <v>63</v>
      </c>
      <c r="L110" s="588"/>
      <c r="M110" s="589" t="s">
        <v>67</v>
      </c>
      <c r="N110" s="583"/>
      <c r="O110" s="583"/>
      <c r="P110" s="582" t="s">
        <v>68</v>
      </c>
      <c r="Q110" s="610"/>
      <c r="R110" s="49"/>
      <c r="S110" s="49"/>
      <c r="T110" s="49"/>
      <c r="U110" s="49"/>
      <c r="V110" s="49"/>
      <c r="W110" s="49"/>
      <c r="X110" s="49"/>
      <c r="Y110" s="49"/>
      <c r="Z110" s="49"/>
      <c r="AA110" s="49"/>
      <c r="AB110" s="49"/>
      <c r="AC110" s="49"/>
      <c r="AD110" s="49"/>
      <c r="AE110" s="49"/>
      <c r="AF110" s="49"/>
      <c r="AG110" s="49"/>
      <c r="AH110" s="49"/>
    </row>
    <row r="111" spans="1:34" x14ac:dyDescent="0.25">
      <c r="A111" s="49"/>
      <c r="B111" s="49"/>
      <c r="C111" s="600" t="s">
        <v>81</v>
      </c>
      <c r="D111" s="601"/>
      <c r="E111" s="602">
        <v>24357</v>
      </c>
      <c r="F111" s="603"/>
      <c r="G111" s="603"/>
      <c r="H111" s="604">
        <v>251</v>
      </c>
      <c r="I111" s="605"/>
      <c r="J111" s="606"/>
      <c r="K111" s="607">
        <v>44</v>
      </c>
      <c r="L111" s="608"/>
      <c r="M111" s="609">
        <v>33271</v>
      </c>
      <c r="N111" s="603"/>
      <c r="O111" s="603"/>
      <c r="P111" s="614">
        <v>19</v>
      </c>
      <c r="Q111" s="615"/>
      <c r="R111" s="49"/>
      <c r="S111" s="49"/>
      <c r="T111" s="49"/>
      <c r="U111" s="49"/>
      <c r="V111" s="49"/>
      <c r="W111" s="49"/>
      <c r="X111" s="49"/>
      <c r="Y111" s="49"/>
      <c r="Z111" s="49"/>
      <c r="AA111" s="49"/>
      <c r="AB111" s="49"/>
      <c r="AC111" s="49"/>
      <c r="AD111" s="49"/>
      <c r="AE111" s="49"/>
      <c r="AF111" s="49"/>
      <c r="AG111" s="49"/>
      <c r="AH111" s="49"/>
    </row>
    <row r="112" spans="1:34" x14ac:dyDescent="0.25">
      <c r="A112" s="49"/>
      <c r="B112" s="49"/>
      <c r="C112" s="590" t="s">
        <v>82</v>
      </c>
      <c r="D112" s="591"/>
      <c r="E112" s="592">
        <v>19182</v>
      </c>
      <c r="F112" s="593"/>
      <c r="G112" s="593"/>
      <c r="H112" s="594">
        <v>189</v>
      </c>
      <c r="I112" s="595"/>
      <c r="J112" s="596"/>
      <c r="K112" s="597">
        <v>58</v>
      </c>
      <c r="L112" s="598"/>
      <c r="M112" s="599">
        <v>35829</v>
      </c>
      <c r="N112" s="593"/>
      <c r="O112" s="593"/>
      <c r="P112" s="612">
        <v>12</v>
      </c>
      <c r="Q112" s="613"/>
      <c r="R112" s="49"/>
      <c r="S112" s="49"/>
      <c r="T112" s="49"/>
      <c r="U112" s="49"/>
      <c r="V112" s="49"/>
      <c r="W112" s="49"/>
      <c r="X112" s="49"/>
      <c r="Y112" s="49"/>
      <c r="Z112" s="49"/>
      <c r="AA112" s="49"/>
      <c r="AB112" s="49"/>
      <c r="AC112" s="49"/>
      <c r="AD112" s="49"/>
      <c r="AE112" s="49"/>
      <c r="AF112" s="49"/>
      <c r="AG112" s="49"/>
      <c r="AH112" s="49"/>
    </row>
    <row r="113" spans="1:34" x14ac:dyDescent="0.25">
      <c r="A113" s="49"/>
      <c r="B113" s="49"/>
      <c r="C113" s="49"/>
      <c r="D113" s="49"/>
      <c r="E113" s="49"/>
      <c r="F113" s="49"/>
      <c r="G113" s="49"/>
      <c r="H113" s="49"/>
      <c r="I113" s="49"/>
      <c r="J113" s="49"/>
      <c r="K113" s="49"/>
      <c r="L113" s="49"/>
      <c r="M113" s="49"/>
      <c r="N113" s="49"/>
      <c r="O113" s="49"/>
      <c r="P113" s="49"/>
      <c r="Q113" s="49"/>
      <c r="R113" s="49"/>
      <c r="S113" s="49"/>
      <c r="T113" s="49"/>
      <c r="U113" s="49"/>
      <c r="V113" s="49"/>
      <c r="W113" s="49"/>
      <c r="X113" s="49"/>
      <c r="Y113" s="49"/>
      <c r="Z113" s="49"/>
      <c r="AA113" s="49"/>
      <c r="AB113" s="49"/>
      <c r="AC113" s="49"/>
      <c r="AD113" s="49"/>
      <c r="AE113" s="49"/>
      <c r="AF113" s="49"/>
      <c r="AG113" s="49"/>
      <c r="AH113" s="49"/>
    </row>
    <row r="114" spans="1:34" ht="26.25" x14ac:dyDescent="0.4">
      <c r="A114" s="49"/>
      <c r="B114" s="59" t="s">
        <v>162</v>
      </c>
      <c r="C114" s="49"/>
      <c r="D114" s="49"/>
      <c r="E114" s="49"/>
      <c r="F114" s="49"/>
      <c r="G114" s="49"/>
      <c r="H114" s="49"/>
      <c r="I114" s="49"/>
      <c r="J114" s="49"/>
      <c r="K114" s="49"/>
      <c r="L114" s="49"/>
      <c r="M114" s="49"/>
      <c r="N114" s="49"/>
      <c r="O114" s="49"/>
      <c r="P114" s="49"/>
      <c r="Q114" s="49"/>
      <c r="R114" s="49"/>
      <c r="S114" s="49"/>
      <c r="T114" s="49"/>
      <c r="U114" s="49"/>
      <c r="V114" s="49"/>
      <c r="W114" s="49"/>
      <c r="X114" s="49"/>
      <c r="Y114" s="49"/>
      <c r="Z114" s="49"/>
      <c r="AA114" s="49"/>
      <c r="AB114" s="49"/>
      <c r="AC114" s="49"/>
      <c r="AD114" s="49"/>
      <c r="AE114" s="49"/>
      <c r="AF114" s="49"/>
      <c r="AG114" s="49"/>
      <c r="AH114" s="49"/>
    </row>
    <row r="115" spans="1:34" x14ac:dyDescent="0.25">
      <c r="A115" s="49"/>
      <c r="B115" s="49"/>
      <c r="C115" s="49"/>
      <c r="D115" s="49"/>
      <c r="E115" s="49"/>
      <c r="F115" s="49"/>
      <c r="G115" s="49"/>
      <c r="H115" s="49"/>
      <c r="I115" s="49"/>
      <c r="J115" s="49"/>
      <c r="K115" s="49"/>
      <c r="L115" s="49"/>
      <c r="M115" s="49"/>
      <c r="N115" s="49"/>
      <c r="O115" s="49"/>
      <c r="P115" s="49"/>
      <c r="Q115" s="49"/>
      <c r="R115" s="49"/>
      <c r="S115" s="49"/>
      <c r="T115" s="49"/>
      <c r="U115" s="49"/>
      <c r="V115" s="49"/>
      <c r="W115" s="49"/>
      <c r="X115" s="49"/>
      <c r="Y115" s="49"/>
      <c r="Z115" s="49"/>
      <c r="AA115" s="49"/>
      <c r="AB115" s="49"/>
      <c r="AC115" s="49"/>
      <c r="AD115" s="49"/>
      <c r="AE115" s="49"/>
      <c r="AF115" s="49"/>
      <c r="AG115" s="49"/>
      <c r="AH115" s="49"/>
    </row>
    <row r="116" spans="1:34" ht="18.75" x14ac:dyDescent="0.3">
      <c r="A116" s="49"/>
      <c r="C116" s="81" t="s">
        <v>266</v>
      </c>
      <c r="D116" s="49"/>
      <c r="E116" s="49"/>
      <c r="F116" s="49"/>
      <c r="G116" s="49"/>
      <c r="H116" s="49"/>
      <c r="I116" s="49"/>
      <c r="J116" s="49"/>
      <c r="K116" s="49"/>
      <c r="L116" s="49"/>
      <c r="M116" s="49"/>
      <c r="N116" s="49"/>
      <c r="O116" s="49"/>
      <c r="P116" s="49"/>
      <c r="Q116" s="49"/>
      <c r="R116" s="49"/>
      <c r="S116" s="49"/>
      <c r="T116" s="49"/>
      <c r="U116" s="49"/>
      <c r="V116" s="49"/>
      <c r="W116" s="49"/>
      <c r="X116" s="49"/>
      <c r="Y116" s="49"/>
      <c r="Z116" s="49"/>
      <c r="AA116" s="49"/>
      <c r="AB116" s="49"/>
      <c r="AC116" s="49"/>
      <c r="AD116" s="49"/>
      <c r="AE116" s="49"/>
      <c r="AF116" s="49"/>
      <c r="AG116" s="49"/>
      <c r="AH116" s="49"/>
    </row>
    <row r="117" spans="1:34" x14ac:dyDescent="0.25">
      <c r="A117" s="49"/>
      <c r="B117" s="49"/>
      <c r="C117" s="49"/>
      <c r="D117" s="49"/>
      <c r="E117" s="49"/>
      <c r="F117" s="49"/>
      <c r="G117" s="49"/>
      <c r="H117" s="49"/>
      <c r="I117" s="49"/>
      <c r="J117" s="49"/>
      <c r="K117" s="49"/>
      <c r="L117" s="49"/>
      <c r="M117" s="49"/>
      <c r="N117" s="49"/>
      <c r="O117" s="49"/>
      <c r="P117" s="49"/>
      <c r="Q117" s="49"/>
      <c r="R117" s="49"/>
      <c r="S117" s="49"/>
      <c r="T117" s="49"/>
      <c r="U117" s="49"/>
      <c r="V117" s="49"/>
      <c r="W117" s="49"/>
      <c r="X117" s="49"/>
      <c r="Y117" s="49"/>
      <c r="Z117" s="49"/>
      <c r="AA117" s="49"/>
      <c r="AB117" s="49"/>
      <c r="AC117" s="49"/>
      <c r="AD117" s="49"/>
      <c r="AE117" s="49"/>
      <c r="AF117" s="49"/>
      <c r="AG117" s="49"/>
      <c r="AH117" s="49"/>
    </row>
    <row r="118" spans="1:34" ht="18.75" x14ac:dyDescent="0.3">
      <c r="A118" s="49"/>
      <c r="B118" s="49"/>
      <c r="C118" s="158" t="s">
        <v>267</v>
      </c>
      <c r="D118" s="49"/>
      <c r="E118" s="49"/>
      <c r="F118" s="49"/>
      <c r="G118" s="49"/>
      <c r="H118" s="49"/>
      <c r="I118" s="49"/>
      <c r="J118" s="49"/>
      <c r="K118" s="49"/>
      <c r="L118" s="49"/>
      <c r="M118" s="49"/>
      <c r="N118" s="49"/>
      <c r="O118" s="49"/>
      <c r="P118" s="49"/>
      <c r="Q118" s="49"/>
      <c r="R118" s="49"/>
      <c r="S118" s="49"/>
      <c r="T118" s="49"/>
      <c r="U118" s="49"/>
      <c r="V118" s="49"/>
      <c r="W118" s="49"/>
      <c r="X118" s="49"/>
      <c r="Y118" s="49"/>
      <c r="Z118" s="49"/>
      <c r="AA118" s="49"/>
      <c r="AB118" s="49"/>
      <c r="AC118" s="49"/>
      <c r="AD118" s="49"/>
      <c r="AE118" s="49"/>
      <c r="AF118" s="49"/>
      <c r="AG118" s="49"/>
      <c r="AH118" s="49"/>
    </row>
    <row r="119" spans="1:34" ht="18.75" x14ac:dyDescent="0.3">
      <c r="A119" s="49"/>
      <c r="B119" s="49"/>
      <c r="C119" s="158" t="s">
        <v>268</v>
      </c>
      <c r="D119" s="49"/>
      <c r="E119" s="49"/>
      <c r="F119" s="49"/>
      <c r="G119" s="49"/>
      <c r="H119" s="49"/>
      <c r="I119" s="49"/>
      <c r="J119" s="49"/>
      <c r="K119" s="49"/>
      <c r="L119" s="49"/>
      <c r="M119" s="49"/>
      <c r="N119" s="49"/>
      <c r="O119" s="49"/>
      <c r="P119" s="49"/>
      <c r="Q119" s="49"/>
      <c r="R119" s="49"/>
      <c r="S119" s="49"/>
      <c r="T119" s="49"/>
      <c r="U119" s="49"/>
      <c r="V119" s="49"/>
      <c r="W119" s="49"/>
      <c r="X119" s="49"/>
      <c r="Y119" s="49"/>
      <c r="Z119" s="49"/>
      <c r="AA119" s="49"/>
      <c r="AB119" s="49"/>
      <c r="AC119" s="49"/>
      <c r="AD119" s="49"/>
      <c r="AE119" s="49"/>
      <c r="AF119" s="49"/>
      <c r="AG119" s="49"/>
      <c r="AH119" s="49"/>
    </row>
    <row r="120" spans="1:34" x14ac:dyDescent="0.25">
      <c r="A120" s="49"/>
      <c r="B120" s="49"/>
      <c r="C120" s="49"/>
      <c r="D120" s="49"/>
      <c r="E120" s="49"/>
      <c r="F120" s="49"/>
      <c r="G120" s="49"/>
      <c r="H120" s="49"/>
      <c r="I120" s="49"/>
      <c r="J120" s="49"/>
      <c r="K120" s="49"/>
      <c r="L120" s="49"/>
      <c r="M120" s="49"/>
      <c r="N120" s="49"/>
      <c r="O120" s="49"/>
      <c r="P120" s="49"/>
      <c r="Q120" s="49"/>
      <c r="R120" s="49"/>
      <c r="S120" s="49"/>
      <c r="T120" s="49"/>
      <c r="U120" s="49"/>
      <c r="V120" s="49"/>
      <c r="W120" s="49"/>
      <c r="X120" s="49"/>
      <c r="Y120" s="49"/>
      <c r="Z120" s="49"/>
      <c r="AA120" s="49"/>
      <c r="AB120" s="49"/>
      <c r="AC120" s="49"/>
      <c r="AD120" s="49"/>
      <c r="AE120" s="49"/>
      <c r="AF120" s="49"/>
      <c r="AG120" s="49"/>
      <c r="AH120" s="49"/>
    </row>
    <row r="121" spans="1:34" x14ac:dyDescent="0.25">
      <c r="A121" s="49"/>
      <c r="B121" s="49"/>
      <c r="C121" s="49"/>
      <c r="D121" s="49"/>
      <c r="E121" s="49"/>
      <c r="F121" s="49"/>
      <c r="G121" s="49"/>
      <c r="H121" s="49"/>
      <c r="I121" s="49"/>
      <c r="J121" s="49"/>
      <c r="K121" s="49"/>
      <c r="L121" s="49"/>
      <c r="M121" s="49"/>
      <c r="N121" s="49"/>
      <c r="O121" s="49"/>
      <c r="P121" s="49"/>
      <c r="Q121" s="49"/>
      <c r="R121" s="49"/>
      <c r="S121" s="49"/>
      <c r="T121" s="49"/>
      <c r="U121" s="49"/>
      <c r="V121" s="49"/>
      <c r="W121" s="49"/>
      <c r="X121" s="49"/>
      <c r="Y121" s="49"/>
      <c r="Z121" s="49"/>
      <c r="AA121" s="49"/>
      <c r="AB121" s="49"/>
      <c r="AC121" s="49"/>
      <c r="AD121" s="49"/>
      <c r="AE121" s="49"/>
      <c r="AF121" s="49"/>
      <c r="AG121" s="49"/>
      <c r="AH121" s="49"/>
    </row>
    <row r="122" spans="1:34" ht="18.75" x14ac:dyDescent="0.3">
      <c r="A122" s="49"/>
      <c r="B122" s="89" t="s">
        <v>203</v>
      </c>
      <c r="C122" s="49"/>
      <c r="D122" s="49"/>
      <c r="E122" s="49"/>
      <c r="F122" s="49"/>
      <c r="G122" s="49"/>
      <c r="H122" s="49"/>
      <c r="I122" s="49"/>
      <c r="J122" s="49"/>
      <c r="K122" s="49"/>
      <c r="L122" s="49"/>
      <c r="M122" s="49"/>
      <c r="N122" s="49"/>
      <c r="O122" s="49"/>
      <c r="P122" s="49"/>
      <c r="Q122" s="49"/>
      <c r="R122" s="49"/>
      <c r="S122" s="49"/>
      <c r="T122" s="49"/>
      <c r="U122" s="49"/>
      <c r="V122" s="49"/>
      <c r="W122" s="49"/>
      <c r="X122" s="49"/>
      <c r="Y122" s="49"/>
      <c r="Z122" s="49"/>
      <c r="AA122" s="49"/>
      <c r="AB122" s="49"/>
      <c r="AC122" s="49"/>
      <c r="AD122" s="49"/>
      <c r="AE122" s="49"/>
      <c r="AF122" s="49"/>
      <c r="AG122" s="49"/>
      <c r="AH122" s="49"/>
    </row>
    <row r="123" spans="1:34" x14ac:dyDescent="0.25">
      <c r="A123" s="49"/>
      <c r="B123" s="49"/>
      <c r="C123" s="49"/>
      <c r="D123" s="49"/>
      <c r="E123" s="49"/>
      <c r="F123" s="49"/>
      <c r="G123" s="49"/>
      <c r="H123" s="49"/>
      <c r="I123" s="49"/>
      <c r="J123" s="49"/>
      <c r="K123" s="49"/>
      <c r="L123" s="49"/>
      <c r="M123" s="49"/>
      <c r="N123" s="49"/>
      <c r="O123" s="49"/>
      <c r="P123" s="49"/>
      <c r="Q123" s="49"/>
      <c r="R123" s="49"/>
      <c r="S123" s="49"/>
      <c r="T123" s="49"/>
      <c r="U123" s="49"/>
      <c r="V123" s="49"/>
      <c r="W123" s="49"/>
      <c r="X123" s="49"/>
      <c r="Y123" s="49"/>
      <c r="Z123" s="49"/>
      <c r="AA123" s="49"/>
      <c r="AB123" s="49"/>
      <c r="AC123" s="49"/>
      <c r="AD123" s="49"/>
      <c r="AE123" s="49"/>
      <c r="AF123" s="49"/>
      <c r="AG123" s="49"/>
      <c r="AH123" s="49"/>
    </row>
    <row r="124" spans="1:34" x14ac:dyDescent="0.25">
      <c r="A124" s="49"/>
      <c r="B124" s="49"/>
      <c r="C124" s="49"/>
      <c r="D124" s="49"/>
      <c r="E124" s="49"/>
      <c r="F124" s="49"/>
      <c r="G124" s="49"/>
      <c r="H124" s="49"/>
      <c r="I124" s="49"/>
      <c r="J124" s="49"/>
      <c r="K124" s="49"/>
      <c r="L124" s="49"/>
      <c r="M124" s="49"/>
      <c r="N124" s="49"/>
      <c r="O124" s="49"/>
      <c r="P124" s="49"/>
      <c r="Q124" s="49"/>
      <c r="R124" s="49"/>
      <c r="S124" s="49"/>
      <c r="T124" s="49"/>
      <c r="U124" s="49"/>
      <c r="V124" s="49"/>
      <c r="W124" s="49"/>
      <c r="X124" s="49"/>
      <c r="Y124" s="49"/>
      <c r="Z124" s="49"/>
      <c r="AA124" s="49"/>
      <c r="AB124" s="49"/>
      <c r="AC124" s="49"/>
      <c r="AD124" s="49"/>
      <c r="AE124" s="49"/>
      <c r="AF124" s="49"/>
      <c r="AG124" s="49"/>
      <c r="AH124" s="49"/>
    </row>
    <row r="125" spans="1:34" x14ac:dyDescent="0.25">
      <c r="A125" s="49"/>
      <c r="B125" s="49"/>
      <c r="C125" s="49"/>
      <c r="D125" s="49"/>
      <c r="E125" s="88" t="s">
        <v>166</v>
      </c>
      <c r="F125" s="49"/>
      <c r="G125" s="49"/>
      <c r="H125" s="49"/>
      <c r="I125" s="49"/>
      <c r="J125" s="49"/>
      <c r="K125" s="49"/>
      <c r="L125" s="49"/>
      <c r="M125" s="49"/>
      <c r="N125" s="49"/>
      <c r="O125" s="49"/>
      <c r="P125" s="49"/>
      <c r="Q125" s="49"/>
      <c r="R125" s="49"/>
      <c r="S125" s="49"/>
      <c r="T125" s="49"/>
      <c r="U125" s="49"/>
      <c r="V125" s="49"/>
      <c r="W125" s="49"/>
      <c r="X125" s="49"/>
      <c r="Y125" s="49"/>
      <c r="Z125" s="49"/>
      <c r="AA125" s="49"/>
      <c r="AB125" s="49"/>
      <c r="AC125" s="49"/>
      <c r="AD125" s="49"/>
      <c r="AE125" s="49"/>
      <c r="AF125" s="49"/>
      <c r="AG125" s="49"/>
      <c r="AH125" s="49"/>
    </row>
    <row r="126" spans="1:34" x14ac:dyDescent="0.25">
      <c r="A126" s="49"/>
      <c r="B126" s="49"/>
      <c r="C126" s="49"/>
      <c r="D126" s="49"/>
      <c r="E126" t="s">
        <v>257</v>
      </c>
      <c r="F126" s="49"/>
      <c r="G126" s="49"/>
      <c r="H126" s="49"/>
      <c r="I126" s="49"/>
      <c r="J126" s="49"/>
      <c r="K126" s="49"/>
      <c r="L126" s="49"/>
      <c r="M126" s="49"/>
      <c r="N126" s="49"/>
      <c r="O126" s="49"/>
      <c r="P126" s="49"/>
      <c r="Q126" s="49"/>
      <c r="R126" s="49"/>
      <c r="S126" s="49"/>
      <c r="T126" s="49"/>
      <c r="U126" s="49"/>
      <c r="V126" s="49"/>
      <c r="W126" s="49"/>
      <c r="X126" s="49"/>
      <c r="Y126" s="49"/>
      <c r="Z126" s="49"/>
      <c r="AA126" s="49"/>
      <c r="AB126" s="49"/>
      <c r="AC126" s="49"/>
      <c r="AD126" s="49"/>
      <c r="AE126" s="49"/>
      <c r="AF126" s="49"/>
      <c r="AG126" s="49"/>
      <c r="AH126" s="49"/>
    </row>
    <row r="127" spans="1:34" x14ac:dyDescent="0.25">
      <c r="A127" s="49"/>
      <c r="B127" s="49"/>
      <c r="C127" s="49"/>
      <c r="D127" s="49"/>
      <c r="E127" s="49"/>
      <c r="F127" s="49"/>
      <c r="G127" s="49"/>
      <c r="H127" s="49"/>
      <c r="I127" s="49"/>
      <c r="J127" s="49"/>
      <c r="K127" s="49"/>
      <c r="L127" s="49"/>
      <c r="M127" s="49"/>
      <c r="N127" s="49"/>
      <c r="O127" s="49"/>
      <c r="P127" s="49"/>
      <c r="Q127" s="49"/>
      <c r="R127" s="49"/>
      <c r="S127" s="49"/>
      <c r="T127" s="49"/>
      <c r="U127" s="49"/>
      <c r="V127" s="49"/>
      <c r="W127" s="49"/>
      <c r="X127" s="49"/>
      <c r="Y127" s="49"/>
      <c r="Z127" s="49"/>
      <c r="AA127" s="49"/>
      <c r="AB127" s="49"/>
      <c r="AC127" s="49"/>
      <c r="AD127" s="49"/>
      <c r="AE127" s="49"/>
      <c r="AF127" s="49"/>
      <c r="AG127" s="49"/>
      <c r="AH127" s="49"/>
    </row>
    <row r="128" spans="1:34" ht="18.75" x14ac:dyDescent="0.3">
      <c r="A128" s="49"/>
      <c r="B128" s="49"/>
      <c r="C128" s="49"/>
      <c r="D128" s="89" t="s">
        <v>240</v>
      </c>
      <c r="E128" s="88"/>
      <c r="F128" s="49"/>
      <c r="G128" s="49"/>
      <c r="H128" s="49"/>
      <c r="I128" s="49"/>
      <c r="J128" s="49"/>
      <c r="K128" s="49"/>
      <c r="L128" s="49"/>
      <c r="M128" s="49"/>
      <c r="N128" s="49"/>
      <c r="O128" s="49"/>
      <c r="P128" s="49"/>
      <c r="Q128" s="49"/>
      <c r="R128" s="49"/>
      <c r="S128" s="49"/>
      <c r="T128" s="49"/>
      <c r="U128" s="49"/>
      <c r="V128" s="49"/>
      <c r="W128" s="49"/>
      <c r="X128" s="49"/>
      <c r="Y128" s="49"/>
      <c r="Z128" s="49"/>
      <c r="AA128" s="49"/>
      <c r="AB128" s="49"/>
      <c r="AC128" s="49"/>
      <c r="AD128" s="49"/>
      <c r="AE128" s="49"/>
      <c r="AF128" s="49"/>
      <c r="AG128" s="49"/>
      <c r="AH128" s="49"/>
    </row>
    <row r="129" spans="1:98" ht="15.75" x14ac:dyDescent="0.25">
      <c r="A129" s="49"/>
      <c r="B129" s="49"/>
      <c r="C129" s="49"/>
      <c r="D129" s="118" t="s">
        <v>117</v>
      </c>
      <c r="E129" s="159" t="s">
        <v>118</v>
      </c>
      <c r="F129" s="161" t="s">
        <v>119</v>
      </c>
      <c r="G129" s="163" t="s">
        <v>120</v>
      </c>
      <c r="H129" s="164" t="s">
        <v>121</v>
      </c>
      <c r="I129" s="56" t="s">
        <v>122</v>
      </c>
      <c r="J129" s="165" t="s">
        <v>123</v>
      </c>
      <c r="K129" s="160" t="s">
        <v>124</v>
      </c>
      <c r="L129" s="162" t="s">
        <v>125</v>
      </c>
      <c r="M129" s="90" t="s">
        <v>129</v>
      </c>
      <c r="N129" s="91" t="s">
        <v>272</v>
      </c>
      <c r="O129" s="49"/>
      <c r="P129" s="49"/>
      <c r="Q129" s="49"/>
      <c r="R129" s="49"/>
      <c r="S129" s="49"/>
      <c r="T129" s="49"/>
      <c r="U129" s="49"/>
      <c r="V129" s="49"/>
      <c r="W129" s="49"/>
      <c r="X129" s="49"/>
      <c r="Y129" s="49"/>
      <c r="Z129" s="49"/>
      <c r="AA129" s="49"/>
      <c r="AB129" s="49"/>
      <c r="AC129" s="49"/>
      <c r="AD129" s="49"/>
      <c r="AE129" s="49"/>
      <c r="AF129" s="49"/>
      <c r="AG129" s="49"/>
      <c r="AH129" s="49"/>
      <c r="CS129" s="57"/>
      <c r="CT129" s="57"/>
    </row>
    <row r="130" spans="1:98" x14ac:dyDescent="0.25">
      <c r="A130" s="49"/>
      <c r="B130" s="49"/>
      <c r="C130" s="49"/>
      <c r="D130" s="49"/>
      <c r="E130" s="49"/>
      <c r="F130" s="49"/>
      <c r="G130" s="49"/>
      <c r="H130" s="49"/>
      <c r="I130" s="49"/>
      <c r="J130" s="49"/>
      <c r="K130" s="49"/>
      <c r="L130" s="49"/>
      <c r="M130" s="49"/>
      <c r="N130" s="49"/>
      <c r="O130" s="49"/>
      <c r="P130" s="49"/>
      <c r="Q130" s="49"/>
      <c r="R130" s="49"/>
      <c r="S130" s="49"/>
      <c r="T130" s="49"/>
      <c r="U130" s="49"/>
      <c r="V130" s="49"/>
      <c r="W130" s="49"/>
      <c r="X130" s="49"/>
      <c r="Y130" s="49"/>
      <c r="Z130" s="49"/>
      <c r="AA130" s="49"/>
      <c r="AB130" s="49"/>
      <c r="AC130" s="49"/>
      <c r="AD130" s="49"/>
      <c r="AE130" s="49"/>
      <c r="AF130" s="49"/>
      <c r="AG130" s="49"/>
      <c r="AH130" s="49"/>
    </row>
  </sheetData>
  <mergeCells count="27">
    <mergeCell ref="P110:Q110"/>
    <mergeCell ref="H47:J47"/>
    <mergeCell ref="R2:W2"/>
    <mergeCell ref="X2:AC2"/>
    <mergeCell ref="P112:Q112"/>
    <mergeCell ref="P111:Q111"/>
    <mergeCell ref="H38:M39"/>
    <mergeCell ref="H33:M33"/>
    <mergeCell ref="H34:M34"/>
    <mergeCell ref="H35:M35"/>
    <mergeCell ref="H36:M36"/>
    <mergeCell ref="H37:M37"/>
    <mergeCell ref="C111:D111"/>
    <mergeCell ref="E111:G111"/>
    <mergeCell ref="H111:J111"/>
    <mergeCell ref="K111:L111"/>
    <mergeCell ref="M111:O111"/>
    <mergeCell ref="C112:D112"/>
    <mergeCell ref="E112:G112"/>
    <mergeCell ref="H112:J112"/>
    <mergeCell ref="K112:L112"/>
    <mergeCell ref="M112:O112"/>
    <mergeCell ref="C110:D110"/>
    <mergeCell ref="E110:G110"/>
    <mergeCell ref="H110:J110"/>
    <mergeCell ref="K110:L110"/>
    <mergeCell ref="M110:O110"/>
  </mergeCells>
  <conditionalFormatting sqref="C77:C78">
    <cfRule type="expression" dxfId="56" priority="65">
      <formula>OR(WEEKDAY(C77)=1,WEEKDAY(C77)=7)</formula>
    </cfRule>
    <cfRule type="expression" dxfId="55" priority="67">
      <formula>OR(C$6=DATE(YEAR(C$6),1,1),C$6=(ROUND(DATE(YEAR(C$6),4,MOD(234-11*MOD(YEAR(C$6),19),30))/7,)*7-6)+1,C$6=DATE(YEAR(C$6),5,1),C$6=DATE(YEAR(C$6),5,8),C$6=(ROUND(DATE(YEAR(C$6),4,MOD(234-11*MOD(YEAR(C$6),19),30))/7,)*7-6)+39,C$6=(ROUND(DATE(YEAR(C$6),4,MOD(234-11*MOD(YEAR(C$6),19),30))/7,)*7-6)+50,C$6=DATE(YEAR(C$6),7,14),C$6=DATE(YEAR(C$6),8,15),C$6=DATE(YEAR(C$6),11,1),C$6=DATE(YEAR(C$6),11,11),C$6=DATE(YEAR(C$6),12,25))</formula>
    </cfRule>
  </conditionalFormatting>
  <conditionalFormatting sqref="C102:H103">
    <cfRule type="cellIs" dxfId="54" priority="22" operator="equal">
      <formula>"AA"</formula>
    </cfRule>
    <cfRule type="cellIs" dxfId="53" priority="23" operator="equal">
      <formula>"F"</formula>
    </cfRule>
    <cfRule type="cellIs" dxfId="52" priority="24" operator="equal">
      <formula>"AM"</formula>
    </cfRule>
    <cfRule type="cellIs" dxfId="51" priority="25" operator="equal">
      <formula>"RTT"</formula>
    </cfRule>
    <cfRule type="containsText" dxfId="50" priority="26" operator="containsText" text="CP">
      <formula>NOT(ISERROR(SEARCH("CP",C102)))</formula>
    </cfRule>
  </conditionalFormatting>
  <conditionalFormatting sqref="C104:H106 D107:H108 H109">
    <cfRule type="cellIs" dxfId="49" priority="21" operator="equal">
      <formula>0</formula>
    </cfRule>
  </conditionalFormatting>
  <conditionalFormatting sqref="C5:AH6">
    <cfRule type="expression" dxfId="48" priority="107">
      <formula>OR(WEEKDAY(C5)=1,WEEKDAY(C5)=7)</formula>
    </cfRule>
    <cfRule type="expression" dxfId="47" priority="1700">
      <formula>OR(C$6=DATE(YEAR(C$6),1,1),C$6=(ROUND(DATE(YEAR(C$6),4,MOD(234-11*MOD(YEAR(C$6),19),30))/7,)*7-6)+1,C$6=DATE(YEAR(C$6),5,1),C$6=DATE(YEAR(C$6),5,8),C$6=(ROUND(DATE(YEAR(C$6),4,MOD(234-11*MOD(YEAR(C$6),19),30))/7,)*7-6)+39,C$6=(ROUND(DATE(YEAR(C$6),4,MOD(234-11*MOD(YEAR(C$6),19),30))/7,)*7-6)+50,C$6=DATE(YEAR(C$6),7,14),C$6=DATE(YEAR(C$6),8,15),C$6=DATE(YEAR(C$6),11,1),C$6=DATE(YEAR(C$6),11,11),C$6=DATE(YEAR(C$6),12,25))</formula>
    </cfRule>
  </conditionalFormatting>
  <conditionalFormatting sqref="C8:AH28">
    <cfRule type="cellIs" dxfId="45" priority="130" operator="equal">
      <formula>$D$35</formula>
    </cfRule>
    <cfRule type="cellIs" dxfId="44" priority="129" operator="equal">
      <formula>$D$36</formula>
    </cfRule>
    <cfRule type="cellIs" dxfId="43" priority="128" operator="equal">
      <formula>$D$37</formula>
    </cfRule>
    <cfRule type="cellIs" dxfId="42" priority="127" operator="equal">
      <formula>$D$38</formula>
    </cfRule>
  </conditionalFormatting>
  <conditionalFormatting sqref="C31:AH31">
    <cfRule type="cellIs" dxfId="41" priority="125" operator="equal">
      <formula>"X"</formula>
    </cfRule>
  </conditionalFormatting>
  <conditionalFormatting sqref="D7:AI7">
    <cfRule type="cellIs" dxfId="40" priority="108" operator="equal">
      <formula>"AA"</formula>
    </cfRule>
    <cfRule type="cellIs" dxfId="39" priority="109" operator="equal">
      <formula>"F"</formula>
    </cfRule>
    <cfRule type="cellIs" dxfId="38" priority="111" operator="equal">
      <formula>"RTT"</formula>
    </cfRule>
    <cfRule type="containsText" dxfId="37" priority="112" operator="containsText" text="CP">
      <formula>NOT(ISERROR(SEARCH("CP",D7)))</formula>
    </cfRule>
    <cfRule type="cellIs" dxfId="36" priority="110" operator="equal">
      <formula>"AM"</formula>
    </cfRule>
  </conditionalFormatting>
  <conditionalFormatting sqref="E34:E38">
    <cfRule type="cellIs" dxfId="35" priority="37" operator="equal">
      <formula>$D$35</formula>
    </cfRule>
    <cfRule type="cellIs" dxfId="33" priority="36" operator="equal">
      <formula>$D$36</formula>
    </cfRule>
    <cfRule type="cellIs" dxfId="32" priority="35" operator="equal">
      <formula>$D$37</formula>
    </cfRule>
    <cfRule type="cellIs" dxfId="31" priority="34" operator="equal">
      <formula>$D$38</formula>
    </cfRule>
  </conditionalFormatting>
  <conditionalFormatting sqref="E77:E78">
    <cfRule type="expression" dxfId="30" priority="62">
      <formula>OR(WEEKDAY(E77)=1,WEEKDAY(E77)=7)</formula>
    </cfRule>
    <cfRule type="expression" dxfId="29" priority="64">
      <formula>OR(E$6=DATE(YEAR(E$6),1,1),E$6=(ROUND(DATE(YEAR(E$6),4,MOD(234-11*MOD(YEAR(E$6),19),30))/7,)*7-6)+1,E$6=DATE(YEAR(E$6),5,1),E$6=DATE(YEAR(E$6),5,8),E$6=(ROUND(DATE(YEAR(E$6),4,MOD(234-11*MOD(YEAR(E$6),19),30))/7,)*7-6)+39,E$6=(ROUND(DATE(YEAR(E$6),4,MOD(234-11*MOD(YEAR(E$6),19),30))/7,)*7-6)+50,E$6=DATE(YEAR(E$6),7,14),E$6=DATE(YEAR(E$6),8,15),E$6=DATE(YEAR(E$6),11,1),E$6=DATE(YEAR(E$6),11,11),E$6=DATE(YEAR(E$6),12,25))</formula>
    </cfRule>
  </conditionalFormatting>
  <conditionalFormatting sqref="G77:G78">
    <cfRule type="expression" dxfId="28" priority="61">
      <formula>OR(G$6=DATE(YEAR(G$6),1,1),G$6=(ROUND(DATE(YEAR(G$6),4,MOD(234-11*MOD(YEAR(G$6),19),30))/7,)*7-6)+1,G$6=DATE(YEAR(G$6),5,1),G$6=DATE(YEAR(G$6),5,8),G$6=(ROUND(DATE(YEAR(G$6),4,MOD(234-11*MOD(YEAR(G$6),19),30))/7,)*7-6)+39,G$6=(ROUND(DATE(YEAR(G$6),4,MOD(234-11*MOD(YEAR(G$6),19),30))/7,)*7-6)+50,G$6=DATE(YEAR(G$6),7,14),G$6=DATE(YEAR(G$6),8,15),G$6=DATE(YEAR(G$6),11,1),G$6=DATE(YEAR(G$6),11,11),G$6=DATE(YEAR(G$6),12,25))</formula>
    </cfRule>
    <cfRule type="expression" dxfId="27" priority="59">
      <formula>OR(WEEKDAY(G77)=1,WEEKDAY(G77)=7)</formula>
    </cfRule>
  </conditionalFormatting>
  <conditionalFormatting sqref="G94">
    <cfRule type="cellIs" dxfId="26" priority="32" operator="equal">
      <formula>"X"</formula>
    </cfRule>
  </conditionalFormatting>
  <conditionalFormatting sqref="AJ29">
    <cfRule type="cellIs" dxfId="25" priority="17" operator="equal">
      <formula>$AM$5</formula>
    </cfRule>
    <cfRule type="cellIs" dxfId="24" priority="18" operator="equal">
      <formula>$AL$5</formula>
    </cfRule>
    <cfRule type="cellIs" dxfId="23" priority="19" operator="equal">
      <formula>$AK$5</formula>
    </cfRule>
    <cfRule type="cellIs" dxfId="22" priority="20" operator="equal">
      <formula>$AJ$5</formula>
    </cfRule>
    <cfRule type="cellIs" dxfId="21" priority="16" operator="equal">
      <formula>$AN$5</formula>
    </cfRule>
  </conditionalFormatting>
  <conditionalFormatting sqref="AJ6:AP7">
    <cfRule type="cellIs" dxfId="20" priority="121" operator="equal">
      <formula>$AM$5</formula>
    </cfRule>
    <cfRule type="cellIs" dxfId="19" priority="122" operator="equal">
      <formula>$AL$5</formula>
    </cfRule>
    <cfRule type="cellIs" dxfId="18" priority="123" operator="equal">
      <formula>$AK$5</formula>
    </cfRule>
    <cfRule type="cellIs" dxfId="17" priority="124" operator="equal">
      <formula>$AJ$5</formula>
    </cfRule>
    <cfRule type="cellIs" dxfId="16" priority="120" operator="equal">
      <formula>$AN$5</formula>
    </cfRule>
  </conditionalFormatting>
  <conditionalFormatting sqref="AJ8:AP28">
    <cfRule type="cellIs" dxfId="15" priority="119" operator="equal">
      <formula>0</formula>
    </cfRule>
  </conditionalFormatting>
  <conditionalFormatting sqref="AK29:AN29 AP29:AP30">
    <cfRule type="cellIs" dxfId="14" priority="114" operator="equal">
      <formula>$AN$30</formula>
    </cfRule>
    <cfRule type="cellIs" dxfId="13" priority="115" operator="equal">
      <formula>$AM$30</formula>
    </cfRule>
    <cfRule type="cellIs" dxfId="12" priority="116" operator="equal">
      <formula>$AL$30</formula>
    </cfRule>
    <cfRule type="cellIs" dxfId="11" priority="117" operator="equal">
      <formula>$AK$30</formula>
    </cfRule>
    <cfRule type="expression" dxfId="10" priority="118">
      <formula>AK30</formula>
    </cfRule>
  </conditionalFormatting>
  <conditionalFormatting sqref="AO29">
    <cfRule type="cellIs" dxfId="9" priority="27" operator="equal">
      <formula>"AA"</formula>
    </cfRule>
    <cfRule type="cellIs" dxfId="8" priority="28" operator="equal">
      <formula>"F"</formula>
    </cfRule>
    <cfRule type="cellIs" dxfId="7" priority="29" operator="equal">
      <formula>"AM"</formula>
    </cfRule>
    <cfRule type="cellIs" dxfId="6" priority="30" operator="equal">
      <formula>"RTT"</formula>
    </cfRule>
    <cfRule type="containsText" dxfId="5" priority="31" operator="containsText" text="CP">
      <formula>NOT(ISERROR(SEARCH("CP",AO29)))</formula>
    </cfRule>
  </conditionalFormatting>
  <hyperlinks>
    <hyperlink ref="Q35" r:id="rId1" xr:uid="{00000000-0004-0000-0100-000000000000}"/>
  </hyperlinks>
  <pageMargins left="0.23622047244094491" right="0.23622047244094491" top="0.74803149606299213" bottom="0.74803149606299213" header="0.31496062992125984" footer="0.31496062992125984"/>
  <pageSetup paperSize="9" scale="97" orientation="landscape" r:id="rId2"/>
  <extLst>
    <ext xmlns:x14="http://schemas.microsoft.com/office/spreadsheetml/2009/9/main" uri="{78C0D931-6437-407d-A8EE-F0AAD7539E65}">
      <x14:conditionalFormattings>
        <x14:conditionalFormatting xmlns:xm="http://schemas.microsoft.com/office/excel/2006/main">
          <x14:cfRule type="containsText" priority="131" operator="containsText" id="{3E6E6294-1F50-40C3-9210-FF55DE85648B}">
            <xm:f>NOT(ISERROR(SEARCH($D$34,C8)))</xm:f>
            <xm:f>$D$34</xm:f>
            <x14:dxf>
              <font>
                <color theme="5" tint="0.59996337778862885"/>
              </font>
              <fill>
                <patternFill>
                  <bgColor rgb="FFFFC7CE"/>
                </patternFill>
              </fill>
            </x14:dxf>
          </x14:cfRule>
          <xm:sqref>C8:AH28</xm:sqref>
        </x14:conditionalFormatting>
        <x14:conditionalFormatting xmlns:xm="http://schemas.microsoft.com/office/excel/2006/main">
          <x14:cfRule type="iconSet" priority="1701" id="{1C8DC67A-EF3A-4AF2-97F9-CE5A45D633B9}">
            <x14:iconSet iconSet="3Signs" showValue="0" custom="1">
              <x14:cfvo type="percent">
                <xm:f>0</xm:f>
              </x14:cfvo>
              <x14:cfvo type="num">
                <xm:f>$E$41</xm:f>
              </x14:cfvo>
              <x14:cfvo type="num">
                <xm:f>$E$40</xm:f>
              </x14:cfvo>
              <x14:cfIcon iconSet="3TrafficLights1" iconId="2"/>
              <x14:cfIcon iconSet="3Signs" iconId="1"/>
              <x14:cfIcon iconSet="3Signs" iconId="0"/>
            </x14:iconSet>
          </x14:cfRule>
          <xm:sqref>C29:AH29</xm:sqref>
        </x14:conditionalFormatting>
        <x14:conditionalFormatting xmlns:xm="http://schemas.microsoft.com/office/excel/2006/main">
          <x14:cfRule type="iconSet" priority="33" id="{5D37370A-34E3-4BAD-98C9-50534B52EB03}">
            <x14:iconSet iconSet="3Signs" showValue="0" custom="1">
              <x14:cfvo type="percent">
                <xm:f>0</xm:f>
              </x14:cfvo>
              <x14:cfvo type="num">
                <xm:f>$E$41</xm:f>
              </x14:cfvo>
              <x14:cfvo type="num">
                <xm:f>$E$40</xm:f>
              </x14:cfvo>
              <x14:cfIcon iconSet="3TrafficLights1" iconId="2"/>
              <x14:cfIcon iconSet="3Signs" iconId="1"/>
              <x14:cfIcon iconSet="3Signs" iconId="0"/>
            </x14:iconSet>
          </x14:cfRule>
          <xm:sqref>D91:F91</xm:sqref>
        </x14:conditionalFormatting>
        <x14:conditionalFormatting xmlns:xm="http://schemas.microsoft.com/office/excel/2006/main">
          <x14:cfRule type="containsText" priority="38" operator="containsText" id="{0D231982-A994-43CA-BD9D-3E9F357E2CA1}">
            <xm:f>NOT(ISERROR(SEARCH($D$34,E34)))</xm:f>
            <xm:f>$D$34</xm:f>
            <x14:dxf>
              <font>
                <color theme="5" tint="0.59996337778862885"/>
              </font>
              <fill>
                <patternFill>
                  <bgColor rgb="FFFFC7CE"/>
                </patternFill>
              </fill>
            </x14:dxf>
          </x14:cfRule>
          <xm:sqref>E34:E38</xm:sqref>
        </x14:conditionalFormatting>
        <x14:conditionalFormatting xmlns:xm="http://schemas.microsoft.com/office/excel/2006/main">
          <x14:cfRule type="iconSet" priority="104" id="{86CB742B-4388-470C-A52F-CF6D46322B2C}">
            <x14:iconSet iconSet="3Signs" showValue="0" custom="1">
              <x14:cfvo type="percent">
                <xm:f>0</xm:f>
              </x14:cfvo>
              <x14:cfvo type="num">
                <xm:f>$E$41</xm:f>
              </x14:cfvo>
              <x14:cfvo type="num">
                <xm:f>$E$40</xm:f>
              </x14:cfvo>
              <x14:cfIcon iconSet="3TrafficLights1" iconId="2"/>
              <x14:cfIcon iconSet="3Signs" iconId="1"/>
              <x14:cfIcon iconSet="3Signs" iconId="0"/>
            </x14:iconSet>
          </x14:cfRule>
          <xm:sqref>F40:F42</xm:sqref>
        </x14:conditionalFormatting>
      </x14:conditionalFormatting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2"/>
  <sheetViews>
    <sheetView workbookViewId="0">
      <selection activeCell="T24" sqref="T24"/>
    </sheetView>
  </sheetViews>
  <sheetFormatPr baseColWidth="10" defaultRowHeight="15.75" x14ac:dyDescent="0.25"/>
  <cols>
    <col min="1" max="1" width="2.28515625" style="180" customWidth="1"/>
    <col min="2" max="13" width="11.85546875" style="180" bestFit="1" customWidth="1"/>
    <col min="14" max="14" width="11.42578125" style="180"/>
    <col min="15" max="15" width="11.85546875" style="180" bestFit="1" customWidth="1"/>
    <col min="16" max="16384" width="11.42578125" style="180"/>
  </cols>
  <sheetData>
    <row r="1" spans="1:19" ht="16.5" thickBot="1" x14ac:dyDescent="0.3"/>
    <row r="2" spans="1:19" ht="22.5" thickTop="1" thickBot="1" x14ac:dyDescent="0.3">
      <c r="A2" s="241"/>
      <c r="B2" s="242">
        <v>2026</v>
      </c>
      <c r="C2" s="243">
        <v>1</v>
      </c>
      <c r="D2" s="244" t="s">
        <v>293</v>
      </c>
      <c r="E2" s="245"/>
      <c r="F2" s="245"/>
      <c r="G2" s="245"/>
      <c r="H2" s="245"/>
      <c r="I2" s="245"/>
      <c r="J2" s="246"/>
      <c r="L2" s="247" t="s">
        <v>294</v>
      </c>
      <c r="M2" s="272" t="s">
        <v>295</v>
      </c>
      <c r="N2" s="241"/>
      <c r="O2" s="524" t="s">
        <v>704</v>
      </c>
      <c r="P2" s="241"/>
      <c r="Q2" s="241"/>
    </row>
    <row r="3" spans="1:19" ht="17.25" thickTop="1" thickBot="1" x14ac:dyDescent="0.3">
      <c r="A3" s="241"/>
      <c r="N3" s="241"/>
      <c r="O3" s="248" t="s">
        <v>352</v>
      </c>
      <c r="P3" s="241"/>
      <c r="Q3" s="241"/>
    </row>
    <row r="4" spans="1:19" x14ac:dyDescent="0.25">
      <c r="A4" s="249"/>
      <c r="B4" s="262" t="str">
        <f t="shared" ref="B4:M4" si="0">PROPER(TEXT(B36,"mmmm"))</f>
        <v>Janvier</v>
      </c>
      <c r="C4" s="263" t="str">
        <f t="shared" si="0"/>
        <v>Février</v>
      </c>
      <c r="D4" s="263" t="str">
        <f t="shared" si="0"/>
        <v>Mars</v>
      </c>
      <c r="E4" s="263" t="str">
        <f t="shared" si="0"/>
        <v>Avril</v>
      </c>
      <c r="F4" s="263" t="str">
        <f t="shared" si="0"/>
        <v>Mai</v>
      </c>
      <c r="G4" s="263" t="str">
        <f t="shared" si="0"/>
        <v>Juin</v>
      </c>
      <c r="H4" s="263" t="str">
        <f t="shared" si="0"/>
        <v>Juillet</v>
      </c>
      <c r="I4" s="263" t="str">
        <f t="shared" si="0"/>
        <v>Août</v>
      </c>
      <c r="J4" s="263" t="str">
        <f t="shared" si="0"/>
        <v>Septembre</v>
      </c>
      <c r="K4" s="263" t="str">
        <f t="shared" si="0"/>
        <v>Octobre</v>
      </c>
      <c r="L4" s="263" t="str">
        <f t="shared" si="0"/>
        <v>Novembre</v>
      </c>
      <c r="M4" s="264" t="str">
        <f t="shared" si="0"/>
        <v>Décembre</v>
      </c>
      <c r="N4" s="249"/>
      <c r="O4" s="250">
        <f>DATE(An,1,1)</f>
        <v>46023</v>
      </c>
      <c r="P4" s="178" t="s">
        <v>296</v>
      </c>
      <c r="Q4" s="251"/>
    </row>
    <row r="5" spans="1:19" x14ac:dyDescent="0.25">
      <c r="A5" s="241"/>
      <c r="B5" s="265">
        <f t="shared" ref="B5:M5" si="1">B36</f>
        <v>46023</v>
      </c>
      <c r="C5" s="252">
        <f t="shared" si="1"/>
        <v>46054</v>
      </c>
      <c r="D5" s="252">
        <f t="shared" si="1"/>
        <v>46082</v>
      </c>
      <c r="E5" s="252">
        <f t="shared" si="1"/>
        <v>46113</v>
      </c>
      <c r="F5" s="252">
        <f t="shared" si="1"/>
        <v>46143</v>
      </c>
      <c r="G5" s="252">
        <f t="shared" si="1"/>
        <v>46174</v>
      </c>
      <c r="H5" s="252">
        <f t="shared" si="1"/>
        <v>46204</v>
      </c>
      <c r="I5" s="252">
        <f t="shared" si="1"/>
        <v>46235</v>
      </c>
      <c r="J5" s="252">
        <f t="shared" si="1"/>
        <v>46266</v>
      </c>
      <c r="K5" s="252">
        <f t="shared" si="1"/>
        <v>46296</v>
      </c>
      <c r="L5" s="252">
        <f t="shared" si="1"/>
        <v>46327</v>
      </c>
      <c r="M5" s="266">
        <f t="shared" si="1"/>
        <v>46357</v>
      </c>
      <c r="N5" s="241"/>
      <c r="O5" s="253">
        <f>DATE(An,IF((25-MOD((11*MOD(An-1900,19)+4-INT((7*MOD(An-1900,19)+1)/19)),29)-MOD(An-1900+INT((An-1900)/4)+31-MOD((11*MOD(An-1900,19)+4-INT((7*MOD(An-1900,19)+1)/19)),29),7))&gt;0,4,3),IF((25-MOD((11*MOD(An-1900,19)+4-INT((7*MOD(An-1900,19)+1)/19)),29)-MOD(An-1900+INT((An-1900)/4)+31-MOD((11*MOD(An-1900,19)+4-INT((7*MOD(An-1900,19)+1)/19)),29),7))&gt;0,(25-MOD((11*MOD(An-1900,19)+4-INT((7*MOD(An-1900,19)+1)/19)),29)-MOD(An-1900+INT((An-1900)/4)+31-MOD((11*MOD(An-1900,19)+4-INT((7*MOD(An-1900,19)+1)/19)),29),7)),31+(25-MOD((11*MOD(An-1900,19)+4-INT((7*MOD(An-1900,19)+1)/19)),29)-MOD(An-1900+INT((An-1900)/4)+31-MOD((11*MOD(An-1900,19)+4-INT((7*MOD(An-1900,19)+1)/19)),29),7))))+1</f>
        <v>46118</v>
      </c>
      <c r="P5" s="178" t="s">
        <v>297</v>
      </c>
      <c r="Q5" s="254"/>
    </row>
    <row r="6" spans="1:19" x14ac:dyDescent="0.25">
      <c r="A6" s="241"/>
      <c r="B6" s="267">
        <f>B5+1</f>
        <v>46024</v>
      </c>
      <c r="C6" s="255">
        <f t="shared" ref="C6:M21" si="2">C5+1</f>
        <v>46055</v>
      </c>
      <c r="D6" s="255">
        <f t="shared" si="2"/>
        <v>46083</v>
      </c>
      <c r="E6" s="255">
        <f t="shared" si="2"/>
        <v>46114</v>
      </c>
      <c r="F6" s="255">
        <f t="shared" si="2"/>
        <v>46144</v>
      </c>
      <c r="G6" s="255">
        <f t="shared" si="2"/>
        <v>46175</v>
      </c>
      <c r="H6" s="255">
        <f t="shared" si="2"/>
        <v>46205</v>
      </c>
      <c r="I6" s="255">
        <f t="shared" si="2"/>
        <v>46236</v>
      </c>
      <c r="J6" s="255">
        <f t="shared" si="2"/>
        <v>46267</v>
      </c>
      <c r="K6" s="255">
        <f t="shared" si="2"/>
        <v>46297</v>
      </c>
      <c r="L6" s="255">
        <f t="shared" si="2"/>
        <v>46328</v>
      </c>
      <c r="M6" s="268">
        <f t="shared" si="2"/>
        <v>46358</v>
      </c>
      <c r="N6" s="241"/>
      <c r="O6" s="256">
        <f>DATE(An,5,1)</f>
        <v>46143</v>
      </c>
      <c r="P6" s="178" t="s">
        <v>298</v>
      </c>
      <c r="Q6" s="254"/>
    </row>
    <row r="7" spans="1:19" x14ac:dyDescent="0.25">
      <c r="A7" s="241"/>
      <c r="B7" s="267">
        <f t="shared" ref="B7:M22" si="3">B6+1</f>
        <v>46025</v>
      </c>
      <c r="C7" s="255">
        <f t="shared" si="2"/>
        <v>46056</v>
      </c>
      <c r="D7" s="255">
        <f t="shared" si="2"/>
        <v>46084</v>
      </c>
      <c r="E7" s="255">
        <f t="shared" si="2"/>
        <v>46115</v>
      </c>
      <c r="F7" s="255">
        <f t="shared" si="2"/>
        <v>46145</v>
      </c>
      <c r="G7" s="255">
        <f t="shared" si="2"/>
        <v>46176</v>
      </c>
      <c r="H7" s="255">
        <f t="shared" si="2"/>
        <v>46206</v>
      </c>
      <c r="I7" s="255">
        <f t="shared" si="2"/>
        <v>46237</v>
      </c>
      <c r="J7" s="255">
        <f t="shared" si="2"/>
        <v>46268</v>
      </c>
      <c r="K7" s="255">
        <f t="shared" si="2"/>
        <v>46298</v>
      </c>
      <c r="L7" s="255">
        <f t="shared" si="2"/>
        <v>46329</v>
      </c>
      <c r="M7" s="268">
        <f t="shared" si="2"/>
        <v>46359</v>
      </c>
      <c r="N7" s="241"/>
      <c r="O7" s="256">
        <f>DATE(An,5,8)</f>
        <v>46150</v>
      </c>
      <c r="P7" s="178" t="s">
        <v>299</v>
      </c>
      <c r="Q7" s="254"/>
    </row>
    <row r="8" spans="1:19" x14ac:dyDescent="0.25">
      <c r="A8" s="241"/>
      <c r="B8" s="267">
        <f t="shared" si="3"/>
        <v>46026</v>
      </c>
      <c r="C8" s="255">
        <f t="shared" si="2"/>
        <v>46057</v>
      </c>
      <c r="D8" s="255">
        <f t="shared" si="2"/>
        <v>46085</v>
      </c>
      <c r="E8" s="255">
        <f t="shared" si="2"/>
        <v>46116</v>
      </c>
      <c r="F8" s="255">
        <f t="shared" si="2"/>
        <v>46146</v>
      </c>
      <c r="G8" s="255">
        <f t="shared" si="2"/>
        <v>46177</v>
      </c>
      <c r="H8" s="255">
        <f t="shared" si="2"/>
        <v>46207</v>
      </c>
      <c r="I8" s="255">
        <f t="shared" si="2"/>
        <v>46238</v>
      </c>
      <c r="J8" s="255">
        <f t="shared" si="2"/>
        <v>46269</v>
      </c>
      <c r="K8" s="255">
        <f t="shared" si="2"/>
        <v>46299</v>
      </c>
      <c r="L8" s="255">
        <f t="shared" si="2"/>
        <v>46330</v>
      </c>
      <c r="M8" s="268">
        <f t="shared" si="2"/>
        <v>46360</v>
      </c>
      <c r="N8" s="241"/>
      <c r="O8" s="253">
        <f>DATE(An,IF((25-MOD((11*MOD(An-1900,19)+4-INT((7*MOD(An-1900,19)+1)/19)),29)-MOD(An-1900+INT((An-1900)/4)+31-MOD((11*MOD(An-1900,19)+4-INT((7*MOD(An-1900,19)+1)/19)),29),7))&gt;0,4,3),IF((25-MOD((11*MOD(An-1900,19)+4-INT((7*MOD(An-1900,19)+1)/19)),29)-MOD(An-1900+INT((An-1900)/4)+31-MOD((11*MOD(An-1900,19)+4-INT((7*MOD(An-1900,19)+1)/19)),29),7))&gt;0,(25-MOD((11*MOD(An-1900,19)+4-INT((7*MOD(An-1900,19)+1)/19)),29)-MOD(An-1900+INT((An-1900)/4)+31-MOD((11*MOD(An-1900,19)+4-INT((7*MOD(An-1900,19)+1)/19)),29),7)),31+(25-MOD((11*MOD(An-1900,19)+4-INT((7*MOD(An-1900,19)+1)/19)),29)-MOD(An-1900+INT((An-1900)/4)+31-MOD((11*MOD(An-1900,19)+4-INT((7*MOD(An-1900,19)+1)/19)),29),7))))+39</f>
        <v>46156</v>
      </c>
      <c r="P8" s="178" t="s">
        <v>300</v>
      </c>
      <c r="Q8" s="254"/>
    </row>
    <row r="9" spans="1:19" x14ac:dyDescent="0.25">
      <c r="A9" s="241"/>
      <c r="B9" s="267">
        <f t="shared" si="3"/>
        <v>46027</v>
      </c>
      <c r="C9" s="255">
        <f t="shared" si="2"/>
        <v>46058</v>
      </c>
      <c r="D9" s="255">
        <f t="shared" si="2"/>
        <v>46086</v>
      </c>
      <c r="E9" s="255">
        <f t="shared" si="2"/>
        <v>46117</v>
      </c>
      <c r="F9" s="255">
        <f t="shared" si="2"/>
        <v>46147</v>
      </c>
      <c r="G9" s="255">
        <f t="shared" si="2"/>
        <v>46178</v>
      </c>
      <c r="H9" s="255">
        <f t="shared" si="2"/>
        <v>46208</v>
      </c>
      <c r="I9" s="255">
        <f t="shared" si="2"/>
        <v>46239</v>
      </c>
      <c r="J9" s="255">
        <f t="shared" si="2"/>
        <v>46270</v>
      </c>
      <c r="K9" s="255">
        <f t="shared" si="2"/>
        <v>46300</v>
      </c>
      <c r="L9" s="255">
        <f t="shared" si="2"/>
        <v>46331</v>
      </c>
      <c r="M9" s="268">
        <f t="shared" si="2"/>
        <v>46361</v>
      </c>
      <c r="N9" s="241"/>
      <c r="O9" s="253">
        <f>DATE(An,IF((25-MOD((11*MOD(An-1900,19)+4-INT((7*MOD(An-1900,19)+1)/19)),29)-MOD(An-1900+INT((An-1900)/4)+31-MOD((11*MOD(An-1900,19)+4-INT((7*MOD(An-1900,19)+1)/19)),29),7))&gt;0,4,3),IF((25-MOD((11*MOD(An-1900,19)+4-INT((7*MOD(An-1900,19)+1)/19)),29)-MOD(An-1900+INT((An-1900)/4)+31-MOD((11*MOD(An-1900,19)+4-INT((7*MOD(An-1900,19)+1)/19)),29),7))&gt;0,(25-MOD((11*MOD(An-1900,19)+4-INT((7*MOD(An-1900,19)+1)/19)),29)-MOD(An-1900+INT((An-1900)/4)+31-MOD((11*MOD(An-1900,19)+4-INT((7*MOD(An-1900,19)+1)/19)),29),7)),31+(25-MOD((11*MOD(An-1900,19)+4-INT((7*MOD(An-1900,19)+1)/19)),29)-MOD(An-1900+INT((An-1900)/4)+31-MOD((11*MOD(An-1900,19)+4-INT((7*MOD(An-1900,19)+1)/19)),29),7))))+50</f>
        <v>46167</v>
      </c>
      <c r="P9" s="178" t="s">
        <v>301</v>
      </c>
      <c r="Q9" s="254"/>
    </row>
    <row r="10" spans="1:19" x14ac:dyDescent="0.25">
      <c r="A10" s="241"/>
      <c r="B10" s="267">
        <f t="shared" si="3"/>
        <v>46028</v>
      </c>
      <c r="C10" s="255">
        <f t="shared" si="2"/>
        <v>46059</v>
      </c>
      <c r="D10" s="255">
        <f t="shared" si="2"/>
        <v>46087</v>
      </c>
      <c r="E10" s="255">
        <f t="shared" si="2"/>
        <v>46118</v>
      </c>
      <c r="F10" s="255">
        <f t="shared" si="2"/>
        <v>46148</v>
      </c>
      <c r="G10" s="255">
        <f t="shared" si="2"/>
        <v>46179</v>
      </c>
      <c r="H10" s="255">
        <f t="shared" si="2"/>
        <v>46209</v>
      </c>
      <c r="I10" s="255">
        <f t="shared" si="2"/>
        <v>46240</v>
      </c>
      <c r="J10" s="255">
        <f t="shared" si="2"/>
        <v>46271</v>
      </c>
      <c r="K10" s="255">
        <f t="shared" si="2"/>
        <v>46301</v>
      </c>
      <c r="L10" s="255">
        <f t="shared" si="2"/>
        <v>46332</v>
      </c>
      <c r="M10" s="268">
        <f t="shared" si="2"/>
        <v>46362</v>
      </c>
      <c r="N10" s="241"/>
      <c r="O10" s="256">
        <f>DATE(An,7,14)</f>
        <v>46217</v>
      </c>
      <c r="P10" s="178" t="s">
        <v>302</v>
      </c>
      <c r="Q10" s="254"/>
    </row>
    <row r="11" spans="1:19" x14ac:dyDescent="0.25">
      <c r="A11" s="241"/>
      <c r="B11" s="267">
        <f t="shared" si="3"/>
        <v>46029</v>
      </c>
      <c r="C11" s="255">
        <f t="shared" si="2"/>
        <v>46060</v>
      </c>
      <c r="D11" s="255">
        <f t="shared" si="2"/>
        <v>46088</v>
      </c>
      <c r="E11" s="255">
        <f t="shared" si="2"/>
        <v>46119</v>
      </c>
      <c r="F11" s="255">
        <f t="shared" si="2"/>
        <v>46149</v>
      </c>
      <c r="G11" s="255">
        <f t="shared" si="2"/>
        <v>46180</v>
      </c>
      <c r="H11" s="255">
        <f t="shared" si="2"/>
        <v>46210</v>
      </c>
      <c r="I11" s="255">
        <f t="shared" si="2"/>
        <v>46241</v>
      </c>
      <c r="J11" s="255">
        <f t="shared" si="2"/>
        <v>46272</v>
      </c>
      <c r="K11" s="255">
        <f t="shared" si="2"/>
        <v>46302</v>
      </c>
      <c r="L11" s="255">
        <f t="shared" si="2"/>
        <v>46333</v>
      </c>
      <c r="M11" s="268">
        <f t="shared" si="2"/>
        <v>46363</v>
      </c>
      <c r="N11" s="241"/>
      <c r="O11" s="256">
        <f>DATE(An,8,15)</f>
        <v>46249</v>
      </c>
      <c r="P11" s="178" t="s">
        <v>184</v>
      </c>
      <c r="Q11" s="254"/>
    </row>
    <row r="12" spans="1:19" x14ac:dyDescent="0.25">
      <c r="A12" s="241"/>
      <c r="B12" s="267">
        <f t="shared" si="3"/>
        <v>46030</v>
      </c>
      <c r="C12" s="255">
        <f t="shared" si="2"/>
        <v>46061</v>
      </c>
      <c r="D12" s="255">
        <f t="shared" si="2"/>
        <v>46089</v>
      </c>
      <c r="E12" s="255">
        <f t="shared" si="2"/>
        <v>46120</v>
      </c>
      <c r="F12" s="255">
        <f t="shared" si="2"/>
        <v>46150</v>
      </c>
      <c r="G12" s="255">
        <f t="shared" si="2"/>
        <v>46181</v>
      </c>
      <c r="H12" s="255">
        <f t="shared" si="2"/>
        <v>46211</v>
      </c>
      <c r="I12" s="255">
        <f t="shared" si="2"/>
        <v>46242</v>
      </c>
      <c r="J12" s="255">
        <f t="shared" si="2"/>
        <v>46273</v>
      </c>
      <c r="K12" s="255">
        <f t="shared" si="2"/>
        <v>46303</v>
      </c>
      <c r="L12" s="255">
        <f t="shared" si="2"/>
        <v>46334</v>
      </c>
      <c r="M12" s="268">
        <f t="shared" si="2"/>
        <v>46364</v>
      </c>
      <c r="N12" s="241"/>
      <c r="O12" s="256">
        <f>DATE(An,11,1)</f>
        <v>46327</v>
      </c>
      <c r="P12" s="178" t="s">
        <v>171</v>
      </c>
      <c r="Q12" s="254"/>
      <c r="S12" s="180" t="s">
        <v>482</v>
      </c>
    </row>
    <row r="13" spans="1:19" x14ac:dyDescent="0.25">
      <c r="A13" s="241"/>
      <c r="B13" s="267">
        <f t="shared" si="3"/>
        <v>46031</v>
      </c>
      <c r="C13" s="255">
        <f t="shared" si="2"/>
        <v>46062</v>
      </c>
      <c r="D13" s="255">
        <f t="shared" si="2"/>
        <v>46090</v>
      </c>
      <c r="E13" s="255">
        <f t="shared" si="2"/>
        <v>46121</v>
      </c>
      <c r="F13" s="255">
        <f t="shared" si="2"/>
        <v>46151</v>
      </c>
      <c r="G13" s="255">
        <f t="shared" si="2"/>
        <v>46182</v>
      </c>
      <c r="H13" s="255">
        <f t="shared" si="2"/>
        <v>46212</v>
      </c>
      <c r="I13" s="255">
        <f t="shared" si="2"/>
        <v>46243</v>
      </c>
      <c r="J13" s="255">
        <f t="shared" si="2"/>
        <v>46274</v>
      </c>
      <c r="K13" s="255">
        <f t="shared" si="2"/>
        <v>46304</v>
      </c>
      <c r="L13" s="255">
        <f t="shared" si="2"/>
        <v>46335</v>
      </c>
      <c r="M13" s="268">
        <f t="shared" si="2"/>
        <v>46365</v>
      </c>
      <c r="N13" s="241"/>
      <c r="O13" s="256">
        <f>DATE(An,11,11)</f>
        <v>46337</v>
      </c>
      <c r="P13" s="178" t="s">
        <v>303</v>
      </c>
      <c r="Q13" s="254"/>
    </row>
    <row r="14" spans="1:19" x14ac:dyDescent="0.25">
      <c r="A14" s="241"/>
      <c r="B14" s="267">
        <f t="shared" si="3"/>
        <v>46032</v>
      </c>
      <c r="C14" s="255">
        <f t="shared" si="2"/>
        <v>46063</v>
      </c>
      <c r="D14" s="255">
        <f t="shared" si="2"/>
        <v>46091</v>
      </c>
      <c r="E14" s="255">
        <f t="shared" si="2"/>
        <v>46122</v>
      </c>
      <c r="F14" s="255">
        <f t="shared" si="2"/>
        <v>46152</v>
      </c>
      <c r="G14" s="255">
        <f t="shared" si="2"/>
        <v>46183</v>
      </c>
      <c r="H14" s="255">
        <f t="shared" si="2"/>
        <v>46213</v>
      </c>
      <c r="I14" s="255">
        <f t="shared" si="2"/>
        <v>46244</v>
      </c>
      <c r="J14" s="255">
        <f t="shared" si="2"/>
        <v>46275</v>
      </c>
      <c r="K14" s="255">
        <f t="shared" si="2"/>
        <v>46305</v>
      </c>
      <c r="L14" s="255">
        <f t="shared" si="2"/>
        <v>46336</v>
      </c>
      <c r="M14" s="268">
        <f t="shared" si="2"/>
        <v>46366</v>
      </c>
      <c r="N14" s="241"/>
      <c r="O14" s="256">
        <f>DATE(An,12,25)</f>
        <v>46381</v>
      </c>
      <c r="P14" s="178" t="s">
        <v>186</v>
      </c>
      <c r="Q14" s="254"/>
    </row>
    <row r="15" spans="1:19" x14ac:dyDescent="0.25">
      <c r="A15" s="241"/>
      <c r="B15" s="267">
        <f t="shared" si="3"/>
        <v>46033</v>
      </c>
      <c r="C15" s="255">
        <f t="shared" si="2"/>
        <v>46064</v>
      </c>
      <c r="D15" s="255">
        <f t="shared" si="2"/>
        <v>46092</v>
      </c>
      <c r="E15" s="255">
        <f t="shared" si="2"/>
        <v>46123</v>
      </c>
      <c r="F15" s="255">
        <f t="shared" si="2"/>
        <v>46153</v>
      </c>
      <c r="G15" s="255">
        <f t="shared" si="2"/>
        <v>46184</v>
      </c>
      <c r="H15" s="255">
        <f t="shared" si="2"/>
        <v>46214</v>
      </c>
      <c r="I15" s="255">
        <f t="shared" si="2"/>
        <v>46245</v>
      </c>
      <c r="J15" s="255">
        <f t="shared" si="2"/>
        <v>46276</v>
      </c>
      <c r="K15" s="255">
        <f t="shared" si="2"/>
        <v>46306</v>
      </c>
      <c r="L15" s="255">
        <f t="shared" si="2"/>
        <v>46337</v>
      </c>
      <c r="M15" s="268">
        <f t="shared" si="2"/>
        <v>46367</v>
      </c>
      <c r="N15" s="241"/>
      <c r="O15" s="256">
        <f>DATE(An+1,1,1)</f>
        <v>46388</v>
      </c>
      <c r="P15" s="178" t="s">
        <v>296</v>
      </c>
      <c r="Q15" s="254"/>
    </row>
    <row r="16" spans="1:19" x14ac:dyDescent="0.25">
      <c r="A16" s="241"/>
      <c r="B16" s="267">
        <f t="shared" si="3"/>
        <v>46034</v>
      </c>
      <c r="C16" s="255">
        <f t="shared" si="2"/>
        <v>46065</v>
      </c>
      <c r="D16" s="255">
        <f t="shared" si="2"/>
        <v>46093</v>
      </c>
      <c r="E16" s="255">
        <f t="shared" si="2"/>
        <v>46124</v>
      </c>
      <c r="F16" s="255">
        <f t="shared" si="2"/>
        <v>46154</v>
      </c>
      <c r="G16" s="255">
        <f t="shared" si="2"/>
        <v>46185</v>
      </c>
      <c r="H16" s="255">
        <f t="shared" si="2"/>
        <v>46215</v>
      </c>
      <c r="I16" s="255">
        <f t="shared" si="2"/>
        <v>46246</v>
      </c>
      <c r="J16" s="255">
        <f t="shared" si="2"/>
        <v>46277</v>
      </c>
      <c r="K16" s="255">
        <f t="shared" si="2"/>
        <v>46307</v>
      </c>
      <c r="L16" s="255">
        <f t="shared" si="2"/>
        <v>46338</v>
      </c>
      <c r="M16" s="268">
        <f t="shared" si="2"/>
        <v>46368</v>
      </c>
      <c r="N16" s="241"/>
      <c r="O16" s="253">
        <f>DATE(An+1,IF((25-MOD((11*MOD(An+1-1900,19)+4-INT((7*MOD(An+1-1900,19)+1)/19)),29)-MOD(An+1-1900+INT((An+1-1900)/4)+31-MOD((11*MOD(An+1-1900,19)+4-INT((7*MOD(An+1-1900,19)+1)/19)),29),7))&gt;0,4,3),IF((25-MOD((11*MOD(An+1-1900,19)+4-INT((7*MOD(An+1-1900,19)+1)/19)),29)-MOD(An+1-1900+INT((An+1-1900)/4)+31-MOD((11*MOD(An+1-1900,19)+4-INT((7*MOD(An+1-1900,19)+1)/19)),29),7))&gt;0,(25-MOD((11*MOD(An+1-1900,19)+4-INT((7*MOD(An+1-1900,19)+1)/19)),29)-MOD(An+1-1900+INT((An+1-1900)/4)+31-MOD((11*MOD(An+1-1900,19)+4-INT((7*MOD(An+1-1900,19)+1)/19)),29),7)),31+(25-MOD((11*MOD(An+1-1900,19)+4-INT((7*MOD(An+1-1900,19)+1)/19)),29)-MOD(An+1-1900+INT((An+1-1900)/4)+31-MOD((11*MOD(An+1-1900,19)+4-INT((7*MOD(An+1-1900,19)+1)/19)),29),7))))+1</f>
        <v>46475</v>
      </c>
      <c r="P16" s="178" t="s">
        <v>297</v>
      </c>
      <c r="Q16" s="254"/>
    </row>
    <row r="17" spans="1:17" x14ac:dyDescent="0.25">
      <c r="A17" s="241"/>
      <c r="B17" s="267">
        <f t="shared" si="3"/>
        <v>46035</v>
      </c>
      <c r="C17" s="255">
        <f t="shared" si="2"/>
        <v>46066</v>
      </c>
      <c r="D17" s="255">
        <f t="shared" si="2"/>
        <v>46094</v>
      </c>
      <c r="E17" s="255">
        <f t="shared" si="2"/>
        <v>46125</v>
      </c>
      <c r="F17" s="255">
        <f t="shared" si="2"/>
        <v>46155</v>
      </c>
      <c r="G17" s="255">
        <f t="shared" si="2"/>
        <v>46186</v>
      </c>
      <c r="H17" s="255">
        <f t="shared" si="2"/>
        <v>46216</v>
      </c>
      <c r="I17" s="255">
        <f t="shared" si="2"/>
        <v>46247</v>
      </c>
      <c r="J17" s="255">
        <f t="shared" si="2"/>
        <v>46278</v>
      </c>
      <c r="K17" s="255">
        <f t="shared" si="2"/>
        <v>46308</v>
      </c>
      <c r="L17" s="255">
        <f t="shared" si="2"/>
        <v>46339</v>
      </c>
      <c r="M17" s="268">
        <f t="shared" si="2"/>
        <v>46369</v>
      </c>
      <c r="N17" s="241"/>
      <c r="O17" s="256">
        <f>DATE(An+1,5,1)</f>
        <v>46508</v>
      </c>
      <c r="P17" s="178" t="s">
        <v>298</v>
      </c>
      <c r="Q17" s="254"/>
    </row>
    <row r="18" spans="1:17" x14ac:dyDescent="0.25">
      <c r="A18" s="241"/>
      <c r="B18" s="267">
        <f t="shared" si="3"/>
        <v>46036</v>
      </c>
      <c r="C18" s="255">
        <f t="shared" si="2"/>
        <v>46067</v>
      </c>
      <c r="D18" s="255">
        <f t="shared" si="2"/>
        <v>46095</v>
      </c>
      <c r="E18" s="255">
        <f t="shared" si="2"/>
        <v>46126</v>
      </c>
      <c r="F18" s="255">
        <f t="shared" si="2"/>
        <v>46156</v>
      </c>
      <c r="G18" s="255">
        <f t="shared" si="2"/>
        <v>46187</v>
      </c>
      <c r="H18" s="255">
        <f t="shared" si="2"/>
        <v>46217</v>
      </c>
      <c r="I18" s="255">
        <f t="shared" si="2"/>
        <v>46248</v>
      </c>
      <c r="J18" s="255">
        <f t="shared" si="2"/>
        <v>46279</v>
      </c>
      <c r="K18" s="255">
        <f t="shared" si="2"/>
        <v>46309</v>
      </c>
      <c r="L18" s="255">
        <f t="shared" si="2"/>
        <v>46340</v>
      </c>
      <c r="M18" s="268">
        <f t="shared" si="2"/>
        <v>46370</v>
      </c>
      <c r="N18" s="241"/>
      <c r="O18" s="256">
        <f>DATE(An+1,5,8)</f>
        <v>46515</v>
      </c>
      <c r="P18" s="178" t="s">
        <v>299</v>
      </c>
      <c r="Q18" s="254"/>
    </row>
    <row r="19" spans="1:17" x14ac:dyDescent="0.25">
      <c r="A19" s="241"/>
      <c r="B19" s="267">
        <f t="shared" si="3"/>
        <v>46037</v>
      </c>
      <c r="C19" s="255">
        <f t="shared" si="2"/>
        <v>46068</v>
      </c>
      <c r="D19" s="255">
        <f t="shared" si="2"/>
        <v>46096</v>
      </c>
      <c r="E19" s="255">
        <f t="shared" si="2"/>
        <v>46127</v>
      </c>
      <c r="F19" s="255">
        <f t="shared" si="2"/>
        <v>46157</v>
      </c>
      <c r="G19" s="255">
        <f t="shared" si="2"/>
        <v>46188</v>
      </c>
      <c r="H19" s="255">
        <f t="shared" si="2"/>
        <v>46218</v>
      </c>
      <c r="I19" s="255">
        <f t="shared" si="2"/>
        <v>46249</v>
      </c>
      <c r="J19" s="255">
        <f t="shared" si="2"/>
        <v>46280</v>
      </c>
      <c r="K19" s="255">
        <f t="shared" si="2"/>
        <v>46310</v>
      </c>
      <c r="L19" s="255">
        <f t="shared" si="2"/>
        <v>46341</v>
      </c>
      <c r="M19" s="268">
        <f t="shared" si="2"/>
        <v>46371</v>
      </c>
      <c r="N19" s="241"/>
      <c r="O19" s="253">
        <f>DATE(An+1,IF((25-MOD((11*MOD(An+1-1900,19)+4-INT((7*MOD(An+1-1900,19)+1)/19)),29)-MOD(An+1-1900+INT((An+1-1900)/4)+31-MOD((11*MOD(An+1-1900,19)+4-INT((7*MOD(An+1-1900,19)+1)/19)),29),7))&gt;0,4,3),IF((25-MOD((11*MOD(An+1-1900,19)+4-INT((7*MOD(An+1-1900,19)+1)/19)),29)-MOD(An+1-1900+INT((An+1-1900)/4)+31-MOD((11*MOD(An+1-1900,19)+4-INT((7*MOD(An+1-1900,19)+1)/19)),29),7))&gt;0,(25-MOD((11*MOD(An+1-1900,19)+4-INT((7*MOD(An+1-1900,19)+1)/19)),29)-MOD(An+1-1900+INT((An+1-1900)/4)+31-MOD((11*MOD(An+1-1900,19)+4-INT((7*MOD(An+1-1900,19)+1)/19)),29),7)),31+(25-MOD((11*MOD(An+1-1900,19)+4-INT((7*MOD(An+1-1900,19)+1)/19)),29)-MOD(An+1-1900+INT((An+1-1900)/4)+31-MOD((11*MOD(An+1-1900,19)+4-INT((7*MOD(An+1-1900,19)+1)/19)),29),7))))+39</f>
        <v>46513</v>
      </c>
      <c r="P19" s="178" t="s">
        <v>300</v>
      </c>
      <c r="Q19" s="254"/>
    </row>
    <row r="20" spans="1:17" x14ac:dyDescent="0.25">
      <c r="A20" s="241"/>
      <c r="B20" s="267">
        <f t="shared" si="3"/>
        <v>46038</v>
      </c>
      <c r="C20" s="255">
        <f t="shared" si="2"/>
        <v>46069</v>
      </c>
      <c r="D20" s="255">
        <f t="shared" si="2"/>
        <v>46097</v>
      </c>
      <c r="E20" s="255">
        <f t="shared" si="2"/>
        <v>46128</v>
      </c>
      <c r="F20" s="255">
        <f t="shared" si="2"/>
        <v>46158</v>
      </c>
      <c r="G20" s="255">
        <f t="shared" si="2"/>
        <v>46189</v>
      </c>
      <c r="H20" s="255">
        <f t="shared" si="2"/>
        <v>46219</v>
      </c>
      <c r="I20" s="255">
        <f t="shared" si="2"/>
        <v>46250</v>
      </c>
      <c r="J20" s="255">
        <f t="shared" si="2"/>
        <v>46281</v>
      </c>
      <c r="K20" s="255">
        <f t="shared" si="2"/>
        <v>46311</v>
      </c>
      <c r="L20" s="255">
        <f t="shared" si="2"/>
        <v>46342</v>
      </c>
      <c r="M20" s="268">
        <f t="shared" si="2"/>
        <v>46372</v>
      </c>
      <c r="N20" s="241"/>
      <c r="O20" s="253">
        <f>DATE(An+1,IF((25-MOD((11*MOD(An+1-1900,19)+4-INT((7*MOD(An+1-1900,19)+1)/19)),29)-MOD(An+1-1900+INT((An+1-1900)/4)+31-MOD((11*MOD(An+1-1900,19)+4-INT((7*MOD(An+1-1900,19)+1)/19)),29),7))&gt;0,4,3),IF((25-MOD((11*MOD(An+1-1900,19)+4-INT((7*MOD(An+1-1900,19)+1)/19)),29)-MOD(An+1-1900+INT((An+1-1900)/4)+31-MOD((11*MOD(An+1-1900,19)+4-INT((7*MOD(An+1-1900,19)+1)/19)),29),7))&gt;0,(25-MOD((11*MOD(An+1-1900,19)+4-INT((7*MOD(An+1-1900,19)+1)/19)),29)-MOD(An+1-1900+INT((An+1-1900)/4)+31-MOD((11*MOD(An+1-1900,19)+4-INT((7*MOD(An+1-1900,19)+1)/19)),29),7)),31+(25-MOD((11*MOD(An+1-1900,19)+4-INT((7*MOD(An+1-1900,19)+1)/19)),29)-MOD(An+1-1900+INT((An+1-1900)/4)+31-MOD((11*MOD(An+1-1900,19)+4-INT((7*MOD(An+1-1900,19)+1)/19)),29),7))))+50</f>
        <v>46524</v>
      </c>
      <c r="P20" s="178" t="s">
        <v>301</v>
      </c>
      <c r="Q20" s="254"/>
    </row>
    <row r="21" spans="1:17" x14ac:dyDescent="0.25">
      <c r="A21" s="241"/>
      <c r="B21" s="267">
        <f t="shared" si="3"/>
        <v>46039</v>
      </c>
      <c r="C21" s="255">
        <f t="shared" si="2"/>
        <v>46070</v>
      </c>
      <c r="D21" s="255">
        <f t="shared" si="2"/>
        <v>46098</v>
      </c>
      <c r="E21" s="255">
        <f t="shared" si="2"/>
        <v>46129</v>
      </c>
      <c r="F21" s="255">
        <f t="shared" si="2"/>
        <v>46159</v>
      </c>
      <c r="G21" s="255">
        <f t="shared" si="2"/>
        <v>46190</v>
      </c>
      <c r="H21" s="255">
        <f t="shared" si="2"/>
        <v>46220</v>
      </c>
      <c r="I21" s="255">
        <f t="shared" si="2"/>
        <v>46251</v>
      </c>
      <c r="J21" s="255">
        <f t="shared" si="2"/>
        <v>46282</v>
      </c>
      <c r="K21" s="255">
        <f t="shared" si="2"/>
        <v>46312</v>
      </c>
      <c r="L21" s="255">
        <f t="shared" si="2"/>
        <v>46343</v>
      </c>
      <c r="M21" s="268">
        <f t="shared" si="2"/>
        <v>46373</v>
      </c>
      <c r="N21" s="241"/>
      <c r="O21" s="256">
        <f>DATE(An+1,7,14)</f>
        <v>46582</v>
      </c>
      <c r="P21" s="178" t="s">
        <v>302</v>
      </c>
      <c r="Q21" s="254"/>
    </row>
    <row r="22" spans="1:17" x14ac:dyDescent="0.25">
      <c r="A22" s="241"/>
      <c r="B22" s="267">
        <f t="shared" si="3"/>
        <v>46040</v>
      </c>
      <c r="C22" s="255">
        <f t="shared" si="3"/>
        <v>46071</v>
      </c>
      <c r="D22" s="255">
        <f t="shared" si="3"/>
        <v>46099</v>
      </c>
      <c r="E22" s="255">
        <f t="shared" si="3"/>
        <v>46130</v>
      </c>
      <c r="F22" s="255">
        <f t="shared" si="3"/>
        <v>46160</v>
      </c>
      <c r="G22" s="255">
        <f t="shared" si="3"/>
        <v>46191</v>
      </c>
      <c r="H22" s="255">
        <f t="shared" si="3"/>
        <v>46221</v>
      </c>
      <c r="I22" s="255">
        <f t="shared" si="3"/>
        <v>46252</v>
      </c>
      <c r="J22" s="255">
        <f t="shared" si="3"/>
        <v>46283</v>
      </c>
      <c r="K22" s="255">
        <f t="shared" si="3"/>
        <v>46313</v>
      </c>
      <c r="L22" s="255">
        <f t="shared" si="3"/>
        <v>46344</v>
      </c>
      <c r="M22" s="268">
        <f t="shared" si="3"/>
        <v>46374</v>
      </c>
      <c r="N22" s="241"/>
      <c r="O22" s="256">
        <f>DATE(An+1,8,15)</f>
        <v>46614</v>
      </c>
      <c r="P22" s="178" t="s">
        <v>184</v>
      </c>
      <c r="Q22" s="254"/>
    </row>
    <row r="23" spans="1:17" x14ac:dyDescent="0.25">
      <c r="A23" s="241"/>
      <c r="B23" s="267">
        <f t="shared" ref="B23:M32" si="4">B22+1</f>
        <v>46041</v>
      </c>
      <c r="C23" s="255">
        <f t="shared" si="4"/>
        <v>46072</v>
      </c>
      <c r="D23" s="255">
        <f t="shared" si="4"/>
        <v>46100</v>
      </c>
      <c r="E23" s="255">
        <f t="shared" si="4"/>
        <v>46131</v>
      </c>
      <c r="F23" s="255">
        <f t="shared" si="4"/>
        <v>46161</v>
      </c>
      <c r="G23" s="255">
        <f t="shared" si="4"/>
        <v>46192</v>
      </c>
      <c r="H23" s="255">
        <f t="shared" si="4"/>
        <v>46222</v>
      </c>
      <c r="I23" s="255">
        <f t="shared" si="4"/>
        <v>46253</v>
      </c>
      <c r="J23" s="255">
        <f t="shared" si="4"/>
        <v>46284</v>
      </c>
      <c r="K23" s="255">
        <f t="shared" si="4"/>
        <v>46314</v>
      </c>
      <c r="L23" s="255">
        <f t="shared" si="4"/>
        <v>46345</v>
      </c>
      <c r="M23" s="268">
        <f t="shared" si="4"/>
        <v>46375</v>
      </c>
      <c r="N23" s="241"/>
      <c r="O23" s="256">
        <f>DATE(An+1,11,1)</f>
        <v>46692</v>
      </c>
      <c r="P23" s="178" t="s">
        <v>171</v>
      </c>
      <c r="Q23" s="254"/>
    </row>
    <row r="24" spans="1:17" x14ac:dyDescent="0.25">
      <c r="A24" s="241"/>
      <c r="B24" s="267">
        <f t="shared" si="4"/>
        <v>46042</v>
      </c>
      <c r="C24" s="255">
        <f t="shared" si="4"/>
        <v>46073</v>
      </c>
      <c r="D24" s="255">
        <f t="shared" si="4"/>
        <v>46101</v>
      </c>
      <c r="E24" s="255">
        <f t="shared" si="4"/>
        <v>46132</v>
      </c>
      <c r="F24" s="255">
        <f t="shared" si="4"/>
        <v>46162</v>
      </c>
      <c r="G24" s="255">
        <f t="shared" si="4"/>
        <v>46193</v>
      </c>
      <c r="H24" s="255">
        <f t="shared" si="4"/>
        <v>46223</v>
      </c>
      <c r="I24" s="255">
        <f t="shared" si="4"/>
        <v>46254</v>
      </c>
      <c r="J24" s="255">
        <f t="shared" si="4"/>
        <v>46285</v>
      </c>
      <c r="K24" s="255">
        <f t="shared" si="4"/>
        <v>46315</v>
      </c>
      <c r="L24" s="255">
        <f t="shared" si="4"/>
        <v>46346</v>
      </c>
      <c r="M24" s="268">
        <f t="shared" si="4"/>
        <v>46376</v>
      </c>
      <c r="N24" s="241"/>
      <c r="O24" s="256">
        <f>DATE(An+1,11,11)</f>
        <v>46702</v>
      </c>
      <c r="P24" s="178" t="s">
        <v>303</v>
      </c>
      <c r="Q24" s="254"/>
    </row>
    <row r="25" spans="1:17" x14ac:dyDescent="0.25">
      <c r="A25" s="241"/>
      <c r="B25" s="267">
        <f t="shared" si="4"/>
        <v>46043</v>
      </c>
      <c r="C25" s="255">
        <f t="shared" si="4"/>
        <v>46074</v>
      </c>
      <c r="D25" s="255">
        <f t="shared" si="4"/>
        <v>46102</v>
      </c>
      <c r="E25" s="255">
        <f t="shared" si="4"/>
        <v>46133</v>
      </c>
      <c r="F25" s="255">
        <f t="shared" si="4"/>
        <v>46163</v>
      </c>
      <c r="G25" s="255">
        <f t="shared" si="4"/>
        <v>46194</v>
      </c>
      <c r="H25" s="255">
        <f t="shared" si="4"/>
        <v>46224</v>
      </c>
      <c r="I25" s="255">
        <f t="shared" si="4"/>
        <v>46255</v>
      </c>
      <c r="J25" s="255">
        <f t="shared" si="4"/>
        <v>46286</v>
      </c>
      <c r="K25" s="255">
        <f t="shared" si="4"/>
        <v>46316</v>
      </c>
      <c r="L25" s="255">
        <f t="shared" si="4"/>
        <v>46347</v>
      </c>
      <c r="M25" s="268">
        <f t="shared" si="4"/>
        <v>46377</v>
      </c>
      <c r="N25" s="241"/>
      <c r="O25" s="256">
        <f>DATE(An+1,12,25)</f>
        <v>46746</v>
      </c>
      <c r="P25" s="178" t="s">
        <v>186</v>
      </c>
      <c r="Q25" s="254"/>
    </row>
    <row r="26" spans="1:17" x14ac:dyDescent="0.25">
      <c r="A26" s="241"/>
      <c r="B26" s="267">
        <f t="shared" si="4"/>
        <v>46044</v>
      </c>
      <c r="C26" s="255">
        <f t="shared" si="4"/>
        <v>46075</v>
      </c>
      <c r="D26" s="255">
        <f t="shared" si="4"/>
        <v>46103</v>
      </c>
      <c r="E26" s="255">
        <f t="shared" si="4"/>
        <v>46134</v>
      </c>
      <c r="F26" s="255">
        <f t="shared" si="4"/>
        <v>46164</v>
      </c>
      <c r="G26" s="255">
        <f t="shared" si="4"/>
        <v>46195</v>
      </c>
      <c r="H26" s="255">
        <f t="shared" si="4"/>
        <v>46225</v>
      </c>
      <c r="I26" s="255">
        <f t="shared" si="4"/>
        <v>46256</v>
      </c>
      <c r="J26" s="255">
        <f t="shared" si="4"/>
        <v>46287</v>
      </c>
      <c r="K26" s="255">
        <f t="shared" si="4"/>
        <v>46317</v>
      </c>
      <c r="L26" s="255">
        <f t="shared" si="4"/>
        <v>46348</v>
      </c>
      <c r="M26" s="268">
        <f t="shared" si="4"/>
        <v>46378</v>
      </c>
      <c r="N26" s="241"/>
      <c r="O26" s="241"/>
      <c r="P26" s="241"/>
      <c r="Q26" s="241"/>
    </row>
    <row r="27" spans="1:17" x14ac:dyDescent="0.25">
      <c r="A27" s="241"/>
      <c r="B27" s="267">
        <f t="shared" si="4"/>
        <v>46045</v>
      </c>
      <c r="C27" s="255">
        <f t="shared" si="4"/>
        <v>46076</v>
      </c>
      <c r="D27" s="255">
        <f t="shared" si="4"/>
        <v>46104</v>
      </c>
      <c r="E27" s="255">
        <f t="shared" si="4"/>
        <v>46135</v>
      </c>
      <c r="F27" s="255">
        <f t="shared" si="4"/>
        <v>46165</v>
      </c>
      <c r="G27" s="255">
        <f t="shared" si="4"/>
        <v>46196</v>
      </c>
      <c r="H27" s="255">
        <f t="shared" si="4"/>
        <v>46226</v>
      </c>
      <c r="I27" s="255">
        <f t="shared" si="4"/>
        <v>46257</v>
      </c>
      <c r="J27" s="255">
        <f t="shared" si="4"/>
        <v>46288</v>
      </c>
      <c r="K27" s="255">
        <f t="shared" si="4"/>
        <v>46318</v>
      </c>
      <c r="L27" s="255">
        <f t="shared" si="4"/>
        <v>46349</v>
      </c>
      <c r="M27" s="268">
        <f t="shared" si="4"/>
        <v>46379</v>
      </c>
      <c r="N27" s="241"/>
      <c r="O27" s="241"/>
      <c r="P27" s="241"/>
      <c r="Q27" s="241"/>
    </row>
    <row r="28" spans="1:17" x14ac:dyDescent="0.25">
      <c r="A28" s="241"/>
      <c r="B28" s="267">
        <f t="shared" si="4"/>
        <v>46046</v>
      </c>
      <c r="C28" s="255">
        <f t="shared" si="4"/>
        <v>46077</v>
      </c>
      <c r="D28" s="255">
        <f t="shared" si="4"/>
        <v>46105</v>
      </c>
      <c r="E28" s="255">
        <f t="shared" si="4"/>
        <v>46136</v>
      </c>
      <c r="F28" s="255">
        <f t="shared" si="4"/>
        <v>46166</v>
      </c>
      <c r="G28" s="255">
        <f t="shared" si="4"/>
        <v>46197</v>
      </c>
      <c r="H28" s="255">
        <f t="shared" si="4"/>
        <v>46227</v>
      </c>
      <c r="I28" s="255">
        <f t="shared" si="4"/>
        <v>46258</v>
      </c>
      <c r="J28" s="255">
        <f t="shared" si="4"/>
        <v>46289</v>
      </c>
      <c r="K28" s="255">
        <f t="shared" si="4"/>
        <v>46319</v>
      </c>
      <c r="L28" s="255">
        <f t="shared" si="4"/>
        <v>46350</v>
      </c>
      <c r="M28" s="268">
        <f t="shared" si="4"/>
        <v>46380</v>
      </c>
      <c r="N28" s="241"/>
      <c r="O28" s="241"/>
      <c r="P28" s="241"/>
      <c r="Q28" s="241"/>
    </row>
    <row r="29" spans="1:17" x14ac:dyDescent="0.25">
      <c r="A29" s="241"/>
      <c r="B29" s="267">
        <f t="shared" si="4"/>
        <v>46047</v>
      </c>
      <c r="C29" s="255">
        <f t="shared" si="4"/>
        <v>46078</v>
      </c>
      <c r="D29" s="255">
        <f t="shared" si="4"/>
        <v>46106</v>
      </c>
      <c r="E29" s="255">
        <f t="shared" si="4"/>
        <v>46137</v>
      </c>
      <c r="F29" s="255">
        <f t="shared" si="4"/>
        <v>46167</v>
      </c>
      <c r="G29" s="255">
        <f t="shared" si="4"/>
        <v>46198</v>
      </c>
      <c r="H29" s="255">
        <f t="shared" si="4"/>
        <v>46228</v>
      </c>
      <c r="I29" s="255">
        <f t="shared" si="4"/>
        <v>46259</v>
      </c>
      <c r="J29" s="255">
        <f t="shared" si="4"/>
        <v>46290</v>
      </c>
      <c r="K29" s="255">
        <f t="shared" si="4"/>
        <v>46320</v>
      </c>
      <c r="L29" s="255">
        <f t="shared" si="4"/>
        <v>46351</v>
      </c>
      <c r="M29" s="268">
        <f t="shared" si="4"/>
        <v>46381</v>
      </c>
      <c r="N29" s="241"/>
      <c r="O29" s="241"/>
      <c r="P29" s="241"/>
      <c r="Q29" s="241"/>
    </row>
    <row r="30" spans="1:17" x14ac:dyDescent="0.25">
      <c r="A30" s="241"/>
      <c r="B30" s="267">
        <f>B29+1</f>
        <v>46048</v>
      </c>
      <c r="C30" s="255">
        <f t="shared" si="4"/>
        <v>46079</v>
      </c>
      <c r="D30" s="255">
        <f t="shared" si="4"/>
        <v>46107</v>
      </c>
      <c r="E30" s="255">
        <f t="shared" si="4"/>
        <v>46138</v>
      </c>
      <c r="F30" s="255">
        <f t="shared" si="4"/>
        <v>46168</v>
      </c>
      <c r="G30" s="255">
        <f t="shared" si="4"/>
        <v>46199</v>
      </c>
      <c r="H30" s="255">
        <f t="shared" si="4"/>
        <v>46229</v>
      </c>
      <c r="I30" s="255">
        <f t="shared" si="4"/>
        <v>46260</v>
      </c>
      <c r="J30" s="255">
        <f t="shared" si="4"/>
        <v>46291</v>
      </c>
      <c r="K30" s="255">
        <f t="shared" si="4"/>
        <v>46321</v>
      </c>
      <c r="L30" s="255">
        <f t="shared" si="4"/>
        <v>46352</v>
      </c>
      <c r="M30" s="268">
        <f t="shared" si="4"/>
        <v>46382</v>
      </c>
      <c r="N30" s="241"/>
      <c r="O30" s="241"/>
      <c r="P30" s="241"/>
      <c r="Q30" s="241"/>
    </row>
    <row r="31" spans="1:17" x14ac:dyDescent="0.25">
      <c r="A31" s="241"/>
      <c r="B31" s="267">
        <f t="shared" si="4"/>
        <v>46049</v>
      </c>
      <c r="C31" s="255">
        <f t="shared" si="4"/>
        <v>46080</v>
      </c>
      <c r="D31" s="255">
        <f t="shared" si="4"/>
        <v>46108</v>
      </c>
      <c r="E31" s="255">
        <f t="shared" si="4"/>
        <v>46139</v>
      </c>
      <c r="F31" s="255">
        <f t="shared" si="4"/>
        <v>46169</v>
      </c>
      <c r="G31" s="255">
        <f t="shared" si="4"/>
        <v>46200</v>
      </c>
      <c r="H31" s="255">
        <f t="shared" si="4"/>
        <v>46230</v>
      </c>
      <c r="I31" s="255">
        <f t="shared" si="4"/>
        <v>46261</v>
      </c>
      <c r="J31" s="255">
        <f t="shared" si="4"/>
        <v>46292</v>
      </c>
      <c r="K31" s="255">
        <f t="shared" si="4"/>
        <v>46322</v>
      </c>
      <c r="L31" s="255">
        <f t="shared" si="4"/>
        <v>46353</v>
      </c>
      <c r="M31" s="268">
        <f t="shared" si="4"/>
        <v>46383</v>
      </c>
      <c r="N31" s="241"/>
      <c r="O31" s="241"/>
      <c r="P31" s="241"/>
      <c r="Q31" s="241"/>
    </row>
    <row r="32" spans="1:17" x14ac:dyDescent="0.25">
      <c r="A32" s="241"/>
      <c r="B32" s="267">
        <f t="shared" si="4"/>
        <v>46050</v>
      </c>
      <c r="C32" s="255">
        <f t="shared" si="4"/>
        <v>46081</v>
      </c>
      <c r="D32" s="255">
        <f t="shared" si="4"/>
        <v>46109</v>
      </c>
      <c r="E32" s="255">
        <f t="shared" si="4"/>
        <v>46140</v>
      </c>
      <c r="F32" s="255">
        <f t="shared" si="4"/>
        <v>46170</v>
      </c>
      <c r="G32" s="255">
        <f t="shared" si="4"/>
        <v>46201</v>
      </c>
      <c r="H32" s="255">
        <f t="shared" si="4"/>
        <v>46231</v>
      </c>
      <c r="I32" s="255">
        <f t="shared" si="4"/>
        <v>46262</v>
      </c>
      <c r="J32" s="255">
        <f t="shared" si="4"/>
        <v>46293</v>
      </c>
      <c r="K32" s="255">
        <f t="shared" si="4"/>
        <v>46323</v>
      </c>
      <c r="L32" s="255">
        <f t="shared" si="4"/>
        <v>46354</v>
      </c>
      <c r="M32" s="268">
        <f t="shared" si="4"/>
        <v>46384</v>
      </c>
      <c r="N32" s="241"/>
      <c r="O32" s="241"/>
      <c r="P32" s="241"/>
      <c r="Q32" s="241"/>
    </row>
    <row r="33" spans="1:17" x14ac:dyDescent="0.25">
      <c r="A33" s="241"/>
      <c r="B33" s="267">
        <f t="shared" ref="B33:M35" si="5">IF(B32="","",IF(MONTH(B32+1)&lt;&gt;MONTH(B$36),"",B32+1))</f>
        <v>46051</v>
      </c>
      <c r="C33" s="255" t="str">
        <f t="shared" si="5"/>
        <v/>
      </c>
      <c r="D33" s="255">
        <f t="shared" si="5"/>
        <v>46110</v>
      </c>
      <c r="E33" s="255">
        <f t="shared" si="5"/>
        <v>46141</v>
      </c>
      <c r="F33" s="255">
        <f t="shared" si="5"/>
        <v>46171</v>
      </c>
      <c r="G33" s="255">
        <f t="shared" si="5"/>
        <v>46202</v>
      </c>
      <c r="H33" s="255">
        <f t="shared" si="5"/>
        <v>46232</v>
      </c>
      <c r="I33" s="255">
        <f t="shared" si="5"/>
        <v>46263</v>
      </c>
      <c r="J33" s="255">
        <f t="shared" si="5"/>
        <v>46294</v>
      </c>
      <c r="K33" s="255">
        <f t="shared" si="5"/>
        <v>46324</v>
      </c>
      <c r="L33" s="255">
        <f t="shared" si="5"/>
        <v>46355</v>
      </c>
      <c r="M33" s="268">
        <f t="shared" si="5"/>
        <v>46385</v>
      </c>
      <c r="N33" s="241"/>
      <c r="O33" s="241"/>
      <c r="P33" s="241"/>
      <c r="Q33" s="241"/>
    </row>
    <row r="34" spans="1:17" x14ac:dyDescent="0.25">
      <c r="A34" s="241"/>
      <c r="B34" s="267">
        <f t="shared" si="5"/>
        <v>46052</v>
      </c>
      <c r="C34" s="255" t="str">
        <f t="shared" si="5"/>
        <v/>
      </c>
      <c r="D34" s="255">
        <f t="shared" si="5"/>
        <v>46111</v>
      </c>
      <c r="E34" s="255">
        <f t="shared" si="5"/>
        <v>46142</v>
      </c>
      <c r="F34" s="255">
        <f t="shared" si="5"/>
        <v>46172</v>
      </c>
      <c r="G34" s="255">
        <f t="shared" si="5"/>
        <v>46203</v>
      </c>
      <c r="H34" s="255">
        <f t="shared" si="5"/>
        <v>46233</v>
      </c>
      <c r="I34" s="255">
        <f t="shared" si="5"/>
        <v>46264</v>
      </c>
      <c r="J34" s="255">
        <f t="shared" si="5"/>
        <v>46295</v>
      </c>
      <c r="K34" s="255">
        <f t="shared" si="5"/>
        <v>46325</v>
      </c>
      <c r="L34" s="255">
        <f t="shared" si="5"/>
        <v>46356</v>
      </c>
      <c r="M34" s="268">
        <f t="shared" si="5"/>
        <v>46386</v>
      </c>
      <c r="N34" s="241"/>
      <c r="O34" s="241"/>
      <c r="P34" s="241"/>
      <c r="Q34" s="241"/>
    </row>
    <row r="35" spans="1:17" x14ac:dyDescent="0.25">
      <c r="A35" s="241"/>
      <c r="B35" s="269">
        <f t="shared" si="5"/>
        <v>46053</v>
      </c>
      <c r="C35" s="257" t="str">
        <f t="shared" si="5"/>
        <v/>
      </c>
      <c r="D35" s="257">
        <f t="shared" si="5"/>
        <v>46112</v>
      </c>
      <c r="E35" s="257" t="str">
        <f t="shared" si="5"/>
        <v/>
      </c>
      <c r="F35" s="257">
        <f t="shared" si="5"/>
        <v>46173</v>
      </c>
      <c r="G35" s="257" t="str">
        <f t="shared" si="5"/>
        <v/>
      </c>
      <c r="H35" s="257">
        <f t="shared" si="5"/>
        <v>46234</v>
      </c>
      <c r="I35" s="257">
        <f t="shared" si="5"/>
        <v>46265</v>
      </c>
      <c r="J35" s="257" t="str">
        <f t="shared" si="5"/>
        <v/>
      </c>
      <c r="K35" s="257">
        <f t="shared" si="5"/>
        <v>46326</v>
      </c>
      <c r="L35" s="257" t="str">
        <f t="shared" si="5"/>
        <v/>
      </c>
      <c r="M35" s="270">
        <f t="shared" si="5"/>
        <v>46387</v>
      </c>
      <c r="N35" s="241"/>
      <c r="O35" s="241"/>
      <c r="P35" s="241"/>
      <c r="Q35" s="241"/>
    </row>
    <row r="36" spans="1:17" ht="16.5" thickBot="1" x14ac:dyDescent="0.3">
      <c r="A36" s="241"/>
      <c r="B36" s="259">
        <f>DATE($B$2,$C$2+(COLUMN()-2),1)</f>
        <v>46023</v>
      </c>
      <c r="C36" s="260">
        <f t="shared" ref="C36:M36" si="6">DATE($B$2,$C$2+(COLUMN()-2),1)</f>
        <v>46054</v>
      </c>
      <c r="D36" s="260">
        <f t="shared" si="6"/>
        <v>46082</v>
      </c>
      <c r="E36" s="260">
        <f t="shared" si="6"/>
        <v>46113</v>
      </c>
      <c r="F36" s="260">
        <f t="shared" si="6"/>
        <v>46143</v>
      </c>
      <c r="G36" s="260">
        <f t="shared" si="6"/>
        <v>46174</v>
      </c>
      <c r="H36" s="260">
        <f t="shared" si="6"/>
        <v>46204</v>
      </c>
      <c r="I36" s="260">
        <f t="shared" si="6"/>
        <v>46235</v>
      </c>
      <c r="J36" s="260">
        <f t="shared" si="6"/>
        <v>46266</v>
      </c>
      <c r="K36" s="260">
        <f t="shared" si="6"/>
        <v>46296</v>
      </c>
      <c r="L36" s="260">
        <f t="shared" si="6"/>
        <v>46327</v>
      </c>
      <c r="M36" s="261">
        <f t="shared" si="6"/>
        <v>46357</v>
      </c>
      <c r="N36" s="240"/>
      <c r="O36" s="241"/>
      <c r="P36" s="241"/>
      <c r="Q36" s="241"/>
    </row>
    <row r="37" spans="1:17" x14ac:dyDescent="0.25">
      <c r="A37" s="254"/>
      <c r="B37" s="254"/>
      <c r="C37" s="254"/>
      <c r="D37" s="254"/>
      <c r="E37" s="254"/>
      <c r="F37" s="254"/>
      <c r="G37" s="254"/>
      <c r="H37" s="254"/>
      <c r="I37" s="254"/>
      <c r="J37" s="254"/>
      <c r="K37" s="254"/>
      <c r="L37" s="254"/>
      <c r="M37" s="254"/>
      <c r="N37" s="241"/>
      <c r="O37" s="241"/>
      <c r="P37" s="241"/>
      <c r="Q37" s="241"/>
    </row>
    <row r="38" spans="1:17" x14ac:dyDescent="0.25">
      <c r="A38" s="178"/>
      <c r="B38" s="178"/>
      <c r="C38" s="178"/>
      <c r="D38" s="178"/>
      <c r="E38" s="178"/>
      <c r="F38" s="178"/>
      <c r="G38" s="178"/>
      <c r="H38" s="178"/>
      <c r="I38" s="178"/>
      <c r="J38" s="178"/>
      <c r="K38" s="178"/>
      <c r="L38" s="178"/>
      <c r="M38" s="178"/>
    </row>
    <row r="39" spans="1:17" ht="18.75" x14ac:dyDescent="0.3">
      <c r="A39" s="178"/>
      <c r="B39" s="271" t="s">
        <v>304</v>
      </c>
      <c r="C39" s="178"/>
      <c r="D39" s="178"/>
      <c r="E39" s="178"/>
      <c r="F39" s="178"/>
      <c r="G39" s="178"/>
      <c r="H39" s="178"/>
      <c r="I39" s="178"/>
      <c r="J39" s="178"/>
      <c r="K39" s="178"/>
      <c r="L39" s="178"/>
      <c r="M39" s="178"/>
    </row>
    <row r="40" spans="1:17" ht="18.75" x14ac:dyDescent="0.3">
      <c r="A40" s="178"/>
      <c r="B40" s="99" t="s">
        <v>306</v>
      </c>
      <c r="C40" s="178"/>
      <c r="D40" s="178"/>
      <c r="E40" s="178"/>
      <c r="F40" s="178"/>
      <c r="G40" s="178"/>
      <c r="H40" s="178"/>
      <c r="I40" s="178"/>
      <c r="J40" s="178"/>
      <c r="K40" s="178"/>
      <c r="L40" s="178"/>
      <c r="M40" s="178"/>
    </row>
    <row r="41" spans="1:17" ht="18.75" x14ac:dyDescent="0.3">
      <c r="A41" s="258"/>
      <c r="B41" s="177" t="s">
        <v>305</v>
      </c>
      <c r="C41" s="178"/>
      <c r="D41" s="178"/>
      <c r="E41" s="178"/>
      <c r="F41" s="178"/>
      <c r="G41" s="178"/>
      <c r="H41" s="178"/>
      <c r="I41" s="178"/>
      <c r="J41" s="178"/>
      <c r="K41" s="178"/>
      <c r="L41" s="178"/>
      <c r="M41" s="178"/>
    </row>
    <row r="42" spans="1:17" x14ac:dyDescent="0.25">
      <c r="A42" s="178"/>
      <c r="B42" s="178"/>
      <c r="C42" s="178"/>
      <c r="D42" s="178"/>
      <c r="E42" s="178"/>
      <c r="F42" s="178"/>
      <c r="G42" s="178"/>
      <c r="H42" s="178"/>
      <c r="I42" s="178"/>
      <c r="J42" s="178"/>
      <c r="K42" s="178"/>
      <c r="L42" s="178"/>
      <c r="M42" s="178"/>
    </row>
  </sheetData>
  <conditionalFormatting sqref="B5:M35">
    <cfRule type="expression" dxfId="4" priority="3" stopIfTrue="1">
      <formula>COUNTIF($O$4:$O$25,"="&amp;B5)&gt;0</formula>
    </cfRule>
    <cfRule type="expression" dxfId="3" priority="4" stopIfTrue="1">
      <formula>WEEKDAY(B5,2)&gt;5</formula>
    </cfRule>
    <cfRule type="expression" dxfId="2" priority="5" stopIfTrue="1">
      <formula>B5=TODAY()</formula>
    </cfRule>
  </conditionalFormatting>
  <conditionalFormatting sqref="L2">
    <cfRule type="expression" dxfId="1" priority="1" stopIfTrue="1">
      <formula>COUNTIF(Feries,"="&amp;L2)&gt;0</formula>
    </cfRule>
    <cfRule type="expression" dxfId="0" priority="2" stopIfTrue="1">
      <formula>WEEKDAY(L2,2)&gt;5</formula>
    </cfRule>
  </conditionalFormatting>
  <dataValidations count="2">
    <dataValidation type="whole" errorStyle="warning" allowBlank="1" showInputMessage="1" showErrorMessage="1" errorTitle="Calendrier Express" error="Le mois de départ du calendrier doit être un nombre entier compris entre 1 et 12. Etonnant, non ?" sqref="C2" xr:uid="{00000000-0002-0000-0200-000000000000}">
      <formula1>1</formula1>
      <formula2>12</formula2>
    </dataValidation>
    <dataValidation type="whole" errorStyle="warning" allowBlank="1" showInputMessage="1" showErrorMessage="1" errorTitle="Calendrier Express" error="Le calendrier Express n'est pas valide avant 1900 ni après 2099 !!!" sqref="B2" xr:uid="{00000000-0002-0000-0200-000001000000}">
      <formula1>1900</formula1>
      <formula2>2099</formula2>
    </dataValidation>
  </dataValidations>
  <hyperlinks>
    <hyperlink ref="B41" r:id="rId1" xr:uid="{00000000-0004-0000-0200-000000000000}"/>
  </hyperlinks>
  <pageMargins left="0.7" right="0.7" top="0.75" bottom="0.75" header="0.3" footer="0.3"/>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V56"/>
  <sheetViews>
    <sheetView zoomScale="75" workbookViewId="0">
      <selection activeCell="W20" sqref="W20"/>
    </sheetView>
  </sheetViews>
  <sheetFormatPr baseColWidth="10" defaultColWidth="11.42578125" defaultRowHeight="18.75" x14ac:dyDescent="0.3"/>
  <cols>
    <col min="1" max="1" width="2.28515625" style="315" customWidth="1"/>
    <col min="2" max="2" width="3.42578125" style="315" customWidth="1"/>
    <col min="3" max="3" width="9.42578125" style="315" customWidth="1"/>
    <col min="4" max="4" width="8.7109375" style="315" customWidth="1"/>
    <col min="5" max="5" width="13.85546875" style="315" customWidth="1"/>
    <col min="6" max="6" width="13.5703125" style="315" customWidth="1"/>
    <col min="7" max="11" width="8.7109375" style="315" customWidth="1"/>
    <col min="12" max="12" width="10" style="315" customWidth="1"/>
    <col min="13" max="13" width="9" style="315" customWidth="1"/>
    <col min="14" max="14" width="4.5703125" style="315" customWidth="1"/>
    <col min="15" max="15" width="14.28515625" style="315" customWidth="1"/>
    <col min="16" max="16" width="15.28515625" style="315" customWidth="1"/>
    <col min="17" max="17" width="4.140625" style="315" customWidth="1"/>
    <col min="18" max="256" width="11.42578125" style="315"/>
    <col min="257" max="257" width="2.28515625" style="315" customWidth="1"/>
    <col min="258" max="258" width="3.42578125" style="315" customWidth="1"/>
    <col min="259" max="259" width="9.42578125" style="315" customWidth="1"/>
    <col min="260" max="260" width="8.7109375" style="315" customWidth="1"/>
    <col min="261" max="261" width="13.85546875" style="315" customWidth="1"/>
    <col min="262" max="262" width="13.5703125" style="315" customWidth="1"/>
    <col min="263" max="267" width="8.7109375" style="315" customWidth="1"/>
    <col min="268" max="268" width="10" style="315" customWidth="1"/>
    <col min="269" max="269" width="9" style="315" customWidth="1"/>
    <col min="270" max="270" width="4.5703125" style="315" customWidth="1"/>
    <col min="271" max="271" width="14.28515625" style="315" customWidth="1"/>
    <col min="272" max="272" width="15.28515625" style="315" customWidth="1"/>
    <col min="273" max="273" width="4.140625" style="315" customWidth="1"/>
    <col min="274" max="512" width="11.42578125" style="315"/>
    <col min="513" max="513" width="2.28515625" style="315" customWidth="1"/>
    <col min="514" max="514" width="3.42578125" style="315" customWidth="1"/>
    <col min="515" max="515" width="9.42578125" style="315" customWidth="1"/>
    <col min="516" max="516" width="8.7109375" style="315" customWidth="1"/>
    <col min="517" max="517" width="13.85546875" style="315" customWidth="1"/>
    <col min="518" max="518" width="13.5703125" style="315" customWidth="1"/>
    <col min="519" max="523" width="8.7109375" style="315" customWidth="1"/>
    <col min="524" max="524" width="10" style="315" customWidth="1"/>
    <col min="525" max="525" width="9" style="315" customWidth="1"/>
    <col min="526" max="526" width="4.5703125" style="315" customWidth="1"/>
    <col min="527" max="527" width="14.28515625" style="315" customWidth="1"/>
    <col min="528" max="528" width="15.28515625" style="315" customWidth="1"/>
    <col min="529" max="529" width="4.140625" style="315" customWidth="1"/>
    <col min="530" max="768" width="11.42578125" style="315"/>
    <col min="769" max="769" width="2.28515625" style="315" customWidth="1"/>
    <col min="770" max="770" width="3.42578125" style="315" customWidth="1"/>
    <col min="771" max="771" width="9.42578125" style="315" customWidth="1"/>
    <col min="772" max="772" width="8.7109375" style="315" customWidth="1"/>
    <col min="773" max="773" width="13.85546875" style="315" customWidth="1"/>
    <col min="774" max="774" width="13.5703125" style="315" customWidth="1"/>
    <col min="775" max="779" width="8.7109375" style="315" customWidth="1"/>
    <col min="780" max="780" width="10" style="315" customWidth="1"/>
    <col min="781" max="781" width="9" style="315" customWidth="1"/>
    <col min="782" max="782" width="4.5703125" style="315" customWidth="1"/>
    <col min="783" max="783" width="14.28515625" style="315" customWidth="1"/>
    <col min="784" max="784" width="15.28515625" style="315" customWidth="1"/>
    <col min="785" max="785" width="4.140625" style="315" customWidth="1"/>
    <col min="786" max="1024" width="11.42578125" style="315"/>
    <col min="1025" max="1025" width="2.28515625" style="315" customWidth="1"/>
    <col min="1026" max="1026" width="3.42578125" style="315" customWidth="1"/>
    <col min="1027" max="1027" width="9.42578125" style="315" customWidth="1"/>
    <col min="1028" max="1028" width="8.7109375" style="315" customWidth="1"/>
    <col min="1029" max="1029" width="13.85546875" style="315" customWidth="1"/>
    <col min="1030" max="1030" width="13.5703125" style="315" customWidth="1"/>
    <col min="1031" max="1035" width="8.7109375" style="315" customWidth="1"/>
    <col min="1036" max="1036" width="10" style="315" customWidth="1"/>
    <col min="1037" max="1037" width="9" style="315" customWidth="1"/>
    <col min="1038" max="1038" width="4.5703125" style="315" customWidth="1"/>
    <col min="1039" max="1039" width="14.28515625" style="315" customWidth="1"/>
    <col min="1040" max="1040" width="15.28515625" style="315" customWidth="1"/>
    <col min="1041" max="1041" width="4.140625" style="315" customWidth="1"/>
    <col min="1042" max="1280" width="11.42578125" style="315"/>
    <col min="1281" max="1281" width="2.28515625" style="315" customWidth="1"/>
    <col min="1282" max="1282" width="3.42578125" style="315" customWidth="1"/>
    <col min="1283" max="1283" width="9.42578125" style="315" customWidth="1"/>
    <col min="1284" max="1284" width="8.7109375" style="315" customWidth="1"/>
    <col min="1285" max="1285" width="13.85546875" style="315" customWidth="1"/>
    <col min="1286" max="1286" width="13.5703125" style="315" customWidth="1"/>
    <col min="1287" max="1291" width="8.7109375" style="315" customWidth="1"/>
    <col min="1292" max="1292" width="10" style="315" customWidth="1"/>
    <col min="1293" max="1293" width="9" style="315" customWidth="1"/>
    <col min="1294" max="1294" width="4.5703125" style="315" customWidth="1"/>
    <col min="1295" max="1295" width="14.28515625" style="315" customWidth="1"/>
    <col min="1296" max="1296" width="15.28515625" style="315" customWidth="1"/>
    <col min="1297" max="1297" width="4.140625" style="315" customWidth="1"/>
    <col min="1298" max="1536" width="11.42578125" style="315"/>
    <col min="1537" max="1537" width="2.28515625" style="315" customWidth="1"/>
    <col min="1538" max="1538" width="3.42578125" style="315" customWidth="1"/>
    <col min="1539" max="1539" width="9.42578125" style="315" customWidth="1"/>
    <col min="1540" max="1540" width="8.7109375" style="315" customWidth="1"/>
    <col min="1541" max="1541" width="13.85546875" style="315" customWidth="1"/>
    <col min="1542" max="1542" width="13.5703125" style="315" customWidth="1"/>
    <col min="1543" max="1547" width="8.7109375" style="315" customWidth="1"/>
    <col min="1548" max="1548" width="10" style="315" customWidth="1"/>
    <col min="1549" max="1549" width="9" style="315" customWidth="1"/>
    <col min="1550" max="1550" width="4.5703125" style="315" customWidth="1"/>
    <col min="1551" max="1551" width="14.28515625" style="315" customWidth="1"/>
    <col min="1552" max="1552" width="15.28515625" style="315" customWidth="1"/>
    <col min="1553" max="1553" width="4.140625" style="315" customWidth="1"/>
    <col min="1554" max="1792" width="11.42578125" style="315"/>
    <col min="1793" max="1793" width="2.28515625" style="315" customWidth="1"/>
    <col min="1794" max="1794" width="3.42578125" style="315" customWidth="1"/>
    <col min="1795" max="1795" width="9.42578125" style="315" customWidth="1"/>
    <col min="1796" max="1796" width="8.7109375" style="315" customWidth="1"/>
    <col min="1797" max="1797" width="13.85546875" style="315" customWidth="1"/>
    <col min="1798" max="1798" width="13.5703125" style="315" customWidth="1"/>
    <col min="1799" max="1803" width="8.7109375" style="315" customWidth="1"/>
    <col min="1804" max="1804" width="10" style="315" customWidth="1"/>
    <col min="1805" max="1805" width="9" style="315" customWidth="1"/>
    <col min="1806" max="1806" width="4.5703125" style="315" customWidth="1"/>
    <col min="1807" max="1807" width="14.28515625" style="315" customWidth="1"/>
    <col min="1808" max="1808" width="15.28515625" style="315" customWidth="1"/>
    <col min="1809" max="1809" width="4.140625" style="315" customWidth="1"/>
    <col min="1810" max="2048" width="11.42578125" style="315"/>
    <col min="2049" max="2049" width="2.28515625" style="315" customWidth="1"/>
    <col min="2050" max="2050" width="3.42578125" style="315" customWidth="1"/>
    <col min="2051" max="2051" width="9.42578125" style="315" customWidth="1"/>
    <col min="2052" max="2052" width="8.7109375" style="315" customWidth="1"/>
    <col min="2053" max="2053" width="13.85546875" style="315" customWidth="1"/>
    <col min="2054" max="2054" width="13.5703125" style="315" customWidth="1"/>
    <col min="2055" max="2059" width="8.7109375" style="315" customWidth="1"/>
    <col min="2060" max="2060" width="10" style="315" customWidth="1"/>
    <col min="2061" max="2061" width="9" style="315" customWidth="1"/>
    <col min="2062" max="2062" width="4.5703125" style="315" customWidth="1"/>
    <col min="2063" max="2063" width="14.28515625" style="315" customWidth="1"/>
    <col min="2064" max="2064" width="15.28515625" style="315" customWidth="1"/>
    <col min="2065" max="2065" width="4.140625" style="315" customWidth="1"/>
    <col min="2066" max="2304" width="11.42578125" style="315"/>
    <col min="2305" max="2305" width="2.28515625" style="315" customWidth="1"/>
    <col min="2306" max="2306" width="3.42578125" style="315" customWidth="1"/>
    <col min="2307" max="2307" width="9.42578125" style="315" customWidth="1"/>
    <col min="2308" max="2308" width="8.7109375" style="315" customWidth="1"/>
    <col min="2309" max="2309" width="13.85546875" style="315" customWidth="1"/>
    <col min="2310" max="2310" width="13.5703125" style="315" customWidth="1"/>
    <col min="2311" max="2315" width="8.7109375" style="315" customWidth="1"/>
    <col min="2316" max="2316" width="10" style="315" customWidth="1"/>
    <col min="2317" max="2317" width="9" style="315" customWidth="1"/>
    <col min="2318" max="2318" width="4.5703125" style="315" customWidth="1"/>
    <col min="2319" max="2319" width="14.28515625" style="315" customWidth="1"/>
    <col min="2320" max="2320" width="15.28515625" style="315" customWidth="1"/>
    <col min="2321" max="2321" width="4.140625" style="315" customWidth="1"/>
    <col min="2322" max="2560" width="11.42578125" style="315"/>
    <col min="2561" max="2561" width="2.28515625" style="315" customWidth="1"/>
    <col min="2562" max="2562" width="3.42578125" style="315" customWidth="1"/>
    <col min="2563" max="2563" width="9.42578125" style="315" customWidth="1"/>
    <col min="2564" max="2564" width="8.7109375" style="315" customWidth="1"/>
    <col min="2565" max="2565" width="13.85546875" style="315" customWidth="1"/>
    <col min="2566" max="2566" width="13.5703125" style="315" customWidth="1"/>
    <col min="2567" max="2571" width="8.7109375" style="315" customWidth="1"/>
    <col min="2572" max="2572" width="10" style="315" customWidth="1"/>
    <col min="2573" max="2573" width="9" style="315" customWidth="1"/>
    <col min="2574" max="2574" width="4.5703125" style="315" customWidth="1"/>
    <col min="2575" max="2575" width="14.28515625" style="315" customWidth="1"/>
    <col min="2576" max="2576" width="15.28515625" style="315" customWidth="1"/>
    <col min="2577" max="2577" width="4.140625" style="315" customWidth="1"/>
    <col min="2578" max="2816" width="11.42578125" style="315"/>
    <col min="2817" max="2817" width="2.28515625" style="315" customWidth="1"/>
    <col min="2818" max="2818" width="3.42578125" style="315" customWidth="1"/>
    <col min="2819" max="2819" width="9.42578125" style="315" customWidth="1"/>
    <col min="2820" max="2820" width="8.7109375" style="315" customWidth="1"/>
    <col min="2821" max="2821" width="13.85546875" style="315" customWidth="1"/>
    <col min="2822" max="2822" width="13.5703125" style="315" customWidth="1"/>
    <col min="2823" max="2827" width="8.7109375" style="315" customWidth="1"/>
    <col min="2828" max="2828" width="10" style="315" customWidth="1"/>
    <col min="2829" max="2829" width="9" style="315" customWidth="1"/>
    <col min="2830" max="2830" width="4.5703125" style="315" customWidth="1"/>
    <col min="2831" max="2831" width="14.28515625" style="315" customWidth="1"/>
    <col min="2832" max="2832" width="15.28515625" style="315" customWidth="1"/>
    <col min="2833" max="2833" width="4.140625" style="315" customWidth="1"/>
    <col min="2834" max="3072" width="11.42578125" style="315"/>
    <col min="3073" max="3073" width="2.28515625" style="315" customWidth="1"/>
    <col min="3074" max="3074" width="3.42578125" style="315" customWidth="1"/>
    <col min="3075" max="3075" width="9.42578125" style="315" customWidth="1"/>
    <col min="3076" max="3076" width="8.7109375" style="315" customWidth="1"/>
    <col min="3077" max="3077" width="13.85546875" style="315" customWidth="1"/>
    <col min="3078" max="3078" width="13.5703125" style="315" customWidth="1"/>
    <col min="3079" max="3083" width="8.7109375" style="315" customWidth="1"/>
    <col min="3084" max="3084" width="10" style="315" customWidth="1"/>
    <col min="3085" max="3085" width="9" style="315" customWidth="1"/>
    <col min="3086" max="3086" width="4.5703125" style="315" customWidth="1"/>
    <col min="3087" max="3087" width="14.28515625" style="315" customWidth="1"/>
    <col min="3088" max="3088" width="15.28515625" style="315" customWidth="1"/>
    <col min="3089" max="3089" width="4.140625" style="315" customWidth="1"/>
    <col min="3090" max="3328" width="11.42578125" style="315"/>
    <col min="3329" max="3329" width="2.28515625" style="315" customWidth="1"/>
    <col min="3330" max="3330" width="3.42578125" style="315" customWidth="1"/>
    <col min="3331" max="3331" width="9.42578125" style="315" customWidth="1"/>
    <col min="3332" max="3332" width="8.7109375" style="315" customWidth="1"/>
    <col min="3333" max="3333" width="13.85546875" style="315" customWidth="1"/>
    <col min="3334" max="3334" width="13.5703125" style="315" customWidth="1"/>
    <col min="3335" max="3339" width="8.7109375" style="315" customWidth="1"/>
    <col min="3340" max="3340" width="10" style="315" customWidth="1"/>
    <col min="3341" max="3341" width="9" style="315" customWidth="1"/>
    <col min="3342" max="3342" width="4.5703125" style="315" customWidth="1"/>
    <col min="3343" max="3343" width="14.28515625" style="315" customWidth="1"/>
    <col min="3344" max="3344" width="15.28515625" style="315" customWidth="1"/>
    <col min="3345" max="3345" width="4.140625" style="315" customWidth="1"/>
    <col min="3346" max="3584" width="11.42578125" style="315"/>
    <col min="3585" max="3585" width="2.28515625" style="315" customWidth="1"/>
    <col min="3586" max="3586" width="3.42578125" style="315" customWidth="1"/>
    <col min="3587" max="3587" width="9.42578125" style="315" customWidth="1"/>
    <col min="3588" max="3588" width="8.7109375" style="315" customWidth="1"/>
    <col min="3589" max="3589" width="13.85546875" style="315" customWidth="1"/>
    <col min="3590" max="3590" width="13.5703125" style="315" customWidth="1"/>
    <col min="3591" max="3595" width="8.7109375" style="315" customWidth="1"/>
    <col min="3596" max="3596" width="10" style="315" customWidth="1"/>
    <col min="3597" max="3597" width="9" style="315" customWidth="1"/>
    <col min="3598" max="3598" width="4.5703125" style="315" customWidth="1"/>
    <col min="3599" max="3599" width="14.28515625" style="315" customWidth="1"/>
    <col min="3600" max="3600" width="15.28515625" style="315" customWidth="1"/>
    <col min="3601" max="3601" width="4.140625" style="315" customWidth="1"/>
    <col min="3602" max="3840" width="11.42578125" style="315"/>
    <col min="3841" max="3841" width="2.28515625" style="315" customWidth="1"/>
    <col min="3842" max="3842" width="3.42578125" style="315" customWidth="1"/>
    <col min="3843" max="3843" width="9.42578125" style="315" customWidth="1"/>
    <col min="3844" max="3844" width="8.7109375" style="315" customWidth="1"/>
    <col min="3845" max="3845" width="13.85546875" style="315" customWidth="1"/>
    <col min="3846" max="3846" width="13.5703125" style="315" customWidth="1"/>
    <col min="3847" max="3851" width="8.7109375" style="315" customWidth="1"/>
    <col min="3852" max="3852" width="10" style="315" customWidth="1"/>
    <col min="3853" max="3853" width="9" style="315" customWidth="1"/>
    <col min="3854" max="3854" width="4.5703125" style="315" customWidth="1"/>
    <col min="3855" max="3855" width="14.28515625" style="315" customWidth="1"/>
    <col min="3856" max="3856" width="15.28515625" style="315" customWidth="1"/>
    <col min="3857" max="3857" width="4.140625" style="315" customWidth="1"/>
    <col min="3858" max="4096" width="11.42578125" style="315"/>
    <col min="4097" max="4097" width="2.28515625" style="315" customWidth="1"/>
    <col min="4098" max="4098" width="3.42578125" style="315" customWidth="1"/>
    <col min="4099" max="4099" width="9.42578125" style="315" customWidth="1"/>
    <col min="4100" max="4100" width="8.7109375" style="315" customWidth="1"/>
    <col min="4101" max="4101" width="13.85546875" style="315" customWidth="1"/>
    <col min="4102" max="4102" width="13.5703125" style="315" customWidth="1"/>
    <col min="4103" max="4107" width="8.7109375" style="315" customWidth="1"/>
    <col min="4108" max="4108" width="10" style="315" customWidth="1"/>
    <col min="4109" max="4109" width="9" style="315" customWidth="1"/>
    <col min="4110" max="4110" width="4.5703125" style="315" customWidth="1"/>
    <col min="4111" max="4111" width="14.28515625" style="315" customWidth="1"/>
    <col min="4112" max="4112" width="15.28515625" style="315" customWidth="1"/>
    <col min="4113" max="4113" width="4.140625" style="315" customWidth="1"/>
    <col min="4114" max="4352" width="11.42578125" style="315"/>
    <col min="4353" max="4353" width="2.28515625" style="315" customWidth="1"/>
    <col min="4354" max="4354" width="3.42578125" style="315" customWidth="1"/>
    <col min="4355" max="4355" width="9.42578125" style="315" customWidth="1"/>
    <col min="4356" max="4356" width="8.7109375" style="315" customWidth="1"/>
    <col min="4357" max="4357" width="13.85546875" style="315" customWidth="1"/>
    <col min="4358" max="4358" width="13.5703125" style="315" customWidth="1"/>
    <col min="4359" max="4363" width="8.7109375" style="315" customWidth="1"/>
    <col min="4364" max="4364" width="10" style="315" customWidth="1"/>
    <col min="4365" max="4365" width="9" style="315" customWidth="1"/>
    <col min="4366" max="4366" width="4.5703125" style="315" customWidth="1"/>
    <col min="4367" max="4367" width="14.28515625" style="315" customWidth="1"/>
    <col min="4368" max="4368" width="15.28515625" style="315" customWidth="1"/>
    <col min="4369" max="4369" width="4.140625" style="315" customWidth="1"/>
    <col min="4370" max="4608" width="11.42578125" style="315"/>
    <col min="4609" max="4609" width="2.28515625" style="315" customWidth="1"/>
    <col min="4610" max="4610" width="3.42578125" style="315" customWidth="1"/>
    <col min="4611" max="4611" width="9.42578125" style="315" customWidth="1"/>
    <col min="4612" max="4612" width="8.7109375" style="315" customWidth="1"/>
    <col min="4613" max="4613" width="13.85546875" style="315" customWidth="1"/>
    <col min="4614" max="4614" width="13.5703125" style="315" customWidth="1"/>
    <col min="4615" max="4619" width="8.7109375" style="315" customWidth="1"/>
    <col min="4620" max="4620" width="10" style="315" customWidth="1"/>
    <col min="4621" max="4621" width="9" style="315" customWidth="1"/>
    <col min="4622" max="4622" width="4.5703125" style="315" customWidth="1"/>
    <col min="4623" max="4623" width="14.28515625" style="315" customWidth="1"/>
    <col min="4624" max="4624" width="15.28515625" style="315" customWidth="1"/>
    <col min="4625" max="4625" width="4.140625" style="315" customWidth="1"/>
    <col min="4626" max="4864" width="11.42578125" style="315"/>
    <col min="4865" max="4865" width="2.28515625" style="315" customWidth="1"/>
    <col min="4866" max="4866" width="3.42578125" style="315" customWidth="1"/>
    <col min="4867" max="4867" width="9.42578125" style="315" customWidth="1"/>
    <col min="4868" max="4868" width="8.7109375" style="315" customWidth="1"/>
    <col min="4869" max="4869" width="13.85546875" style="315" customWidth="1"/>
    <col min="4870" max="4870" width="13.5703125" style="315" customWidth="1"/>
    <col min="4871" max="4875" width="8.7109375" style="315" customWidth="1"/>
    <col min="4876" max="4876" width="10" style="315" customWidth="1"/>
    <col min="4877" max="4877" width="9" style="315" customWidth="1"/>
    <col min="4878" max="4878" width="4.5703125" style="315" customWidth="1"/>
    <col min="4879" max="4879" width="14.28515625" style="315" customWidth="1"/>
    <col min="4880" max="4880" width="15.28515625" style="315" customWidth="1"/>
    <col min="4881" max="4881" width="4.140625" style="315" customWidth="1"/>
    <col min="4882" max="5120" width="11.42578125" style="315"/>
    <col min="5121" max="5121" width="2.28515625" style="315" customWidth="1"/>
    <col min="5122" max="5122" width="3.42578125" style="315" customWidth="1"/>
    <col min="5123" max="5123" width="9.42578125" style="315" customWidth="1"/>
    <col min="5124" max="5124" width="8.7109375" style="315" customWidth="1"/>
    <col min="5125" max="5125" width="13.85546875" style="315" customWidth="1"/>
    <col min="5126" max="5126" width="13.5703125" style="315" customWidth="1"/>
    <col min="5127" max="5131" width="8.7109375" style="315" customWidth="1"/>
    <col min="5132" max="5132" width="10" style="315" customWidth="1"/>
    <col min="5133" max="5133" width="9" style="315" customWidth="1"/>
    <col min="5134" max="5134" width="4.5703125" style="315" customWidth="1"/>
    <col min="5135" max="5135" width="14.28515625" style="315" customWidth="1"/>
    <col min="5136" max="5136" width="15.28515625" style="315" customWidth="1"/>
    <col min="5137" max="5137" width="4.140625" style="315" customWidth="1"/>
    <col min="5138" max="5376" width="11.42578125" style="315"/>
    <col min="5377" max="5377" width="2.28515625" style="315" customWidth="1"/>
    <col min="5378" max="5378" width="3.42578125" style="315" customWidth="1"/>
    <col min="5379" max="5379" width="9.42578125" style="315" customWidth="1"/>
    <col min="5380" max="5380" width="8.7109375" style="315" customWidth="1"/>
    <col min="5381" max="5381" width="13.85546875" style="315" customWidth="1"/>
    <col min="5382" max="5382" width="13.5703125" style="315" customWidth="1"/>
    <col min="5383" max="5387" width="8.7109375" style="315" customWidth="1"/>
    <col min="5388" max="5388" width="10" style="315" customWidth="1"/>
    <col min="5389" max="5389" width="9" style="315" customWidth="1"/>
    <col min="5390" max="5390" width="4.5703125" style="315" customWidth="1"/>
    <col min="5391" max="5391" width="14.28515625" style="315" customWidth="1"/>
    <col min="5392" max="5392" width="15.28515625" style="315" customWidth="1"/>
    <col min="5393" max="5393" width="4.140625" style="315" customWidth="1"/>
    <col min="5394" max="5632" width="11.42578125" style="315"/>
    <col min="5633" max="5633" width="2.28515625" style="315" customWidth="1"/>
    <col min="5634" max="5634" width="3.42578125" style="315" customWidth="1"/>
    <col min="5635" max="5635" width="9.42578125" style="315" customWidth="1"/>
    <col min="5636" max="5636" width="8.7109375" style="315" customWidth="1"/>
    <col min="5637" max="5637" width="13.85546875" style="315" customWidth="1"/>
    <col min="5638" max="5638" width="13.5703125" style="315" customWidth="1"/>
    <col min="5639" max="5643" width="8.7109375" style="315" customWidth="1"/>
    <col min="5644" max="5644" width="10" style="315" customWidth="1"/>
    <col min="5645" max="5645" width="9" style="315" customWidth="1"/>
    <col min="5646" max="5646" width="4.5703125" style="315" customWidth="1"/>
    <col min="5647" max="5647" width="14.28515625" style="315" customWidth="1"/>
    <col min="5648" max="5648" width="15.28515625" style="315" customWidth="1"/>
    <col min="5649" max="5649" width="4.140625" style="315" customWidth="1"/>
    <col min="5650" max="5888" width="11.42578125" style="315"/>
    <col min="5889" max="5889" width="2.28515625" style="315" customWidth="1"/>
    <col min="5890" max="5890" width="3.42578125" style="315" customWidth="1"/>
    <col min="5891" max="5891" width="9.42578125" style="315" customWidth="1"/>
    <col min="5892" max="5892" width="8.7109375" style="315" customWidth="1"/>
    <col min="5893" max="5893" width="13.85546875" style="315" customWidth="1"/>
    <col min="5894" max="5894" width="13.5703125" style="315" customWidth="1"/>
    <col min="5895" max="5899" width="8.7109375" style="315" customWidth="1"/>
    <col min="5900" max="5900" width="10" style="315" customWidth="1"/>
    <col min="5901" max="5901" width="9" style="315" customWidth="1"/>
    <col min="5902" max="5902" width="4.5703125" style="315" customWidth="1"/>
    <col min="5903" max="5903" width="14.28515625" style="315" customWidth="1"/>
    <col min="5904" max="5904" width="15.28515625" style="315" customWidth="1"/>
    <col min="5905" max="5905" width="4.140625" style="315" customWidth="1"/>
    <col min="5906" max="6144" width="11.42578125" style="315"/>
    <col min="6145" max="6145" width="2.28515625" style="315" customWidth="1"/>
    <col min="6146" max="6146" width="3.42578125" style="315" customWidth="1"/>
    <col min="6147" max="6147" width="9.42578125" style="315" customWidth="1"/>
    <col min="6148" max="6148" width="8.7109375" style="315" customWidth="1"/>
    <col min="6149" max="6149" width="13.85546875" style="315" customWidth="1"/>
    <col min="6150" max="6150" width="13.5703125" style="315" customWidth="1"/>
    <col min="6151" max="6155" width="8.7109375" style="315" customWidth="1"/>
    <col min="6156" max="6156" width="10" style="315" customWidth="1"/>
    <col min="6157" max="6157" width="9" style="315" customWidth="1"/>
    <col min="6158" max="6158" width="4.5703125" style="315" customWidth="1"/>
    <col min="6159" max="6159" width="14.28515625" style="315" customWidth="1"/>
    <col min="6160" max="6160" width="15.28515625" style="315" customWidth="1"/>
    <col min="6161" max="6161" width="4.140625" style="315" customWidth="1"/>
    <col min="6162" max="6400" width="11.42578125" style="315"/>
    <col min="6401" max="6401" width="2.28515625" style="315" customWidth="1"/>
    <col min="6402" max="6402" width="3.42578125" style="315" customWidth="1"/>
    <col min="6403" max="6403" width="9.42578125" style="315" customWidth="1"/>
    <col min="6404" max="6404" width="8.7109375" style="315" customWidth="1"/>
    <col min="6405" max="6405" width="13.85546875" style="315" customWidth="1"/>
    <col min="6406" max="6406" width="13.5703125" style="315" customWidth="1"/>
    <col min="6407" max="6411" width="8.7109375" style="315" customWidth="1"/>
    <col min="6412" max="6412" width="10" style="315" customWidth="1"/>
    <col min="6413" max="6413" width="9" style="315" customWidth="1"/>
    <col min="6414" max="6414" width="4.5703125" style="315" customWidth="1"/>
    <col min="6415" max="6415" width="14.28515625" style="315" customWidth="1"/>
    <col min="6416" max="6416" width="15.28515625" style="315" customWidth="1"/>
    <col min="6417" max="6417" width="4.140625" style="315" customWidth="1"/>
    <col min="6418" max="6656" width="11.42578125" style="315"/>
    <col min="6657" max="6657" width="2.28515625" style="315" customWidth="1"/>
    <col min="6658" max="6658" width="3.42578125" style="315" customWidth="1"/>
    <col min="6659" max="6659" width="9.42578125" style="315" customWidth="1"/>
    <col min="6660" max="6660" width="8.7109375" style="315" customWidth="1"/>
    <col min="6661" max="6661" width="13.85546875" style="315" customWidth="1"/>
    <col min="6662" max="6662" width="13.5703125" style="315" customWidth="1"/>
    <col min="6663" max="6667" width="8.7109375" style="315" customWidth="1"/>
    <col min="6668" max="6668" width="10" style="315" customWidth="1"/>
    <col min="6669" max="6669" width="9" style="315" customWidth="1"/>
    <col min="6670" max="6670" width="4.5703125" style="315" customWidth="1"/>
    <col min="6671" max="6671" width="14.28515625" style="315" customWidth="1"/>
    <col min="6672" max="6672" width="15.28515625" style="315" customWidth="1"/>
    <col min="6673" max="6673" width="4.140625" style="315" customWidth="1"/>
    <col min="6674" max="6912" width="11.42578125" style="315"/>
    <col min="6913" max="6913" width="2.28515625" style="315" customWidth="1"/>
    <col min="6914" max="6914" width="3.42578125" style="315" customWidth="1"/>
    <col min="6915" max="6915" width="9.42578125" style="315" customWidth="1"/>
    <col min="6916" max="6916" width="8.7109375" style="315" customWidth="1"/>
    <col min="6917" max="6917" width="13.85546875" style="315" customWidth="1"/>
    <col min="6918" max="6918" width="13.5703125" style="315" customWidth="1"/>
    <col min="6919" max="6923" width="8.7109375" style="315" customWidth="1"/>
    <col min="6924" max="6924" width="10" style="315" customWidth="1"/>
    <col min="6925" max="6925" width="9" style="315" customWidth="1"/>
    <col min="6926" max="6926" width="4.5703125" style="315" customWidth="1"/>
    <col min="6927" max="6927" width="14.28515625" style="315" customWidth="1"/>
    <col min="6928" max="6928" width="15.28515625" style="315" customWidth="1"/>
    <col min="6929" max="6929" width="4.140625" style="315" customWidth="1"/>
    <col min="6930" max="7168" width="11.42578125" style="315"/>
    <col min="7169" max="7169" width="2.28515625" style="315" customWidth="1"/>
    <col min="7170" max="7170" width="3.42578125" style="315" customWidth="1"/>
    <col min="7171" max="7171" width="9.42578125" style="315" customWidth="1"/>
    <col min="7172" max="7172" width="8.7109375" style="315" customWidth="1"/>
    <col min="7173" max="7173" width="13.85546875" style="315" customWidth="1"/>
    <col min="7174" max="7174" width="13.5703125" style="315" customWidth="1"/>
    <col min="7175" max="7179" width="8.7109375" style="315" customWidth="1"/>
    <col min="7180" max="7180" width="10" style="315" customWidth="1"/>
    <col min="7181" max="7181" width="9" style="315" customWidth="1"/>
    <col min="7182" max="7182" width="4.5703125" style="315" customWidth="1"/>
    <col min="7183" max="7183" width="14.28515625" style="315" customWidth="1"/>
    <col min="7184" max="7184" width="15.28515625" style="315" customWidth="1"/>
    <col min="7185" max="7185" width="4.140625" style="315" customWidth="1"/>
    <col min="7186" max="7424" width="11.42578125" style="315"/>
    <col min="7425" max="7425" width="2.28515625" style="315" customWidth="1"/>
    <col min="7426" max="7426" width="3.42578125" style="315" customWidth="1"/>
    <col min="7427" max="7427" width="9.42578125" style="315" customWidth="1"/>
    <col min="7428" max="7428" width="8.7109375" style="315" customWidth="1"/>
    <col min="7429" max="7429" width="13.85546875" style="315" customWidth="1"/>
    <col min="7430" max="7430" width="13.5703125" style="315" customWidth="1"/>
    <col min="7431" max="7435" width="8.7109375" style="315" customWidth="1"/>
    <col min="7436" max="7436" width="10" style="315" customWidth="1"/>
    <col min="7437" max="7437" width="9" style="315" customWidth="1"/>
    <col min="7438" max="7438" width="4.5703125" style="315" customWidth="1"/>
    <col min="7439" max="7439" width="14.28515625" style="315" customWidth="1"/>
    <col min="7440" max="7440" width="15.28515625" style="315" customWidth="1"/>
    <col min="7441" max="7441" width="4.140625" style="315" customWidth="1"/>
    <col min="7442" max="7680" width="11.42578125" style="315"/>
    <col min="7681" max="7681" width="2.28515625" style="315" customWidth="1"/>
    <col min="7682" max="7682" width="3.42578125" style="315" customWidth="1"/>
    <col min="7683" max="7683" width="9.42578125" style="315" customWidth="1"/>
    <col min="7684" max="7684" width="8.7109375" style="315" customWidth="1"/>
    <col min="7685" max="7685" width="13.85546875" style="315" customWidth="1"/>
    <col min="7686" max="7686" width="13.5703125" style="315" customWidth="1"/>
    <col min="7687" max="7691" width="8.7109375" style="315" customWidth="1"/>
    <col min="7692" max="7692" width="10" style="315" customWidth="1"/>
    <col min="7693" max="7693" width="9" style="315" customWidth="1"/>
    <col min="7694" max="7694" width="4.5703125" style="315" customWidth="1"/>
    <col min="7695" max="7695" width="14.28515625" style="315" customWidth="1"/>
    <col min="7696" max="7696" width="15.28515625" style="315" customWidth="1"/>
    <col min="7697" max="7697" width="4.140625" style="315" customWidth="1"/>
    <col min="7698" max="7936" width="11.42578125" style="315"/>
    <col min="7937" max="7937" width="2.28515625" style="315" customWidth="1"/>
    <col min="7938" max="7938" width="3.42578125" style="315" customWidth="1"/>
    <col min="7939" max="7939" width="9.42578125" style="315" customWidth="1"/>
    <col min="7940" max="7940" width="8.7109375" style="315" customWidth="1"/>
    <col min="7941" max="7941" width="13.85546875" style="315" customWidth="1"/>
    <col min="7942" max="7942" width="13.5703125" style="315" customWidth="1"/>
    <col min="7943" max="7947" width="8.7109375" style="315" customWidth="1"/>
    <col min="7948" max="7948" width="10" style="315" customWidth="1"/>
    <col min="7949" max="7949" width="9" style="315" customWidth="1"/>
    <col min="7950" max="7950" width="4.5703125" style="315" customWidth="1"/>
    <col min="7951" max="7951" width="14.28515625" style="315" customWidth="1"/>
    <col min="7952" max="7952" width="15.28515625" style="315" customWidth="1"/>
    <col min="7953" max="7953" width="4.140625" style="315" customWidth="1"/>
    <col min="7954" max="8192" width="11.42578125" style="315"/>
    <col min="8193" max="8193" width="2.28515625" style="315" customWidth="1"/>
    <col min="8194" max="8194" width="3.42578125" style="315" customWidth="1"/>
    <col min="8195" max="8195" width="9.42578125" style="315" customWidth="1"/>
    <col min="8196" max="8196" width="8.7109375" style="315" customWidth="1"/>
    <col min="8197" max="8197" width="13.85546875" style="315" customWidth="1"/>
    <col min="8198" max="8198" width="13.5703125" style="315" customWidth="1"/>
    <col min="8199" max="8203" width="8.7109375" style="315" customWidth="1"/>
    <col min="8204" max="8204" width="10" style="315" customWidth="1"/>
    <col min="8205" max="8205" width="9" style="315" customWidth="1"/>
    <col min="8206" max="8206" width="4.5703125" style="315" customWidth="1"/>
    <col min="8207" max="8207" width="14.28515625" style="315" customWidth="1"/>
    <col min="8208" max="8208" width="15.28515625" style="315" customWidth="1"/>
    <col min="8209" max="8209" width="4.140625" style="315" customWidth="1"/>
    <col min="8210" max="8448" width="11.42578125" style="315"/>
    <col min="8449" max="8449" width="2.28515625" style="315" customWidth="1"/>
    <col min="8450" max="8450" width="3.42578125" style="315" customWidth="1"/>
    <col min="8451" max="8451" width="9.42578125" style="315" customWidth="1"/>
    <col min="8452" max="8452" width="8.7109375" style="315" customWidth="1"/>
    <col min="8453" max="8453" width="13.85546875" style="315" customWidth="1"/>
    <col min="8454" max="8454" width="13.5703125" style="315" customWidth="1"/>
    <col min="8455" max="8459" width="8.7109375" style="315" customWidth="1"/>
    <col min="8460" max="8460" width="10" style="315" customWidth="1"/>
    <col min="8461" max="8461" width="9" style="315" customWidth="1"/>
    <col min="8462" max="8462" width="4.5703125" style="315" customWidth="1"/>
    <col min="8463" max="8463" width="14.28515625" style="315" customWidth="1"/>
    <col min="8464" max="8464" width="15.28515625" style="315" customWidth="1"/>
    <col min="8465" max="8465" width="4.140625" style="315" customWidth="1"/>
    <col min="8466" max="8704" width="11.42578125" style="315"/>
    <col min="8705" max="8705" width="2.28515625" style="315" customWidth="1"/>
    <col min="8706" max="8706" width="3.42578125" style="315" customWidth="1"/>
    <col min="8707" max="8707" width="9.42578125" style="315" customWidth="1"/>
    <col min="8708" max="8708" width="8.7109375" style="315" customWidth="1"/>
    <col min="8709" max="8709" width="13.85546875" style="315" customWidth="1"/>
    <col min="8710" max="8710" width="13.5703125" style="315" customWidth="1"/>
    <col min="8711" max="8715" width="8.7109375" style="315" customWidth="1"/>
    <col min="8716" max="8716" width="10" style="315" customWidth="1"/>
    <col min="8717" max="8717" width="9" style="315" customWidth="1"/>
    <col min="8718" max="8718" width="4.5703125" style="315" customWidth="1"/>
    <col min="8719" max="8719" width="14.28515625" style="315" customWidth="1"/>
    <col min="8720" max="8720" width="15.28515625" style="315" customWidth="1"/>
    <col min="8721" max="8721" width="4.140625" style="315" customWidth="1"/>
    <col min="8722" max="8960" width="11.42578125" style="315"/>
    <col min="8961" max="8961" width="2.28515625" style="315" customWidth="1"/>
    <col min="8962" max="8962" width="3.42578125" style="315" customWidth="1"/>
    <col min="8963" max="8963" width="9.42578125" style="315" customWidth="1"/>
    <col min="8964" max="8964" width="8.7109375" style="315" customWidth="1"/>
    <col min="8965" max="8965" width="13.85546875" style="315" customWidth="1"/>
    <col min="8966" max="8966" width="13.5703125" style="315" customWidth="1"/>
    <col min="8967" max="8971" width="8.7109375" style="315" customWidth="1"/>
    <col min="8972" max="8972" width="10" style="315" customWidth="1"/>
    <col min="8973" max="8973" width="9" style="315" customWidth="1"/>
    <col min="8974" max="8974" width="4.5703125" style="315" customWidth="1"/>
    <col min="8975" max="8975" width="14.28515625" style="315" customWidth="1"/>
    <col min="8976" max="8976" width="15.28515625" style="315" customWidth="1"/>
    <col min="8977" max="8977" width="4.140625" style="315" customWidth="1"/>
    <col min="8978" max="9216" width="11.42578125" style="315"/>
    <col min="9217" max="9217" width="2.28515625" style="315" customWidth="1"/>
    <col min="9218" max="9218" width="3.42578125" style="315" customWidth="1"/>
    <col min="9219" max="9219" width="9.42578125" style="315" customWidth="1"/>
    <col min="9220" max="9220" width="8.7109375" style="315" customWidth="1"/>
    <col min="9221" max="9221" width="13.85546875" style="315" customWidth="1"/>
    <col min="9222" max="9222" width="13.5703125" style="315" customWidth="1"/>
    <col min="9223" max="9227" width="8.7109375" style="315" customWidth="1"/>
    <col min="9228" max="9228" width="10" style="315" customWidth="1"/>
    <col min="9229" max="9229" width="9" style="315" customWidth="1"/>
    <col min="9230" max="9230" width="4.5703125" style="315" customWidth="1"/>
    <col min="9231" max="9231" width="14.28515625" style="315" customWidth="1"/>
    <col min="9232" max="9232" width="15.28515625" style="315" customWidth="1"/>
    <col min="9233" max="9233" width="4.140625" style="315" customWidth="1"/>
    <col min="9234" max="9472" width="11.42578125" style="315"/>
    <col min="9473" max="9473" width="2.28515625" style="315" customWidth="1"/>
    <col min="9474" max="9474" width="3.42578125" style="315" customWidth="1"/>
    <col min="9475" max="9475" width="9.42578125" style="315" customWidth="1"/>
    <col min="9476" max="9476" width="8.7109375" style="315" customWidth="1"/>
    <col min="9477" max="9477" width="13.85546875" style="315" customWidth="1"/>
    <col min="9478" max="9478" width="13.5703125" style="315" customWidth="1"/>
    <col min="9479" max="9483" width="8.7109375" style="315" customWidth="1"/>
    <col min="9484" max="9484" width="10" style="315" customWidth="1"/>
    <col min="9485" max="9485" width="9" style="315" customWidth="1"/>
    <col min="9486" max="9486" width="4.5703125" style="315" customWidth="1"/>
    <col min="9487" max="9487" width="14.28515625" style="315" customWidth="1"/>
    <col min="9488" max="9488" width="15.28515625" style="315" customWidth="1"/>
    <col min="9489" max="9489" width="4.140625" style="315" customWidth="1"/>
    <col min="9490" max="9728" width="11.42578125" style="315"/>
    <col min="9729" max="9729" width="2.28515625" style="315" customWidth="1"/>
    <col min="9730" max="9730" width="3.42578125" style="315" customWidth="1"/>
    <col min="9731" max="9731" width="9.42578125" style="315" customWidth="1"/>
    <col min="9732" max="9732" width="8.7109375" style="315" customWidth="1"/>
    <col min="9733" max="9733" width="13.85546875" style="315" customWidth="1"/>
    <col min="9734" max="9734" width="13.5703125" style="315" customWidth="1"/>
    <col min="9735" max="9739" width="8.7109375" style="315" customWidth="1"/>
    <col min="9740" max="9740" width="10" style="315" customWidth="1"/>
    <col min="9741" max="9741" width="9" style="315" customWidth="1"/>
    <col min="9742" max="9742" width="4.5703125" style="315" customWidth="1"/>
    <col min="9743" max="9743" width="14.28515625" style="315" customWidth="1"/>
    <col min="9744" max="9744" width="15.28515625" style="315" customWidth="1"/>
    <col min="9745" max="9745" width="4.140625" style="315" customWidth="1"/>
    <col min="9746" max="9984" width="11.42578125" style="315"/>
    <col min="9985" max="9985" width="2.28515625" style="315" customWidth="1"/>
    <col min="9986" max="9986" width="3.42578125" style="315" customWidth="1"/>
    <col min="9987" max="9987" width="9.42578125" style="315" customWidth="1"/>
    <col min="9988" max="9988" width="8.7109375" style="315" customWidth="1"/>
    <col min="9989" max="9989" width="13.85546875" style="315" customWidth="1"/>
    <col min="9990" max="9990" width="13.5703125" style="315" customWidth="1"/>
    <col min="9991" max="9995" width="8.7109375" style="315" customWidth="1"/>
    <col min="9996" max="9996" width="10" style="315" customWidth="1"/>
    <col min="9997" max="9997" width="9" style="315" customWidth="1"/>
    <col min="9998" max="9998" width="4.5703125" style="315" customWidth="1"/>
    <col min="9999" max="9999" width="14.28515625" style="315" customWidth="1"/>
    <col min="10000" max="10000" width="15.28515625" style="315" customWidth="1"/>
    <col min="10001" max="10001" width="4.140625" style="315" customWidth="1"/>
    <col min="10002" max="10240" width="11.42578125" style="315"/>
    <col min="10241" max="10241" width="2.28515625" style="315" customWidth="1"/>
    <col min="10242" max="10242" width="3.42578125" style="315" customWidth="1"/>
    <col min="10243" max="10243" width="9.42578125" style="315" customWidth="1"/>
    <col min="10244" max="10244" width="8.7109375" style="315" customWidth="1"/>
    <col min="10245" max="10245" width="13.85546875" style="315" customWidth="1"/>
    <col min="10246" max="10246" width="13.5703125" style="315" customWidth="1"/>
    <col min="10247" max="10251" width="8.7109375" style="315" customWidth="1"/>
    <col min="10252" max="10252" width="10" style="315" customWidth="1"/>
    <col min="10253" max="10253" width="9" style="315" customWidth="1"/>
    <col min="10254" max="10254" width="4.5703125" style="315" customWidth="1"/>
    <col min="10255" max="10255" width="14.28515625" style="315" customWidth="1"/>
    <col min="10256" max="10256" width="15.28515625" style="315" customWidth="1"/>
    <col min="10257" max="10257" width="4.140625" style="315" customWidth="1"/>
    <col min="10258" max="10496" width="11.42578125" style="315"/>
    <col min="10497" max="10497" width="2.28515625" style="315" customWidth="1"/>
    <col min="10498" max="10498" width="3.42578125" style="315" customWidth="1"/>
    <col min="10499" max="10499" width="9.42578125" style="315" customWidth="1"/>
    <col min="10500" max="10500" width="8.7109375" style="315" customWidth="1"/>
    <col min="10501" max="10501" width="13.85546875" style="315" customWidth="1"/>
    <col min="10502" max="10502" width="13.5703125" style="315" customWidth="1"/>
    <col min="10503" max="10507" width="8.7109375" style="315" customWidth="1"/>
    <col min="10508" max="10508" width="10" style="315" customWidth="1"/>
    <col min="10509" max="10509" width="9" style="315" customWidth="1"/>
    <col min="10510" max="10510" width="4.5703125" style="315" customWidth="1"/>
    <col min="10511" max="10511" width="14.28515625" style="315" customWidth="1"/>
    <col min="10512" max="10512" width="15.28515625" style="315" customWidth="1"/>
    <col min="10513" max="10513" width="4.140625" style="315" customWidth="1"/>
    <col min="10514" max="10752" width="11.42578125" style="315"/>
    <col min="10753" max="10753" width="2.28515625" style="315" customWidth="1"/>
    <col min="10754" max="10754" width="3.42578125" style="315" customWidth="1"/>
    <col min="10755" max="10755" width="9.42578125" style="315" customWidth="1"/>
    <col min="10756" max="10756" width="8.7109375" style="315" customWidth="1"/>
    <col min="10757" max="10757" width="13.85546875" style="315" customWidth="1"/>
    <col min="10758" max="10758" width="13.5703125" style="315" customWidth="1"/>
    <col min="10759" max="10763" width="8.7109375" style="315" customWidth="1"/>
    <col min="10764" max="10764" width="10" style="315" customWidth="1"/>
    <col min="10765" max="10765" width="9" style="315" customWidth="1"/>
    <col min="10766" max="10766" width="4.5703125" style="315" customWidth="1"/>
    <col min="10767" max="10767" width="14.28515625" style="315" customWidth="1"/>
    <col min="10768" max="10768" width="15.28515625" style="315" customWidth="1"/>
    <col min="10769" max="10769" width="4.140625" style="315" customWidth="1"/>
    <col min="10770" max="11008" width="11.42578125" style="315"/>
    <col min="11009" max="11009" width="2.28515625" style="315" customWidth="1"/>
    <col min="11010" max="11010" width="3.42578125" style="315" customWidth="1"/>
    <col min="11011" max="11011" width="9.42578125" style="315" customWidth="1"/>
    <col min="11012" max="11012" width="8.7109375" style="315" customWidth="1"/>
    <col min="11013" max="11013" width="13.85546875" style="315" customWidth="1"/>
    <col min="11014" max="11014" width="13.5703125" style="315" customWidth="1"/>
    <col min="11015" max="11019" width="8.7109375" style="315" customWidth="1"/>
    <col min="11020" max="11020" width="10" style="315" customWidth="1"/>
    <col min="11021" max="11021" width="9" style="315" customWidth="1"/>
    <col min="11022" max="11022" width="4.5703125" style="315" customWidth="1"/>
    <col min="11023" max="11023" width="14.28515625" style="315" customWidth="1"/>
    <col min="11024" max="11024" width="15.28515625" style="315" customWidth="1"/>
    <col min="11025" max="11025" width="4.140625" style="315" customWidth="1"/>
    <col min="11026" max="11264" width="11.42578125" style="315"/>
    <col min="11265" max="11265" width="2.28515625" style="315" customWidth="1"/>
    <col min="11266" max="11266" width="3.42578125" style="315" customWidth="1"/>
    <col min="11267" max="11267" width="9.42578125" style="315" customWidth="1"/>
    <col min="11268" max="11268" width="8.7109375" style="315" customWidth="1"/>
    <col min="11269" max="11269" width="13.85546875" style="315" customWidth="1"/>
    <col min="11270" max="11270" width="13.5703125" style="315" customWidth="1"/>
    <col min="11271" max="11275" width="8.7109375" style="315" customWidth="1"/>
    <col min="11276" max="11276" width="10" style="315" customWidth="1"/>
    <col min="11277" max="11277" width="9" style="315" customWidth="1"/>
    <col min="11278" max="11278" width="4.5703125" style="315" customWidth="1"/>
    <col min="11279" max="11279" width="14.28515625" style="315" customWidth="1"/>
    <col min="11280" max="11280" width="15.28515625" style="315" customWidth="1"/>
    <col min="11281" max="11281" width="4.140625" style="315" customWidth="1"/>
    <col min="11282" max="11520" width="11.42578125" style="315"/>
    <col min="11521" max="11521" width="2.28515625" style="315" customWidth="1"/>
    <col min="11522" max="11522" width="3.42578125" style="315" customWidth="1"/>
    <col min="11523" max="11523" width="9.42578125" style="315" customWidth="1"/>
    <col min="11524" max="11524" width="8.7109375" style="315" customWidth="1"/>
    <col min="11525" max="11525" width="13.85546875" style="315" customWidth="1"/>
    <col min="11526" max="11526" width="13.5703125" style="315" customWidth="1"/>
    <col min="11527" max="11531" width="8.7109375" style="315" customWidth="1"/>
    <col min="11532" max="11532" width="10" style="315" customWidth="1"/>
    <col min="11533" max="11533" width="9" style="315" customWidth="1"/>
    <col min="11534" max="11534" width="4.5703125" style="315" customWidth="1"/>
    <col min="11535" max="11535" width="14.28515625" style="315" customWidth="1"/>
    <col min="11536" max="11536" width="15.28515625" style="315" customWidth="1"/>
    <col min="11537" max="11537" width="4.140625" style="315" customWidth="1"/>
    <col min="11538" max="11776" width="11.42578125" style="315"/>
    <col min="11777" max="11777" width="2.28515625" style="315" customWidth="1"/>
    <col min="11778" max="11778" width="3.42578125" style="315" customWidth="1"/>
    <col min="11779" max="11779" width="9.42578125" style="315" customWidth="1"/>
    <col min="11780" max="11780" width="8.7109375" style="315" customWidth="1"/>
    <col min="11781" max="11781" width="13.85546875" style="315" customWidth="1"/>
    <col min="11782" max="11782" width="13.5703125" style="315" customWidth="1"/>
    <col min="11783" max="11787" width="8.7109375" style="315" customWidth="1"/>
    <col min="11788" max="11788" width="10" style="315" customWidth="1"/>
    <col min="11789" max="11789" width="9" style="315" customWidth="1"/>
    <col min="11790" max="11790" width="4.5703125" style="315" customWidth="1"/>
    <col min="11791" max="11791" width="14.28515625" style="315" customWidth="1"/>
    <col min="11792" max="11792" width="15.28515625" style="315" customWidth="1"/>
    <col min="11793" max="11793" width="4.140625" style="315" customWidth="1"/>
    <col min="11794" max="12032" width="11.42578125" style="315"/>
    <col min="12033" max="12033" width="2.28515625" style="315" customWidth="1"/>
    <col min="12034" max="12034" width="3.42578125" style="315" customWidth="1"/>
    <col min="12035" max="12035" width="9.42578125" style="315" customWidth="1"/>
    <col min="12036" max="12036" width="8.7109375" style="315" customWidth="1"/>
    <col min="12037" max="12037" width="13.85546875" style="315" customWidth="1"/>
    <col min="12038" max="12038" width="13.5703125" style="315" customWidth="1"/>
    <col min="12039" max="12043" width="8.7109375" style="315" customWidth="1"/>
    <col min="12044" max="12044" width="10" style="315" customWidth="1"/>
    <col min="12045" max="12045" width="9" style="315" customWidth="1"/>
    <col min="12046" max="12046" width="4.5703125" style="315" customWidth="1"/>
    <col min="12047" max="12047" width="14.28515625" style="315" customWidth="1"/>
    <col min="12048" max="12048" width="15.28515625" style="315" customWidth="1"/>
    <col min="12049" max="12049" width="4.140625" style="315" customWidth="1"/>
    <col min="12050" max="12288" width="11.42578125" style="315"/>
    <col min="12289" max="12289" width="2.28515625" style="315" customWidth="1"/>
    <col min="12290" max="12290" width="3.42578125" style="315" customWidth="1"/>
    <col min="12291" max="12291" width="9.42578125" style="315" customWidth="1"/>
    <col min="12292" max="12292" width="8.7109375" style="315" customWidth="1"/>
    <col min="12293" max="12293" width="13.85546875" style="315" customWidth="1"/>
    <col min="12294" max="12294" width="13.5703125" style="315" customWidth="1"/>
    <col min="12295" max="12299" width="8.7109375" style="315" customWidth="1"/>
    <col min="12300" max="12300" width="10" style="315" customWidth="1"/>
    <col min="12301" max="12301" width="9" style="315" customWidth="1"/>
    <col min="12302" max="12302" width="4.5703125" style="315" customWidth="1"/>
    <col min="12303" max="12303" width="14.28515625" style="315" customWidth="1"/>
    <col min="12304" max="12304" width="15.28515625" style="315" customWidth="1"/>
    <col min="12305" max="12305" width="4.140625" style="315" customWidth="1"/>
    <col min="12306" max="12544" width="11.42578125" style="315"/>
    <col min="12545" max="12545" width="2.28515625" style="315" customWidth="1"/>
    <col min="12546" max="12546" width="3.42578125" style="315" customWidth="1"/>
    <col min="12547" max="12547" width="9.42578125" style="315" customWidth="1"/>
    <col min="12548" max="12548" width="8.7109375" style="315" customWidth="1"/>
    <col min="12549" max="12549" width="13.85546875" style="315" customWidth="1"/>
    <col min="12550" max="12550" width="13.5703125" style="315" customWidth="1"/>
    <col min="12551" max="12555" width="8.7109375" style="315" customWidth="1"/>
    <col min="12556" max="12556" width="10" style="315" customWidth="1"/>
    <col min="12557" max="12557" width="9" style="315" customWidth="1"/>
    <col min="12558" max="12558" width="4.5703125" style="315" customWidth="1"/>
    <col min="12559" max="12559" width="14.28515625" style="315" customWidth="1"/>
    <col min="12560" max="12560" width="15.28515625" style="315" customWidth="1"/>
    <col min="12561" max="12561" width="4.140625" style="315" customWidth="1"/>
    <col min="12562" max="12800" width="11.42578125" style="315"/>
    <col min="12801" max="12801" width="2.28515625" style="315" customWidth="1"/>
    <col min="12802" max="12802" width="3.42578125" style="315" customWidth="1"/>
    <col min="12803" max="12803" width="9.42578125" style="315" customWidth="1"/>
    <col min="12804" max="12804" width="8.7109375" style="315" customWidth="1"/>
    <col min="12805" max="12805" width="13.85546875" style="315" customWidth="1"/>
    <col min="12806" max="12806" width="13.5703125" style="315" customWidth="1"/>
    <col min="12807" max="12811" width="8.7109375" style="315" customWidth="1"/>
    <col min="12812" max="12812" width="10" style="315" customWidth="1"/>
    <col min="12813" max="12813" width="9" style="315" customWidth="1"/>
    <col min="12814" max="12814" width="4.5703125" style="315" customWidth="1"/>
    <col min="12815" max="12815" width="14.28515625" style="315" customWidth="1"/>
    <col min="12816" max="12816" width="15.28515625" style="315" customWidth="1"/>
    <col min="12817" max="12817" width="4.140625" style="315" customWidth="1"/>
    <col min="12818" max="13056" width="11.42578125" style="315"/>
    <col min="13057" max="13057" width="2.28515625" style="315" customWidth="1"/>
    <col min="13058" max="13058" width="3.42578125" style="315" customWidth="1"/>
    <col min="13059" max="13059" width="9.42578125" style="315" customWidth="1"/>
    <col min="13060" max="13060" width="8.7109375" style="315" customWidth="1"/>
    <col min="13061" max="13061" width="13.85546875" style="315" customWidth="1"/>
    <col min="13062" max="13062" width="13.5703125" style="315" customWidth="1"/>
    <col min="13063" max="13067" width="8.7109375" style="315" customWidth="1"/>
    <col min="13068" max="13068" width="10" style="315" customWidth="1"/>
    <col min="13069" max="13069" width="9" style="315" customWidth="1"/>
    <col min="13070" max="13070" width="4.5703125" style="315" customWidth="1"/>
    <col min="13071" max="13071" width="14.28515625" style="315" customWidth="1"/>
    <col min="13072" max="13072" width="15.28515625" style="315" customWidth="1"/>
    <col min="13073" max="13073" width="4.140625" style="315" customWidth="1"/>
    <col min="13074" max="13312" width="11.42578125" style="315"/>
    <col min="13313" max="13313" width="2.28515625" style="315" customWidth="1"/>
    <col min="13314" max="13314" width="3.42578125" style="315" customWidth="1"/>
    <col min="13315" max="13315" width="9.42578125" style="315" customWidth="1"/>
    <col min="13316" max="13316" width="8.7109375" style="315" customWidth="1"/>
    <col min="13317" max="13317" width="13.85546875" style="315" customWidth="1"/>
    <col min="13318" max="13318" width="13.5703125" style="315" customWidth="1"/>
    <col min="13319" max="13323" width="8.7109375" style="315" customWidth="1"/>
    <col min="13324" max="13324" width="10" style="315" customWidth="1"/>
    <col min="13325" max="13325" width="9" style="315" customWidth="1"/>
    <col min="13326" max="13326" width="4.5703125" style="315" customWidth="1"/>
    <col min="13327" max="13327" width="14.28515625" style="315" customWidth="1"/>
    <col min="13328" max="13328" width="15.28515625" style="315" customWidth="1"/>
    <col min="13329" max="13329" width="4.140625" style="315" customWidth="1"/>
    <col min="13330" max="13568" width="11.42578125" style="315"/>
    <col min="13569" max="13569" width="2.28515625" style="315" customWidth="1"/>
    <col min="13570" max="13570" width="3.42578125" style="315" customWidth="1"/>
    <col min="13571" max="13571" width="9.42578125" style="315" customWidth="1"/>
    <col min="13572" max="13572" width="8.7109375" style="315" customWidth="1"/>
    <col min="13573" max="13573" width="13.85546875" style="315" customWidth="1"/>
    <col min="13574" max="13574" width="13.5703125" style="315" customWidth="1"/>
    <col min="13575" max="13579" width="8.7109375" style="315" customWidth="1"/>
    <col min="13580" max="13580" width="10" style="315" customWidth="1"/>
    <col min="13581" max="13581" width="9" style="315" customWidth="1"/>
    <col min="13582" max="13582" width="4.5703125" style="315" customWidth="1"/>
    <col min="13583" max="13583" width="14.28515625" style="315" customWidth="1"/>
    <col min="13584" max="13584" width="15.28515625" style="315" customWidth="1"/>
    <col min="13585" max="13585" width="4.140625" style="315" customWidth="1"/>
    <col min="13586" max="13824" width="11.42578125" style="315"/>
    <col min="13825" max="13825" width="2.28515625" style="315" customWidth="1"/>
    <col min="13826" max="13826" width="3.42578125" style="315" customWidth="1"/>
    <col min="13827" max="13827" width="9.42578125" style="315" customWidth="1"/>
    <col min="13828" max="13828" width="8.7109375" style="315" customWidth="1"/>
    <col min="13829" max="13829" width="13.85546875" style="315" customWidth="1"/>
    <col min="13830" max="13830" width="13.5703125" style="315" customWidth="1"/>
    <col min="13831" max="13835" width="8.7109375" style="315" customWidth="1"/>
    <col min="13836" max="13836" width="10" style="315" customWidth="1"/>
    <col min="13837" max="13837" width="9" style="315" customWidth="1"/>
    <col min="13838" max="13838" width="4.5703125" style="315" customWidth="1"/>
    <col min="13839" max="13839" width="14.28515625" style="315" customWidth="1"/>
    <col min="13840" max="13840" width="15.28515625" style="315" customWidth="1"/>
    <col min="13841" max="13841" width="4.140625" style="315" customWidth="1"/>
    <col min="13842" max="14080" width="11.42578125" style="315"/>
    <col min="14081" max="14081" width="2.28515625" style="315" customWidth="1"/>
    <col min="14082" max="14082" width="3.42578125" style="315" customWidth="1"/>
    <col min="14083" max="14083" width="9.42578125" style="315" customWidth="1"/>
    <col min="14084" max="14084" width="8.7109375" style="315" customWidth="1"/>
    <col min="14085" max="14085" width="13.85546875" style="315" customWidth="1"/>
    <col min="14086" max="14086" width="13.5703125" style="315" customWidth="1"/>
    <col min="14087" max="14091" width="8.7109375" style="315" customWidth="1"/>
    <col min="14092" max="14092" width="10" style="315" customWidth="1"/>
    <col min="14093" max="14093" width="9" style="315" customWidth="1"/>
    <col min="14094" max="14094" width="4.5703125" style="315" customWidth="1"/>
    <col min="14095" max="14095" width="14.28515625" style="315" customWidth="1"/>
    <col min="14096" max="14096" width="15.28515625" style="315" customWidth="1"/>
    <col min="14097" max="14097" width="4.140625" style="315" customWidth="1"/>
    <col min="14098" max="14336" width="11.42578125" style="315"/>
    <col min="14337" max="14337" width="2.28515625" style="315" customWidth="1"/>
    <col min="14338" max="14338" width="3.42578125" style="315" customWidth="1"/>
    <col min="14339" max="14339" width="9.42578125" style="315" customWidth="1"/>
    <col min="14340" max="14340" width="8.7109375" style="315" customWidth="1"/>
    <col min="14341" max="14341" width="13.85546875" style="315" customWidth="1"/>
    <col min="14342" max="14342" width="13.5703125" style="315" customWidth="1"/>
    <col min="14343" max="14347" width="8.7109375" style="315" customWidth="1"/>
    <col min="14348" max="14348" width="10" style="315" customWidth="1"/>
    <col min="14349" max="14349" width="9" style="315" customWidth="1"/>
    <col min="14350" max="14350" width="4.5703125" style="315" customWidth="1"/>
    <col min="14351" max="14351" width="14.28515625" style="315" customWidth="1"/>
    <col min="14352" max="14352" width="15.28515625" style="315" customWidth="1"/>
    <col min="14353" max="14353" width="4.140625" style="315" customWidth="1"/>
    <col min="14354" max="14592" width="11.42578125" style="315"/>
    <col min="14593" max="14593" width="2.28515625" style="315" customWidth="1"/>
    <col min="14594" max="14594" width="3.42578125" style="315" customWidth="1"/>
    <col min="14595" max="14595" width="9.42578125" style="315" customWidth="1"/>
    <col min="14596" max="14596" width="8.7109375" style="315" customWidth="1"/>
    <col min="14597" max="14597" width="13.85546875" style="315" customWidth="1"/>
    <col min="14598" max="14598" width="13.5703125" style="315" customWidth="1"/>
    <col min="14599" max="14603" width="8.7109375" style="315" customWidth="1"/>
    <col min="14604" max="14604" width="10" style="315" customWidth="1"/>
    <col min="14605" max="14605" width="9" style="315" customWidth="1"/>
    <col min="14606" max="14606" width="4.5703125" style="315" customWidth="1"/>
    <col min="14607" max="14607" width="14.28515625" style="315" customWidth="1"/>
    <col min="14608" max="14608" width="15.28515625" style="315" customWidth="1"/>
    <col min="14609" max="14609" width="4.140625" style="315" customWidth="1"/>
    <col min="14610" max="14848" width="11.42578125" style="315"/>
    <col min="14849" max="14849" width="2.28515625" style="315" customWidth="1"/>
    <col min="14850" max="14850" width="3.42578125" style="315" customWidth="1"/>
    <col min="14851" max="14851" width="9.42578125" style="315" customWidth="1"/>
    <col min="14852" max="14852" width="8.7109375" style="315" customWidth="1"/>
    <col min="14853" max="14853" width="13.85546875" style="315" customWidth="1"/>
    <col min="14854" max="14854" width="13.5703125" style="315" customWidth="1"/>
    <col min="14855" max="14859" width="8.7109375" style="315" customWidth="1"/>
    <col min="14860" max="14860" width="10" style="315" customWidth="1"/>
    <col min="14861" max="14861" width="9" style="315" customWidth="1"/>
    <col min="14862" max="14862" width="4.5703125" style="315" customWidth="1"/>
    <col min="14863" max="14863" width="14.28515625" style="315" customWidth="1"/>
    <col min="14864" max="14864" width="15.28515625" style="315" customWidth="1"/>
    <col min="14865" max="14865" width="4.140625" style="315" customWidth="1"/>
    <col min="14866" max="15104" width="11.42578125" style="315"/>
    <col min="15105" max="15105" width="2.28515625" style="315" customWidth="1"/>
    <col min="15106" max="15106" width="3.42578125" style="315" customWidth="1"/>
    <col min="15107" max="15107" width="9.42578125" style="315" customWidth="1"/>
    <col min="15108" max="15108" width="8.7109375" style="315" customWidth="1"/>
    <col min="15109" max="15109" width="13.85546875" style="315" customWidth="1"/>
    <col min="15110" max="15110" width="13.5703125" style="315" customWidth="1"/>
    <col min="15111" max="15115" width="8.7109375" style="315" customWidth="1"/>
    <col min="15116" max="15116" width="10" style="315" customWidth="1"/>
    <col min="15117" max="15117" width="9" style="315" customWidth="1"/>
    <col min="15118" max="15118" width="4.5703125" style="315" customWidth="1"/>
    <col min="15119" max="15119" width="14.28515625" style="315" customWidth="1"/>
    <col min="15120" max="15120" width="15.28515625" style="315" customWidth="1"/>
    <col min="15121" max="15121" width="4.140625" style="315" customWidth="1"/>
    <col min="15122" max="15360" width="11.42578125" style="315"/>
    <col min="15361" max="15361" width="2.28515625" style="315" customWidth="1"/>
    <col min="15362" max="15362" width="3.42578125" style="315" customWidth="1"/>
    <col min="15363" max="15363" width="9.42578125" style="315" customWidth="1"/>
    <col min="15364" max="15364" width="8.7109375" style="315" customWidth="1"/>
    <col min="15365" max="15365" width="13.85546875" style="315" customWidth="1"/>
    <col min="15366" max="15366" width="13.5703125" style="315" customWidth="1"/>
    <col min="15367" max="15371" width="8.7109375" style="315" customWidth="1"/>
    <col min="15372" max="15372" width="10" style="315" customWidth="1"/>
    <col min="15373" max="15373" width="9" style="315" customWidth="1"/>
    <col min="15374" max="15374" width="4.5703125" style="315" customWidth="1"/>
    <col min="15375" max="15375" width="14.28515625" style="315" customWidth="1"/>
    <col min="15376" max="15376" width="15.28515625" style="315" customWidth="1"/>
    <col min="15377" max="15377" width="4.140625" style="315" customWidth="1"/>
    <col min="15378" max="15616" width="11.42578125" style="315"/>
    <col min="15617" max="15617" width="2.28515625" style="315" customWidth="1"/>
    <col min="15618" max="15618" width="3.42578125" style="315" customWidth="1"/>
    <col min="15619" max="15619" width="9.42578125" style="315" customWidth="1"/>
    <col min="15620" max="15620" width="8.7109375" style="315" customWidth="1"/>
    <col min="15621" max="15621" width="13.85546875" style="315" customWidth="1"/>
    <col min="15622" max="15622" width="13.5703125" style="315" customWidth="1"/>
    <col min="15623" max="15627" width="8.7109375" style="315" customWidth="1"/>
    <col min="15628" max="15628" width="10" style="315" customWidth="1"/>
    <col min="15629" max="15629" width="9" style="315" customWidth="1"/>
    <col min="15630" max="15630" width="4.5703125" style="315" customWidth="1"/>
    <col min="15631" max="15631" width="14.28515625" style="315" customWidth="1"/>
    <col min="15632" max="15632" width="15.28515625" style="315" customWidth="1"/>
    <col min="15633" max="15633" width="4.140625" style="315" customWidth="1"/>
    <col min="15634" max="15872" width="11.42578125" style="315"/>
    <col min="15873" max="15873" width="2.28515625" style="315" customWidth="1"/>
    <col min="15874" max="15874" width="3.42578125" style="315" customWidth="1"/>
    <col min="15875" max="15875" width="9.42578125" style="315" customWidth="1"/>
    <col min="15876" max="15876" width="8.7109375" style="315" customWidth="1"/>
    <col min="15877" max="15877" width="13.85546875" style="315" customWidth="1"/>
    <col min="15878" max="15878" width="13.5703125" style="315" customWidth="1"/>
    <col min="15879" max="15883" width="8.7109375" style="315" customWidth="1"/>
    <col min="15884" max="15884" width="10" style="315" customWidth="1"/>
    <col min="15885" max="15885" width="9" style="315" customWidth="1"/>
    <col min="15886" max="15886" width="4.5703125" style="315" customWidth="1"/>
    <col min="15887" max="15887" width="14.28515625" style="315" customWidth="1"/>
    <col min="15888" max="15888" width="15.28515625" style="315" customWidth="1"/>
    <col min="15889" max="15889" width="4.140625" style="315" customWidth="1"/>
    <col min="15890" max="16128" width="11.42578125" style="315"/>
    <col min="16129" max="16129" width="2.28515625" style="315" customWidth="1"/>
    <col min="16130" max="16130" width="3.42578125" style="315" customWidth="1"/>
    <col min="16131" max="16131" width="9.42578125" style="315" customWidth="1"/>
    <col min="16132" max="16132" width="8.7109375" style="315" customWidth="1"/>
    <col min="16133" max="16133" width="13.85546875" style="315" customWidth="1"/>
    <col min="16134" max="16134" width="13.5703125" style="315" customWidth="1"/>
    <col min="16135" max="16139" width="8.7109375" style="315" customWidth="1"/>
    <col min="16140" max="16140" width="10" style="315" customWidth="1"/>
    <col min="16141" max="16141" width="9" style="315" customWidth="1"/>
    <col min="16142" max="16142" width="4.5703125" style="315" customWidth="1"/>
    <col min="16143" max="16143" width="14.28515625" style="315" customWidth="1"/>
    <col min="16144" max="16144" width="15.28515625" style="315" customWidth="1"/>
    <col min="16145" max="16145" width="4.140625" style="315" customWidth="1"/>
    <col min="16146" max="16384" width="11.42578125" style="315"/>
  </cols>
  <sheetData>
    <row r="1" spans="2:22" s="296" customFormat="1" ht="20.100000000000001" customHeight="1" x14ac:dyDescent="0.3">
      <c r="B1" s="292" t="s">
        <v>357</v>
      </c>
      <c r="C1" s="293"/>
      <c r="D1" s="294"/>
      <c r="E1" s="294"/>
      <c r="F1" s="294"/>
      <c r="G1" s="294"/>
      <c r="H1" s="294"/>
      <c r="I1" s="294"/>
      <c r="J1" s="294"/>
      <c r="K1" s="294"/>
      <c r="L1" s="294"/>
      <c r="M1" s="294"/>
      <c r="N1" s="294"/>
      <c r="O1" s="294"/>
      <c r="P1" s="294"/>
      <c r="Q1" s="295"/>
    </row>
    <row r="2" spans="2:22" s="297" customFormat="1" ht="6.95" customHeight="1" x14ac:dyDescent="0.25">
      <c r="B2" s="368" t="s">
        <v>481</v>
      </c>
      <c r="C2" s="369"/>
      <c r="D2" s="621" t="str" cm="1">
        <f t="array" aca="1" ref="D2" ca="1">LEFT(CELL("nomfichier",D2),FIND("[",CELL("nomfichier",D2))-2)</f>
        <v>D:\Données\1.UPRT\0-UPRT.fait\1-UPRT.FR-SITE-WEB\ff-fiches-fabrications\ff.fiches.fabrication.2023\UPRT.23.aout</v>
      </c>
      <c r="E2" s="621"/>
      <c r="F2" s="621"/>
      <c r="G2" s="621"/>
      <c r="H2" s="622"/>
      <c r="I2" s="371" t="s">
        <v>358</v>
      </c>
      <c r="J2" s="372"/>
      <c r="K2" s="370"/>
      <c r="L2" s="621" t="s">
        <v>500</v>
      </c>
      <c r="M2" s="621"/>
      <c r="N2" s="621"/>
      <c r="O2" s="621"/>
      <c r="P2" s="621"/>
      <c r="Q2" s="625"/>
    </row>
    <row r="3" spans="2:22" s="297" customFormat="1" ht="6.95" customHeight="1" x14ac:dyDescent="0.25">
      <c r="B3" s="373"/>
      <c r="C3" s="374"/>
      <c r="D3" s="623"/>
      <c r="E3" s="623"/>
      <c r="F3" s="623"/>
      <c r="G3" s="623"/>
      <c r="H3" s="624"/>
      <c r="I3" s="376" t="s">
        <v>359</v>
      </c>
      <c r="J3" s="377"/>
      <c r="K3" s="375"/>
      <c r="L3" s="623"/>
      <c r="M3" s="623"/>
      <c r="N3" s="623"/>
      <c r="O3" s="623"/>
      <c r="P3" s="623"/>
      <c r="Q3" s="626"/>
    </row>
    <row r="4" spans="2:22" s="297" customFormat="1" ht="6.95" customHeight="1" x14ac:dyDescent="0.25">
      <c r="B4" s="373" t="s">
        <v>360</v>
      </c>
      <c r="C4" s="374"/>
      <c r="D4" s="623" t="s">
        <v>361</v>
      </c>
      <c r="E4" s="623"/>
      <c r="F4" s="623"/>
      <c r="G4" s="623"/>
      <c r="H4" s="624"/>
      <c r="I4" s="376" t="s">
        <v>362</v>
      </c>
      <c r="J4" s="377"/>
      <c r="K4" s="375"/>
      <c r="L4" s="623" t="s">
        <v>363</v>
      </c>
      <c r="M4" s="623"/>
      <c r="N4" s="623"/>
      <c r="O4" s="623"/>
      <c r="P4" s="623"/>
      <c r="Q4" s="626"/>
    </row>
    <row r="5" spans="2:22" s="297" customFormat="1" ht="6.95" customHeight="1" x14ac:dyDescent="0.25">
      <c r="B5" s="373"/>
      <c r="C5" s="374"/>
      <c r="D5" s="623"/>
      <c r="E5" s="623"/>
      <c r="F5" s="623"/>
      <c r="G5" s="623"/>
      <c r="H5" s="624"/>
      <c r="I5" s="376" t="s">
        <v>364</v>
      </c>
      <c r="J5" s="377"/>
      <c r="K5" s="375"/>
      <c r="L5" s="623"/>
      <c r="M5" s="623"/>
      <c r="N5" s="623"/>
      <c r="O5" s="623"/>
      <c r="P5" s="623"/>
      <c r="Q5" s="626"/>
    </row>
    <row r="6" spans="2:22" s="297" customFormat="1" ht="6.95" customHeight="1" x14ac:dyDescent="0.25">
      <c r="B6" s="373" t="s">
        <v>365</v>
      </c>
      <c r="C6" s="374"/>
      <c r="D6" s="623" t="s">
        <v>366</v>
      </c>
      <c r="E6" s="623"/>
      <c r="F6" s="623"/>
      <c r="G6" s="623"/>
      <c r="H6" s="624"/>
      <c r="I6" s="376" t="s">
        <v>367</v>
      </c>
      <c r="J6" s="377"/>
      <c r="K6" s="375"/>
      <c r="L6" s="623" t="s">
        <v>368</v>
      </c>
      <c r="M6" s="623"/>
      <c r="N6" s="623"/>
      <c r="O6" s="623"/>
      <c r="P6" s="623"/>
      <c r="Q6" s="626"/>
    </row>
    <row r="7" spans="2:22" s="297" customFormat="1" ht="6.95" customHeight="1" x14ac:dyDescent="0.25">
      <c r="B7" s="378"/>
      <c r="C7" s="379"/>
      <c r="D7" s="627"/>
      <c r="E7" s="627"/>
      <c r="F7" s="627"/>
      <c r="G7" s="627"/>
      <c r="H7" s="628"/>
      <c r="I7" s="376" t="s">
        <v>369</v>
      </c>
      <c r="J7" s="377"/>
      <c r="K7" s="380"/>
      <c r="L7" s="627"/>
      <c r="M7" s="627"/>
      <c r="N7" s="627"/>
      <c r="O7" s="627"/>
      <c r="P7" s="627"/>
      <c r="Q7" s="629"/>
    </row>
    <row r="8" spans="2:22" s="296" customFormat="1" ht="26.25" customHeight="1" x14ac:dyDescent="0.3">
      <c r="B8" s="301" t="s">
        <v>370</v>
      </c>
      <c r="C8" s="302"/>
      <c r="D8" s="302"/>
      <c r="E8" s="302"/>
      <c r="F8" s="302"/>
      <c r="G8" s="302"/>
      <c r="H8" s="302"/>
      <c r="I8" s="302"/>
      <c r="J8" s="302"/>
      <c r="K8" s="302"/>
      <c r="L8" s="302"/>
      <c r="M8" s="302"/>
      <c r="N8" s="302"/>
      <c r="O8" s="302"/>
      <c r="P8" s="302"/>
      <c r="Q8" s="303"/>
      <c r="V8" s="297"/>
    </row>
    <row r="9" spans="2:22" ht="20.100000000000001" customHeight="1" x14ac:dyDescent="0.3">
      <c r="B9" s="304"/>
      <c r="C9" s="305" t="str" cm="1">
        <f t="array" aca="1" ref="C9" ca="1">CELL("nomfichier",C9)</f>
        <v>D:\Données\1.UPRT\0-UPRT.fait\1-UPRT.FR-SITE-WEB\ff-fiches-fabrications\ff.fiches.fabrication.2023\UPRT.23.aout\[P_Positionnement.2012.xlsx]Légende et horaires</v>
      </c>
      <c r="D9" s="306"/>
      <c r="E9" s="306"/>
      <c r="F9" s="307"/>
      <c r="G9" s="308"/>
      <c r="H9" s="309"/>
      <c r="I9" s="310"/>
      <c r="J9" s="310"/>
      <c r="K9" s="308"/>
      <c r="L9" s="309"/>
      <c r="M9" s="311"/>
      <c r="N9" s="311"/>
      <c r="O9" s="312"/>
      <c r="P9" s="313"/>
      <c r="Q9" s="314"/>
      <c r="V9" s="297"/>
    </row>
    <row r="10" spans="2:22" ht="20.100000000000001" customHeight="1" x14ac:dyDescent="0.3">
      <c r="B10" s="298"/>
      <c r="C10" s="276" t="s">
        <v>371</v>
      </c>
      <c r="D10" s="276"/>
      <c r="E10" s="316"/>
      <c r="F10" s="316"/>
      <c r="G10" s="316"/>
      <c r="H10" s="316"/>
      <c r="I10" s="276"/>
      <c r="J10" s="276"/>
      <c r="K10" s="276"/>
      <c r="L10" s="317"/>
      <c r="M10" s="316"/>
      <c r="N10" s="277" t="s">
        <v>372</v>
      </c>
      <c r="O10" s="318"/>
      <c r="P10" s="318"/>
      <c r="Q10" s="319"/>
      <c r="V10" s="297"/>
    </row>
    <row r="11" spans="2:22" ht="20.100000000000001" customHeight="1" x14ac:dyDescent="0.3">
      <c r="B11" s="298"/>
      <c r="C11" s="320">
        <v>1</v>
      </c>
      <c r="D11" s="321" t="s">
        <v>373</v>
      </c>
      <c r="E11" s="322"/>
      <c r="F11" s="322"/>
      <c r="G11" s="323" t="s">
        <v>374</v>
      </c>
      <c r="H11" s="322"/>
      <c r="I11" s="324" t="s">
        <v>375</v>
      </c>
      <c r="J11" s="278"/>
      <c r="K11" s="325" t="s">
        <v>376</v>
      </c>
      <c r="M11" s="322"/>
      <c r="N11" s="279">
        <f ca="1">NOW()</f>
        <v>46257.61746898148</v>
      </c>
      <c r="O11" s="280"/>
      <c r="P11" s="281"/>
      <c r="Q11" s="281"/>
      <c r="S11" s="524" t="s">
        <v>704</v>
      </c>
      <c r="V11" s="297"/>
    </row>
    <row r="12" spans="2:22" ht="20.100000000000001" customHeight="1" x14ac:dyDescent="0.3">
      <c r="B12" s="298"/>
      <c r="C12" s="322"/>
      <c r="D12" s="322"/>
      <c r="E12" s="322"/>
      <c r="F12" s="322"/>
      <c r="G12" s="300"/>
      <c r="H12" s="322"/>
      <c r="I12" s="278"/>
      <c r="J12" s="278"/>
      <c r="K12" s="278" t="s">
        <v>685</v>
      </c>
      <c r="L12" s="520" t="s">
        <v>683</v>
      </c>
      <c r="M12" s="322" t="s">
        <v>684</v>
      </c>
      <c r="N12" s="282" t="s">
        <v>377</v>
      </c>
      <c r="O12" s="322"/>
      <c r="P12" s="322"/>
      <c r="Q12" s="326"/>
      <c r="V12" s="297"/>
    </row>
    <row r="13" spans="2:22" ht="20.100000000000001" customHeight="1" x14ac:dyDescent="0.3">
      <c r="B13" s="298"/>
      <c r="C13" s="327" t="s">
        <v>378</v>
      </c>
      <c r="D13" s="300" t="s">
        <v>379</v>
      </c>
      <c r="E13" s="322"/>
      <c r="F13" s="322"/>
      <c r="G13" s="300"/>
      <c r="H13" s="322"/>
      <c r="I13" s="278"/>
      <c r="J13" s="328" t="s">
        <v>501</v>
      </c>
      <c r="K13" s="329" t="s">
        <v>380</v>
      </c>
      <c r="L13" s="330">
        <v>0.29166666666666669</v>
      </c>
      <c r="M13" s="331">
        <v>0.60416666666666663</v>
      </c>
      <c r="N13" s="332">
        <v>1</v>
      </c>
      <c r="O13" s="283">
        <f t="shared" ref="O13:O46" si="0">(M13-L13)-("00:30"*N13)</f>
        <v>0.29166666666666663</v>
      </c>
      <c r="Q13" s="326"/>
      <c r="V13" s="297"/>
    </row>
    <row r="14" spans="2:22" ht="20.100000000000001" customHeight="1" x14ac:dyDescent="0.3">
      <c r="B14" s="298"/>
      <c r="C14" s="333" t="s">
        <v>45</v>
      </c>
      <c r="D14" s="300" t="s">
        <v>381</v>
      </c>
      <c r="E14" s="322"/>
      <c r="F14" s="322"/>
      <c r="G14" s="322"/>
      <c r="H14" s="322"/>
      <c r="I14" s="278"/>
      <c r="J14" s="334" t="s">
        <v>502</v>
      </c>
      <c r="K14" s="335">
        <v>14</v>
      </c>
      <c r="L14" s="336">
        <v>0.25</v>
      </c>
      <c r="M14" s="337">
        <v>0.58333333333333337</v>
      </c>
      <c r="N14" s="338">
        <v>1</v>
      </c>
      <c r="O14" s="284">
        <f t="shared" si="0"/>
        <v>0.31250000000000006</v>
      </c>
      <c r="Q14" s="326"/>
      <c r="V14" s="297"/>
    </row>
    <row r="15" spans="2:22" ht="20.100000000000001" customHeight="1" x14ac:dyDescent="0.3">
      <c r="B15" s="298"/>
      <c r="C15" s="339" t="s">
        <v>382</v>
      </c>
      <c r="D15" s="300" t="s">
        <v>383</v>
      </c>
      <c r="E15" s="340"/>
      <c r="F15" s="278"/>
      <c r="G15" s="278"/>
      <c r="H15" s="278"/>
      <c r="I15" s="278"/>
      <c r="J15" s="328" t="s">
        <v>384</v>
      </c>
      <c r="K15" s="329" t="s">
        <v>385</v>
      </c>
      <c r="L15" s="330">
        <v>0.29166666666666669</v>
      </c>
      <c r="M15" s="331">
        <v>0.625</v>
      </c>
      <c r="N15" s="332">
        <v>1</v>
      </c>
      <c r="O15" s="283">
        <f t="shared" si="0"/>
        <v>0.3125</v>
      </c>
      <c r="Q15" s="341"/>
    </row>
    <row r="16" spans="2:22" ht="20.100000000000001" customHeight="1" x14ac:dyDescent="0.3">
      <c r="B16" s="298"/>
      <c r="C16" s="285" t="s">
        <v>386</v>
      </c>
      <c r="D16" s="321" t="s">
        <v>387</v>
      </c>
      <c r="E16" s="300"/>
      <c r="J16" s="328" t="s">
        <v>503</v>
      </c>
      <c r="K16" s="329" t="s">
        <v>380</v>
      </c>
      <c r="L16" s="330">
        <v>0.25</v>
      </c>
      <c r="M16" s="331">
        <v>0.60416666666666663</v>
      </c>
      <c r="N16" s="332">
        <v>1</v>
      </c>
      <c r="O16" s="283">
        <f t="shared" si="0"/>
        <v>0.33333333333333331</v>
      </c>
      <c r="Q16" s="341"/>
    </row>
    <row r="17" spans="2:17" ht="20.100000000000001" customHeight="1" x14ac:dyDescent="0.3">
      <c r="B17" s="298"/>
      <c r="C17" s="342" t="s">
        <v>388</v>
      </c>
      <c r="D17" s="300" t="s">
        <v>389</v>
      </c>
      <c r="E17" s="321"/>
      <c r="F17" s="300"/>
      <c r="G17" s="300"/>
      <c r="H17" s="300"/>
      <c r="I17" s="322"/>
      <c r="J17" s="328" t="s">
        <v>390</v>
      </c>
      <c r="K17" s="329" t="s">
        <v>391</v>
      </c>
      <c r="L17" s="330">
        <v>0.20833333333333334</v>
      </c>
      <c r="M17" s="331">
        <v>0.5625</v>
      </c>
      <c r="N17" s="332">
        <v>1</v>
      </c>
      <c r="O17" s="283">
        <f t="shared" si="0"/>
        <v>0.33333333333333331</v>
      </c>
      <c r="Q17" s="341"/>
    </row>
    <row r="18" spans="2:17" ht="20.100000000000001" customHeight="1" x14ac:dyDescent="0.3">
      <c r="B18" s="298"/>
      <c r="C18" s="343" t="s">
        <v>392</v>
      </c>
      <c r="D18" s="322" t="s">
        <v>393</v>
      </c>
      <c r="E18" s="321"/>
      <c r="F18" s="300"/>
      <c r="G18" s="300"/>
      <c r="H18" s="300"/>
      <c r="I18" s="322"/>
      <c r="J18" s="328" t="s">
        <v>504</v>
      </c>
      <c r="K18" s="329" t="s">
        <v>385</v>
      </c>
      <c r="L18" s="330">
        <v>0.29166666666666669</v>
      </c>
      <c r="M18" s="331">
        <v>0.625</v>
      </c>
      <c r="N18" s="332">
        <v>1</v>
      </c>
      <c r="O18" s="283">
        <f t="shared" si="0"/>
        <v>0.3125</v>
      </c>
      <c r="Q18" s="341"/>
    </row>
    <row r="19" spans="2:17" ht="20.100000000000001" customHeight="1" x14ac:dyDescent="0.3">
      <c r="B19" s="298"/>
      <c r="C19" s="300"/>
      <c r="D19" s="300"/>
      <c r="E19" s="321"/>
      <c r="F19" s="300"/>
      <c r="G19" s="300"/>
      <c r="H19" s="300"/>
      <c r="I19" s="322"/>
      <c r="J19" s="328" t="s">
        <v>394</v>
      </c>
      <c r="K19" s="329" t="s">
        <v>385</v>
      </c>
      <c r="L19" s="330">
        <v>0.29166666666666669</v>
      </c>
      <c r="M19" s="331">
        <v>0.625</v>
      </c>
      <c r="N19" s="332">
        <v>1</v>
      </c>
      <c r="O19" s="283">
        <f t="shared" si="0"/>
        <v>0.3125</v>
      </c>
      <c r="Q19" s="341"/>
    </row>
    <row r="20" spans="2:17" ht="20.100000000000001" customHeight="1" x14ac:dyDescent="0.3">
      <c r="B20" s="298"/>
      <c r="C20" s="344" t="s">
        <v>395</v>
      </c>
      <c r="D20" s="322"/>
      <c r="E20" s="300"/>
      <c r="F20" s="300"/>
      <c r="G20" s="300"/>
      <c r="H20" s="300"/>
      <c r="I20" s="300"/>
      <c r="J20" s="286" t="s">
        <v>396</v>
      </c>
      <c r="K20" s="329" t="s">
        <v>385</v>
      </c>
      <c r="L20" s="330">
        <v>0.29166666666666669</v>
      </c>
      <c r="M20" s="331">
        <v>0.625</v>
      </c>
      <c r="N20" s="332">
        <v>1</v>
      </c>
      <c r="O20" s="283">
        <f t="shared" si="0"/>
        <v>0.3125</v>
      </c>
      <c r="Q20" s="341"/>
    </row>
    <row r="21" spans="2:17" ht="20.100000000000001" customHeight="1" x14ac:dyDescent="0.3">
      <c r="B21" s="298"/>
      <c r="C21" s="345" t="s">
        <v>397</v>
      </c>
      <c r="D21" s="300" t="s">
        <v>398</v>
      </c>
      <c r="E21" s="321"/>
      <c r="F21" s="300"/>
      <c r="G21" s="300"/>
      <c r="H21" s="300"/>
      <c r="I21" s="300"/>
      <c r="J21" s="346" t="s">
        <v>505</v>
      </c>
      <c r="K21" s="329" t="s">
        <v>399</v>
      </c>
      <c r="L21" s="330">
        <v>0.22916666666666666</v>
      </c>
      <c r="M21" s="331">
        <v>0.5625</v>
      </c>
      <c r="N21" s="332">
        <v>1</v>
      </c>
      <c r="O21" s="283">
        <f t="shared" si="0"/>
        <v>0.31250000000000006</v>
      </c>
      <c r="Q21" s="341"/>
    </row>
    <row r="22" spans="2:17" ht="20.100000000000001" customHeight="1" x14ac:dyDescent="0.3">
      <c r="B22" s="298"/>
      <c r="C22" s="287" t="s">
        <v>45</v>
      </c>
      <c r="D22" s="299"/>
      <c r="E22" s="300"/>
      <c r="F22" s="300"/>
      <c r="G22" s="300"/>
      <c r="H22" s="300"/>
      <c r="I22" s="300"/>
      <c r="J22" s="347" t="s">
        <v>400</v>
      </c>
      <c r="K22" s="335">
        <v>14</v>
      </c>
      <c r="L22" s="336">
        <v>0.25</v>
      </c>
      <c r="M22" s="337">
        <v>0.58333333333333337</v>
      </c>
      <c r="N22" s="338">
        <v>1</v>
      </c>
      <c r="O22" s="284">
        <f t="shared" si="0"/>
        <v>0.31250000000000006</v>
      </c>
      <c r="Q22" s="341"/>
    </row>
    <row r="23" spans="2:17" ht="20.100000000000001" customHeight="1" x14ac:dyDescent="0.3">
      <c r="B23" s="298"/>
      <c r="E23" s="300"/>
      <c r="F23" s="300"/>
      <c r="G23" s="300"/>
      <c r="H23" s="300"/>
      <c r="I23" s="348"/>
      <c r="J23" s="328" t="s">
        <v>401</v>
      </c>
      <c r="K23" s="329" t="s">
        <v>399</v>
      </c>
      <c r="L23" s="330">
        <v>0.25</v>
      </c>
      <c r="M23" s="331">
        <v>0.5625</v>
      </c>
      <c r="N23" s="332">
        <v>1</v>
      </c>
      <c r="O23" s="283">
        <f t="shared" si="0"/>
        <v>0.29166666666666669</v>
      </c>
      <c r="Q23" s="341"/>
    </row>
    <row r="24" spans="2:17" ht="20.100000000000001" customHeight="1" x14ac:dyDescent="0.3">
      <c r="B24" s="298"/>
      <c r="C24" s="349" t="s">
        <v>402</v>
      </c>
      <c r="D24" s="300" t="s">
        <v>403</v>
      </c>
      <c r="E24" s="300"/>
      <c r="F24" s="300"/>
      <c r="G24" s="300"/>
      <c r="H24" s="300"/>
      <c r="I24" s="322"/>
      <c r="J24" s="328" t="s">
        <v>506</v>
      </c>
      <c r="K24" s="329" t="s">
        <v>399</v>
      </c>
      <c r="L24" s="330">
        <v>0.20833333333333334</v>
      </c>
      <c r="M24" s="331">
        <v>0.5625</v>
      </c>
      <c r="N24" s="332">
        <v>1</v>
      </c>
      <c r="O24" s="283">
        <f t="shared" si="0"/>
        <v>0.33333333333333331</v>
      </c>
      <c r="Q24" s="341"/>
    </row>
    <row r="25" spans="2:17" ht="20.100000000000001" customHeight="1" x14ac:dyDescent="0.3">
      <c r="B25" s="298"/>
      <c r="C25" s="285" t="s">
        <v>404</v>
      </c>
      <c r="D25" s="321" t="s">
        <v>405</v>
      </c>
      <c r="E25" s="300"/>
      <c r="F25" s="300"/>
      <c r="G25" s="300"/>
      <c r="H25" s="300"/>
      <c r="I25" s="322"/>
      <c r="J25" s="286" t="s">
        <v>406</v>
      </c>
      <c r="K25" s="329">
        <v>14</v>
      </c>
      <c r="L25" s="330">
        <v>0.25</v>
      </c>
      <c r="M25" s="331">
        <v>0.58333333333333337</v>
      </c>
      <c r="N25" s="332">
        <v>1</v>
      </c>
      <c r="O25" s="283">
        <f t="shared" si="0"/>
        <v>0.31250000000000006</v>
      </c>
      <c r="Q25" s="341"/>
    </row>
    <row r="26" spans="2:17" ht="20.100000000000001" customHeight="1" x14ac:dyDescent="0.3">
      <c r="B26" s="298"/>
      <c r="C26" s="285" t="s">
        <v>407</v>
      </c>
      <c r="D26" s="321" t="s">
        <v>408</v>
      </c>
      <c r="E26" s="300"/>
      <c r="F26" s="300"/>
      <c r="G26" s="300"/>
      <c r="H26" s="300"/>
      <c r="I26" s="322"/>
      <c r="J26" s="347" t="s">
        <v>409</v>
      </c>
      <c r="K26" s="335">
        <v>14</v>
      </c>
      <c r="L26" s="336">
        <v>0.25</v>
      </c>
      <c r="M26" s="337">
        <v>0.58333333333333337</v>
      </c>
      <c r="N26" s="338">
        <v>1</v>
      </c>
      <c r="O26" s="284">
        <f t="shared" si="0"/>
        <v>0.31250000000000006</v>
      </c>
      <c r="Q26" s="326"/>
    </row>
    <row r="27" spans="2:17" ht="20.100000000000001" customHeight="1" x14ac:dyDescent="0.3">
      <c r="B27" s="298"/>
      <c r="C27" s="288" t="s">
        <v>410</v>
      </c>
      <c r="D27" s="321" t="s">
        <v>411</v>
      </c>
      <c r="E27" s="321"/>
      <c r="F27" s="300"/>
      <c r="G27" s="300"/>
      <c r="H27" s="300"/>
      <c r="I27" s="322"/>
      <c r="J27" s="346" t="s">
        <v>507</v>
      </c>
      <c r="K27" s="329" t="s">
        <v>385</v>
      </c>
      <c r="L27" s="330">
        <v>0.29166666666666669</v>
      </c>
      <c r="M27" s="331">
        <v>0.625</v>
      </c>
      <c r="N27" s="332">
        <v>1</v>
      </c>
      <c r="O27" s="283">
        <f t="shared" si="0"/>
        <v>0.3125</v>
      </c>
      <c r="Q27" s="326"/>
    </row>
    <row r="28" spans="2:17" ht="20.100000000000001" customHeight="1" x14ac:dyDescent="0.3">
      <c r="B28" s="298"/>
      <c r="C28" s="289" t="s">
        <v>412</v>
      </c>
      <c r="D28" s="300" t="s">
        <v>413</v>
      </c>
      <c r="E28" s="321"/>
      <c r="F28" s="300"/>
      <c r="G28" s="300"/>
      <c r="H28" s="300"/>
      <c r="J28" s="328" t="s">
        <v>508</v>
      </c>
      <c r="K28" s="329" t="s">
        <v>391</v>
      </c>
      <c r="L28" s="330">
        <v>0.25</v>
      </c>
      <c r="M28" s="331">
        <v>0.5625</v>
      </c>
      <c r="N28" s="338">
        <v>1</v>
      </c>
      <c r="O28" s="283">
        <f t="shared" si="0"/>
        <v>0.29166666666666669</v>
      </c>
      <c r="P28" s="350"/>
      <c r="Q28" s="326"/>
    </row>
    <row r="29" spans="2:17" ht="20.100000000000001" customHeight="1" x14ac:dyDescent="0.3">
      <c r="B29" s="298"/>
      <c r="C29" s="290" t="s">
        <v>47</v>
      </c>
      <c r="D29" s="321" t="s">
        <v>414</v>
      </c>
      <c r="E29" s="351"/>
      <c r="F29" s="300"/>
      <c r="G29" s="322"/>
      <c r="H29" s="322"/>
      <c r="J29" s="346" t="s">
        <v>415</v>
      </c>
      <c r="K29" s="329" t="s">
        <v>391</v>
      </c>
      <c r="L29" s="330">
        <v>0.20833333333333334</v>
      </c>
      <c r="M29" s="331">
        <v>0.5625</v>
      </c>
      <c r="N29" s="332">
        <v>1</v>
      </c>
      <c r="O29" s="283">
        <f t="shared" si="0"/>
        <v>0.33333333333333331</v>
      </c>
      <c r="Q29" s="341"/>
    </row>
    <row r="30" spans="2:17" ht="20.100000000000001" customHeight="1" x14ac:dyDescent="0.3">
      <c r="B30" s="298"/>
      <c r="C30" s="352" t="s">
        <v>416</v>
      </c>
      <c r="D30" s="300" t="s">
        <v>417</v>
      </c>
      <c r="E30" s="351"/>
      <c r="F30" s="348"/>
      <c r="G30" s="322"/>
      <c r="H30" s="322"/>
      <c r="J30" s="346" t="s">
        <v>509</v>
      </c>
      <c r="K30" s="329" t="s">
        <v>418</v>
      </c>
      <c r="L30" s="330">
        <v>0.20833333333333334</v>
      </c>
      <c r="M30" s="331">
        <v>0.5625</v>
      </c>
      <c r="N30" s="332">
        <v>1</v>
      </c>
      <c r="O30" s="283">
        <f t="shared" si="0"/>
        <v>0.33333333333333331</v>
      </c>
      <c r="P30" s="353"/>
      <c r="Q30" s="341"/>
    </row>
    <row r="31" spans="2:17" ht="20.100000000000001" customHeight="1" x14ac:dyDescent="0.3">
      <c r="B31" s="298"/>
      <c r="C31" s="352" t="s">
        <v>419</v>
      </c>
      <c r="D31" s="300" t="s">
        <v>420</v>
      </c>
      <c r="E31" s="351"/>
      <c r="F31" s="300"/>
      <c r="G31" s="351"/>
      <c r="H31" s="351"/>
      <c r="J31" s="347" t="s">
        <v>421</v>
      </c>
      <c r="K31" s="335">
        <v>14</v>
      </c>
      <c r="L31" s="336">
        <v>0.25</v>
      </c>
      <c r="M31" s="337">
        <v>0.58333333333333337</v>
      </c>
      <c r="N31" s="338">
        <v>1</v>
      </c>
      <c r="O31" s="284">
        <f t="shared" si="0"/>
        <v>0.31250000000000006</v>
      </c>
      <c r="P31" s="353"/>
      <c r="Q31" s="326"/>
    </row>
    <row r="32" spans="2:17" ht="20.100000000000001" customHeight="1" x14ac:dyDescent="0.3">
      <c r="B32" s="298"/>
      <c r="C32" s="354" t="s">
        <v>422</v>
      </c>
      <c r="D32" s="300" t="s">
        <v>423</v>
      </c>
      <c r="E32" s="322"/>
      <c r="F32" s="322"/>
      <c r="G32" s="322"/>
      <c r="H32" s="300"/>
      <c r="J32" s="346" t="s">
        <v>510</v>
      </c>
      <c r="K32" s="329" t="s">
        <v>385</v>
      </c>
      <c r="L32" s="330">
        <v>0.29166666666666669</v>
      </c>
      <c r="M32" s="331">
        <v>0.625</v>
      </c>
      <c r="N32" s="332">
        <v>1</v>
      </c>
      <c r="O32" s="283">
        <f t="shared" si="0"/>
        <v>0.3125</v>
      </c>
      <c r="P32" s="353"/>
      <c r="Q32" s="341"/>
    </row>
    <row r="33" spans="2:17" ht="20.100000000000001" customHeight="1" x14ac:dyDescent="0.3">
      <c r="B33" s="298"/>
      <c r="C33" s="355" t="s">
        <v>424</v>
      </c>
      <c r="D33" s="300" t="s">
        <v>425</v>
      </c>
      <c r="E33" s="322"/>
      <c r="F33" s="322"/>
      <c r="G33" s="322"/>
      <c r="H33" s="300"/>
      <c r="J33" s="328" t="s">
        <v>426</v>
      </c>
      <c r="K33" s="329" t="s">
        <v>418</v>
      </c>
      <c r="L33" s="330">
        <v>0.20833333333333334</v>
      </c>
      <c r="M33" s="331">
        <v>0.5625</v>
      </c>
      <c r="N33" s="332">
        <v>1</v>
      </c>
      <c r="O33" s="283">
        <f t="shared" si="0"/>
        <v>0.33333333333333331</v>
      </c>
      <c r="P33" s="353"/>
      <c r="Q33" s="341"/>
    </row>
    <row r="34" spans="2:17" ht="20.100000000000001" customHeight="1" x14ac:dyDescent="0.3">
      <c r="B34" s="298"/>
      <c r="E34" s="300"/>
      <c r="F34" s="300"/>
      <c r="G34" s="300"/>
      <c r="H34" s="300"/>
      <c r="J34" s="346" t="s">
        <v>511</v>
      </c>
      <c r="K34" s="329" t="s">
        <v>385</v>
      </c>
      <c r="L34" s="330">
        <v>0.29166666666666669</v>
      </c>
      <c r="M34" s="331">
        <v>0.625</v>
      </c>
      <c r="N34" s="332">
        <v>1</v>
      </c>
      <c r="O34" s="283">
        <f t="shared" si="0"/>
        <v>0.3125</v>
      </c>
      <c r="P34" s="353"/>
      <c r="Q34" s="341"/>
    </row>
    <row r="35" spans="2:17" ht="20.100000000000001" customHeight="1" x14ac:dyDescent="0.3">
      <c r="B35" s="298"/>
      <c r="C35" s="356" t="s">
        <v>427</v>
      </c>
      <c r="D35" s="300" t="s">
        <v>428</v>
      </c>
      <c r="E35" s="300"/>
      <c r="F35" s="300"/>
      <c r="G35" s="300"/>
      <c r="H35" s="300"/>
      <c r="J35" s="346" t="s">
        <v>512</v>
      </c>
      <c r="K35" s="329" t="s">
        <v>418</v>
      </c>
      <c r="L35" s="330">
        <v>0.20833333333333334</v>
      </c>
      <c r="M35" s="331">
        <v>0.5625</v>
      </c>
      <c r="N35" s="332">
        <v>1</v>
      </c>
      <c r="O35" s="283">
        <f t="shared" si="0"/>
        <v>0.33333333333333331</v>
      </c>
      <c r="P35" s="353"/>
      <c r="Q35" s="341"/>
    </row>
    <row r="36" spans="2:17" ht="20.100000000000001" customHeight="1" x14ac:dyDescent="0.3">
      <c r="B36" s="298"/>
      <c r="C36" s="356" t="s">
        <v>429</v>
      </c>
      <c r="D36" s="300" t="s">
        <v>430</v>
      </c>
      <c r="E36" s="300"/>
      <c r="F36" s="300"/>
      <c r="G36" s="300"/>
      <c r="H36" s="300"/>
      <c r="J36" s="346" t="s">
        <v>513</v>
      </c>
      <c r="K36" s="329" t="s">
        <v>380</v>
      </c>
      <c r="L36" s="330">
        <v>0.22916666666666666</v>
      </c>
      <c r="M36" s="331">
        <v>0.52083333333333337</v>
      </c>
      <c r="N36" s="357">
        <v>0</v>
      </c>
      <c r="O36" s="283">
        <f t="shared" si="0"/>
        <v>0.29166666666666674</v>
      </c>
      <c r="P36" s="381" t="s">
        <v>431</v>
      </c>
      <c r="Q36" s="341"/>
    </row>
    <row r="37" spans="2:17" ht="20.100000000000001" customHeight="1" x14ac:dyDescent="0.3">
      <c r="B37" s="298"/>
      <c r="C37" s="358" t="s">
        <v>432</v>
      </c>
      <c r="D37" s="300" t="s">
        <v>433</v>
      </c>
      <c r="E37" s="300"/>
      <c r="F37" s="300"/>
      <c r="G37" s="300"/>
      <c r="H37" s="300"/>
      <c r="J37" s="328" t="s">
        <v>514</v>
      </c>
      <c r="K37" s="329" t="s">
        <v>385</v>
      </c>
      <c r="L37" s="330">
        <v>0.29166666666666669</v>
      </c>
      <c r="M37" s="331">
        <v>0.625</v>
      </c>
      <c r="N37" s="332">
        <v>1</v>
      </c>
      <c r="O37" s="283">
        <f t="shared" si="0"/>
        <v>0.3125</v>
      </c>
      <c r="P37" s="353"/>
      <c r="Q37" s="341"/>
    </row>
    <row r="38" spans="2:17" ht="20.100000000000001" customHeight="1" x14ac:dyDescent="0.3">
      <c r="B38" s="298"/>
      <c r="C38" s="356" t="s">
        <v>434</v>
      </c>
      <c r="D38" s="300" t="s">
        <v>435</v>
      </c>
      <c r="E38" s="300"/>
      <c r="F38" s="300"/>
      <c r="G38" s="300"/>
      <c r="H38" s="300"/>
      <c r="J38" s="328" t="s">
        <v>515</v>
      </c>
      <c r="K38" s="329">
        <v>13</v>
      </c>
      <c r="L38" s="330">
        <v>0.29166666666666669</v>
      </c>
      <c r="M38" s="331">
        <v>0.625</v>
      </c>
      <c r="N38" s="332">
        <v>1</v>
      </c>
      <c r="O38" s="283">
        <f t="shared" si="0"/>
        <v>0.3125</v>
      </c>
      <c r="P38" s="353"/>
      <c r="Q38" s="341"/>
    </row>
    <row r="39" spans="2:17" ht="20.100000000000001" customHeight="1" x14ac:dyDescent="0.3">
      <c r="B39" s="298"/>
      <c r="C39" s="359" t="s">
        <v>436</v>
      </c>
      <c r="D39" s="300" t="s">
        <v>437</v>
      </c>
      <c r="E39" s="300"/>
      <c r="F39" s="300"/>
      <c r="G39" s="300"/>
      <c r="H39" s="300"/>
      <c r="J39" s="328" t="s">
        <v>516</v>
      </c>
      <c r="K39" s="329" t="s">
        <v>391</v>
      </c>
      <c r="L39" s="330">
        <v>0.20833333333333334</v>
      </c>
      <c r="M39" s="331">
        <v>0.5625</v>
      </c>
      <c r="N39" s="332">
        <v>1</v>
      </c>
      <c r="O39" s="283">
        <f t="shared" si="0"/>
        <v>0.33333333333333331</v>
      </c>
      <c r="P39" s="353"/>
      <c r="Q39" s="341"/>
    </row>
    <row r="40" spans="2:17" ht="20.100000000000001" customHeight="1" x14ac:dyDescent="0.3">
      <c r="B40" s="298"/>
      <c r="C40" s="360" t="s">
        <v>438</v>
      </c>
      <c r="D40" s="300" t="s">
        <v>439</v>
      </c>
      <c r="E40" s="300"/>
      <c r="F40" s="300"/>
      <c r="G40" s="300"/>
      <c r="H40" s="300"/>
      <c r="J40" s="328" t="s">
        <v>440</v>
      </c>
      <c r="K40" s="329" t="s">
        <v>380</v>
      </c>
      <c r="L40" s="330">
        <v>0.25</v>
      </c>
      <c r="M40" s="331">
        <v>0.5625</v>
      </c>
      <c r="N40" s="332">
        <v>1</v>
      </c>
      <c r="O40" s="283">
        <f t="shared" si="0"/>
        <v>0.29166666666666669</v>
      </c>
      <c r="P40" s="353"/>
      <c r="Q40" s="341"/>
    </row>
    <row r="41" spans="2:17" ht="20.100000000000001" customHeight="1" x14ac:dyDescent="0.3">
      <c r="B41" s="298"/>
      <c r="C41" s="360" t="s">
        <v>441</v>
      </c>
      <c r="D41" s="300" t="s">
        <v>442</v>
      </c>
      <c r="E41" s="300"/>
      <c r="F41" s="300"/>
      <c r="G41" s="300"/>
      <c r="H41" s="300"/>
      <c r="J41" s="328" t="s">
        <v>443</v>
      </c>
      <c r="K41" s="329" t="s">
        <v>418</v>
      </c>
      <c r="L41" s="330">
        <v>0.20833333333333334</v>
      </c>
      <c r="M41" s="331">
        <v>0.5625</v>
      </c>
      <c r="N41" s="332">
        <v>1</v>
      </c>
      <c r="O41" s="283">
        <f t="shared" si="0"/>
        <v>0.33333333333333331</v>
      </c>
      <c r="P41" s="353"/>
      <c r="Q41" s="341"/>
    </row>
    <row r="42" spans="2:17" ht="20.100000000000001" customHeight="1" x14ac:dyDescent="0.3">
      <c r="B42" s="298"/>
      <c r="C42" s="360" t="s">
        <v>444</v>
      </c>
      <c r="D42" s="300" t="s">
        <v>445</v>
      </c>
      <c r="E42" s="300"/>
      <c r="F42" s="300"/>
      <c r="G42" s="300"/>
      <c r="H42" s="300"/>
      <c r="J42" s="328" t="s">
        <v>517</v>
      </c>
      <c r="K42" s="329" t="s">
        <v>391</v>
      </c>
      <c r="L42" s="330">
        <v>0.20833333333333334</v>
      </c>
      <c r="M42" s="331">
        <v>0.5625</v>
      </c>
      <c r="N42" s="332">
        <v>1</v>
      </c>
      <c r="O42" s="283">
        <f t="shared" si="0"/>
        <v>0.33333333333333331</v>
      </c>
      <c r="P42" s="353"/>
      <c r="Q42" s="341"/>
    </row>
    <row r="43" spans="2:17" ht="20.100000000000001" customHeight="1" x14ac:dyDescent="0.3">
      <c r="B43" s="298"/>
      <c r="C43" s="360" t="s">
        <v>446</v>
      </c>
      <c r="D43" s="300" t="s">
        <v>447</v>
      </c>
      <c r="E43" s="300"/>
      <c r="F43" s="300"/>
      <c r="G43" s="300"/>
      <c r="H43" s="300"/>
      <c r="J43" s="328" t="s">
        <v>426</v>
      </c>
      <c r="K43" s="329" t="s">
        <v>391</v>
      </c>
      <c r="L43" s="330">
        <v>0.20833333333333334</v>
      </c>
      <c r="M43" s="331">
        <v>0.5625</v>
      </c>
      <c r="N43" s="332">
        <v>1</v>
      </c>
      <c r="O43" s="283">
        <f t="shared" si="0"/>
        <v>0.33333333333333331</v>
      </c>
      <c r="P43" s="353"/>
      <c r="Q43" s="341"/>
    </row>
    <row r="44" spans="2:17" ht="20.100000000000001" customHeight="1" x14ac:dyDescent="0.3">
      <c r="B44" s="298"/>
      <c r="C44" s="360" t="s">
        <v>448</v>
      </c>
      <c r="D44" s="300" t="s">
        <v>449</v>
      </c>
      <c r="E44" s="300"/>
      <c r="F44" s="300"/>
      <c r="G44" s="300"/>
      <c r="H44" s="300"/>
      <c r="J44" s="328" t="s">
        <v>450</v>
      </c>
      <c r="K44" s="329" t="s">
        <v>391</v>
      </c>
      <c r="L44" s="330">
        <v>0.22916666666666666</v>
      </c>
      <c r="M44" s="331">
        <v>0.52083333333333337</v>
      </c>
      <c r="N44" s="357">
        <v>0</v>
      </c>
      <c r="O44" s="283">
        <f t="shared" si="0"/>
        <v>0.29166666666666674</v>
      </c>
      <c r="P44" s="381" t="s">
        <v>431</v>
      </c>
      <c r="Q44" s="341"/>
    </row>
    <row r="45" spans="2:17" ht="20.100000000000001" customHeight="1" x14ac:dyDescent="0.3">
      <c r="B45" s="298"/>
      <c r="C45" s="359" t="s">
        <v>451</v>
      </c>
      <c r="D45" s="300" t="s">
        <v>452</v>
      </c>
      <c r="E45" s="300"/>
      <c r="F45" s="300"/>
      <c r="G45" s="300"/>
      <c r="H45" s="300"/>
      <c r="I45" s="300"/>
      <c r="J45" s="328" t="s">
        <v>518</v>
      </c>
      <c r="K45" s="329" t="s">
        <v>399</v>
      </c>
      <c r="L45" s="330">
        <v>0.25</v>
      </c>
      <c r="M45" s="331">
        <v>0.5625</v>
      </c>
      <c r="N45" s="332">
        <v>1</v>
      </c>
      <c r="O45" s="283">
        <f t="shared" si="0"/>
        <v>0.29166666666666669</v>
      </c>
      <c r="P45" s="353"/>
      <c r="Q45" s="341"/>
    </row>
    <row r="46" spans="2:17" ht="20.100000000000001" customHeight="1" x14ac:dyDescent="0.3">
      <c r="B46" s="298"/>
      <c r="C46" s="360" t="s">
        <v>453</v>
      </c>
      <c r="D46" s="300" t="s">
        <v>454</v>
      </c>
      <c r="E46" s="300"/>
      <c r="F46" s="300"/>
      <c r="G46" s="300"/>
      <c r="H46" s="300"/>
      <c r="I46" s="300"/>
      <c r="J46" s="328" t="s">
        <v>455</v>
      </c>
      <c r="K46" s="329" t="s">
        <v>385</v>
      </c>
      <c r="L46" s="330">
        <v>0.29166666666666669</v>
      </c>
      <c r="M46" s="331">
        <v>0.625</v>
      </c>
      <c r="N46" s="332">
        <v>1</v>
      </c>
      <c r="O46" s="283">
        <f t="shared" si="0"/>
        <v>0.3125</v>
      </c>
      <c r="P46" s="353"/>
      <c r="Q46" s="341"/>
    </row>
    <row r="47" spans="2:17" ht="20.100000000000001" customHeight="1" x14ac:dyDescent="0.3">
      <c r="B47" s="298"/>
      <c r="C47" s="359" t="s">
        <v>456</v>
      </c>
      <c r="D47" s="300" t="s">
        <v>457</v>
      </c>
      <c r="E47" s="300"/>
      <c r="F47" s="300"/>
      <c r="G47" s="300"/>
      <c r="H47" s="300"/>
      <c r="I47" s="300"/>
      <c r="K47" s="361"/>
      <c r="L47" s="362"/>
      <c r="M47" s="363"/>
      <c r="N47" s="363"/>
      <c r="O47" s="291"/>
      <c r="P47" s="353"/>
      <c r="Q47" s="341"/>
    </row>
    <row r="48" spans="2:17" ht="20.100000000000001" customHeight="1" x14ac:dyDescent="0.3">
      <c r="B48" s="298"/>
      <c r="C48" s="359" t="s">
        <v>458</v>
      </c>
      <c r="D48" s="300" t="s">
        <v>459</v>
      </c>
      <c r="E48" s="300"/>
      <c r="F48" s="300"/>
      <c r="G48" s="300"/>
      <c r="H48" s="300"/>
      <c r="I48" s="300"/>
      <c r="J48" s="328"/>
      <c r="K48" s="329" t="s">
        <v>460</v>
      </c>
      <c r="L48" s="330">
        <v>0.29166666666666669</v>
      </c>
      <c r="M48" s="331">
        <v>0.47916666666666669</v>
      </c>
      <c r="N48" s="332">
        <v>1</v>
      </c>
      <c r="O48" s="283">
        <f>(M48-L48)-("00:30"*N48)</f>
        <v>0.16666666666666666</v>
      </c>
      <c r="P48" s="353"/>
      <c r="Q48" s="341"/>
    </row>
    <row r="49" spans="2:17" ht="20.100000000000001" customHeight="1" x14ac:dyDescent="0.3">
      <c r="B49" s="298"/>
      <c r="C49" s="360" t="s">
        <v>461</v>
      </c>
      <c r="D49" s="300" t="s">
        <v>462</v>
      </c>
      <c r="E49" s="300"/>
      <c r="F49" s="300"/>
      <c r="G49" s="300"/>
      <c r="H49" s="300"/>
      <c r="I49" s="300"/>
      <c r="J49" s="328"/>
      <c r="K49" s="329" t="s">
        <v>460</v>
      </c>
      <c r="L49" s="330">
        <v>0.4375</v>
      </c>
      <c r="M49" s="331">
        <v>0.625</v>
      </c>
      <c r="N49" s="332">
        <v>1</v>
      </c>
      <c r="O49" s="283">
        <f>(M49-L49)-("00:30"*N49)</f>
        <v>0.16666666666666666</v>
      </c>
      <c r="P49" s="353"/>
      <c r="Q49" s="341"/>
    </row>
    <row r="50" spans="2:17" ht="20.100000000000001" customHeight="1" x14ac:dyDescent="0.3">
      <c r="B50" s="298"/>
      <c r="C50" s="300"/>
      <c r="D50" s="300"/>
      <c r="E50" s="300"/>
      <c r="F50" s="300"/>
      <c r="G50" s="300"/>
      <c r="H50" s="300"/>
      <c r="I50" s="300"/>
      <c r="J50" s="328"/>
      <c r="K50" s="329" t="s">
        <v>460</v>
      </c>
      <c r="L50" s="330">
        <v>0.58333333333333337</v>
      </c>
      <c r="M50" s="331">
        <v>0.75</v>
      </c>
      <c r="N50" s="357">
        <v>0</v>
      </c>
      <c r="O50" s="283">
        <f>(M50-L50)-("00:30"*N50)</f>
        <v>0.16666666666666663</v>
      </c>
      <c r="P50" s="381" t="s">
        <v>431</v>
      </c>
      <c r="Q50" s="341"/>
    </row>
    <row r="51" spans="2:17" ht="20.100000000000001" customHeight="1" x14ac:dyDescent="0.3">
      <c r="B51" s="298"/>
      <c r="C51" s="300"/>
      <c r="D51" s="300"/>
      <c r="E51" s="300"/>
      <c r="F51" s="300"/>
      <c r="G51" s="300"/>
      <c r="H51" s="300"/>
      <c r="I51" s="300"/>
      <c r="J51" s="300"/>
      <c r="K51" s="300"/>
      <c r="L51" s="300"/>
      <c r="M51" s="300"/>
      <c r="N51" s="300"/>
      <c r="O51" s="300"/>
      <c r="P51" s="300"/>
      <c r="Q51" s="341"/>
    </row>
    <row r="52" spans="2:17" ht="20.100000000000001" customHeight="1" x14ac:dyDescent="0.3">
      <c r="B52" s="298"/>
      <c r="C52" s="300"/>
      <c r="D52" s="300"/>
      <c r="E52" s="300"/>
      <c r="F52" s="300"/>
      <c r="G52" s="300"/>
      <c r="H52" s="300"/>
      <c r="I52" s="300"/>
      <c r="J52" s="300"/>
      <c r="K52" s="300"/>
      <c r="L52" s="300"/>
      <c r="M52" s="300"/>
      <c r="N52" s="300"/>
      <c r="O52" s="300"/>
      <c r="P52" s="300"/>
      <c r="Q52" s="341"/>
    </row>
    <row r="53" spans="2:17" ht="20.100000000000001" customHeight="1" x14ac:dyDescent="0.3">
      <c r="B53" s="298"/>
      <c r="C53" s="329">
        <v>13</v>
      </c>
      <c r="D53" s="364" t="s">
        <v>463</v>
      </c>
      <c r="E53" s="300"/>
      <c r="F53" s="329" t="s">
        <v>460</v>
      </c>
      <c r="G53" s="364" t="s">
        <v>464</v>
      </c>
      <c r="H53" s="364"/>
      <c r="I53" s="300"/>
      <c r="J53" s="300"/>
      <c r="K53" s="329" t="s">
        <v>418</v>
      </c>
      <c r="L53" s="364" t="s">
        <v>465</v>
      </c>
      <c r="M53" s="364"/>
      <c r="N53" s="300"/>
      <c r="O53" s="329" t="s">
        <v>380</v>
      </c>
      <c r="P53" s="364" t="s">
        <v>466</v>
      </c>
      <c r="Q53" s="341"/>
    </row>
    <row r="54" spans="2:17" ht="20.100000000000001" customHeight="1" x14ac:dyDescent="0.3">
      <c r="B54" s="298"/>
      <c r="C54" s="335">
        <v>14</v>
      </c>
      <c r="D54" s="364" t="s">
        <v>406</v>
      </c>
      <c r="E54" s="300"/>
      <c r="F54" s="329" t="s">
        <v>385</v>
      </c>
      <c r="G54" s="364" t="s">
        <v>467</v>
      </c>
      <c r="H54" s="364"/>
      <c r="I54" s="300"/>
      <c r="J54" s="300"/>
      <c r="K54" s="329" t="s">
        <v>399</v>
      </c>
      <c r="L54" s="364" t="s">
        <v>468</v>
      </c>
      <c r="M54" s="364"/>
      <c r="N54" s="300"/>
      <c r="O54" s="329" t="s">
        <v>391</v>
      </c>
      <c r="P54" s="364" t="s">
        <v>469</v>
      </c>
      <c r="Q54" s="341"/>
    </row>
    <row r="55" spans="2:17" ht="20.100000000000001" customHeight="1" x14ac:dyDescent="0.3">
      <c r="B55" s="298"/>
      <c r="C55" s="300"/>
      <c r="D55" s="300"/>
      <c r="E55" s="300"/>
      <c r="F55" s="300"/>
      <c r="G55" s="300"/>
      <c r="H55" s="300"/>
      <c r="I55" s="300"/>
      <c r="J55" s="300"/>
      <c r="K55" s="300"/>
      <c r="L55" s="300"/>
      <c r="M55" s="300"/>
      <c r="N55" s="300"/>
      <c r="O55" s="300"/>
      <c r="P55" s="300"/>
      <c r="Q55" s="341"/>
    </row>
    <row r="56" spans="2:17" ht="20.100000000000001" customHeight="1" x14ac:dyDescent="0.3">
      <c r="B56" s="365"/>
      <c r="C56" s="366"/>
      <c r="D56" s="366"/>
      <c r="E56" s="366"/>
      <c r="F56" s="366"/>
      <c r="G56" s="366"/>
      <c r="H56" s="366"/>
      <c r="I56" s="366"/>
      <c r="J56" s="366"/>
      <c r="K56" s="366"/>
      <c r="L56" s="366"/>
      <c r="M56" s="366"/>
      <c r="N56" s="366"/>
      <c r="O56" s="366"/>
      <c r="P56" s="366"/>
      <c r="Q56" s="367"/>
    </row>
  </sheetData>
  <mergeCells count="6">
    <mergeCell ref="D2:H3"/>
    <mergeCell ref="L2:Q3"/>
    <mergeCell ref="D4:H5"/>
    <mergeCell ref="L4:Q5"/>
    <mergeCell ref="D6:H7"/>
    <mergeCell ref="L6:Q7"/>
  </mergeCells>
  <printOptions horizontalCentered="1"/>
  <pageMargins left="0.59055118110236227" right="0" top="0.59055118110236227" bottom="0.19685039370078741" header="0" footer="0"/>
  <pageSetup paperSize="9" scale="68" orientation="portrait" horizontalDpi="4294967293" verticalDpi="300" r:id="rId1"/>
  <headerFooter alignWithMargins="0">
    <oddFooter>&amp;R&amp;D-&amp;F-&amp;A-&amp;T</oddFooter>
  </headerFooter>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4"/>
  <dimension ref="A1:BG154"/>
  <sheetViews>
    <sheetView workbookViewId="0">
      <selection activeCell="K12" sqref="K12"/>
    </sheetView>
  </sheetViews>
  <sheetFormatPr baseColWidth="10" defaultRowHeight="15" x14ac:dyDescent="0.25"/>
  <cols>
    <col min="3" max="3" width="16.28515625" customWidth="1"/>
    <col min="10" max="10" width="8.85546875" customWidth="1"/>
  </cols>
  <sheetData>
    <row r="1" spans="1:16" ht="31.5" customHeight="1" x14ac:dyDescent="0.35">
      <c r="A1" s="49"/>
      <c r="B1" s="49"/>
      <c r="C1" s="49"/>
      <c r="D1" s="49"/>
      <c r="E1" s="232" t="s">
        <v>271</v>
      </c>
      <c r="F1" s="49"/>
      <c r="G1" s="49"/>
      <c r="H1" s="49"/>
      <c r="I1" s="49"/>
      <c r="J1" s="49"/>
      <c r="K1" s="49"/>
      <c r="L1" s="49"/>
      <c r="M1" s="49"/>
      <c r="N1" s="49"/>
      <c r="O1" s="49"/>
      <c r="P1" s="49"/>
    </row>
    <row r="2" spans="1:16" ht="17.100000000000001" customHeight="1" thickBot="1" x14ac:dyDescent="0.35">
      <c r="A2" s="233" t="s">
        <v>64</v>
      </c>
      <c r="B2" s="49"/>
      <c r="C2" s="49"/>
      <c r="D2" s="49"/>
      <c r="E2" s="177" t="s">
        <v>34</v>
      </c>
      <c r="F2" s="49"/>
      <c r="G2" s="49"/>
      <c r="H2" s="49"/>
      <c r="I2" s="49"/>
      <c r="J2" s="49"/>
      <c r="K2" s="49"/>
      <c r="L2" s="49"/>
      <c r="M2" s="49"/>
      <c r="N2" s="49"/>
      <c r="O2" s="49"/>
      <c r="P2" s="49"/>
    </row>
    <row r="3" spans="1:16" ht="17.100000000000001" customHeight="1" x14ac:dyDescent="0.25">
      <c r="A3" s="49"/>
      <c r="B3" s="49"/>
      <c r="C3" s="49"/>
      <c r="D3" s="49"/>
      <c r="E3" s="49"/>
      <c r="F3" s="49"/>
      <c r="G3" s="49"/>
      <c r="H3" s="49"/>
      <c r="I3" s="49"/>
      <c r="J3" s="49"/>
      <c r="K3" s="49"/>
      <c r="L3" s="49"/>
      <c r="M3" s="49"/>
      <c r="N3" s="49"/>
      <c r="O3" s="49"/>
      <c r="P3" s="49"/>
    </row>
    <row r="4" spans="1:16" ht="17.100000000000001" customHeight="1" x14ac:dyDescent="0.25">
      <c r="A4" s="49"/>
      <c r="B4" s="49"/>
      <c r="C4" s="49"/>
      <c r="D4" s="49"/>
      <c r="E4" s="49"/>
      <c r="F4" s="49"/>
      <c r="G4" s="49"/>
      <c r="H4" s="49"/>
      <c r="I4" s="49"/>
      <c r="J4" s="49"/>
      <c r="K4" s="49"/>
      <c r="L4" s="49"/>
      <c r="M4" s="49"/>
      <c r="N4" s="49"/>
      <c r="O4" s="49"/>
      <c r="P4" s="49"/>
    </row>
    <row r="5" spans="1:16" ht="17.100000000000001" customHeight="1" x14ac:dyDescent="0.25">
      <c r="A5" s="49"/>
      <c r="B5" s="49"/>
      <c r="C5" s="49"/>
      <c r="D5" s="49"/>
      <c r="E5" s="49"/>
      <c r="F5" s="49"/>
      <c r="G5" s="49"/>
      <c r="H5" s="49"/>
      <c r="I5" s="49"/>
      <c r="J5" s="49"/>
      <c r="K5" s="49"/>
      <c r="L5" s="49"/>
      <c r="M5" s="49"/>
      <c r="N5" s="49"/>
      <c r="O5" s="49"/>
      <c r="P5" s="49"/>
    </row>
    <row r="6" spans="1:16" ht="17.100000000000001" customHeight="1" x14ac:dyDescent="0.25">
      <c r="A6" s="49"/>
      <c r="B6" s="49"/>
      <c r="C6" s="49"/>
      <c r="D6" s="49"/>
      <c r="E6" s="49"/>
      <c r="F6" s="49"/>
      <c r="G6" s="49"/>
      <c r="H6" s="49"/>
      <c r="I6" s="49"/>
      <c r="J6" s="49"/>
      <c r="K6" s="49"/>
      <c r="L6" s="49"/>
      <c r="M6" s="49"/>
      <c r="N6" s="49"/>
      <c r="O6" s="49"/>
      <c r="P6" s="49"/>
    </row>
    <row r="7" spans="1:16" ht="17.100000000000001" customHeight="1" x14ac:dyDescent="0.25">
      <c r="A7" s="49"/>
      <c r="B7" s="49"/>
      <c r="C7" s="49"/>
      <c r="D7" s="49"/>
      <c r="E7" s="49"/>
      <c r="F7" s="49"/>
      <c r="G7" s="49"/>
      <c r="H7" s="49"/>
      <c r="I7" s="49"/>
      <c r="J7" s="49"/>
      <c r="K7" s="49"/>
      <c r="L7" s="49"/>
      <c r="M7" s="49"/>
      <c r="N7" s="49"/>
      <c r="O7" s="49"/>
      <c r="P7" s="49"/>
    </row>
    <row r="8" spans="1:16" ht="17.100000000000001" customHeight="1" x14ac:dyDescent="0.25">
      <c r="A8" s="49"/>
      <c r="B8" s="49"/>
      <c r="C8" s="49"/>
      <c r="D8" s="49"/>
      <c r="E8" s="49"/>
      <c r="F8" s="49"/>
      <c r="G8" s="49"/>
      <c r="H8" s="49"/>
      <c r="I8" s="49"/>
      <c r="J8" s="49"/>
      <c r="K8" s="49"/>
      <c r="L8" s="49"/>
      <c r="M8" s="49"/>
      <c r="N8" s="49"/>
      <c r="O8" s="49"/>
      <c r="P8" s="49"/>
    </row>
    <row r="9" spans="1:16" ht="17.100000000000001" customHeight="1" x14ac:dyDescent="0.25">
      <c r="A9" s="49"/>
      <c r="B9" s="49"/>
      <c r="C9" s="49"/>
      <c r="D9" s="49"/>
      <c r="E9" s="49"/>
      <c r="F9" s="49"/>
      <c r="G9" s="49"/>
      <c r="H9" s="49"/>
      <c r="I9" s="49"/>
      <c r="J9" s="49"/>
      <c r="K9" s="49"/>
      <c r="L9" s="49"/>
      <c r="M9" s="49"/>
      <c r="N9" s="49"/>
      <c r="O9" s="49"/>
      <c r="P9" s="49"/>
    </row>
    <row r="10" spans="1:16" ht="17.100000000000001" customHeight="1" x14ac:dyDescent="0.25">
      <c r="A10" s="49"/>
      <c r="B10" s="49"/>
      <c r="C10" s="49"/>
      <c r="D10" s="49"/>
      <c r="E10" s="49"/>
      <c r="F10" s="49"/>
      <c r="G10" s="49"/>
      <c r="H10" s="49"/>
      <c r="I10" s="49"/>
      <c r="J10" s="49"/>
      <c r="K10" s="49"/>
      <c r="L10" s="49"/>
      <c r="M10" s="49"/>
      <c r="N10" s="49"/>
      <c r="O10" s="49"/>
      <c r="P10" s="49"/>
    </row>
    <row r="11" spans="1:16" ht="17.100000000000001" customHeight="1" x14ac:dyDescent="0.25">
      <c r="A11" s="49"/>
      <c r="B11" s="49"/>
      <c r="C11" s="49"/>
      <c r="D11" s="49"/>
      <c r="E11" s="49"/>
      <c r="F11" s="49"/>
      <c r="G11" s="49"/>
      <c r="H11" s="49"/>
      <c r="I11" s="49"/>
      <c r="J11" s="49"/>
      <c r="K11" s="49"/>
      <c r="L11" s="49"/>
      <c r="M11" s="49"/>
      <c r="N11" s="49"/>
      <c r="O11" s="49"/>
      <c r="P11" s="49"/>
    </row>
    <row r="12" spans="1:16" ht="17.100000000000001" customHeight="1" x14ac:dyDescent="0.25">
      <c r="A12" s="49"/>
      <c r="B12" s="49"/>
      <c r="C12" s="49"/>
      <c r="D12" s="49"/>
      <c r="E12" s="49"/>
      <c r="F12" s="49"/>
      <c r="G12" s="49"/>
      <c r="H12" s="49"/>
      <c r="I12" s="49"/>
      <c r="J12" s="49"/>
      <c r="K12" s="49"/>
      <c r="L12" s="49"/>
      <c r="M12" s="49"/>
      <c r="N12" s="49"/>
      <c r="O12" s="49"/>
      <c r="P12" s="49"/>
    </row>
    <row r="13" spans="1:16" ht="17.100000000000001" customHeight="1" x14ac:dyDescent="0.25">
      <c r="A13" s="49"/>
      <c r="B13" s="49"/>
      <c r="C13" s="49"/>
      <c r="D13" s="49"/>
      <c r="E13" s="49"/>
      <c r="F13" s="49"/>
      <c r="G13" s="49"/>
      <c r="H13" s="49"/>
      <c r="I13" s="49"/>
      <c r="J13" s="49"/>
      <c r="K13" s="49"/>
      <c r="L13" s="49"/>
      <c r="M13" s="49"/>
      <c r="N13" s="49"/>
      <c r="O13" s="49"/>
      <c r="P13" s="49"/>
    </row>
    <row r="14" spans="1:16" ht="17.100000000000001" customHeight="1" x14ac:dyDescent="0.25">
      <c r="A14" s="49"/>
      <c r="B14" s="49"/>
      <c r="C14" s="49"/>
      <c r="D14" s="49"/>
      <c r="E14" s="49"/>
      <c r="F14" s="49"/>
      <c r="G14" s="49"/>
      <c r="H14" s="49"/>
      <c r="I14" s="49"/>
      <c r="J14" s="49"/>
      <c r="K14" s="49"/>
      <c r="L14" s="49"/>
      <c r="M14" s="49"/>
      <c r="N14" s="49"/>
      <c r="O14" s="49"/>
      <c r="P14" s="49"/>
    </row>
    <row r="15" spans="1:16" ht="17.100000000000001" customHeight="1" x14ac:dyDescent="0.25">
      <c r="A15" s="49"/>
      <c r="B15" s="49"/>
      <c r="C15" s="49"/>
      <c r="D15" s="49"/>
      <c r="E15" s="49"/>
      <c r="F15" s="49"/>
      <c r="G15" s="49"/>
      <c r="H15" s="49"/>
      <c r="I15" s="49"/>
      <c r="J15" s="49"/>
      <c r="K15" s="49"/>
      <c r="L15" s="49"/>
      <c r="M15" s="49"/>
      <c r="N15" s="49"/>
      <c r="O15" s="49"/>
      <c r="P15" s="49"/>
    </row>
    <row r="16" spans="1:16" ht="17.100000000000001" customHeight="1" x14ac:dyDescent="0.25">
      <c r="A16" s="49"/>
      <c r="B16" s="49"/>
      <c r="C16" s="49"/>
      <c r="D16" s="49"/>
      <c r="E16" s="49"/>
      <c r="F16" s="49"/>
      <c r="G16" s="49"/>
      <c r="H16" s="49"/>
      <c r="I16" s="49"/>
      <c r="J16" s="49"/>
      <c r="K16" s="49"/>
      <c r="L16" s="49"/>
      <c r="M16" s="49"/>
      <c r="N16" s="49"/>
      <c r="O16" s="49"/>
      <c r="P16" s="49"/>
    </row>
    <row r="17" spans="1:16" ht="17.100000000000001" customHeight="1" x14ac:dyDescent="0.25">
      <c r="A17" s="49"/>
      <c r="B17" s="49"/>
      <c r="C17" s="49"/>
      <c r="D17" s="49"/>
      <c r="E17" s="49"/>
      <c r="F17" s="49"/>
      <c r="G17" s="49"/>
      <c r="H17" s="49"/>
      <c r="I17" s="49"/>
      <c r="J17" s="49"/>
      <c r="K17" s="49"/>
      <c r="L17" s="49"/>
      <c r="M17" s="49"/>
      <c r="N17" s="49"/>
      <c r="O17" s="49"/>
      <c r="P17" s="49"/>
    </row>
    <row r="18" spans="1:16" ht="17.100000000000001" customHeight="1" x14ac:dyDescent="0.25">
      <c r="A18" s="49"/>
      <c r="B18" s="49"/>
      <c r="C18" s="49"/>
      <c r="D18" s="49"/>
      <c r="E18" s="49"/>
      <c r="F18" s="49"/>
      <c r="G18" s="49"/>
      <c r="H18" s="49"/>
      <c r="I18" s="49"/>
      <c r="J18" s="49"/>
      <c r="K18" s="49"/>
      <c r="L18" s="49"/>
      <c r="M18" s="49"/>
      <c r="N18" s="49"/>
      <c r="O18" s="49"/>
      <c r="P18" s="49"/>
    </row>
    <row r="19" spans="1:16" ht="17.100000000000001" customHeight="1" x14ac:dyDescent="0.25">
      <c r="A19" s="49"/>
      <c r="B19" s="49"/>
      <c r="C19" s="49"/>
      <c r="D19" s="49"/>
      <c r="E19" s="49"/>
      <c r="F19" s="49"/>
      <c r="G19" s="49"/>
      <c r="H19" s="49"/>
      <c r="I19" s="49"/>
      <c r="J19" s="49"/>
      <c r="K19" s="49"/>
      <c r="L19" s="49"/>
      <c r="M19" s="49"/>
      <c r="N19" s="49"/>
      <c r="O19" s="49"/>
      <c r="P19" s="49"/>
    </row>
    <row r="20" spans="1:16" ht="17.100000000000001" customHeight="1" x14ac:dyDescent="0.25">
      <c r="A20" s="49"/>
      <c r="B20" s="49"/>
      <c r="C20" s="49"/>
      <c r="D20" s="49"/>
      <c r="E20" s="49"/>
      <c r="F20" s="49"/>
      <c r="G20" s="49"/>
      <c r="H20" s="49"/>
      <c r="I20" s="49"/>
      <c r="J20" s="49"/>
      <c r="K20" s="49"/>
      <c r="L20" s="49"/>
      <c r="M20" s="49"/>
      <c r="N20" s="49"/>
      <c r="O20" s="49"/>
      <c r="P20" s="49"/>
    </row>
    <row r="21" spans="1:16" ht="17.100000000000001" customHeight="1" x14ac:dyDescent="0.25">
      <c r="A21" s="49"/>
      <c r="B21" s="49"/>
      <c r="C21" s="49"/>
      <c r="D21" s="49"/>
      <c r="E21" s="49"/>
      <c r="F21" s="49"/>
      <c r="G21" s="49"/>
      <c r="H21" s="49"/>
      <c r="I21" s="49"/>
      <c r="J21" s="49"/>
      <c r="K21" s="49"/>
      <c r="L21" s="49"/>
      <c r="M21" s="49"/>
      <c r="N21" s="49"/>
      <c r="O21" s="49"/>
      <c r="P21" s="49"/>
    </row>
    <row r="22" spans="1:16" ht="17.100000000000001" customHeight="1" x14ac:dyDescent="0.25">
      <c r="A22" s="49"/>
      <c r="B22" s="49"/>
      <c r="C22" s="49"/>
      <c r="D22" s="49"/>
      <c r="E22" s="49"/>
      <c r="F22" s="49"/>
      <c r="G22" s="49"/>
      <c r="H22" s="49"/>
      <c r="I22" s="49"/>
      <c r="J22" s="49"/>
      <c r="K22" s="49"/>
      <c r="L22" s="49"/>
      <c r="M22" s="49"/>
      <c r="N22" s="49"/>
      <c r="O22" s="49"/>
      <c r="P22" s="49"/>
    </row>
    <row r="23" spans="1:16" ht="17.100000000000001" customHeight="1" x14ac:dyDescent="0.25">
      <c r="A23" s="49"/>
      <c r="B23" s="49"/>
      <c r="C23" s="49"/>
      <c r="D23" s="49"/>
      <c r="E23" s="49"/>
      <c r="F23" s="49"/>
      <c r="G23" s="49"/>
      <c r="H23" s="49"/>
      <c r="I23" s="49"/>
      <c r="J23" s="49"/>
      <c r="K23" s="49"/>
      <c r="L23" s="49"/>
      <c r="M23" s="49"/>
      <c r="N23" s="49"/>
      <c r="O23" s="49"/>
      <c r="P23" s="49"/>
    </row>
    <row r="24" spans="1:16" ht="17.100000000000001" customHeight="1" x14ac:dyDescent="0.25">
      <c r="A24" s="49"/>
      <c r="B24" s="49"/>
      <c r="C24" s="49"/>
      <c r="D24" s="49"/>
      <c r="E24" s="49"/>
      <c r="F24" s="49"/>
      <c r="G24" s="49"/>
      <c r="H24" s="49"/>
      <c r="I24" s="49"/>
      <c r="J24" s="49"/>
      <c r="K24" s="49"/>
      <c r="L24" s="49"/>
      <c r="M24" s="49"/>
      <c r="N24" s="49"/>
      <c r="O24" s="49"/>
      <c r="P24" s="49"/>
    </row>
    <row r="25" spans="1:16" ht="17.100000000000001" customHeight="1" x14ac:dyDescent="0.25">
      <c r="A25" s="49"/>
      <c r="B25" s="49"/>
      <c r="C25" s="49"/>
      <c r="D25" s="49"/>
      <c r="E25" s="49"/>
      <c r="F25" s="49"/>
      <c r="G25" s="49"/>
      <c r="H25" s="49"/>
      <c r="I25" s="49"/>
      <c r="J25" s="49"/>
      <c r="K25" s="49"/>
      <c r="L25" s="49"/>
      <c r="M25" s="49"/>
      <c r="N25" s="49"/>
      <c r="O25" s="49"/>
      <c r="P25" s="49"/>
    </row>
    <row r="26" spans="1:16" ht="17.100000000000001" customHeight="1" x14ac:dyDescent="0.25">
      <c r="A26" s="49"/>
      <c r="B26" s="234" t="s">
        <v>0</v>
      </c>
      <c r="C26" s="49"/>
      <c r="D26" s="49"/>
      <c r="E26" s="49"/>
      <c r="F26" s="49"/>
      <c r="G26" s="49"/>
      <c r="H26" s="49"/>
      <c r="I26" s="49"/>
      <c r="J26" s="49"/>
      <c r="K26" s="49"/>
      <c r="L26" s="49"/>
      <c r="M26" s="49"/>
      <c r="N26" s="49"/>
      <c r="O26" s="49"/>
      <c r="P26" s="49"/>
    </row>
    <row r="27" spans="1:16" ht="17.100000000000001" customHeight="1" x14ac:dyDescent="0.25">
      <c r="A27" s="49"/>
      <c r="B27" s="235"/>
      <c r="C27" s="49"/>
      <c r="D27" s="49"/>
      <c r="E27" s="49"/>
      <c r="F27" s="49"/>
      <c r="G27" s="49"/>
      <c r="H27" s="49"/>
      <c r="I27" s="49"/>
      <c r="J27" s="49"/>
      <c r="K27" s="49"/>
      <c r="L27" s="49"/>
      <c r="M27" s="49"/>
      <c r="N27" s="49"/>
      <c r="O27" s="49"/>
      <c r="P27" s="49"/>
    </row>
    <row r="28" spans="1:16" ht="17.100000000000001" customHeight="1" x14ac:dyDescent="0.25">
      <c r="A28" s="49"/>
      <c r="B28" s="234" t="s">
        <v>1</v>
      </c>
      <c r="C28" s="49"/>
      <c r="D28" s="49"/>
      <c r="E28" s="49"/>
      <c r="F28" s="49"/>
      <c r="G28" s="49"/>
      <c r="H28" s="49"/>
      <c r="I28" s="49"/>
      <c r="J28" s="49"/>
      <c r="K28" s="49"/>
      <c r="L28" s="49"/>
      <c r="M28" s="49"/>
      <c r="N28" s="49"/>
      <c r="O28" s="49"/>
      <c r="P28" s="49"/>
    </row>
    <row r="29" spans="1:16" ht="17.100000000000001" customHeight="1" x14ac:dyDescent="0.25">
      <c r="A29" s="49"/>
      <c r="B29" s="235"/>
      <c r="C29" s="49"/>
      <c r="D29" s="49"/>
      <c r="E29" s="49"/>
      <c r="F29" s="49"/>
      <c r="G29" s="49"/>
      <c r="H29" s="49"/>
      <c r="I29" s="49"/>
      <c r="J29" s="49"/>
      <c r="K29" s="49"/>
      <c r="L29" s="49"/>
      <c r="M29" s="49"/>
      <c r="N29" s="49"/>
      <c r="O29" s="49"/>
      <c r="P29" s="49"/>
    </row>
    <row r="30" spans="1:16" ht="17.100000000000001" customHeight="1" x14ac:dyDescent="0.25">
      <c r="A30" s="49"/>
      <c r="B30" s="234" t="s">
        <v>2</v>
      </c>
      <c r="C30" s="49"/>
      <c r="D30" s="49"/>
      <c r="E30" s="49"/>
      <c r="F30" s="49"/>
      <c r="G30" s="49"/>
      <c r="H30" s="49"/>
      <c r="I30" s="49"/>
      <c r="J30" s="49"/>
      <c r="K30" s="49"/>
      <c r="L30" s="49"/>
      <c r="M30" s="49"/>
      <c r="N30" s="49"/>
      <c r="O30" s="49"/>
      <c r="P30" s="49"/>
    </row>
    <row r="31" spans="1:16" ht="17.100000000000001" customHeight="1" x14ac:dyDescent="0.25">
      <c r="A31" s="49"/>
      <c r="B31" s="49"/>
      <c r="C31" s="49"/>
      <c r="D31" s="49"/>
      <c r="E31" s="49"/>
      <c r="F31" s="49"/>
      <c r="G31" s="49"/>
      <c r="H31" s="49"/>
      <c r="I31" s="49"/>
      <c r="J31" s="49"/>
      <c r="K31" s="49"/>
      <c r="L31" s="49"/>
      <c r="M31" s="49"/>
      <c r="N31" s="49"/>
      <c r="O31" s="49"/>
      <c r="P31" s="49"/>
    </row>
    <row r="32" spans="1:16" ht="17.100000000000001" customHeight="1" thickBot="1" x14ac:dyDescent="0.3">
      <c r="A32" s="49"/>
      <c r="B32" s="236" t="s">
        <v>3</v>
      </c>
      <c r="C32" s="49"/>
      <c r="D32" s="49"/>
      <c r="E32" s="49"/>
      <c r="F32" s="49"/>
      <c r="G32" s="49"/>
      <c r="H32" s="49"/>
      <c r="I32" s="49"/>
      <c r="J32" s="49"/>
      <c r="K32" s="49"/>
      <c r="L32" s="49"/>
      <c r="M32" s="49"/>
      <c r="N32" s="49"/>
      <c r="O32" s="49"/>
      <c r="P32" s="49"/>
    </row>
    <row r="33" spans="1:59" ht="17.100000000000001" customHeight="1" x14ac:dyDescent="0.25">
      <c r="A33" s="49"/>
      <c r="B33" s="49"/>
      <c r="C33" s="49"/>
      <c r="D33" s="49"/>
      <c r="E33" s="49"/>
      <c r="F33" s="49"/>
      <c r="G33" s="49"/>
      <c r="H33" s="49"/>
      <c r="I33" s="49"/>
      <c r="J33" s="49"/>
      <c r="K33" s="49"/>
      <c r="L33" s="49"/>
      <c r="M33" s="49"/>
      <c r="N33" s="49"/>
      <c r="O33" s="49"/>
      <c r="P33" s="49"/>
    </row>
    <row r="34" spans="1:59" ht="17.100000000000001" customHeight="1" x14ac:dyDescent="0.25">
      <c r="A34" s="49"/>
      <c r="B34" s="49"/>
      <c r="C34" s="49"/>
      <c r="D34" s="49"/>
      <c r="E34" s="49"/>
      <c r="F34" s="49"/>
      <c r="G34" s="49"/>
      <c r="H34" s="49"/>
      <c r="I34" s="49"/>
      <c r="J34" s="49"/>
      <c r="K34" s="49"/>
      <c r="L34" s="49"/>
      <c r="M34" s="49"/>
      <c r="N34" s="49"/>
      <c r="O34" s="49"/>
      <c r="P34" s="49"/>
    </row>
    <row r="35" spans="1:59" ht="17.100000000000001" customHeight="1" x14ac:dyDescent="0.25">
      <c r="A35" s="49"/>
      <c r="B35" s="49"/>
      <c r="C35" s="49"/>
      <c r="D35" s="49"/>
      <c r="E35" s="49"/>
      <c r="F35" s="49"/>
      <c r="G35" s="49"/>
      <c r="H35" s="49"/>
      <c r="I35" s="49"/>
      <c r="J35" s="49"/>
      <c r="K35" s="49"/>
      <c r="L35" s="49"/>
      <c r="M35" s="49"/>
      <c r="N35" s="49"/>
      <c r="O35" s="49"/>
      <c r="P35" s="49"/>
    </row>
    <row r="36" spans="1:59" ht="17.100000000000001" customHeight="1" x14ac:dyDescent="0.25">
      <c r="A36" s="49"/>
      <c r="B36" s="49"/>
      <c r="C36" s="49"/>
      <c r="D36" s="49"/>
      <c r="E36" s="49"/>
      <c r="F36" s="49"/>
      <c r="G36" s="49"/>
      <c r="H36" s="49"/>
      <c r="I36" s="49"/>
      <c r="J36" s="49"/>
      <c r="K36" s="49"/>
      <c r="L36" s="49"/>
      <c r="M36" s="49"/>
      <c r="N36" s="49"/>
      <c r="O36" s="49"/>
      <c r="P36" s="49"/>
    </row>
    <row r="37" spans="1:59" ht="17.100000000000001" customHeight="1" x14ac:dyDescent="0.25">
      <c r="A37" s="49"/>
      <c r="B37" s="49"/>
      <c r="C37" s="49"/>
      <c r="D37" s="49"/>
      <c r="E37" s="49"/>
      <c r="F37" s="49"/>
      <c r="G37" s="49"/>
      <c r="H37" s="49"/>
      <c r="I37" s="49"/>
      <c r="J37" s="49"/>
      <c r="K37" s="49"/>
      <c r="L37" s="49"/>
      <c r="M37" s="49"/>
      <c r="N37" s="49"/>
      <c r="O37" s="49"/>
      <c r="P37" s="49"/>
    </row>
    <row r="38" spans="1:59" ht="17.100000000000001" customHeight="1" x14ac:dyDescent="0.25">
      <c r="A38" s="49"/>
      <c r="B38" s="49"/>
      <c r="C38" s="49"/>
      <c r="D38" s="49"/>
      <c r="E38" s="49"/>
      <c r="F38" s="49"/>
      <c r="G38" s="49"/>
      <c r="H38" s="49"/>
      <c r="I38" s="49"/>
      <c r="J38" s="49"/>
      <c r="K38" s="49"/>
      <c r="L38" s="49"/>
      <c r="M38" s="49"/>
      <c r="N38" s="49"/>
      <c r="O38" s="49"/>
      <c r="P38" s="49"/>
    </row>
    <row r="39" spans="1:59" ht="17.100000000000001" customHeight="1" x14ac:dyDescent="0.25">
      <c r="A39" s="49"/>
      <c r="B39" s="49"/>
      <c r="C39" s="49"/>
      <c r="D39" s="49"/>
      <c r="E39" s="49"/>
      <c r="F39" s="49"/>
      <c r="G39" s="49"/>
      <c r="H39" s="49"/>
      <c r="I39" s="49"/>
      <c r="J39" s="49"/>
      <c r="K39" s="49"/>
      <c r="L39" s="49"/>
      <c r="M39" s="49"/>
      <c r="N39" s="49"/>
      <c r="O39" s="49"/>
      <c r="P39" s="49"/>
      <c r="BD39" s="69"/>
      <c r="BE39" s="69"/>
      <c r="BF39" s="69"/>
      <c r="BG39" s="69"/>
    </row>
    <row r="40" spans="1:59" ht="17.100000000000001" customHeight="1" x14ac:dyDescent="0.25">
      <c r="A40" s="49"/>
      <c r="B40" s="49"/>
      <c r="C40" s="49"/>
      <c r="D40" s="49"/>
      <c r="E40" s="49"/>
      <c r="F40" s="49"/>
      <c r="G40" s="49"/>
      <c r="H40" s="49"/>
      <c r="I40" s="49"/>
      <c r="J40" s="49"/>
      <c r="K40" s="49"/>
      <c r="L40" s="49"/>
      <c r="M40" s="49"/>
      <c r="N40" s="49"/>
      <c r="O40" s="49"/>
      <c r="P40" s="49"/>
    </row>
    <row r="41" spans="1:59" ht="17.100000000000001" customHeight="1" x14ac:dyDescent="0.25">
      <c r="A41" s="49"/>
      <c r="B41" s="235" t="s">
        <v>4</v>
      </c>
      <c r="C41" s="49"/>
      <c r="D41" s="49"/>
      <c r="E41" s="49"/>
      <c r="F41" s="49"/>
      <c r="G41" s="49"/>
      <c r="H41" s="49"/>
      <c r="I41" s="49"/>
      <c r="J41" s="49"/>
      <c r="K41" s="49"/>
      <c r="L41" s="49"/>
      <c r="M41" s="49"/>
      <c r="N41" s="49"/>
      <c r="O41" s="49"/>
      <c r="P41" s="49"/>
    </row>
    <row r="42" spans="1:59" ht="17.100000000000001" customHeight="1" x14ac:dyDescent="0.25">
      <c r="A42" s="49"/>
      <c r="B42" s="235"/>
      <c r="C42" s="49"/>
      <c r="D42" s="49"/>
      <c r="E42" s="49"/>
      <c r="F42" s="49"/>
      <c r="G42" s="49"/>
      <c r="H42" s="49"/>
      <c r="I42" s="49"/>
      <c r="J42" s="49"/>
      <c r="K42" s="49"/>
      <c r="L42" s="49"/>
      <c r="M42" s="49"/>
      <c r="N42" s="49"/>
      <c r="O42" s="49"/>
      <c r="P42" s="49"/>
    </row>
    <row r="43" spans="1:59" ht="17.100000000000001" customHeight="1" x14ac:dyDescent="0.25">
      <c r="A43" s="49"/>
      <c r="B43" s="237" t="s">
        <v>5</v>
      </c>
      <c r="C43" s="49"/>
      <c r="D43" s="49"/>
      <c r="E43" s="49"/>
      <c r="F43" s="49"/>
      <c r="G43" s="49"/>
      <c r="H43" s="49"/>
      <c r="I43" s="49"/>
      <c r="J43" s="49"/>
      <c r="K43" s="49"/>
      <c r="L43" s="49"/>
      <c r="M43" s="49"/>
      <c r="N43" s="49"/>
      <c r="O43" s="49"/>
      <c r="P43" s="49"/>
    </row>
    <row r="44" spans="1:59" ht="17.100000000000001" customHeight="1" x14ac:dyDescent="0.25">
      <c r="A44" s="49"/>
      <c r="B44" s="235" t="s">
        <v>6</v>
      </c>
      <c r="C44" s="49"/>
      <c r="D44" s="49"/>
      <c r="E44" s="49"/>
      <c r="F44" s="49"/>
      <c r="G44" s="49"/>
      <c r="H44" s="49"/>
      <c r="I44" s="49"/>
      <c r="J44" s="49"/>
      <c r="K44" s="49"/>
      <c r="L44" s="49"/>
      <c r="M44" s="49"/>
      <c r="N44" s="49"/>
      <c r="O44" s="49"/>
      <c r="P44" s="49"/>
    </row>
    <row r="45" spans="1:59" ht="17.100000000000001" customHeight="1" x14ac:dyDescent="0.25">
      <c r="A45" s="49"/>
      <c r="B45" s="235"/>
      <c r="C45" s="49"/>
      <c r="D45" s="49"/>
      <c r="E45" s="49"/>
      <c r="F45" s="49"/>
      <c r="G45" s="49"/>
      <c r="H45" s="49"/>
      <c r="I45" s="49"/>
      <c r="J45" s="49"/>
      <c r="K45" s="49"/>
      <c r="L45" s="49"/>
      <c r="M45" s="49"/>
      <c r="N45" s="49"/>
      <c r="O45" s="49"/>
      <c r="P45" s="49"/>
    </row>
    <row r="46" spans="1:59" ht="17.100000000000001" customHeight="1" x14ac:dyDescent="0.25">
      <c r="A46" s="49"/>
      <c r="B46" s="237" t="s">
        <v>7</v>
      </c>
      <c r="C46" s="49"/>
      <c r="D46" s="49"/>
      <c r="E46" s="49"/>
      <c r="F46" s="49"/>
      <c r="G46" s="49"/>
      <c r="H46" s="49"/>
      <c r="I46" s="49"/>
      <c r="J46" s="49"/>
      <c r="K46" s="49"/>
      <c r="L46" s="49"/>
      <c r="M46" s="49"/>
      <c r="N46" s="49"/>
      <c r="O46" s="49"/>
      <c r="P46" s="49"/>
    </row>
    <row r="47" spans="1:59" ht="17.100000000000001" customHeight="1" x14ac:dyDescent="0.25">
      <c r="A47" s="49"/>
      <c r="B47" s="235" t="s">
        <v>8</v>
      </c>
      <c r="C47" s="235"/>
      <c r="D47" s="49"/>
      <c r="E47" s="49"/>
      <c r="F47" s="49"/>
      <c r="G47" s="49"/>
      <c r="H47" s="49"/>
      <c r="I47" s="49"/>
      <c r="J47" s="49"/>
      <c r="K47" s="49"/>
      <c r="L47" s="49"/>
      <c r="M47" s="49"/>
      <c r="N47" s="49"/>
      <c r="O47" s="49"/>
      <c r="P47" s="49"/>
    </row>
    <row r="48" spans="1:59" ht="17.100000000000001" customHeight="1" x14ac:dyDescent="0.25">
      <c r="A48" s="49"/>
      <c r="B48" s="49"/>
      <c r="C48" s="235"/>
      <c r="D48" s="49"/>
      <c r="E48" s="49"/>
      <c r="F48" s="49"/>
      <c r="G48" s="49"/>
      <c r="H48" s="49"/>
      <c r="I48" s="49"/>
      <c r="J48" s="49"/>
      <c r="K48" s="49"/>
      <c r="L48" s="49"/>
      <c r="M48" s="49"/>
      <c r="N48" s="49"/>
      <c r="O48" s="49"/>
      <c r="P48" s="49"/>
    </row>
    <row r="49" spans="1:16" ht="17.100000000000001" customHeight="1" x14ac:dyDescent="0.25">
      <c r="A49" s="49"/>
      <c r="B49" s="49"/>
      <c r="C49" s="235"/>
      <c r="D49" s="49"/>
      <c r="E49" s="49"/>
      <c r="F49" s="49"/>
      <c r="G49" s="49"/>
      <c r="H49" s="49"/>
      <c r="I49" s="49"/>
      <c r="J49" s="49"/>
      <c r="K49" s="49"/>
      <c r="L49" s="49"/>
      <c r="M49" s="49"/>
      <c r="N49" s="49"/>
      <c r="O49" s="49"/>
      <c r="P49" s="49"/>
    </row>
    <row r="50" spans="1:16" ht="17.100000000000001" customHeight="1" x14ac:dyDescent="0.25">
      <c r="A50" s="49"/>
      <c r="B50" s="49"/>
      <c r="C50" s="49"/>
      <c r="D50" s="49"/>
      <c r="E50" s="49"/>
      <c r="F50" s="49"/>
      <c r="G50" s="49"/>
      <c r="H50" s="49"/>
      <c r="I50" s="49"/>
      <c r="J50" s="49"/>
      <c r="K50" s="49"/>
      <c r="L50" s="49"/>
      <c r="M50" s="49"/>
      <c r="N50" s="49"/>
      <c r="O50" s="49"/>
      <c r="P50" s="49"/>
    </row>
    <row r="51" spans="1:16" ht="17.100000000000001" customHeight="1" x14ac:dyDescent="0.25">
      <c r="A51" s="49"/>
      <c r="B51" s="49"/>
      <c r="C51" s="49"/>
      <c r="D51" s="49"/>
      <c r="E51" s="49"/>
      <c r="F51" s="49"/>
      <c r="G51" s="49"/>
      <c r="H51" s="49"/>
      <c r="I51" s="49"/>
      <c r="J51" s="49"/>
      <c r="K51" s="49"/>
      <c r="L51" s="49"/>
      <c r="M51" s="49"/>
      <c r="N51" s="49"/>
      <c r="O51" s="49"/>
      <c r="P51" s="49"/>
    </row>
    <row r="52" spans="1:16" ht="17.100000000000001" customHeight="1" x14ac:dyDescent="0.25">
      <c r="A52" s="49"/>
      <c r="B52" s="49"/>
      <c r="C52" s="49"/>
      <c r="D52" s="49"/>
      <c r="E52" s="49"/>
      <c r="F52" s="49"/>
      <c r="G52" s="49"/>
      <c r="H52" s="49"/>
      <c r="I52" s="49"/>
      <c r="J52" s="49"/>
      <c r="K52" s="49"/>
      <c r="L52" s="49"/>
      <c r="M52" s="49"/>
      <c r="N52" s="49"/>
      <c r="O52" s="49"/>
      <c r="P52" s="49"/>
    </row>
    <row r="53" spans="1:16" ht="17.100000000000001" customHeight="1" x14ac:dyDescent="0.25">
      <c r="A53" s="49"/>
      <c r="B53" s="237" t="s">
        <v>9</v>
      </c>
      <c r="C53" s="49"/>
      <c r="D53" s="49"/>
      <c r="E53" s="49"/>
      <c r="F53" s="49"/>
      <c r="G53" s="49"/>
      <c r="H53" s="49"/>
      <c r="I53" s="49"/>
      <c r="J53" s="49"/>
      <c r="K53" s="49"/>
      <c r="L53" s="49"/>
      <c r="M53" s="49"/>
      <c r="N53" s="49"/>
      <c r="O53" s="49"/>
      <c r="P53" s="49"/>
    </row>
    <row r="54" spans="1:16" ht="17.100000000000001" customHeight="1" x14ac:dyDescent="0.25">
      <c r="A54" s="49"/>
      <c r="B54" s="235" t="s">
        <v>10</v>
      </c>
      <c r="C54" s="49"/>
      <c r="D54" s="49"/>
      <c r="E54" s="49"/>
      <c r="F54" s="49"/>
      <c r="G54" s="49"/>
      <c r="H54" s="49"/>
      <c r="I54" s="49"/>
      <c r="J54" s="49"/>
      <c r="K54" s="49"/>
      <c r="L54" s="49"/>
      <c r="M54" s="49"/>
      <c r="N54" s="49"/>
      <c r="O54" s="49"/>
      <c r="P54" s="49"/>
    </row>
    <row r="55" spans="1:16" ht="17.100000000000001" customHeight="1" x14ac:dyDescent="0.25">
      <c r="A55" s="49"/>
      <c r="B55" s="49"/>
      <c r="C55" s="49"/>
      <c r="D55" s="49"/>
      <c r="E55" s="49"/>
      <c r="F55" s="49"/>
      <c r="G55" s="49"/>
      <c r="H55" s="49"/>
      <c r="I55" s="49"/>
      <c r="J55" s="49"/>
      <c r="K55" s="49"/>
      <c r="L55" s="49"/>
      <c r="M55" s="49"/>
      <c r="N55" s="49"/>
      <c r="O55" s="49"/>
      <c r="P55" s="49"/>
    </row>
    <row r="56" spans="1:16" ht="17.100000000000001" customHeight="1" x14ac:dyDescent="0.25">
      <c r="A56" s="49"/>
      <c r="B56" s="49"/>
      <c r="C56" s="49"/>
      <c r="D56" s="49"/>
      <c r="E56" s="49"/>
      <c r="F56" s="49"/>
      <c r="G56" s="49"/>
      <c r="H56" s="49"/>
      <c r="I56" s="49"/>
      <c r="J56" s="49"/>
      <c r="K56" s="49"/>
      <c r="L56" s="49"/>
      <c r="M56" s="49"/>
      <c r="N56" s="49"/>
      <c r="O56" s="49"/>
      <c r="P56" s="49"/>
    </row>
    <row r="57" spans="1:16" ht="17.100000000000001" customHeight="1" x14ac:dyDescent="0.25">
      <c r="A57" s="49"/>
      <c r="B57" s="49"/>
      <c r="C57" s="235"/>
      <c r="D57" s="49"/>
      <c r="E57" s="49"/>
      <c r="F57" s="49"/>
      <c r="G57" s="49"/>
      <c r="H57" s="49"/>
      <c r="I57" s="49"/>
      <c r="J57" s="49"/>
      <c r="K57" s="49"/>
      <c r="L57" s="49"/>
      <c r="M57" s="49"/>
      <c r="N57" s="49"/>
      <c r="O57" s="49"/>
      <c r="P57" s="49"/>
    </row>
    <row r="58" spans="1:16" ht="17.100000000000001" customHeight="1" x14ac:dyDescent="0.25">
      <c r="A58" s="49"/>
      <c r="B58" s="49"/>
      <c r="C58" s="235"/>
      <c r="D58" s="49"/>
      <c r="E58" s="49"/>
      <c r="F58" s="49"/>
      <c r="G58" s="49"/>
      <c r="H58" s="49"/>
      <c r="I58" s="49"/>
      <c r="J58" s="49"/>
      <c r="K58" s="49"/>
      <c r="L58" s="49"/>
      <c r="M58" s="49"/>
      <c r="N58" s="49"/>
      <c r="O58" s="49"/>
      <c r="P58" s="49"/>
    </row>
    <row r="59" spans="1:16" ht="17.100000000000001" customHeight="1" x14ac:dyDescent="0.25">
      <c r="A59" s="49"/>
      <c r="B59" s="237" t="s">
        <v>11</v>
      </c>
      <c r="C59" s="235"/>
      <c r="D59" s="49"/>
      <c r="E59" s="49"/>
      <c r="F59" s="49"/>
      <c r="G59" s="49"/>
      <c r="H59" s="49"/>
      <c r="I59" s="49"/>
      <c r="J59" s="49"/>
      <c r="K59" s="49"/>
      <c r="L59" s="49"/>
      <c r="M59" s="49"/>
      <c r="N59" s="49"/>
      <c r="O59" s="49"/>
      <c r="P59" s="49"/>
    </row>
    <row r="60" spans="1:16" ht="17.100000000000001" customHeight="1" x14ac:dyDescent="0.25">
      <c r="A60" s="49"/>
      <c r="B60" s="235" t="s">
        <v>12</v>
      </c>
      <c r="C60" s="49"/>
      <c r="D60" s="49"/>
      <c r="E60" s="49"/>
      <c r="F60" s="49"/>
      <c r="G60" s="49"/>
      <c r="H60" s="49"/>
      <c r="I60" s="49"/>
      <c r="J60" s="49"/>
      <c r="K60" s="49"/>
      <c r="L60" s="49"/>
      <c r="M60" s="49"/>
      <c r="N60" s="49"/>
      <c r="O60" s="49"/>
      <c r="P60" s="49"/>
    </row>
    <row r="61" spans="1:16" ht="17.100000000000001" customHeight="1" x14ac:dyDescent="0.25">
      <c r="A61" s="49"/>
      <c r="B61" s="49"/>
      <c r="C61" s="49"/>
      <c r="D61" s="49"/>
      <c r="E61" s="49"/>
      <c r="F61" s="49"/>
      <c r="G61" s="49"/>
      <c r="H61" s="49"/>
      <c r="I61" s="49"/>
      <c r="J61" s="49"/>
      <c r="K61" s="49"/>
      <c r="L61" s="49"/>
      <c r="M61" s="49"/>
      <c r="N61" s="49"/>
      <c r="O61" s="49"/>
      <c r="P61" s="49"/>
    </row>
    <row r="62" spans="1:16" ht="17.100000000000001" customHeight="1" x14ac:dyDescent="0.25">
      <c r="A62" s="49"/>
      <c r="B62" s="49"/>
      <c r="C62" s="235"/>
      <c r="D62" s="49"/>
      <c r="E62" s="49"/>
      <c r="F62" s="49"/>
      <c r="G62" s="49"/>
      <c r="H62" s="49"/>
      <c r="I62" s="49"/>
      <c r="J62" s="49"/>
      <c r="K62" s="49"/>
      <c r="L62" s="49"/>
      <c r="M62" s="49"/>
      <c r="N62" s="49"/>
      <c r="O62" s="49"/>
      <c r="P62" s="49"/>
    </row>
    <row r="63" spans="1:16" ht="17.100000000000001" customHeight="1" x14ac:dyDescent="0.25">
      <c r="A63" s="49"/>
      <c r="B63" s="49"/>
      <c r="C63" s="235"/>
      <c r="D63" s="49"/>
      <c r="E63" s="49"/>
      <c r="F63" s="49"/>
      <c r="G63" s="49"/>
      <c r="H63" s="49"/>
      <c r="I63" s="49"/>
      <c r="J63" s="49"/>
      <c r="K63" s="49"/>
      <c r="L63" s="49"/>
      <c r="M63" s="49"/>
      <c r="N63" s="49"/>
      <c r="O63" s="49"/>
      <c r="P63" s="49"/>
    </row>
    <row r="64" spans="1:16" ht="17.100000000000001" customHeight="1" x14ac:dyDescent="0.25">
      <c r="A64" s="49"/>
      <c r="B64" s="49"/>
      <c r="C64" s="235"/>
      <c r="D64" s="49"/>
      <c r="E64" s="49"/>
      <c r="F64" s="49"/>
      <c r="G64" s="49"/>
      <c r="H64" s="49"/>
      <c r="I64" s="49"/>
      <c r="J64" s="49"/>
      <c r="K64" s="49"/>
      <c r="L64" s="49"/>
      <c r="M64" s="49"/>
      <c r="N64" s="49"/>
      <c r="O64" s="49"/>
      <c r="P64" s="49"/>
    </row>
    <row r="65" spans="1:16" ht="17.100000000000001" customHeight="1" x14ac:dyDescent="0.25">
      <c r="A65" s="49"/>
      <c r="B65" s="49"/>
      <c r="C65" s="49"/>
      <c r="D65" s="49"/>
      <c r="E65" s="49"/>
      <c r="F65" s="49"/>
      <c r="G65" s="49"/>
      <c r="H65" s="49"/>
      <c r="I65" s="49"/>
      <c r="J65" s="49"/>
      <c r="K65" s="49"/>
      <c r="L65" s="49"/>
      <c r="M65" s="49"/>
      <c r="N65" s="49"/>
      <c r="O65" s="49"/>
      <c r="P65" s="49"/>
    </row>
    <row r="66" spans="1:16" ht="17.100000000000001" customHeight="1" x14ac:dyDescent="0.25">
      <c r="A66" s="49"/>
      <c r="B66" s="49"/>
      <c r="C66" s="49"/>
      <c r="D66" s="49"/>
      <c r="E66" s="49"/>
      <c r="F66" s="49"/>
      <c r="G66" s="49"/>
      <c r="H66" s="49"/>
      <c r="I66" s="49"/>
      <c r="J66" s="49"/>
      <c r="K66" s="49"/>
      <c r="L66" s="49"/>
      <c r="M66" s="49"/>
      <c r="N66" s="49"/>
      <c r="O66" s="49"/>
      <c r="P66" s="49"/>
    </row>
    <row r="67" spans="1:16" ht="17.100000000000001" customHeight="1" x14ac:dyDescent="0.25">
      <c r="A67" s="49"/>
      <c r="B67" s="49"/>
      <c r="C67" s="235"/>
      <c r="D67" s="49"/>
      <c r="E67" s="49"/>
      <c r="F67" s="49"/>
      <c r="G67" s="49"/>
      <c r="H67" s="49"/>
      <c r="I67" s="49"/>
      <c r="J67" s="49"/>
      <c r="K67" s="49"/>
      <c r="L67" s="49"/>
      <c r="M67" s="49"/>
      <c r="N67" s="49"/>
      <c r="O67" s="49"/>
      <c r="P67" s="49"/>
    </row>
    <row r="68" spans="1:16" ht="17.100000000000001" customHeight="1" x14ac:dyDescent="0.25">
      <c r="A68" s="49"/>
      <c r="B68" s="49"/>
      <c r="C68" s="235"/>
      <c r="D68" s="49"/>
      <c r="E68" s="49"/>
      <c r="F68" s="49"/>
      <c r="G68" s="49"/>
      <c r="H68" s="49"/>
      <c r="I68" s="49"/>
      <c r="J68" s="49"/>
      <c r="K68" s="49"/>
      <c r="L68" s="49"/>
      <c r="M68" s="49"/>
      <c r="N68" s="49"/>
      <c r="O68" s="49"/>
      <c r="P68" s="49"/>
    </row>
    <row r="69" spans="1:16" ht="17.100000000000001" customHeight="1" x14ac:dyDescent="0.25">
      <c r="A69" s="49"/>
      <c r="B69" s="49"/>
      <c r="C69" s="235"/>
      <c r="D69" s="49"/>
      <c r="E69" s="49"/>
      <c r="F69" s="49"/>
      <c r="G69" s="49"/>
      <c r="H69" s="49"/>
      <c r="I69" s="49"/>
      <c r="J69" s="49"/>
      <c r="K69" s="49"/>
      <c r="L69" s="49"/>
      <c r="M69" s="49"/>
      <c r="N69" s="49"/>
      <c r="O69" s="49"/>
      <c r="P69" s="49"/>
    </row>
    <row r="70" spans="1:16" ht="17.100000000000001" customHeight="1" x14ac:dyDescent="0.25">
      <c r="A70" s="49"/>
      <c r="B70" s="237" t="s">
        <v>13</v>
      </c>
      <c r="C70" s="49"/>
      <c r="D70" s="49"/>
      <c r="E70" s="49"/>
      <c r="F70" s="49"/>
      <c r="G70" s="49"/>
      <c r="H70" s="49"/>
      <c r="I70" s="49"/>
      <c r="J70" s="49"/>
      <c r="K70" s="49"/>
      <c r="L70" s="49"/>
      <c r="M70" s="49"/>
      <c r="N70" s="49"/>
      <c r="O70" s="49"/>
      <c r="P70" s="49"/>
    </row>
    <row r="71" spans="1:16" ht="17.100000000000001" customHeight="1" x14ac:dyDescent="0.25">
      <c r="A71" s="49"/>
      <c r="B71" s="235" t="s">
        <v>14</v>
      </c>
      <c r="C71" s="49"/>
      <c r="D71" s="49"/>
      <c r="E71" s="49"/>
      <c r="F71" s="49"/>
      <c r="G71" s="49"/>
      <c r="H71" s="49"/>
      <c r="I71" s="49"/>
      <c r="J71" s="49"/>
      <c r="K71" s="49"/>
      <c r="L71" s="49"/>
      <c r="M71" s="49"/>
      <c r="N71" s="49"/>
      <c r="O71" s="49"/>
      <c r="P71" s="49"/>
    </row>
    <row r="72" spans="1:16" ht="17.100000000000001" customHeight="1" x14ac:dyDescent="0.25">
      <c r="A72" s="49"/>
      <c r="B72" s="49"/>
      <c r="C72" s="235"/>
      <c r="D72" s="49"/>
      <c r="E72" s="49"/>
      <c r="F72" s="49"/>
      <c r="G72" s="49"/>
      <c r="H72" s="49"/>
      <c r="I72" s="49"/>
      <c r="J72" s="49"/>
      <c r="K72" s="49"/>
      <c r="L72" s="49"/>
      <c r="M72" s="49"/>
      <c r="N72" s="49"/>
      <c r="O72" s="49"/>
      <c r="P72" s="49"/>
    </row>
    <row r="73" spans="1:16" ht="17.100000000000001" customHeight="1" x14ac:dyDescent="0.25">
      <c r="A73" s="49"/>
      <c r="B73" s="49"/>
      <c r="C73" s="235"/>
      <c r="D73" s="49"/>
      <c r="E73" s="49"/>
      <c r="F73" s="49"/>
      <c r="G73" s="49"/>
      <c r="H73" s="49"/>
      <c r="I73" s="49"/>
      <c r="J73" s="49"/>
      <c r="K73" s="49"/>
      <c r="L73" s="49"/>
      <c r="M73" s="49"/>
      <c r="N73" s="49"/>
      <c r="O73" s="49"/>
      <c r="P73" s="49"/>
    </row>
    <row r="74" spans="1:16" ht="17.100000000000001" customHeight="1" x14ac:dyDescent="0.25">
      <c r="A74" s="49"/>
      <c r="B74" s="49"/>
      <c r="C74" s="235"/>
      <c r="D74" s="49"/>
      <c r="E74" s="49"/>
      <c r="F74" s="49"/>
      <c r="G74" s="49"/>
      <c r="H74" s="49"/>
      <c r="I74" s="49"/>
      <c r="J74" s="49"/>
      <c r="K74" s="49"/>
      <c r="L74" s="49"/>
      <c r="M74" s="49"/>
      <c r="N74" s="49"/>
      <c r="O74" s="49"/>
      <c r="P74" s="49"/>
    </row>
    <row r="75" spans="1:16" ht="17.100000000000001" customHeight="1" x14ac:dyDescent="0.25">
      <c r="A75" s="49"/>
      <c r="B75" s="49"/>
      <c r="C75" s="49"/>
      <c r="D75" s="49"/>
      <c r="E75" s="49"/>
      <c r="F75" s="49"/>
      <c r="G75" s="49"/>
      <c r="H75" s="49"/>
      <c r="I75" s="49"/>
      <c r="J75" s="49"/>
      <c r="K75" s="49"/>
      <c r="L75" s="49"/>
      <c r="M75" s="49"/>
      <c r="N75" s="49"/>
      <c r="O75" s="49"/>
      <c r="P75" s="49"/>
    </row>
    <row r="76" spans="1:16" ht="17.100000000000001" customHeight="1" x14ac:dyDescent="0.25">
      <c r="A76" s="49"/>
      <c r="B76" s="49"/>
      <c r="C76" s="49"/>
      <c r="D76" s="49"/>
      <c r="E76" s="49"/>
      <c r="F76" s="49"/>
      <c r="G76" s="49"/>
      <c r="H76" s="49"/>
      <c r="I76" s="49"/>
      <c r="J76" s="49"/>
      <c r="K76" s="49"/>
      <c r="L76" s="49"/>
      <c r="M76" s="49"/>
      <c r="N76" s="49"/>
      <c r="O76" s="49"/>
      <c r="P76" s="49"/>
    </row>
    <row r="77" spans="1:16" ht="17.100000000000001" customHeight="1" x14ac:dyDescent="0.25">
      <c r="A77" s="49"/>
      <c r="B77" s="49"/>
      <c r="C77" s="49"/>
      <c r="D77" s="49"/>
      <c r="E77" s="49"/>
      <c r="F77" s="49"/>
      <c r="G77" s="49"/>
      <c r="H77" s="49"/>
      <c r="I77" s="49"/>
      <c r="J77" s="49"/>
      <c r="K77" s="49"/>
      <c r="L77" s="49"/>
      <c r="M77" s="49"/>
      <c r="N77" s="49"/>
      <c r="O77" s="49"/>
      <c r="P77" s="49"/>
    </row>
    <row r="78" spans="1:16" ht="17.100000000000001" customHeight="1" x14ac:dyDescent="0.25">
      <c r="A78" s="49"/>
      <c r="B78" s="49"/>
      <c r="C78" s="49"/>
      <c r="D78" s="49"/>
      <c r="E78" s="49"/>
      <c r="F78" s="49"/>
      <c r="G78" s="49"/>
      <c r="H78" s="49"/>
      <c r="I78" s="49"/>
      <c r="J78" s="49"/>
      <c r="K78" s="49"/>
      <c r="L78" s="49"/>
      <c r="M78" s="49"/>
      <c r="N78" s="49"/>
      <c r="O78" s="49"/>
      <c r="P78" s="49"/>
    </row>
    <row r="79" spans="1:16" ht="17.100000000000001" customHeight="1" thickBot="1" x14ac:dyDescent="0.3">
      <c r="A79" s="49"/>
      <c r="B79" s="236" t="s">
        <v>15</v>
      </c>
      <c r="C79" s="49"/>
      <c r="D79" s="49"/>
      <c r="E79" s="49"/>
      <c r="F79" s="49"/>
      <c r="G79" s="49"/>
      <c r="H79" s="49"/>
      <c r="I79" s="49"/>
      <c r="J79" s="49"/>
      <c r="K79" s="49"/>
      <c r="L79" s="49"/>
      <c r="M79" s="49"/>
      <c r="N79" s="49"/>
      <c r="O79" s="49"/>
      <c r="P79" s="49"/>
    </row>
    <row r="80" spans="1:16" ht="17.100000000000001" customHeight="1" x14ac:dyDescent="0.25">
      <c r="A80" s="49"/>
      <c r="B80" s="235" t="s">
        <v>16</v>
      </c>
      <c r="C80" s="49"/>
      <c r="D80" s="49"/>
      <c r="E80" s="49"/>
      <c r="F80" s="49"/>
      <c r="G80" s="49"/>
      <c r="H80" s="49"/>
      <c r="I80" s="49"/>
      <c r="J80" s="49"/>
      <c r="K80" s="49"/>
      <c r="L80" s="49"/>
      <c r="M80" s="49"/>
      <c r="N80" s="49"/>
      <c r="O80" s="49"/>
      <c r="P80" s="49"/>
    </row>
    <row r="81" spans="1:16" ht="17.100000000000001" customHeight="1" x14ac:dyDescent="0.25">
      <c r="A81" s="49"/>
      <c r="B81" s="235"/>
      <c r="C81" s="49"/>
      <c r="D81" s="49"/>
      <c r="E81" s="49"/>
      <c r="F81" s="49"/>
      <c r="G81" s="49"/>
      <c r="H81" s="49"/>
      <c r="I81" s="49"/>
      <c r="J81" s="49"/>
      <c r="K81" s="49"/>
      <c r="L81" s="49"/>
      <c r="M81" s="49"/>
      <c r="N81" s="49"/>
      <c r="O81" s="49"/>
      <c r="P81" s="49"/>
    </row>
    <row r="82" spans="1:16" ht="17.100000000000001" customHeight="1" x14ac:dyDescent="0.25">
      <c r="A82" s="49"/>
      <c r="B82" s="235" t="s">
        <v>17</v>
      </c>
      <c r="C82" s="49"/>
      <c r="D82" s="49"/>
      <c r="E82" s="49"/>
      <c r="F82" s="49"/>
      <c r="G82" s="49"/>
      <c r="H82" s="49"/>
      <c r="I82" s="49"/>
      <c r="J82" s="49"/>
      <c r="K82" s="49"/>
      <c r="L82" s="49"/>
      <c r="M82" s="49"/>
      <c r="N82" s="49"/>
      <c r="O82" s="49"/>
      <c r="P82" s="49"/>
    </row>
    <row r="83" spans="1:16" ht="17.100000000000001" customHeight="1" x14ac:dyDescent="0.25">
      <c r="A83" s="49"/>
      <c r="B83" s="235"/>
      <c r="C83" s="49"/>
      <c r="D83" s="49"/>
      <c r="E83" s="49"/>
      <c r="F83" s="49"/>
      <c r="G83" s="49"/>
      <c r="H83" s="49"/>
      <c r="I83" s="49"/>
      <c r="J83" s="49"/>
      <c r="K83" s="49"/>
      <c r="L83" s="49"/>
      <c r="M83" s="49"/>
      <c r="N83" s="49"/>
      <c r="O83" s="49"/>
      <c r="P83" s="49"/>
    </row>
    <row r="84" spans="1:16" ht="17.100000000000001" customHeight="1" x14ac:dyDescent="0.25">
      <c r="A84" s="49"/>
      <c r="B84" s="237" t="s">
        <v>18</v>
      </c>
      <c r="C84" s="49"/>
      <c r="D84" s="49"/>
      <c r="E84" s="49"/>
      <c r="F84" s="49"/>
      <c r="G84" s="49"/>
      <c r="H84" s="49"/>
      <c r="I84" s="49"/>
      <c r="J84" s="49"/>
      <c r="K84" s="49"/>
      <c r="L84" s="49"/>
      <c r="M84" s="49"/>
      <c r="N84" s="49"/>
      <c r="O84" s="49"/>
      <c r="P84" s="49"/>
    </row>
    <row r="85" spans="1:16" ht="17.100000000000001" customHeight="1" x14ac:dyDescent="0.25">
      <c r="A85" s="49"/>
      <c r="B85" s="235" t="s">
        <v>19</v>
      </c>
      <c r="C85" s="49"/>
      <c r="D85" s="49"/>
      <c r="E85" s="49"/>
      <c r="F85" s="49"/>
      <c r="G85" s="49"/>
      <c r="H85" s="49"/>
      <c r="I85" s="49"/>
      <c r="J85" s="49"/>
      <c r="K85" s="49"/>
      <c r="L85" s="49"/>
      <c r="M85" s="49"/>
      <c r="N85" s="49"/>
      <c r="O85" s="49"/>
      <c r="P85" s="49"/>
    </row>
    <row r="86" spans="1:16" ht="17.100000000000001" customHeight="1" x14ac:dyDescent="0.25">
      <c r="A86" s="49"/>
      <c r="B86" s="235"/>
      <c r="C86" s="49"/>
      <c r="D86" s="49"/>
      <c r="E86" s="49"/>
      <c r="F86" s="49"/>
      <c r="G86" s="49"/>
      <c r="H86" s="49"/>
      <c r="I86" s="49"/>
      <c r="J86" s="49"/>
      <c r="K86" s="49"/>
      <c r="L86" s="49"/>
      <c r="M86" s="49"/>
      <c r="N86" s="49"/>
      <c r="O86" s="49"/>
      <c r="P86" s="49"/>
    </row>
    <row r="87" spans="1:16" ht="17.100000000000001" customHeight="1" x14ac:dyDescent="0.25">
      <c r="A87" s="49"/>
      <c r="B87" s="237" t="s">
        <v>20</v>
      </c>
      <c r="C87" s="49"/>
      <c r="D87" s="49"/>
      <c r="E87" s="49"/>
      <c r="F87" s="49"/>
      <c r="G87" s="49"/>
      <c r="H87" s="49"/>
      <c r="I87" s="49"/>
      <c r="J87" s="49"/>
      <c r="K87" s="49"/>
      <c r="L87" s="49"/>
      <c r="M87" s="49"/>
      <c r="N87" s="49"/>
      <c r="O87" s="49"/>
      <c r="P87" s="49"/>
    </row>
    <row r="88" spans="1:16" ht="17.100000000000001" customHeight="1" x14ac:dyDescent="0.25">
      <c r="A88" s="49"/>
      <c r="B88" s="235" t="s">
        <v>21</v>
      </c>
      <c r="C88" s="49"/>
      <c r="D88" s="49"/>
      <c r="E88" s="49"/>
      <c r="F88" s="49"/>
      <c r="G88" s="49"/>
      <c r="H88" s="49"/>
      <c r="I88" s="49"/>
      <c r="J88" s="49"/>
      <c r="K88" s="49"/>
      <c r="L88" s="49"/>
      <c r="M88" s="49"/>
      <c r="N88" s="49"/>
      <c r="O88" s="49"/>
      <c r="P88" s="49"/>
    </row>
    <row r="89" spans="1:16" ht="17.100000000000001" customHeight="1" x14ac:dyDescent="0.25">
      <c r="A89" s="49"/>
      <c r="B89" s="235"/>
      <c r="C89" s="49"/>
      <c r="D89" s="49"/>
      <c r="E89" s="49"/>
      <c r="F89" s="49"/>
      <c r="G89" s="49"/>
      <c r="H89" s="49"/>
      <c r="I89" s="49"/>
      <c r="J89" s="49"/>
      <c r="K89" s="49"/>
      <c r="L89" s="49"/>
      <c r="M89" s="49"/>
      <c r="N89" s="49"/>
      <c r="O89" s="49"/>
      <c r="P89" s="49"/>
    </row>
    <row r="90" spans="1:16" ht="17.100000000000001" customHeight="1" x14ac:dyDescent="0.25">
      <c r="A90" s="49"/>
      <c r="B90" s="234" t="s">
        <v>22</v>
      </c>
      <c r="C90" s="49"/>
      <c r="D90" s="49"/>
      <c r="E90" s="49"/>
      <c r="F90" s="49"/>
      <c r="G90" s="49"/>
      <c r="H90" s="49"/>
      <c r="I90" s="49"/>
      <c r="J90" s="49"/>
      <c r="K90" s="49"/>
      <c r="L90" s="49"/>
      <c r="M90" s="49"/>
      <c r="N90" s="49"/>
      <c r="O90" s="49"/>
      <c r="P90" s="49"/>
    </row>
    <row r="91" spans="1:16" ht="17.100000000000001" customHeight="1" x14ac:dyDescent="0.25">
      <c r="A91" s="49"/>
      <c r="B91" s="49"/>
      <c r="C91" s="235"/>
      <c r="D91" s="49"/>
      <c r="E91" s="49"/>
      <c r="F91" s="49"/>
      <c r="G91" s="49"/>
      <c r="H91" s="49"/>
      <c r="I91" s="49"/>
      <c r="J91" s="49"/>
      <c r="K91" s="49"/>
      <c r="L91" s="49"/>
      <c r="M91" s="49"/>
      <c r="N91" s="49"/>
      <c r="O91" s="49"/>
      <c r="P91" s="49"/>
    </row>
    <row r="92" spans="1:16" ht="17.100000000000001" customHeight="1" x14ac:dyDescent="0.25">
      <c r="A92" s="49"/>
      <c r="B92" s="49"/>
      <c r="C92" s="235"/>
      <c r="D92" s="49"/>
      <c r="E92" s="49"/>
      <c r="F92" s="49"/>
      <c r="G92" s="49"/>
      <c r="H92" s="49"/>
      <c r="I92" s="49"/>
      <c r="J92" s="49"/>
      <c r="K92" s="49"/>
      <c r="L92" s="49"/>
      <c r="M92" s="49"/>
      <c r="N92" s="49"/>
      <c r="O92" s="49"/>
      <c r="P92" s="49"/>
    </row>
    <row r="93" spans="1:16" ht="17.100000000000001" customHeight="1" x14ac:dyDescent="0.25">
      <c r="A93" s="49"/>
      <c r="B93" s="49"/>
      <c r="C93" s="235"/>
      <c r="D93" s="49"/>
      <c r="E93" s="49"/>
      <c r="F93" s="49"/>
      <c r="G93" s="49"/>
      <c r="H93" s="49"/>
      <c r="I93" s="49"/>
      <c r="J93" s="49"/>
      <c r="K93" s="49"/>
      <c r="L93" s="49"/>
      <c r="M93" s="49"/>
      <c r="N93" s="49"/>
      <c r="O93" s="49"/>
      <c r="P93" s="49"/>
    </row>
    <row r="94" spans="1:16" ht="17.100000000000001" customHeight="1" x14ac:dyDescent="0.25">
      <c r="A94" s="49"/>
      <c r="B94" s="49"/>
      <c r="C94" s="235"/>
      <c r="D94" s="49"/>
      <c r="E94" s="49"/>
      <c r="F94" s="49"/>
      <c r="G94" s="49"/>
      <c r="H94" s="49"/>
      <c r="I94" s="49"/>
      <c r="J94" s="49"/>
      <c r="K94" s="49"/>
      <c r="L94" s="49"/>
      <c r="M94" s="49"/>
      <c r="N94" s="49"/>
      <c r="O94" s="49"/>
      <c r="P94" s="49"/>
    </row>
    <row r="95" spans="1:16" ht="17.100000000000001" customHeight="1" x14ac:dyDescent="0.25">
      <c r="A95" s="49"/>
      <c r="B95" s="49"/>
      <c r="C95" s="235"/>
      <c r="D95" s="49"/>
      <c r="E95" s="49"/>
      <c r="F95" s="49"/>
      <c r="G95" s="49"/>
      <c r="H95" s="49"/>
      <c r="I95" s="49"/>
      <c r="J95" s="49"/>
      <c r="K95" s="49"/>
      <c r="L95" s="49"/>
      <c r="M95" s="49"/>
      <c r="N95" s="49"/>
      <c r="O95" s="49"/>
      <c r="P95" s="49"/>
    </row>
    <row r="96" spans="1:16" ht="17.100000000000001" customHeight="1" x14ac:dyDescent="0.25">
      <c r="A96" s="49"/>
      <c r="B96" s="234" t="s">
        <v>23</v>
      </c>
      <c r="C96" s="49"/>
      <c r="D96" s="49"/>
      <c r="E96" s="49"/>
      <c r="F96" s="49"/>
      <c r="G96" s="49"/>
      <c r="H96" s="49"/>
      <c r="I96" s="49"/>
      <c r="J96" s="49"/>
      <c r="K96" s="49"/>
      <c r="L96" s="49"/>
      <c r="M96" s="49"/>
      <c r="N96" s="49"/>
      <c r="O96" s="49"/>
      <c r="P96" s="49"/>
    </row>
    <row r="97" spans="1:16" ht="17.100000000000001" customHeight="1" x14ac:dyDescent="0.25">
      <c r="A97" s="49"/>
      <c r="B97" s="234"/>
      <c r="C97" s="49"/>
      <c r="D97" s="49"/>
      <c r="E97" s="49"/>
      <c r="F97" s="49"/>
      <c r="G97" s="49"/>
      <c r="H97" s="49"/>
      <c r="I97" s="49"/>
      <c r="J97" s="49"/>
      <c r="K97" s="49"/>
      <c r="L97" s="49"/>
      <c r="M97" s="49"/>
      <c r="N97" s="49"/>
      <c r="O97" s="49"/>
      <c r="P97" s="49"/>
    </row>
    <row r="98" spans="1:16" ht="17.100000000000001" customHeight="1" x14ac:dyDescent="0.25">
      <c r="A98" s="49"/>
      <c r="B98" s="49"/>
      <c r="C98" s="235"/>
      <c r="D98" s="49"/>
      <c r="E98" s="49"/>
      <c r="F98" s="49"/>
      <c r="G98" s="49"/>
      <c r="H98" s="49"/>
      <c r="I98" s="49"/>
      <c r="J98" s="49"/>
      <c r="K98" s="49"/>
      <c r="L98" s="49"/>
      <c r="M98" s="49"/>
      <c r="N98" s="49"/>
      <c r="O98" s="49"/>
      <c r="P98" s="49"/>
    </row>
    <row r="99" spans="1:16" ht="17.100000000000001" customHeight="1" x14ac:dyDescent="0.25">
      <c r="A99" s="49"/>
      <c r="B99" s="49"/>
      <c r="C99" s="235"/>
      <c r="D99" s="49"/>
      <c r="E99" s="49"/>
      <c r="F99" s="49"/>
      <c r="G99" s="49"/>
      <c r="H99" s="49"/>
      <c r="I99" s="49"/>
      <c r="J99" s="49"/>
      <c r="K99" s="49"/>
      <c r="L99" s="49"/>
      <c r="M99" s="49"/>
      <c r="N99" s="49"/>
      <c r="O99" s="49"/>
      <c r="P99" s="49"/>
    </row>
    <row r="100" spans="1:16" ht="17.100000000000001" customHeight="1" x14ac:dyDescent="0.25">
      <c r="A100" s="49"/>
      <c r="B100" s="49"/>
      <c r="C100" s="235"/>
      <c r="D100" s="49"/>
      <c r="E100" s="49"/>
      <c r="F100" s="49"/>
      <c r="G100" s="49"/>
      <c r="H100" s="49"/>
      <c r="I100" s="49"/>
      <c r="J100" s="49"/>
      <c r="K100" s="49"/>
      <c r="L100" s="49"/>
      <c r="M100" s="49"/>
      <c r="N100" s="49"/>
      <c r="O100" s="49"/>
      <c r="P100" s="49"/>
    </row>
    <row r="101" spans="1:16" ht="17.100000000000001" customHeight="1" x14ac:dyDescent="0.25">
      <c r="A101" s="49"/>
      <c r="B101" s="234" t="s">
        <v>24</v>
      </c>
      <c r="C101" s="49"/>
      <c r="D101" s="49"/>
      <c r="E101" s="49"/>
      <c r="F101" s="49"/>
      <c r="G101" s="49"/>
      <c r="H101" s="49"/>
      <c r="I101" s="49"/>
      <c r="J101" s="49"/>
      <c r="K101" s="49"/>
      <c r="L101" s="49"/>
      <c r="M101" s="49"/>
      <c r="N101" s="49"/>
      <c r="O101" s="49"/>
      <c r="P101" s="49"/>
    </row>
    <row r="102" spans="1:16" ht="17.100000000000001" customHeight="1" x14ac:dyDescent="0.25">
      <c r="A102" s="49"/>
      <c r="B102" s="235"/>
      <c r="C102" s="49"/>
      <c r="D102" s="49"/>
      <c r="E102" s="49"/>
      <c r="F102" s="49"/>
      <c r="G102" s="49"/>
      <c r="H102" s="49"/>
      <c r="I102" s="49"/>
      <c r="J102" s="49"/>
      <c r="K102" s="49"/>
      <c r="L102" s="49"/>
      <c r="M102" s="49"/>
      <c r="N102" s="49"/>
      <c r="O102" s="49"/>
      <c r="P102" s="49"/>
    </row>
    <row r="103" spans="1:16" ht="17.100000000000001" customHeight="1" x14ac:dyDescent="0.25">
      <c r="A103" s="49"/>
      <c r="B103" s="238" t="s">
        <v>25</v>
      </c>
      <c r="C103" s="49"/>
      <c r="D103" s="49"/>
      <c r="E103" s="49"/>
      <c r="F103" s="49"/>
      <c r="G103" s="49"/>
      <c r="H103" s="49"/>
      <c r="I103" s="49"/>
      <c r="J103" s="49"/>
      <c r="K103" s="49"/>
      <c r="L103" s="49"/>
      <c r="M103" s="49"/>
      <c r="N103" s="49"/>
      <c r="O103" s="49"/>
      <c r="P103" s="49"/>
    </row>
    <row r="104" spans="1:16" ht="17.100000000000001" customHeight="1" x14ac:dyDescent="0.25">
      <c r="A104" s="49"/>
      <c r="B104" s="235"/>
      <c r="C104" s="49"/>
      <c r="D104" s="49"/>
      <c r="E104" s="49"/>
      <c r="F104" s="49"/>
      <c r="G104" s="49"/>
      <c r="H104" s="49"/>
      <c r="I104" s="49"/>
      <c r="J104" s="49"/>
      <c r="K104" s="49"/>
      <c r="L104" s="49"/>
      <c r="M104" s="49"/>
      <c r="N104" s="49"/>
      <c r="O104" s="49"/>
      <c r="P104" s="49"/>
    </row>
    <row r="105" spans="1:16" ht="17.100000000000001" customHeight="1" x14ac:dyDescent="0.25">
      <c r="A105" s="49"/>
      <c r="B105" s="238" t="s">
        <v>26</v>
      </c>
      <c r="C105" s="49"/>
      <c r="D105" s="49"/>
      <c r="E105" s="49"/>
      <c r="F105" s="49"/>
      <c r="G105" s="49"/>
      <c r="H105" s="49"/>
      <c r="I105" s="49"/>
      <c r="J105" s="49"/>
      <c r="K105" s="49"/>
      <c r="L105" s="49"/>
      <c r="M105" s="49"/>
      <c r="N105" s="49"/>
      <c r="O105" s="49"/>
      <c r="P105" s="49"/>
    </row>
    <row r="106" spans="1:16" ht="17.100000000000001" customHeight="1" x14ac:dyDescent="0.25">
      <c r="A106" s="49"/>
      <c r="B106" s="235"/>
      <c r="C106" s="49"/>
      <c r="D106" s="49"/>
      <c r="E106" s="49"/>
      <c r="F106" s="49"/>
      <c r="G106" s="49"/>
      <c r="H106" s="49"/>
      <c r="I106" s="49"/>
      <c r="J106" s="49"/>
      <c r="K106" s="49"/>
      <c r="L106" s="49"/>
      <c r="M106" s="49"/>
      <c r="N106" s="49"/>
      <c r="O106" s="49"/>
      <c r="P106" s="49"/>
    </row>
    <row r="107" spans="1:16" ht="17.100000000000001" customHeight="1" x14ac:dyDescent="0.25">
      <c r="A107" s="49"/>
      <c r="B107" s="238" t="s">
        <v>27</v>
      </c>
      <c r="C107" s="49"/>
      <c r="D107" s="49"/>
      <c r="E107" s="49"/>
      <c r="F107" s="49"/>
      <c r="G107" s="49"/>
      <c r="H107" s="49"/>
      <c r="I107" s="49"/>
      <c r="J107" s="49"/>
      <c r="K107" s="49"/>
      <c r="L107" s="49"/>
      <c r="M107" s="49"/>
      <c r="N107" s="49"/>
      <c r="O107" s="49"/>
      <c r="P107" s="49"/>
    </row>
    <row r="108" spans="1:16" ht="17.100000000000001" customHeight="1" x14ac:dyDescent="0.25">
      <c r="A108" s="49"/>
      <c r="B108" s="49"/>
      <c r="C108" s="235"/>
      <c r="D108" s="49"/>
      <c r="E108" s="49"/>
      <c r="F108" s="49"/>
      <c r="G108" s="49"/>
      <c r="H108" s="49"/>
      <c r="I108" s="49"/>
      <c r="J108" s="49"/>
      <c r="K108" s="49"/>
      <c r="L108" s="49"/>
      <c r="M108" s="49"/>
      <c r="N108" s="49"/>
      <c r="O108" s="49"/>
      <c r="P108" s="49"/>
    </row>
    <row r="109" spans="1:16" ht="17.100000000000001" customHeight="1" x14ac:dyDescent="0.25">
      <c r="A109" s="49"/>
      <c r="B109" s="49"/>
      <c r="C109" s="235"/>
      <c r="D109" s="49"/>
      <c r="E109" s="49"/>
      <c r="F109" s="49"/>
      <c r="G109" s="49"/>
      <c r="H109" s="49"/>
      <c r="I109" s="49"/>
      <c r="J109" s="49"/>
      <c r="K109" s="49"/>
      <c r="L109" s="49"/>
      <c r="M109" s="49"/>
      <c r="N109" s="49"/>
      <c r="O109" s="49"/>
      <c r="P109" s="49"/>
    </row>
    <row r="110" spans="1:16" ht="17.100000000000001" customHeight="1" x14ac:dyDescent="0.25">
      <c r="A110" s="49"/>
      <c r="B110" s="49"/>
      <c r="C110" s="235"/>
      <c r="D110" s="49"/>
      <c r="E110" s="49"/>
      <c r="F110" s="49"/>
      <c r="G110" s="49"/>
      <c r="H110" s="49"/>
      <c r="I110" s="49"/>
      <c r="J110" s="49"/>
      <c r="K110" s="49"/>
      <c r="L110" s="49"/>
      <c r="M110" s="49"/>
      <c r="N110" s="49"/>
      <c r="O110" s="49"/>
      <c r="P110" s="49"/>
    </row>
    <row r="111" spans="1:16" ht="17.100000000000001" customHeight="1" x14ac:dyDescent="0.25">
      <c r="A111" s="49"/>
      <c r="B111" s="49"/>
      <c r="C111" s="235"/>
      <c r="D111" s="49"/>
      <c r="E111" s="49"/>
      <c r="F111" s="49"/>
      <c r="G111" s="49"/>
      <c r="H111" s="49"/>
      <c r="I111" s="49"/>
      <c r="J111" s="49"/>
      <c r="K111" s="49"/>
      <c r="L111" s="49"/>
      <c r="M111" s="49"/>
      <c r="N111" s="49"/>
      <c r="O111" s="49"/>
      <c r="P111" s="49"/>
    </row>
    <row r="112" spans="1:16" ht="17.100000000000001" customHeight="1" thickBot="1" x14ac:dyDescent="0.3">
      <c r="A112" s="49"/>
      <c r="B112" s="49"/>
      <c r="C112" s="236" t="s">
        <v>28</v>
      </c>
      <c r="D112" s="49"/>
      <c r="E112" s="49"/>
      <c r="F112" s="49"/>
      <c r="G112" s="49"/>
      <c r="H112" s="49"/>
      <c r="I112" s="49"/>
      <c r="J112" s="49"/>
      <c r="K112" s="49"/>
      <c r="L112" s="49"/>
      <c r="M112" s="49"/>
      <c r="N112" s="49"/>
      <c r="O112" s="49"/>
      <c r="P112" s="49"/>
    </row>
    <row r="113" spans="1:16" ht="17.100000000000001" customHeight="1" x14ac:dyDescent="0.25">
      <c r="A113" s="49"/>
      <c r="B113" s="49"/>
      <c r="C113" s="239"/>
      <c r="D113" s="49"/>
      <c r="E113" s="49"/>
      <c r="F113" s="49"/>
      <c r="G113" s="49"/>
      <c r="H113" s="49"/>
      <c r="I113" s="49"/>
      <c r="J113" s="49"/>
      <c r="K113" s="49"/>
      <c r="L113" s="49"/>
      <c r="M113" s="49"/>
      <c r="N113" s="49"/>
      <c r="O113" s="49"/>
      <c r="P113" s="49"/>
    </row>
    <row r="114" spans="1:16" ht="17.100000000000001" customHeight="1" x14ac:dyDescent="0.25">
      <c r="A114" s="49"/>
      <c r="B114" s="49"/>
      <c r="C114" s="239"/>
      <c r="D114" s="49"/>
      <c r="E114" s="49"/>
      <c r="F114" s="49"/>
      <c r="G114" s="49"/>
      <c r="H114" s="49"/>
      <c r="I114" s="49"/>
      <c r="J114" s="49"/>
      <c r="K114" s="49"/>
      <c r="L114" s="49"/>
      <c r="M114" s="49"/>
      <c r="N114" s="49"/>
      <c r="O114" s="49"/>
      <c r="P114" s="49"/>
    </row>
    <row r="115" spans="1:16" ht="17.100000000000001" customHeight="1" x14ac:dyDescent="0.25">
      <c r="A115" s="49"/>
      <c r="B115" s="49"/>
      <c r="C115" s="239"/>
      <c r="D115" s="49"/>
      <c r="E115" s="49"/>
      <c r="F115" s="49"/>
      <c r="G115" s="49"/>
      <c r="H115" s="49"/>
      <c r="I115" s="49"/>
      <c r="J115" s="49"/>
      <c r="K115" s="49"/>
      <c r="L115" s="49"/>
      <c r="M115" s="49"/>
      <c r="N115" s="49"/>
      <c r="O115" s="49"/>
      <c r="P115" s="49"/>
    </row>
    <row r="116" spans="1:16" ht="17.100000000000001" customHeight="1" x14ac:dyDescent="0.25">
      <c r="A116" s="49"/>
      <c r="B116" s="49"/>
      <c r="C116" s="239"/>
      <c r="D116" s="49"/>
      <c r="E116" s="49"/>
      <c r="F116" s="49"/>
      <c r="G116" s="49"/>
      <c r="H116" s="49"/>
      <c r="I116" s="49"/>
      <c r="J116" s="49"/>
      <c r="K116" s="49"/>
      <c r="L116" s="49"/>
      <c r="M116" s="49"/>
      <c r="N116" s="49"/>
      <c r="O116" s="49"/>
      <c r="P116" s="49"/>
    </row>
    <row r="117" spans="1:16" ht="17.100000000000001" customHeight="1" x14ac:dyDescent="0.25">
      <c r="A117" s="49"/>
      <c r="B117" s="49"/>
      <c r="C117" s="239"/>
      <c r="D117" s="49"/>
      <c r="E117" s="49"/>
      <c r="F117" s="49"/>
      <c r="G117" s="49"/>
      <c r="H117" s="49"/>
      <c r="I117" s="49"/>
      <c r="J117" s="49"/>
      <c r="K117" s="49"/>
      <c r="L117" s="49"/>
      <c r="M117" s="49"/>
      <c r="N117" s="49"/>
      <c r="O117" s="49"/>
      <c r="P117" s="49"/>
    </row>
    <row r="118" spans="1:16" ht="17.100000000000001" customHeight="1" x14ac:dyDescent="0.25">
      <c r="A118" s="49"/>
      <c r="B118" s="49"/>
      <c r="C118" s="239"/>
      <c r="D118" s="49"/>
      <c r="E118" s="49"/>
      <c r="F118" s="49"/>
      <c r="G118" s="49"/>
      <c r="H118" s="49"/>
      <c r="I118" s="49"/>
      <c r="J118" s="49"/>
      <c r="K118" s="49"/>
      <c r="L118" s="49"/>
      <c r="M118" s="49"/>
      <c r="N118" s="49"/>
      <c r="O118" s="49"/>
      <c r="P118" s="49"/>
    </row>
    <row r="119" spans="1:16" ht="17.100000000000001" customHeight="1" x14ac:dyDescent="0.25">
      <c r="A119" s="49"/>
      <c r="B119" s="49"/>
      <c r="C119" s="49"/>
      <c r="D119" s="49"/>
      <c r="E119" s="49"/>
      <c r="F119" s="49"/>
      <c r="G119" s="49"/>
      <c r="H119" s="49"/>
      <c r="I119" s="49"/>
      <c r="J119" s="49"/>
      <c r="K119" s="49"/>
      <c r="L119" s="49"/>
      <c r="M119" s="49"/>
      <c r="N119" s="49"/>
      <c r="O119" s="49"/>
      <c r="P119" s="49"/>
    </row>
    <row r="120" spans="1:16" ht="17.100000000000001" customHeight="1" x14ac:dyDescent="0.25">
      <c r="A120" s="49"/>
      <c r="B120" s="235" t="s">
        <v>29</v>
      </c>
      <c r="C120" s="235"/>
      <c r="D120" s="49"/>
      <c r="E120" s="49"/>
      <c r="F120" s="49"/>
      <c r="G120" s="49"/>
      <c r="H120" s="49"/>
      <c r="I120" s="49"/>
      <c r="J120" s="49"/>
      <c r="K120" s="49"/>
      <c r="L120" s="49"/>
      <c r="M120" s="49"/>
      <c r="N120" s="49"/>
      <c r="O120" s="49"/>
      <c r="P120" s="49"/>
    </row>
    <row r="121" spans="1:16" ht="17.100000000000001" customHeight="1" x14ac:dyDescent="0.25">
      <c r="A121" s="49"/>
      <c r="B121" s="49"/>
      <c r="C121" s="235" t="s">
        <v>30</v>
      </c>
      <c r="D121" s="49"/>
      <c r="E121" s="49"/>
      <c r="F121" s="49"/>
      <c r="G121" s="49"/>
      <c r="H121" s="49"/>
      <c r="I121" s="49"/>
      <c r="J121" s="49"/>
      <c r="K121" s="49"/>
      <c r="L121" s="49"/>
      <c r="M121" s="49"/>
      <c r="N121" s="49"/>
      <c r="O121" s="49"/>
      <c r="P121" s="49"/>
    </row>
    <row r="122" spans="1:16" ht="17.100000000000001" customHeight="1" x14ac:dyDescent="0.25">
      <c r="A122" s="49"/>
      <c r="B122" s="49"/>
      <c r="C122" s="235" t="s">
        <v>31</v>
      </c>
      <c r="D122" s="49"/>
      <c r="E122" s="49"/>
      <c r="F122" s="49"/>
      <c r="G122" s="49"/>
      <c r="H122" s="49"/>
      <c r="I122" s="49"/>
      <c r="J122" s="49"/>
      <c r="K122" s="49"/>
      <c r="L122" s="49"/>
      <c r="M122" s="49"/>
      <c r="N122" s="49"/>
      <c r="O122" s="49"/>
      <c r="P122" s="49"/>
    </row>
    <row r="123" spans="1:16" ht="17.100000000000001" customHeight="1" x14ac:dyDescent="0.25">
      <c r="A123" s="49"/>
      <c r="B123" s="49"/>
      <c r="C123" s="235" t="s">
        <v>32</v>
      </c>
      <c r="D123" s="49"/>
      <c r="E123" s="49"/>
      <c r="F123" s="49"/>
      <c r="G123" s="49"/>
      <c r="H123" s="49"/>
      <c r="I123" s="49"/>
      <c r="J123" s="49"/>
      <c r="K123" s="49"/>
      <c r="L123" s="49"/>
      <c r="M123" s="49"/>
      <c r="N123" s="49"/>
      <c r="O123" s="49"/>
      <c r="P123" s="49"/>
    </row>
    <row r="124" spans="1:16" ht="17.100000000000001" customHeight="1" x14ac:dyDescent="0.25">
      <c r="A124" s="49"/>
      <c r="B124" s="49"/>
      <c r="C124" s="235" t="s">
        <v>33</v>
      </c>
      <c r="D124" s="49"/>
      <c r="E124" s="49"/>
      <c r="F124" s="49"/>
      <c r="G124" s="49"/>
      <c r="H124" s="49"/>
      <c r="I124" s="49"/>
      <c r="J124" s="49"/>
      <c r="K124" s="49"/>
      <c r="L124" s="49"/>
      <c r="M124" s="49"/>
      <c r="N124" s="49"/>
      <c r="O124" s="49"/>
      <c r="P124" s="49"/>
    </row>
    <row r="125" spans="1:16" ht="17.100000000000001" customHeight="1" x14ac:dyDescent="0.25">
      <c r="A125" s="49"/>
      <c r="B125" s="49"/>
      <c r="C125" s="235"/>
      <c r="D125" s="49"/>
      <c r="E125" s="49"/>
      <c r="F125" s="49"/>
      <c r="G125" s="49"/>
      <c r="H125" s="49"/>
      <c r="I125" s="49"/>
      <c r="J125" s="49"/>
      <c r="K125" s="49"/>
      <c r="L125" s="49"/>
      <c r="M125" s="49"/>
      <c r="N125" s="49"/>
      <c r="O125" s="49"/>
      <c r="P125" s="49"/>
    </row>
    <row r="126" spans="1:16" ht="17.100000000000001" customHeight="1" x14ac:dyDescent="0.25">
      <c r="A126" s="49"/>
      <c r="B126" s="49"/>
      <c r="C126" s="235"/>
      <c r="D126" s="49"/>
      <c r="E126" s="49"/>
      <c r="F126" s="49"/>
      <c r="G126" s="49"/>
      <c r="H126" s="49"/>
      <c r="I126" s="49"/>
      <c r="J126" s="49"/>
      <c r="K126" s="49"/>
      <c r="L126" s="49"/>
      <c r="M126" s="49"/>
      <c r="N126" s="49"/>
      <c r="O126" s="49"/>
      <c r="P126" s="49"/>
    </row>
    <row r="127" spans="1:16" ht="17.100000000000001" customHeight="1" x14ac:dyDescent="0.25">
      <c r="A127" s="49"/>
      <c r="B127" s="49"/>
      <c r="C127" s="49"/>
      <c r="D127" s="49"/>
      <c r="E127" s="49"/>
      <c r="F127" s="49"/>
      <c r="G127" s="49"/>
      <c r="H127" s="49"/>
      <c r="I127" s="49"/>
      <c r="J127" s="49"/>
      <c r="K127" s="49"/>
      <c r="L127" s="49"/>
      <c r="M127" s="49"/>
      <c r="N127" s="49"/>
      <c r="O127" s="49"/>
      <c r="P127" s="49"/>
    </row>
    <row r="128" spans="1:16" ht="21.75" customHeight="1" x14ac:dyDescent="0.25">
      <c r="A128" s="49"/>
      <c r="B128" s="49"/>
      <c r="C128" s="49"/>
      <c r="D128" s="49"/>
      <c r="E128" s="49"/>
      <c r="F128" s="49"/>
      <c r="G128" s="49"/>
      <c r="H128" s="49"/>
      <c r="I128" s="49"/>
      <c r="J128" s="49"/>
      <c r="K128" s="49"/>
      <c r="L128" s="49"/>
      <c r="M128" s="49"/>
      <c r="N128" s="49"/>
      <c r="O128" s="49"/>
      <c r="P128" s="49"/>
    </row>
    <row r="129" spans="1:16" ht="17.100000000000001" customHeight="1" x14ac:dyDescent="0.25">
      <c r="A129" s="49"/>
      <c r="B129" s="49"/>
      <c r="C129" s="49"/>
      <c r="D129" s="49"/>
      <c r="E129" s="49"/>
      <c r="F129" s="49"/>
      <c r="G129" s="49"/>
      <c r="H129" s="49"/>
      <c r="I129" s="49"/>
      <c r="J129" s="49"/>
      <c r="K129" s="49"/>
      <c r="L129" s="49"/>
      <c r="M129" s="49"/>
      <c r="N129" s="49"/>
      <c r="O129" s="49"/>
      <c r="P129" s="49"/>
    </row>
    <row r="130" spans="1:16" ht="17.100000000000001" customHeight="1" x14ac:dyDescent="0.25">
      <c r="A130" s="49"/>
      <c r="B130" s="49"/>
      <c r="C130" s="49"/>
      <c r="D130" s="49"/>
      <c r="E130" s="49"/>
      <c r="F130" s="49"/>
      <c r="G130" s="49"/>
      <c r="H130" s="49"/>
      <c r="I130" s="49"/>
      <c r="J130" s="49"/>
      <c r="K130" s="49"/>
      <c r="L130" s="49"/>
      <c r="M130" s="49"/>
      <c r="N130" s="49"/>
      <c r="O130" s="49"/>
      <c r="P130" s="49"/>
    </row>
    <row r="131" spans="1:16" ht="17.100000000000001" customHeight="1" x14ac:dyDescent="0.25">
      <c r="A131" s="49"/>
      <c r="B131" s="49"/>
      <c r="C131" s="49"/>
      <c r="D131" s="49"/>
      <c r="E131" s="49"/>
      <c r="F131" s="49"/>
      <c r="G131" s="49"/>
      <c r="H131" s="49"/>
      <c r="I131" s="49"/>
      <c r="J131" s="49"/>
      <c r="K131" s="49"/>
      <c r="L131" s="49"/>
      <c r="M131" s="49"/>
      <c r="N131" s="49"/>
      <c r="O131" s="49"/>
      <c r="P131" s="49"/>
    </row>
    <row r="132" spans="1:16" ht="17.100000000000001" customHeight="1" x14ac:dyDescent="0.25">
      <c r="A132" s="49"/>
      <c r="B132" s="49"/>
      <c r="C132" s="49"/>
      <c r="D132" s="49"/>
      <c r="E132" s="49"/>
      <c r="F132" s="49"/>
      <c r="G132" s="49"/>
      <c r="H132" s="49"/>
      <c r="I132" s="49"/>
      <c r="J132" s="49"/>
      <c r="K132" s="49"/>
      <c r="L132" s="49"/>
      <c r="M132" s="49"/>
      <c r="N132" s="49"/>
      <c r="O132" s="49"/>
      <c r="P132" s="49"/>
    </row>
    <row r="133" spans="1:16" ht="17.100000000000001" customHeight="1" x14ac:dyDescent="0.25">
      <c r="A133" s="49"/>
      <c r="B133" s="49"/>
      <c r="C133" s="49"/>
      <c r="D133" s="49"/>
      <c r="E133" s="49"/>
      <c r="F133" s="49"/>
      <c r="G133" s="49"/>
      <c r="H133" s="49"/>
      <c r="I133" s="49"/>
      <c r="J133" s="49"/>
      <c r="K133" s="49"/>
      <c r="L133" s="49"/>
      <c r="M133" s="49"/>
      <c r="N133" s="49"/>
      <c r="O133" s="49"/>
      <c r="P133" s="49"/>
    </row>
    <row r="134" spans="1:16" ht="17.100000000000001" customHeight="1" x14ac:dyDescent="0.25">
      <c r="A134" s="49"/>
      <c r="B134" s="49"/>
      <c r="C134" s="49"/>
      <c r="D134" s="49"/>
      <c r="E134" s="49"/>
      <c r="F134" s="49"/>
      <c r="G134" s="49"/>
      <c r="H134" s="49"/>
      <c r="I134" s="49"/>
      <c r="J134" s="49"/>
      <c r="K134" s="49"/>
      <c r="L134" s="49"/>
      <c r="M134" s="49"/>
      <c r="N134" s="49"/>
      <c r="O134" s="49"/>
      <c r="P134" s="49"/>
    </row>
    <row r="135" spans="1:16" ht="17.100000000000001" customHeight="1" x14ac:dyDescent="0.25">
      <c r="A135" s="49"/>
      <c r="B135" s="49"/>
      <c r="C135" s="49"/>
      <c r="D135" s="49"/>
      <c r="E135" s="49"/>
      <c r="F135" s="49"/>
      <c r="G135" s="49"/>
      <c r="H135" s="49"/>
      <c r="I135" s="49"/>
      <c r="J135" s="49"/>
      <c r="K135" s="49"/>
      <c r="L135" s="49"/>
      <c r="M135" s="49"/>
      <c r="N135" s="49"/>
      <c r="O135" s="49"/>
      <c r="P135" s="49"/>
    </row>
    <row r="136" spans="1:16" ht="17.100000000000001" customHeight="1" x14ac:dyDescent="0.25">
      <c r="A136" s="49"/>
      <c r="B136" s="49"/>
      <c r="C136" s="49"/>
      <c r="D136" s="49"/>
      <c r="E136" s="49"/>
      <c r="F136" s="49"/>
      <c r="G136" s="49"/>
      <c r="H136" s="49"/>
      <c r="I136" s="49"/>
      <c r="J136" s="49"/>
      <c r="K136" s="49"/>
      <c r="L136" s="49"/>
      <c r="M136" s="49"/>
      <c r="N136" s="49"/>
      <c r="O136" s="49"/>
      <c r="P136" s="49"/>
    </row>
    <row r="137" spans="1:16" ht="17.100000000000001" customHeight="1" x14ac:dyDescent="0.25">
      <c r="A137" s="49"/>
      <c r="B137" s="49"/>
      <c r="C137" s="49"/>
      <c r="D137" s="49"/>
      <c r="E137" s="49"/>
      <c r="F137" s="49"/>
      <c r="G137" s="49"/>
      <c r="H137" s="49"/>
      <c r="I137" s="49"/>
      <c r="J137" s="49"/>
      <c r="K137" s="49"/>
      <c r="L137" s="49"/>
      <c r="M137" s="49"/>
      <c r="N137" s="49"/>
      <c r="O137" s="49"/>
      <c r="P137" s="49"/>
    </row>
    <row r="138" spans="1:16" ht="17.100000000000001" customHeight="1" x14ac:dyDescent="0.25">
      <c r="A138" s="49"/>
      <c r="B138" s="49"/>
      <c r="C138" s="49"/>
      <c r="D138" s="49"/>
      <c r="E138" s="49"/>
      <c r="F138" s="49"/>
      <c r="G138" s="49"/>
      <c r="H138" s="49"/>
      <c r="I138" s="49"/>
      <c r="J138" s="49"/>
      <c r="K138" s="49"/>
      <c r="L138" s="49"/>
      <c r="M138" s="49"/>
      <c r="N138" s="49"/>
      <c r="O138" s="49"/>
      <c r="P138" s="49"/>
    </row>
    <row r="139" spans="1:16" ht="17.100000000000001" customHeight="1" x14ac:dyDescent="0.25">
      <c r="A139" s="49"/>
      <c r="B139" s="49"/>
      <c r="C139" s="49"/>
      <c r="D139" s="49"/>
      <c r="E139" s="49"/>
      <c r="F139" s="49"/>
      <c r="G139" s="49"/>
      <c r="H139" s="49"/>
      <c r="I139" s="49"/>
      <c r="J139" s="49"/>
      <c r="K139" s="49"/>
      <c r="L139" s="49"/>
      <c r="M139" s="49"/>
      <c r="N139" s="49"/>
      <c r="O139" s="49"/>
      <c r="P139" s="49"/>
    </row>
    <row r="140" spans="1:16" ht="17.100000000000001" customHeight="1" x14ac:dyDescent="0.25">
      <c r="A140" s="49"/>
      <c r="B140" s="49"/>
      <c r="C140" s="49"/>
      <c r="D140" s="49"/>
      <c r="E140" s="49"/>
      <c r="F140" s="49"/>
      <c r="G140" s="49"/>
      <c r="H140" s="49"/>
      <c r="I140" s="49"/>
      <c r="J140" s="49"/>
      <c r="K140" s="49"/>
      <c r="L140" s="49"/>
      <c r="M140" s="49"/>
      <c r="N140" s="49"/>
      <c r="O140" s="49"/>
      <c r="P140" s="49"/>
    </row>
    <row r="141" spans="1:16" ht="17.100000000000001" customHeight="1" x14ac:dyDescent="0.25">
      <c r="A141" s="49"/>
      <c r="B141" s="49"/>
      <c r="C141" s="49"/>
      <c r="D141" s="49"/>
      <c r="E141" s="49"/>
      <c r="F141" s="49"/>
      <c r="G141" s="49"/>
      <c r="H141" s="49"/>
      <c r="I141" s="49"/>
      <c r="J141" s="49"/>
      <c r="K141" s="49"/>
      <c r="L141" s="49"/>
      <c r="M141" s="49"/>
      <c r="N141" s="49"/>
      <c r="O141" s="49"/>
      <c r="P141" s="49"/>
    </row>
    <row r="142" spans="1:16" ht="17.100000000000001" customHeight="1" x14ac:dyDescent="0.25">
      <c r="A142" s="49"/>
      <c r="B142" s="49"/>
      <c r="C142" s="49"/>
      <c r="D142" s="49"/>
      <c r="E142" s="49"/>
      <c r="F142" s="49"/>
      <c r="G142" s="49"/>
      <c r="H142" s="49"/>
      <c r="I142" s="49"/>
      <c r="J142" s="49"/>
      <c r="K142" s="49"/>
      <c r="L142" s="49"/>
      <c r="M142" s="49"/>
      <c r="N142" s="49"/>
      <c r="O142" s="49"/>
      <c r="P142" s="49"/>
    </row>
    <row r="143" spans="1:16" ht="17.100000000000001" customHeight="1" x14ac:dyDescent="0.25">
      <c r="A143" s="49"/>
      <c r="B143" s="49"/>
      <c r="C143" s="49"/>
      <c r="D143" s="49"/>
      <c r="E143" s="49"/>
      <c r="F143" s="49"/>
      <c r="G143" s="49"/>
      <c r="H143" s="49"/>
      <c r="I143" s="49"/>
      <c r="J143" s="49"/>
      <c r="K143" s="49"/>
      <c r="L143" s="49"/>
      <c r="M143" s="49"/>
      <c r="N143" s="49"/>
      <c r="O143" s="49"/>
      <c r="P143" s="49"/>
    </row>
    <row r="144" spans="1:16" ht="17.100000000000001" customHeight="1" x14ac:dyDescent="0.25">
      <c r="A144" s="49"/>
      <c r="B144" s="49"/>
      <c r="C144" s="49"/>
      <c r="D144" s="49"/>
      <c r="E144" s="49"/>
      <c r="F144" s="49"/>
      <c r="G144" s="49"/>
      <c r="H144" s="49"/>
      <c r="I144" s="49"/>
      <c r="J144" s="49"/>
      <c r="K144" s="49"/>
      <c r="L144" s="49"/>
      <c r="M144" s="49"/>
      <c r="N144" s="49"/>
      <c r="O144" s="49"/>
      <c r="P144" s="49"/>
    </row>
    <row r="145" spans="1:16" ht="17.100000000000001" customHeight="1" x14ac:dyDescent="0.25">
      <c r="A145" s="49"/>
      <c r="B145" s="49"/>
      <c r="C145" s="49"/>
      <c r="D145" s="49"/>
      <c r="E145" s="49"/>
      <c r="F145" s="49"/>
      <c r="G145" s="49"/>
      <c r="H145" s="49"/>
      <c r="I145" s="49"/>
      <c r="J145" s="49"/>
      <c r="K145" s="49"/>
      <c r="L145" s="49"/>
      <c r="M145" s="49"/>
      <c r="N145" s="49"/>
      <c r="O145" s="49"/>
      <c r="P145" s="49"/>
    </row>
    <row r="146" spans="1:16" ht="17.100000000000001" customHeight="1" x14ac:dyDescent="0.25">
      <c r="A146" s="49"/>
      <c r="B146" s="49"/>
      <c r="C146" s="49"/>
      <c r="D146" s="49"/>
      <c r="E146" s="49"/>
      <c r="F146" s="49"/>
      <c r="G146" s="49"/>
      <c r="H146" s="49"/>
      <c r="I146" s="49"/>
      <c r="J146" s="49"/>
      <c r="K146" s="49"/>
      <c r="L146" s="49"/>
      <c r="M146" s="49"/>
      <c r="N146" s="49"/>
      <c r="O146" s="49"/>
      <c r="P146" s="49"/>
    </row>
    <row r="147" spans="1:16" ht="17.100000000000001" customHeight="1" x14ac:dyDescent="0.25">
      <c r="A147" s="49"/>
      <c r="B147" s="49"/>
      <c r="C147" s="49"/>
      <c r="D147" s="49"/>
      <c r="E147" s="49"/>
      <c r="F147" s="49"/>
      <c r="G147" s="49"/>
      <c r="H147" s="49"/>
      <c r="I147" s="49"/>
      <c r="J147" s="49"/>
      <c r="K147" s="49"/>
      <c r="L147" s="49"/>
      <c r="M147" s="49"/>
      <c r="N147" s="49"/>
      <c r="O147" s="49"/>
      <c r="P147" s="49"/>
    </row>
    <row r="148" spans="1:16" ht="17.100000000000001" customHeight="1" x14ac:dyDescent="0.25">
      <c r="A148" s="49"/>
      <c r="B148" s="49"/>
      <c r="C148" s="49"/>
      <c r="D148" s="49"/>
      <c r="E148" s="49"/>
      <c r="F148" s="49"/>
      <c r="G148" s="49"/>
      <c r="H148" s="49"/>
      <c r="I148" s="49"/>
      <c r="J148" s="49"/>
      <c r="K148" s="49"/>
      <c r="L148" s="49"/>
      <c r="M148" s="49"/>
      <c r="N148" s="49"/>
      <c r="O148" s="49"/>
      <c r="P148" s="49"/>
    </row>
    <row r="149" spans="1:16" ht="17.100000000000001" customHeight="1" x14ac:dyDescent="0.25">
      <c r="A149" s="49"/>
      <c r="B149" s="49"/>
      <c r="C149" s="49"/>
      <c r="D149" s="49"/>
      <c r="E149" s="49"/>
      <c r="F149" s="49"/>
      <c r="G149" s="49"/>
      <c r="H149" s="49"/>
      <c r="I149" s="49"/>
      <c r="J149" s="49"/>
      <c r="K149" s="49"/>
      <c r="L149" s="49"/>
      <c r="M149" s="49"/>
      <c r="N149" s="49"/>
      <c r="O149" s="49"/>
      <c r="P149" s="49"/>
    </row>
    <row r="150" spans="1:16" ht="17.100000000000001" customHeight="1" x14ac:dyDescent="0.25">
      <c r="A150" s="49"/>
      <c r="B150" s="49"/>
      <c r="C150" s="49"/>
      <c r="D150" s="49"/>
      <c r="E150" s="49"/>
      <c r="F150" s="49"/>
      <c r="G150" s="49"/>
      <c r="H150" s="49"/>
      <c r="I150" s="49"/>
      <c r="J150" s="49"/>
      <c r="K150" s="49"/>
      <c r="L150" s="49"/>
      <c r="M150" s="49"/>
      <c r="N150" s="49"/>
      <c r="O150" s="49"/>
      <c r="P150" s="49"/>
    </row>
    <row r="151" spans="1:16" ht="17.100000000000001" customHeight="1" x14ac:dyDescent="0.25">
      <c r="A151" s="49"/>
      <c r="B151" s="49"/>
      <c r="C151" s="49"/>
      <c r="D151" s="49"/>
      <c r="E151" s="49"/>
      <c r="F151" s="49"/>
      <c r="G151" s="49"/>
      <c r="H151" s="49"/>
      <c r="I151" s="49"/>
      <c r="J151" s="49"/>
      <c r="K151" s="49"/>
      <c r="L151" s="49"/>
      <c r="M151" s="49"/>
      <c r="N151" s="49"/>
      <c r="O151" s="49"/>
      <c r="P151" s="49"/>
    </row>
    <row r="152" spans="1:16" ht="17.100000000000001" customHeight="1" x14ac:dyDescent="0.25">
      <c r="A152" s="49"/>
      <c r="B152" s="49"/>
      <c r="C152" s="49"/>
      <c r="D152" s="49"/>
      <c r="E152" s="49"/>
      <c r="F152" s="49"/>
      <c r="G152" s="49"/>
      <c r="H152" s="49"/>
      <c r="I152" s="49"/>
      <c r="J152" s="49"/>
      <c r="K152" s="49"/>
      <c r="L152" s="49"/>
      <c r="M152" s="49"/>
      <c r="N152" s="49"/>
      <c r="O152" s="49"/>
      <c r="P152" s="49"/>
    </row>
    <row r="153" spans="1:16" ht="17.100000000000001" customHeight="1" x14ac:dyDescent="0.25">
      <c r="A153" s="49"/>
      <c r="B153" s="49"/>
      <c r="C153" s="49"/>
      <c r="D153" s="49"/>
      <c r="E153" s="49"/>
      <c r="F153" s="49"/>
      <c r="G153" s="49"/>
      <c r="H153" s="49"/>
      <c r="I153" s="49"/>
      <c r="J153" s="49"/>
      <c r="K153" s="49"/>
      <c r="L153" s="49"/>
      <c r="M153" s="49"/>
      <c r="N153" s="49"/>
      <c r="O153" s="49"/>
      <c r="P153" s="49"/>
    </row>
    <row r="154" spans="1:16" ht="17.100000000000001" customHeight="1" x14ac:dyDescent="0.25">
      <c r="D154" s="49"/>
      <c r="E154" s="49"/>
      <c r="F154" s="49"/>
      <c r="G154" s="49"/>
      <c r="H154" s="49"/>
      <c r="I154" s="49"/>
      <c r="J154" s="49"/>
      <c r="K154" s="49"/>
      <c r="L154" s="49"/>
      <c r="M154" s="49"/>
      <c r="N154" s="49"/>
      <c r="O154" s="49"/>
      <c r="P154" s="49"/>
    </row>
  </sheetData>
  <hyperlinks>
    <hyperlink ref="E2" r:id="rId1" xr:uid="{00000000-0004-0000-0400-000000000000}"/>
  </hyperlinks>
  <pageMargins left="0.7" right="0.7" top="0.75" bottom="0.75" header="0.3" footer="0.3"/>
  <pageSetup paperSize="9"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7"/>
  <dimension ref="A1:M121"/>
  <sheetViews>
    <sheetView zoomScaleNormal="100" workbookViewId="0">
      <selection activeCell="E26" sqref="E26"/>
    </sheetView>
  </sheetViews>
  <sheetFormatPr baseColWidth="10" defaultRowHeight="18.75" x14ac:dyDescent="0.3"/>
  <cols>
    <col min="1" max="1" width="4.85546875" style="181" customWidth="1"/>
    <col min="2" max="2" width="49.42578125" style="181" customWidth="1"/>
    <col min="3" max="3" width="31.140625" style="181" customWidth="1"/>
    <col min="4" max="4" width="29.140625" style="181" customWidth="1"/>
    <col min="5" max="5" width="37.5703125" style="181" customWidth="1"/>
    <col min="6" max="6" width="25.5703125" style="181" customWidth="1"/>
    <col min="7" max="7" width="28.28515625" style="181" customWidth="1"/>
    <col min="8" max="16384" width="11.42578125" style="181"/>
  </cols>
  <sheetData>
    <row r="1" spans="2:12" x14ac:dyDescent="0.3">
      <c r="B1" s="630" t="s">
        <v>307</v>
      </c>
      <c r="C1" s="630"/>
      <c r="D1" s="630"/>
      <c r="E1" s="630"/>
      <c r="F1" s="630"/>
      <c r="G1" s="630"/>
      <c r="H1" s="630"/>
      <c r="I1" s="630"/>
      <c r="J1" s="630"/>
      <c r="K1" s="630"/>
      <c r="L1" s="630"/>
    </row>
    <row r="2" spans="2:12" ht="19.5" thickBot="1" x14ac:dyDescent="0.35"/>
    <row r="3" spans="2:12" ht="20.25" thickTop="1" thickBot="1" x14ac:dyDescent="0.35">
      <c r="B3" s="631" t="s">
        <v>308</v>
      </c>
      <c r="C3" s="632"/>
      <c r="D3" s="632"/>
      <c r="E3" s="632"/>
      <c r="F3" s="632"/>
      <c r="G3" s="632"/>
      <c r="H3" s="632"/>
      <c r="I3" s="632"/>
      <c r="J3" s="632"/>
      <c r="K3" s="632"/>
      <c r="L3" s="633"/>
    </row>
    <row r="4" spans="2:12" ht="19.5" thickTop="1" x14ac:dyDescent="0.3">
      <c r="B4" s="182"/>
      <c r="C4" s="182"/>
      <c r="D4" s="182"/>
      <c r="E4" s="182"/>
      <c r="F4" s="182"/>
      <c r="G4" s="182"/>
      <c r="H4" s="182"/>
      <c r="I4" s="182"/>
      <c r="J4" s="182"/>
      <c r="K4" s="182"/>
      <c r="L4" s="182"/>
    </row>
    <row r="5" spans="2:12" x14ac:dyDescent="0.3">
      <c r="B5" s="183" t="s">
        <v>309</v>
      </c>
      <c r="C5" s="184"/>
      <c r="E5" s="185" t="s">
        <v>351</v>
      </c>
      <c r="F5" s="182"/>
      <c r="G5" s="184"/>
      <c r="H5" s="184"/>
      <c r="I5" s="182"/>
      <c r="J5" s="182"/>
      <c r="K5" s="182"/>
      <c r="L5" s="182"/>
    </row>
    <row r="6" spans="2:12" x14ac:dyDescent="0.3">
      <c r="B6" s="186" t="s">
        <v>310</v>
      </c>
      <c r="C6" s="182"/>
      <c r="D6" s="182"/>
      <c r="E6" s="182"/>
      <c r="F6" s="182"/>
      <c r="G6" s="182"/>
      <c r="H6" s="182"/>
      <c r="I6" s="182"/>
      <c r="J6" s="182"/>
      <c r="K6" s="182"/>
      <c r="L6" s="182"/>
    </row>
    <row r="7" spans="2:12" x14ac:dyDescent="0.3">
      <c r="B7" s="182" t="s">
        <v>311</v>
      </c>
      <c r="C7" s="182"/>
      <c r="D7" s="99"/>
      <c r="E7" s="177" t="s">
        <v>52</v>
      </c>
      <c r="F7" s="182"/>
      <c r="G7" s="182"/>
      <c r="H7" s="182"/>
      <c r="I7" s="182"/>
      <c r="J7" s="182"/>
      <c r="K7" s="182"/>
      <c r="L7" s="182"/>
    </row>
    <row r="8" spans="2:12" x14ac:dyDescent="0.3">
      <c r="B8" s="182" t="s">
        <v>312</v>
      </c>
      <c r="C8" s="182"/>
      <c r="D8" s="99"/>
      <c r="E8" s="177" t="s">
        <v>53</v>
      </c>
      <c r="F8" s="182"/>
      <c r="G8" s="182"/>
      <c r="H8" s="182"/>
      <c r="I8" s="182"/>
      <c r="J8" s="182"/>
      <c r="K8" s="182"/>
      <c r="L8" s="182"/>
    </row>
    <row r="9" spans="2:12" x14ac:dyDescent="0.3">
      <c r="B9" s="182" t="s">
        <v>313</v>
      </c>
      <c r="C9" s="182"/>
      <c r="D9" s="99"/>
      <c r="E9" s="177" t="s">
        <v>54</v>
      </c>
      <c r="F9" s="182"/>
      <c r="G9" s="182"/>
      <c r="H9" s="182"/>
      <c r="I9" s="182"/>
      <c r="J9" s="182"/>
      <c r="K9" s="182"/>
      <c r="L9" s="182"/>
    </row>
    <row r="10" spans="2:12" x14ac:dyDescent="0.3">
      <c r="B10" s="187"/>
      <c r="C10" s="182"/>
      <c r="D10" s="99"/>
      <c r="E10" s="177" t="s">
        <v>55</v>
      </c>
      <c r="F10" s="182"/>
      <c r="G10" s="182"/>
      <c r="H10" s="182"/>
      <c r="I10" s="182"/>
      <c r="J10" s="182"/>
      <c r="K10" s="182"/>
      <c r="L10" s="182"/>
    </row>
    <row r="11" spans="2:12" x14ac:dyDescent="0.3">
      <c r="B11" s="183" t="s">
        <v>314</v>
      </c>
      <c r="C11" s="184"/>
      <c r="D11" s="99"/>
      <c r="E11" s="177" t="s">
        <v>56</v>
      </c>
      <c r="F11" s="182"/>
      <c r="G11" s="184"/>
      <c r="H11" s="184"/>
      <c r="I11" s="182"/>
      <c r="J11" s="182"/>
      <c r="K11" s="182"/>
      <c r="L11" s="182"/>
    </row>
    <row r="12" spans="2:12" x14ac:dyDescent="0.3">
      <c r="B12" s="188" t="s">
        <v>315</v>
      </c>
      <c r="C12" s="182"/>
      <c r="D12" s="99"/>
      <c r="E12" s="177" t="s">
        <v>57</v>
      </c>
      <c r="F12" s="182"/>
      <c r="G12" s="182"/>
      <c r="H12" s="182"/>
      <c r="I12" s="182"/>
      <c r="J12" s="182"/>
      <c r="K12" s="182"/>
      <c r="L12" s="182"/>
    </row>
    <row r="13" spans="2:12" x14ac:dyDescent="0.3">
      <c r="B13" s="182" t="s">
        <v>311</v>
      </c>
      <c r="C13" s="182"/>
      <c r="D13" s="99"/>
      <c r="E13" s="177" t="s">
        <v>58</v>
      </c>
      <c r="F13" s="182"/>
      <c r="G13" s="182"/>
      <c r="H13" s="182"/>
      <c r="I13" s="182"/>
      <c r="J13" s="182"/>
      <c r="K13" s="182"/>
      <c r="L13" s="182"/>
    </row>
    <row r="14" spans="2:12" x14ac:dyDescent="0.3">
      <c r="B14" s="182" t="s">
        <v>316</v>
      </c>
      <c r="C14" s="182"/>
      <c r="D14" s="99"/>
      <c r="E14" s="177" t="s">
        <v>65</v>
      </c>
      <c r="F14" s="182"/>
      <c r="G14" s="182"/>
      <c r="H14" s="182"/>
      <c r="I14" s="182"/>
      <c r="J14" s="182"/>
      <c r="K14" s="182"/>
      <c r="L14" s="182"/>
    </row>
    <row r="15" spans="2:12" x14ac:dyDescent="0.3">
      <c r="B15" s="182"/>
      <c r="C15" s="182"/>
      <c r="D15" s="99"/>
      <c r="E15" s="177" t="s">
        <v>66</v>
      </c>
      <c r="F15" s="182"/>
      <c r="G15" s="182"/>
      <c r="H15" s="182"/>
      <c r="I15" s="182"/>
      <c r="J15" s="182"/>
      <c r="K15" s="182"/>
      <c r="L15" s="182"/>
    </row>
    <row r="16" spans="2:12" x14ac:dyDescent="0.3">
      <c r="B16" s="183" t="s">
        <v>317</v>
      </c>
      <c r="C16" s="184"/>
      <c r="D16" s="99"/>
      <c r="E16" s="177" t="s">
        <v>76</v>
      </c>
      <c r="F16" s="182"/>
      <c r="G16" s="184"/>
      <c r="H16" s="184"/>
      <c r="I16" s="182"/>
      <c r="J16" s="182"/>
      <c r="K16" s="182"/>
      <c r="L16" s="182"/>
    </row>
    <row r="17" spans="2:13" x14ac:dyDescent="0.3">
      <c r="B17" s="182" t="s">
        <v>318</v>
      </c>
      <c r="C17" s="182"/>
      <c r="D17" s="182"/>
      <c r="E17" s="182"/>
      <c r="F17" s="182"/>
      <c r="G17" s="182"/>
      <c r="H17" s="182"/>
      <c r="I17" s="182"/>
      <c r="J17" s="182"/>
      <c r="K17" s="182"/>
      <c r="L17" s="182"/>
    </row>
    <row r="18" spans="2:13" x14ac:dyDescent="0.3">
      <c r="B18" s="182" t="s">
        <v>319</v>
      </c>
      <c r="C18" s="182"/>
      <c r="D18" s="182"/>
      <c r="E18" s="182"/>
      <c r="F18" s="182"/>
      <c r="G18" s="182"/>
      <c r="H18" s="182"/>
      <c r="I18" s="182"/>
      <c r="J18" s="182"/>
      <c r="K18" s="182"/>
      <c r="L18" s="182"/>
    </row>
    <row r="19" spans="2:13" x14ac:dyDescent="0.3">
      <c r="B19" s="182"/>
      <c r="C19" s="182"/>
      <c r="D19" s="182"/>
      <c r="E19" s="182"/>
      <c r="F19" s="182"/>
      <c r="G19" s="182"/>
      <c r="H19" s="182"/>
      <c r="I19" s="182"/>
      <c r="J19" s="182"/>
      <c r="K19" s="182"/>
      <c r="L19" s="182"/>
    </row>
    <row r="20" spans="2:13" ht="19.5" thickBot="1" x14ac:dyDescent="0.35">
      <c r="B20" s="182"/>
      <c r="C20" s="182"/>
      <c r="D20" s="182"/>
      <c r="E20" s="182"/>
      <c r="F20" s="182"/>
      <c r="G20" s="182"/>
      <c r="H20" s="182"/>
      <c r="I20" s="182"/>
      <c r="J20" s="182"/>
      <c r="K20" s="182"/>
      <c r="L20" s="182"/>
    </row>
    <row r="21" spans="2:13" ht="20.25" thickTop="1" thickBot="1" x14ac:dyDescent="0.35">
      <c r="B21" s="634" t="s">
        <v>320</v>
      </c>
      <c r="C21" s="635"/>
      <c r="D21" s="635"/>
      <c r="E21" s="635"/>
      <c r="F21" s="635"/>
      <c r="G21" s="635"/>
      <c r="H21" s="635"/>
      <c r="I21" s="635"/>
      <c r="J21" s="635"/>
      <c r="K21" s="635"/>
      <c r="L21" s="636"/>
    </row>
    <row r="22" spans="2:13" ht="19.5" thickTop="1" x14ac:dyDescent="0.3">
      <c r="B22" s="182"/>
      <c r="C22" s="182"/>
      <c r="D22" s="182"/>
      <c r="E22" s="182"/>
      <c r="F22" s="182"/>
      <c r="G22" s="182"/>
      <c r="H22" s="182"/>
      <c r="I22" s="182"/>
      <c r="J22" s="182"/>
      <c r="K22" s="182"/>
      <c r="L22" s="182"/>
    </row>
    <row r="23" spans="2:13" x14ac:dyDescent="0.3">
      <c r="B23" s="183" t="s">
        <v>321</v>
      </c>
      <c r="C23" s="184"/>
      <c r="D23" s="184"/>
      <c r="E23" s="184"/>
      <c r="F23" s="184"/>
      <c r="G23" s="184"/>
      <c r="H23" s="184"/>
      <c r="I23" s="182"/>
      <c r="J23" s="182"/>
      <c r="K23" s="182"/>
      <c r="L23" s="182"/>
    </row>
    <row r="24" spans="2:13" x14ac:dyDescent="0.3">
      <c r="B24" s="189" t="s">
        <v>322</v>
      </c>
      <c r="C24" s="190"/>
      <c r="D24" s="190"/>
      <c r="E24" s="190"/>
      <c r="F24" s="190"/>
      <c r="G24" s="190"/>
      <c r="H24" s="190"/>
      <c r="I24" s="190"/>
      <c r="J24" s="190"/>
      <c r="K24" s="190"/>
      <c r="L24" s="190"/>
      <c r="M24" s="191"/>
    </row>
    <row r="25" spans="2:13" x14ac:dyDescent="0.3">
      <c r="B25" s="182" t="s">
        <v>323</v>
      </c>
      <c r="C25" s="182"/>
      <c r="D25" s="182"/>
      <c r="E25" s="182"/>
      <c r="F25" s="182"/>
      <c r="G25" s="182"/>
      <c r="H25" s="182"/>
      <c r="I25" s="182"/>
      <c r="J25" s="182"/>
      <c r="K25" s="182"/>
      <c r="L25" s="182"/>
    </row>
    <row r="26" spans="2:13" x14ac:dyDescent="0.3">
      <c r="B26" s="182" t="s">
        <v>324</v>
      </c>
      <c r="C26" s="182"/>
      <c r="D26" s="182"/>
      <c r="E26" s="182"/>
      <c r="F26" s="182"/>
      <c r="G26" s="182"/>
      <c r="H26" s="182"/>
      <c r="I26" s="182"/>
      <c r="J26" s="182"/>
      <c r="K26" s="182"/>
      <c r="L26" s="182"/>
    </row>
    <row r="27" spans="2:13" x14ac:dyDescent="0.3">
      <c r="B27" s="182"/>
      <c r="C27" s="182"/>
      <c r="D27" s="182"/>
      <c r="E27" s="182"/>
      <c r="F27" s="182"/>
      <c r="G27" s="182"/>
      <c r="H27" s="182"/>
      <c r="I27" s="182"/>
      <c r="J27" s="182"/>
      <c r="K27" s="182"/>
      <c r="L27" s="182"/>
    </row>
    <row r="28" spans="2:13" x14ac:dyDescent="0.3">
      <c r="B28" s="183" t="s">
        <v>325</v>
      </c>
      <c r="C28" s="184"/>
      <c r="D28" s="184"/>
      <c r="E28" s="184"/>
      <c r="F28" s="184"/>
      <c r="G28" s="184"/>
      <c r="H28" s="184"/>
      <c r="I28" s="182"/>
      <c r="J28" s="182"/>
      <c r="K28" s="182"/>
      <c r="L28" s="182"/>
    </row>
    <row r="29" spans="2:13" x14ac:dyDescent="0.3">
      <c r="B29" s="186" t="s">
        <v>326</v>
      </c>
      <c r="C29" s="182"/>
      <c r="D29" s="182"/>
      <c r="E29" s="182"/>
      <c r="F29" s="182"/>
      <c r="G29" s="182"/>
      <c r="H29" s="182"/>
      <c r="I29" s="182"/>
      <c r="J29" s="182"/>
      <c r="K29" s="182"/>
      <c r="L29" s="182"/>
    </row>
    <row r="30" spans="2:13" x14ac:dyDescent="0.3">
      <c r="B30" s="182" t="s">
        <v>311</v>
      </c>
      <c r="C30" s="182"/>
      <c r="D30" s="182"/>
      <c r="E30" s="182"/>
      <c r="F30" s="182"/>
      <c r="G30" s="182"/>
      <c r="H30" s="182"/>
      <c r="I30" s="182"/>
      <c r="J30" s="182"/>
      <c r="K30" s="182"/>
      <c r="L30" s="182"/>
    </row>
    <row r="31" spans="2:13" x14ac:dyDescent="0.3">
      <c r="B31" s="182" t="s">
        <v>327</v>
      </c>
      <c r="C31" s="182"/>
      <c r="D31" s="182"/>
      <c r="E31" s="182"/>
      <c r="F31" s="182"/>
      <c r="G31" s="182"/>
      <c r="H31" s="182"/>
      <c r="I31" s="182"/>
      <c r="J31" s="182"/>
      <c r="K31" s="182"/>
      <c r="L31" s="182"/>
    </row>
    <row r="32" spans="2:13" x14ac:dyDescent="0.3">
      <c r="B32" s="182" t="s">
        <v>328</v>
      </c>
      <c r="C32" s="182"/>
      <c r="D32" s="182"/>
      <c r="E32" s="182"/>
      <c r="F32" s="182"/>
      <c r="G32" s="182"/>
      <c r="H32" s="182"/>
      <c r="I32" s="182"/>
      <c r="J32" s="182"/>
      <c r="K32" s="182"/>
      <c r="L32" s="182"/>
    </row>
    <row r="33" spans="2:12" x14ac:dyDescent="0.3">
      <c r="B33" s="182"/>
      <c r="C33" s="182"/>
      <c r="D33" s="182"/>
      <c r="E33" s="182"/>
      <c r="F33" s="182"/>
      <c r="G33" s="182"/>
      <c r="H33" s="182"/>
      <c r="I33" s="182"/>
      <c r="J33" s="182"/>
      <c r="K33" s="182"/>
      <c r="L33" s="182"/>
    </row>
    <row r="34" spans="2:12" x14ac:dyDescent="0.3">
      <c r="B34" s="183" t="s">
        <v>329</v>
      </c>
      <c r="C34" s="184"/>
      <c r="D34" s="184"/>
      <c r="E34" s="184"/>
      <c r="F34" s="184"/>
      <c r="G34" s="184"/>
      <c r="H34" s="184"/>
      <c r="I34" s="182"/>
      <c r="J34" s="182"/>
      <c r="K34" s="182"/>
      <c r="L34" s="182"/>
    </row>
    <row r="35" spans="2:12" x14ac:dyDescent="0.3">
      <c r="B35" s="188" t="s">
        <v>330</v>
      </c>
      <c r="C35" s="182"/>
      <c r="D35" s="182"/>
      <c r="E35" s="182"/>
      <c r="F35" s="182"/>
      <c r="G35" s="182"/>
      <c r="H35" s="182"/>
      <c r="I35" s="182"/>
      <c r="J35" s="182"/>
      <c r="K35" s="182"/>
      <c r="L35" s="182"/>
    </row>
    <row r="36" spans="2:12" x14ac:dyDescent="0.3">
      <c r="B36" s="182" t="s">
        <v>331</v>
      </c>
      <c r="C36" s="182"/>
      <c r="D36" s="182"/>
      <c r="E36" s="182"/>
      <c r="F36" s="182"/>
      <c r="G36" s="182"/>
      <c r="H36" s="182"/>
      <c r="I36" s="182"/>
      <c r="J36" s="182"/>
      <c r="K36" s="182"/>
      <c r="L36" s="182"/>
    </row>
    <row r="37" spans="2:12" x14ac:dyDescent="0.3">
      <c r="B37" s="182" t="s">
        <v>332</v>
      </c>
      <c r="C37" s="182"/>
      <c r="D37" s="182"/>
      <c r="E37" s="182"/>
      <c r="F37" s="182"/>
      <c r="G37" s="182"/>
      <c r="H37" s="182"/>
      <c r="I37" s="182"/>
      <c r="J37" s="182"/>
      <c r="K37" s="182"/>
      <c r="L37" s="182"/>
    </row>
    <row r="38" spans="2:12" x14ac:dyDescent="0.3">
      <c r="B38" s="182"/>
      <c r="C38" s="182"/>
      <c r="D38" s="182"/>
      <c r="E38" s="182"/>
      <c r="F38" s="182"/>
      <c r="G38" s="182"/>
      <c r="H38" s="182"/>
      <c r="I38" s="182"/>
      <c r="J38" s="182"/>
      <c r="K38" s="182"/>
      <c r="L38" s="182"/>
    </row>
    <row r="39" spans="2:12" x14ac:dyDescent="0.3">
      <c r="B39" s="183" t="s">
        <v>333</v>
      </c>
      <c r="C39" s="184"/>
      <c r="D39" s="184"/>
      <c r="E39" s="184"/>
      <c r="F39" s="184"/>
      <c r="G39" s="184"/>
      <c r="H39" s="184"/>
      <c r="I39" s="182"/>
      <c r="J39" s="182"/>
      <c r="K39" s="182"/>
      <c r="L39" s="182"/>
    </row>
    <row r="40" spans="2:12" x14ac:dyDescent="0.3">
      <c r="B40" s="188" t="s">
        <v>334</v>
      </c>
      <c r="C40" s="182"/>
      <c r="D40" s="182"/>
      <c r="E40" s="182"/>
      <c r="F40" s="182"/>
      <c r="G40" s="182"/>
      <c r="H40" s="182"/>
      <c r="I40" s="182"/>
      <c r="J40" s="182"/>
      <c r="K40" s="182"/>
      <c r="L40" s="182"/>
    </row>
    <row r="41" spans="2:12" x14ac:dyDescent="0.3">
      <c r="B41" s="182" t="s">
        <v>335</v>
      </c>
      <c r="C41" s="182"/>
      <c r="D41" s="182"/>
      <c r="E41" s="182"/>
      <c r="F41" s="182"/>
      <c r="G41" s="182"/>
      <c r="H41" s="182"/>
      <c r="I41" s="182"/>
      <c r="J41" s="182"/>
      <c r="K41" s="182"/>
      <c r="L41" s="182"/>
    </row>
    <row r="42" spans="2:12" x14ac:dyDescent="0.3">
      <c r="B42" s="182" t="s">
        <v>336</v>
      </c>
      <c r="C42" s="182"/>
      <c r="D42" s="182"/>
      <c r="E42" s="182"/>
      <c r="F42" s="182"/>
      <c r="G42" s="182"/>
      <c r="H42" s="182"/>
      <c r="I42" s="182"/>
      <c r="J42" s="182"/>
      <c r="K42" s="182"/>
      <c r="L42" s="182"/>
    </row>
    <row r="43" spans="2:12" x14ac:dyDescent="0.3">
      <c r="B43" s="182" t="s">
        <v>337</v>
      </c>
      <c r="C43" s="182"/>
      <c r="D43" s="182"/>
      <c r="E43" s="182"/>
      <c r="F43" s="182"/>
      <c r="G43" s="182"/>
      <c r="H43" s="182"/>
      <c r="I43" s="182"/>
      <c r="J43" s="182"/>
      <c r="K43" s="182"/>
      <c r="L43" s="182"/>
    </row>
    <row r="44" spans="2:12" x14ac:dyDescent="0.3">
      <c r="B44" s="187" t="s">
        <v>338</v>
      </c>
      <c r="C44" s="182"/>
      <c r="D44" s="182"/>
      <c r="E44" s="182"/>
      <c r="F44" s="182"/>
      <c r="G44" s="182"/>
      <c r="H44" s="182"/>
      <c r="I44" s="182"/>
      <c r="J44" s="182"/>
      <c r="K44" s="182"/>
      <c r="L44" s="182"/>
    </row>
    <row r="45" spans="2:12" x14ac:dyDescent="0.3">
      <c r="B45" s="182" t="s">
        <v>339</v>
      </c>
      <c r="C45" s="182"/>
      <c r="D45" s="182"/>
      <c r="E45" s="182"/>
      <c r="F45" s="182"/>
      <c r="G45" s="182"/>
      <c r="H45" s="182"/>
      <c r="I45" s="182"/>
      <c r="J45" s="182"/>
      <c r="K45" s="182"/>
      <c r="L45" s="182"/>
    </row>
    <row r="46" spans="2:12" x14ac:dyDescent="0.3">
      <c r="B46" s="182"/>
      <c r="C46" s="182"/>
      <c r="D46" s="182"/>
      <c r="E46" s="182"/>
      <c r="F46" s="182"/>
      <c r="G46" s="182"/>
      <c r="H46" s="182"/>
      <c r="I46" s="182"/>
      <c r="J46" s="182"/>
      <c r="K46" s="182"/>
      <c r="L46" s="182"/>
    </row>
    <row r="47" spans="2:12" x14ac:dyDescent="0.3">
      <c r="B47" s="183" t="s">
        <v>340</v>
      </c>
      <c r="C47" s="184"/>
      <c r="D47" s="184"/>
      <c r="E47" s="192"/>
      <c r="F47" s="184"/>
      <c r="G47" s="184"/>
      <c r="H47" s="192"/>
      <c r="I47" s="182"/>
      <c r="J47" s="182"/>
      <c r="K47" s="182"/>
      <c r="L47" s="182"/>
    </row>
    <row r="48" spans="2:12" x14ac:dyDescent="0.3">
      <c r="B48" s="182" t="s">
        <v>341</v>
      </c>
      <c r="C48" s="182"/>
      <c r="D48" s="182"/>
      <c r="E48" s="193"/>
      <c r="F48" s="182"/>
      <c r="G48" s="182"/>
      <c r="H48" s="193"/>
      <c r="I48" s="182"/>
      <c r="J48" s="182"/>
      <c r="K48" s="182"/>
      <c r="L48" s="182"/>
    </row>
    <row r="49" spans="1:12" x14ac:dyDescent="0.3">
      <c r="B49" s="188" t="s">
        <v>342</v>
      </c>
      <c r="C49" s="182"/>
      <c r="D49" s="182"/>
      <c r="E49" s="193"/>
      <c r="F49" s="182"/>
      <c r="G49" s="182"/>
      <c r="H49" s="193"/>
      <c r="I49" s="182"/>
      <c r="J49" s="182"/>
      <c r="K49" s="182"/>
      <c r="L49" s="182"/>
    </row>
    <row r="50" spans="1:12" x14ac:dyDescent="0.3">
      <c r="B50" s="182" t="s">
        <v>343</v>
      </c>
      <c r="C50" s="182"/>
      <c r="D50" s="182"/>
      <c r="E50" s="193"/>
      <c r="F50" s="182"/>
      <c r="G50" s="182"/>
      <c r="H50" s="193"/>
      <c r="I50" s="182"/>
      <c r="J50" s="182"/>
      <c r="K50" s="182"/>
      <c r="L50" s="182"/>
    </row>
    <row r="51" spans="1:12" x14ac:dyDescent="0.3">
      <c r="B51" s="194"/>
      <c r="C51" s="182"/>
      <c r="D51" s="182"/>
      <c r="E51" s="182"/>
      <c r="F51" s="182"/>
      <c r="G51" s="182"/>
      <c r="H51" s="182"/>
      <c r="I51" s="182"/>
      <c r="J51" s="182"/>
      <c r="K51" s="182"/>
      <c r="L51" s="182"/>
    </row>
    <row r="52" spans="1:12" x14ac:dyDescent="0.3">
      <c r="B52" s="182"/>
      <c r="C52" s="182"/>
      <c r="D52" s="182"/>
      <c r="E52" s="182"/>
      <c r="F52" s="182"/>
      <c r="G52" s="182"/>
      <c r="H52" s="182"/>
      <c r="I52" s="182"/>
      <c r="J52" s="182"/>
      <c r="K52" s="182"/>
      <c r="L52" s="182"/>
    </row>
    <row r="53" spans="1:12" x14ac:dyDescent="0.3">
      <c r="B53" s="195" t="s">
        <v>344</v>
      </c>
      <c r="C53" s="182"/>
      <c r="D53" s="182"/>
      <c r="E53" s="182"/>
      <c r="F53" s="182"/>
      <c r="G53" s="182"/>
      <c r="H53" s="182"/>
      <c r="I53" s="182"/>
      <c r="J53" s="182"/>
      <c r="K53" s="182"/>
      <c r="L53" s="182"/>
    </row>
    <row r="54" spans="1:12" x14ac:dyDescent="0.3">
      <c r="B54" s="195"/>
      <c r="C54" s="182"/>
      <c r="D54" s="182"/>
      <c r="E54" s="182"/>
      <c r="F54" s="182"/>
      <c r="G54" s="182"/>
      <c r="H54" s="182"/>
      <c r="I54" s="182"/>
      <c r="J54" s="182"/>
      <c r="K54" s="182"/>
      <c r="L54" s="182"/>
    </row>
    <row r="55" spans="1:12" x14ac:dyDescent="0.3">
      <c r="B55" s="196" t="s">
        <v>345</v>
      </c>
      <c r="C55" s="182"/>
      <c r="D55" s="182"/>
      <c r="E55" s="182"/>
      <c r="F55" s="182"/>
      <c r="G55" s="182"/>
      <c r="H55" s="182"/>
      <c r="I55" s="182"/>
      <c r="J55" s="182"/>
      <c r="K55" s="182"/>
      <c r="L55" s="182"/>
    </row>
    <row r="56" spans="1:12" x14ac:dyDescent="0.3">
      <c r="B56" s="188" t="s">
        <v>346</v>
      </c>
      <c r="C56" s="182"/>
      <c r="D56" s="182"/>
      <c r="E56" s="182"/>
      <c r="F56" s="182"/>
      <c r="G56" s="182"/>
      <c r="H56" s="182"/>
      <c r="I56" s="182"/>
      <c r="J56" s="182"/>
      <c r="K56" s="182"/>
      <c r="L56" s="182"/>
    </row>
    <row r="57" spans="1:12" x14ac:dyDescent="0.3">
      <c r="B57" s="182" t="s">
        <v>347</v>
      </c>
      <c r="C57" s="182"/>
      <c r="D57" s="182"/>
      <c r="E57" s="182"/>
      <c r="F57" s="182"/>
      <c r="G57" s="182"/>
      <c r="H57" s="182"/>
      <c r="I57" s="182"/>
      <c r="J57" s="182"/>
      <c r="K57" s="182"/>
      <c r="L57" s="182"/>
    </row>
    <row r="58" spans="1:12" x14ac:dyDescent="0.3">
      <c r="B58" s="182"/>
      <c r="C58" s="182"/>
      <c r="D58" s="182"/>
      <c r="E58" s="182"/>
      <c r="F58" s="182"/>
      <c r="G58" s="182"/>
      <c r="H58" s="182"/>
      <c r="I58" s="182"/>
      <c r="J58" s="182"/>
      <c r="K58" s="182"/>
      <c r="L58" s="182"/>
    </row>
    <row r="59" spans="1:12" x14ac:dyDescent="0.3">
      <c r="B59" s="182"/>
      <c r="C59" s="182"/>
      <c r="D59" s="182"/>
      <c r="E59" s="182"/>
      <c r="F59" s="182"/>
      <c r="G59" s="182"/>
      <c r="H59" s="182"/>
      <c r="I59" s="182"/>
      <c r="J59" s="182"/>
      <c r="K59" s="182"/>
      <c r="L59" s="182"/>
    </row>
    <row r="60" spans="1:12" x14ac:dyDescent="0.3">
      <c r="B60" s="196" t="s">
        <v>348</v>
      </c>
      <c r="C60" s="197"/>
      <c r="D60" s="182"/>
      <c r="E60" s="182"/>
      <c r="F60" s="182"/>
      <c r="G60" s="182"/>
      <c r="H60" s="182"/>
      <c r="I60" s="182"/>
      <c r="J60" s="182"/>
      <c r="K60" s="182"/>
      <c r="L60" s="182"/>
    </row>
    <row r="61" spans="1:12" x14ac:dyDescent="0.3">
      <c r="B61" s="188" t="s">
        <v>349</v>
      </c>
      <c r="C61" s="197"/>
      <c r="D61" s="188"/>
      <c r="E61" s="182"/>
      <c r="F61" s="182"/>
      <c r="G61" s="182"/>
      <c r="H61" s="182"/>
      <c r="I61" s="182"/>
      <c r="J61" s="182"/>
      <c r="K61" s="182"/>
      <c r="L61" s="182"/>
    </row>
    <row r="62" spans="1:12" x14ac:dyDescent="0.3">
      <c r="B62" s="182" t="s">
        <v>350</v>
      </c>
      <c r="C62" s="182"/>
      <c r="D62" s="182"/>
      <c r="E62" s="182"/>
      <c r="F62" s="182"/>
      <c r="G62" s="182"/>
      <c r="H62" s="182"/>
      <c r="I62" s="182"/>
      <c r="J62" s="182"/>
      <c r="K62" s="182"/>
      <c r="L62" s="182"/>
    </row>
    <row r="63" spans="1:12" x14ac:dyDescent="0.3">
      <c r="B63" s="182"/>
      <c r="C63" s="182"/>
      <c r="D63" s="182"/>
      <c r="E63" s="182"/>
      <c r="F63" s="182"/>
      <c r="G63" s="182"/>
      <c r="H63" s="182"/>
      <c r="I63" s="182"/>
      <c r="J63" s="182"/>
      <c r="K63" s="182"/>
      <c r="L63" s="182"/>
    </row>
    <row r="64" spans="1:12" x14ac:dyDescent="0.3">
      <c r="A64" s="80"/>
      <c r="B64" s="99"/>
      <c r="C64" s="99"/>
      <c r="D64" s="198"/>
      <c r="E64" s="99"/>
      <c r="F64" s="99"/>
      <c r="G64" s="99"/>
      <c r="H64" s="99"/>
      <c r="I64" s="182"/>
      <c r="J64" s="182"/>
      <c r="K64" s="182"/>
      <c r="L64" s="182"/>
    </row>
    <row r="65" spans="1:12" x14ac:dyDescent="0.3">
      <c r="A65" s="80"/>
      <c r="B65" s="199" t="s">
        <v>187</v>
      </c>
      <c r="C65" s="200">
        <v>2010</v>
      </c>
      <c r="D65" s="201" t="s">
        <v>353</v>
      </c>
      <c r="E65" s="99"/>
      <c r="F65" s="99"/>
      <c r="G65" s="99"/>
      <c r="H65" s="99"/>
      <c r="I65" s="182"/>
      <c r="J65" s="182"/>
      <c r="K65" s="182"/>
      <c r="L65" s="182"/>
    </row>
    <row r="66" spans="1:12" x14ac:dyDescent="0.3">
      <c r="A66" s="80"/>
      <c r="B66" s="89" t="s">
        <v>172</v>
      </c>
      <c r="C66" s="198"/>
      <c r="D66" s="198"/>
      <c r="E66" s="99"/>
      <c r="F66" s="99"/>
      <c r="G66" s="99"/>
      <c r="H66" s="99"/>
      <c r="I66" s="182"/>
      <c r="J66" s="182"/>
      <c r="K66" s="182"/>
      <c r="L66" s="182"/>
    </row>
    <row r="67" spans="1:12" x14ac:dyDescent="0.3">
      <c r="A67" s="80"/>
      <c r="B67" s="202" t="s">
        <v>167</v>
      </c>
      <c r="C67" s="203">
        <f>DATE(C65,1,1)</f>
        <v>40179</v>
      </c>
      <c r="D67" s="198"/>
      <c r="E67" s="99"/>
      <c r="F67" s="99"/>
      <c r="G67" s="99"/>
      <c r="H67" s="99"/>
      <c r="I67" s="182"/>
      <c r="J67" s="182"/>
      <c r="K67" s="182"/>
      <c r="L67" s="182"/>
    </row>
    <row r="68" spans="1:12" x14ac:dyDescent="0.3">
      <c r="A68" s="80"/>
      <c r="B68" s="202" t="s">
        <v>168</v>
      </c>
      <c r="C68" s="203">
        <f>DATE(C65,5,1)</f>
        <v>40299</v>
      </c>
      <c r="D68" s="198"/>
      <c r="E68" s="99"/>
      <c r="F68" s="99"/>
      <c r="G68" s="99"/>
      <c r="H68" s="99"/>
      <c r="I68" s="182"/>
      <c r="J68" s="182"/>
      <c r="K68" s="182"/>
      <c r="L68" s="182"/>
    </row>
    <row r="69" spans="1:12" x14ac:dyDescent="0.3">
      <c r="A69" s="80"/>
      <c r="B69" s="202" t="s">
        <v>169</v>
      </c>
      <c r="C69" s="203">
        <f>DATE(C65,5,8)</f>
        <v>40306</v>
      </c>
      <c r="D69" s="198"/>
      <c r="E69" s="99"/>
      <c r="F69" s="99"/>
      <c r="G69" s="99"/>
      <c r="H69" s="99"/>
      <c r="I69" s="182"/>
      <c r="J69" s="182"/>
      <c r="K69" s="182"/>
      <c r="L69" s="182"/>
    </row>
    <row r="70" spans="1:12" x14ac:dyDescent="0.3">
      <c r="A70" s="80"/>
      <c r="B70" s="202" t="s">
        <v>170</v>
      </c>
      <c r="C70" s="203">
        <f>DATE(C65,7,14)</f>
        <v>40373</v>
      </c>
      <c r="D70" s="198"/>
      <c r="E70" s="99"/>
      <c r="F70" s="99"/>
      <c r="G70" s="99"/>
      <c r="H70" s="99"/>
      <c r="I70" s="182"/>
      <c r="J70" s="182"/>
      <c r="K70" s="182"/>
      <c r="L70" s="182"/>
    </row>
    <row r="71" spans="1:12" x14ac:dyDescent="0.3">
      <c r="A71" s="80"/>
      <c r="B71" s="202" t="s">
        <v>184</v>
      </c>
      <c r="C71" s="203">
        <f>DATE(C65,8,15)</f>
        <v>40405</v>
      </c>
      <c r="D71" s="198"/>
      <c r="E71" s="99"/>
      <c r="F71" s="99"/>
      <c r="G71" s="99"/>
      <c r="H71" s="99"/>
      <c r="I71" s="182"/>
      <c r="J71" s="182"/>
      <c r="K71" s="182"/>
      <c r="L71" s="182"/>
    </row>
    <row r="72" spans="1:12" x14ac:dyDescent="0.3">
      <c r="A72" s="80"/>
      <c r="B72" s="202" t="s">
        <v>171</v>
      </c>
      <c r="C72" s="203">
        <f>DATE(C65,11,1)</f>
        <v>40483</v>
      </c>
      <c r="D72" s="198"/>
      <c r="E72" s="99"/>
      <c r="F72" s="99"/>
      <c r="G72" s="99"/>
      <c r="H72" s="99"/>
      <c r="I72" s="182"/>
      <c r="J72" s="182"/>
      <c r="K72" s="182"/>
      <c r="L72" s="182"/>
    </row>
    <row r="73" spans="1:12" x14ac:dyDescent="0.3">
      <c r="A73" s="80"/>
      <c r="B73" s="202" t="s">
        <v>185</v>
      </c>
      <c r="C73" s="203">
        <f>DATE(C65,11,11)</f>
        <v>40493</v>
      </c>
      <c r="D73" s="198"/>
      <c r="E73" s="99"/>
      <c r="F73" s="99"/>
      <c r="G73" s="99"/>
      <c r="H73" s="99"/>
      <c r="I73" s="182"/>
      <c r="J73" s="182"/>
      <c r="K73" s="182"/>
      <c r="L73" s="182"/>
    </row>
    <row r="74" spans="1:12" x14ac:dyDescent="0.3">
      <c r="A74" s="80"/>
      <c r="B74" s="202" t="s">
        <v>186</v>
      </c>
      <c r="C74" s="203">
        <f>DATE(C65,12,25)</f>
        <v>40537</v>
      </c>
      <c r="D74" s="198"/>
      <c r="E74" s="99"/>
      <c r="F74" s="99"/>
      <c r="G74" s="99"/>
      <c r="H74" s="99"/>
      <c r="I74" s="182"/>
      <c r="J74" s="182"/>
      <c r="K74" s="182"/>
      <c r="L74" s="182"/>
    </row>
    <row r="75" spans="1:12" x14ac:dyDescent="0.3">
      <c r="A75" s="80"/>
      <c r="B75" s="204" t="s">
        <v>173</v>
      </c>
      <c r="C75" s="203"/>
      <c r="D75" s="198"/>
      <c r="E75" s="99"/>
      <c r="F75" s="99"/>
      <c r="G75" s="99"/>
      <c r="H75" s="99"/>
      <c r="I75" s="182"/>
      <c r="J75" s="182"/>
      <c r="K75" s="182"/>
      <c r="L75" s="182"/>
    </row>
    <row r="76" spans="1:12" x14ac:dyDescent="0.3">
      <c r="A76" s="80"/>
      <c r="B76" s="99" t="s">
        <v>197</v>
      </c>
      <c r="C76" s="203">
        <f>ROUND(DATE(C65,4,MOD(234-11*MOD(C65,19),30))/7,)*7-6</f>
        <v>40272</v>
      </c>
      <c r="D76" s="203">
        <f>ROUND(DATE(C65,4,1)/7+MOD(19*MOD(C65,19)-7,30)*14%,0)*7-6</f>
        <v>40272</v>
      </c>
      <c r="E76" s="203">
        <f>FLOOR(DAY(MINUTE(C65/38)/2+56)&amp;"/5/"&amp;C65,7)-34</f>
        <v>40272</v>
      </c>
      <c r="F76" s="182"/>
      <c r="G76" s="99"/>
      <c r="H76" s="99"/>
      <c r="I76" s="182"/>
      <c r="J76" s="182"/>
      <c r="K76" s="182"/>
      <c r="L76" s="182"/>
    </row>
    <row r="77" spans="1:12" x14ac:dyDescent="0.3">
      <c r="A77" s="80"/>
      <c r="B77" s="202" t="s">
        <v>180</v>
      </c>
      <c r="C77" s="203">
        <f>C76+1</f>
        <v>40273</v>
      </c>
      <c r="D77" s="198"/>
      <c r="E77" s="205" t="s">
        <v>188</v>
      </c>
      <c r="F77" s="99"/>
      <c r="G77" s="99"/>
      <c r="H77" s="99"/>
      <c r="I77" s="182"/>
      <c r="J77" s="182"/>
      <c r="K77" s="182"/>
      <c r="L77" s="182"/>
    </row>
    <row r="78" spans="1:12" x14ac:dyDescent="0.3">
      <c r="A78" s="80"/>
      <c r="B78" s="202" t="s">
        <v>181</v>
      </c>
      <c r="C78" s="203">
        <f>C76+39</f>
        <v>40311</v>
      </c>
      <c r="D78" s="198"/>
      <c r="E78" s="99"/>
      <c r="F78" s="99"/>
      <c r="G78" s="99"/>
      <c r="H78" s="99"/>
      <c r="I78" s="182"/>
      <c r="J78" s="182"/>
      <c r="K78" s="182"/>
      <c r="L78" s="182"/>
    </row>
    <row r="79" spans="1:12" x14ac:dyDescent="0.3">
      <c r="A79" s="80"/>
      <c r="B79" s="202" t="s">
        <v>183</v>
      </c>
      <c r="C79" s="203">
        <f>C76+49</f>
        <v>40321</v>
      </c>
      <c r="D79" s="198"/>
      <c r="E79" s="99"/>
      <c r="F79" s="99"/>
      <c r="G79" s="99"/>
      <c r="H79" s="99"/>
      <c r="I79" s="182"/>
      <c r="J79" s="182"/>
      <c r="K79" s="182"/>
      <c r="L79" s="182"/>
    </row>
    <row r="80" spans="1:12" x14ac:dyDescent="0.3">
      <c r="A80" s="80"/>
      <c r="B80" s="202" t="s">
        <v>182</v>
      </c>
      <c r="C80" s="203">
        <f>C76+50</f>
        <v>40322</v>
      </c>
      <c r="D80" s="198"/>
      <c r="E80" s="99"/>
      <c r="F80" s="99"/>
      <c r="G80" s="99"/>
      <c r="H80" s="99"/>
      <c r="I80" s="182"/>
      <c r="J80" s="182"/>
      <c r="K80" s="182"/>
      <c r="L80" s="182"/>
    </row>
    <row r="81" spans="1:12" x14ac:dyDescent="0.3">
      <c r="A81" s="80"/>
      <c r="B81" s="99"/>
      <c r="C81" s="198"/>
      <c r="D81" s="198"/>
      <c r="E81" s="99"/>
      <c r="F81" s="99"/>
      <c r="G81" s="99"/>
      <c r="H81" s="99"/>
      <c r="I81" s="182"/>
      <c r="J81" s="182"/>
      <c r="K81" s="182"/>
      <c r="L81" s="182"/>
    </row>
    <row r="82" spans="1:12" x14ac:dyDescent="0.3">
      <c r="A82" s="80"/>
      <c r="B82" s="204" t="s">
        <v>198</v>
      </c>
      <c r="C82" s="203"/>
      <c r="D82" s="198"/>
      <c r="E82" s="99"/>
      <c r="F82" s="99"/>
      <c r="G82" s="99"/>
      <c r="H82" s="99"/>
      <c r="I82" s="182"/>
      <c r="J82" s="182"/>
      <c r="K82" s="182"/>
      <c r="L82" s="182"/>
    </row>
    <row r="83" spans="1:12" x14ac:dyDescent="0.3">
      <c r="A83" s="80"/>
      <c r="B83" s="202" t="s">
        <v>189</v>
      </c>
      <c r="C83" s="206">
        <f>C67+5</f>
        <v>40184</v>
      </c>
      <c r="D83" s="198"/>
      <c r="E83" s="99"/>
      <c r="F83" s="99"/>
      <c r="G83" s="99"/>
      <c r="H83" s="99"/>
      <c r="I83" s="182"/>
      <c r="J83" s="182"/>
      <c r="K83" s="182"/>
      <c r="L83" s="182"/>
    </row>
    <row r="84" spans="1:12" x14ac:dyDescent="0.3">
      <c r="A84" s="80"/>
      <c r="B84" s="202" t="s">
        <v>174</v>
      </c>
      <c r="C84" s="206">
        <f>C74+39</f>
        <v>40576</v>
      </c>
      <c r="D84" s="198"/>
      <c r="E84" s="99"/>
      <c r="F84" s="99"/>
      <c r="G84" s="99"/>
      <c r="H84" s="99"/>
      <c r="I84" s="182"/>
      <c r="J84" s="182"/>
      <c r="K84" s="182"/>
      <c r="L84" s="182"/>
    </row>
    <row r="85" spans="1:12" x14ac:dyDescent="0.3">
      <c r="A85" s="80"/>
      <c r="B85" s="202" t="s">
        <v>175</v>
      </c>
      <c r="C85" s="206">
        <f>C84+12</f>
        <v>40588</v>
      </c>
      <c r="D85" s="198"/>
      <c r="E85" s="99"/>
      <c r="F85" s="99"/>
      <c r="G85" s="99"/>
      <c r="H85" s="99"/>
      <c r="I85" s="182"/>
      <c r="J85" s="182"/>
      <c r="K85" s="182"/>
      <c r="L85" s="182"/>
    </row>
    <row r="86" spans="1:12" x14ac:dyDescent="0.3">
      <c r="A86" s="80"/>
      <c r="B86" s="202" t="s">
        <v>176</v>
      </c>
      <c r="C86" s="206">
        <f>C76-47</f>
        <v>40225</v>
      </c>
      <c r="D86" s="198"/>
      <c r="E86" s="99"/>
      <c r="F86" s="99"/>
      <c r="G86" s="99"/>
      <c r="H86" s="99"/>
      <c r="I86" s="182"/>
      <c r="J86" s="182"/>
      <c r="K86" s="182"/>
      <c r="L86" s="182"/>
    </row>
    <row r="87" spans="1:12" x14ac:dyDescent="0.3">
      <c r="A87" s="80"/>
      <c r="B87" s="202" t="s">
        <v>193</v>
      </c>
      <c r="C87" s="207" t="s">
        <v>194</v>
      </c>
      <c r="D87" s="198"/>
      <c r="E87" s="99"/>
      <c r="F87" s="99"/>
      <c r="G87" s="99"/>
      <c r="H87" s="99"/>
      <c r="I87" s="182"/>
      <c r="J87" s="182"/>
      <c r="K87" s="182"/>
      <c r="L87" s="182"/>
    </row>
    <row r="88" spans="1:12" x14ac:dyDescent="0.3">
      <c r="A88" s="80"/>
      <c r="B88" s="202" t="s">
        <v>192</v>
      </c>
      <c r="C88" s="207" t="s">
        <v>191</v>
      </c>
      <c r="D88" s="198"/>
      <c r="E88" s="99"/>
      <c r="F88" s="99"/>
      <c r="G88" s="99"/>
      <c r="H88" s="99"/>
      <c r="I88" s="182"/>
      <c r="J88" s="182"/>
      <c r="K88" s="182"/>
      <c r="L88" s="182"/>
    </row>
    <row r="89" spans="1:12" x14ac:dyDescent="0.3">
      <c r="A89" s="80"/>
      <c r="B89" s="202" t="s">
        <v>199</v>
      </c>
      <c r="C89" s="198" t="s">
        <v>200</v>
      </c>
      <c r="D89" s="198"/>
      <c r="E89" s="99"/>
      <c r="F89" s="99"/>
      <c r="G89" s="99"/>
      <c r="H89" s="99"/>
      <c r="I89" s="182"/>
      <c r="J89" s="182"/>
      <c r="K89" s="182"/>
      <c r="L89" s="182"/>
    </row>
    <row r="90" spans="1:12" x14ac:dyDescent="0.3">
      <c r="A90" s="80"/>
      <c r="B90" s="202" t="s">
        <v>201</v>
      </c>
      <c r="C90" s="198" t="s">
        <v>202</v>
      </c>
      <c r="D90" s="198"/>
      <c r="E90" s="99"/>
      <c r="F90" s="99"/>
      <c r="G90" s="99"/>
      <c r="H90" s="99"/>
      <c r="I90" s="182"/>
      <c r="J90" s="182"/>
      <c r="K90" s="182"/>
      <c r="L90" s="182"/>
    </row>
    <row r="91" spans="1:12" x14ac:dyDescent="0.3">
      <c r="A91" s="80"/>
      <c r="B91" s="202" t="s">
        <v>177</v>
      </c>
      <c r="C91" s="207" t="s">
        <v>190</v>
      </c>
      <c r="D91" s="198"/>
      <c r="E91" s="99"/>
      <c r="F91" s="99"/>
      <c r="G91" s="99"/>
      <c r="H91" s="99"/>
      <c r="I91" s="182"/>
      <c r="J91" s="182"/>
      <c r="K91" s="182"/>
      <c r="L91" s="182"/>
    </row>
    <row r="92" spans="1:12" x14ac:dyDescent="0.3">
      <c r="A92" s="80"/>
      <c r="B92" s="202" t="s">
        <v>178</v>
      </c>
      <c r="C92" s="207" t="s">
        <v>195</v>
      </c>
      <c r="D92" s="198"/>
      <c r="E92" s="99"/>
      <c r="F92" s="99"/>
      <c r="G92" s="99"/>
      <c r="H92" s="99"/>
      <c r="I92" s="182"/>
      <c r="J92" s="182"/>
      <c r="K92" s="182"/>
      <c r="L92" s="182"/>
    </row>
    <row r="93" spans="1:12" x14ac:dyDescent="0.3">
      <c r="A93" s="80"/>
      <c r="B93" s="202" t="s">
        <v>179</v>
      </c>
      <c r="C93" s="207" t="s">
        <v>196</v>
      </c>
      <c r="D93" s="198"/>
      <c r="E93" s="99"/>
      <c r="F93" s="99"/>
      <c r="G93" s="99"/>
      <c r="H93" s="99"/>
      <c r="I93" s="182"/>
      <c r="J93" s="182"/>
      <c r="K93" s="182"/>
      <c r="L93" s="182"/>
    </row>
    <row r="94" spans="1:12" x14ac:dyDescent="0.3">
      <c r="A94" s="80"/>
      <c r="B94" s="99"/>
      <c r="C94" s="99"/>
      <c r="D94" s="198"/>
      <c r="E94" s="99"/>
      <c r="F94" s="99"/>
      <c r="G94" s="99"/>
      <c r="H94" s="99"/>
      <c r="I94" s="182"/>
      <c r="J94" s="182"/>
      <c r="K94" s="182"/>
      <c r="L94" s="182"/>
    </row>
    <row r="95" spans="1:12" ht="19.5" thickBot="1" x14ac:dyDescent="0.35">
      <c r="A95" s="80"/>
      <c r="B95" s="99"/>
      <c r="C95" s="99"/>
      <c r="D95" s="198"/>
      <c r="E95" s="99"/>
      <c r="F95" s="208" t="s">
        <v>353</v>
      </c>
      <c r="G95" s="99"/>
      <c r="H95" s="99"/>
      <c r="I95" s="182"/>
      <c r="J95" s="182"/>
      <c r="K95" s="182"/>
      <c r="L95" s="182"/>
    </row>
    <row r="96" spans="1:12" ht="19.5" thickBot="1" x14ac:dyDescent="0.35">
      <c r="A96" s="80"/>
      <c r="B96" s="209" t="s">
        <v>282</v>
      </c>
      <c r="C96" s="210" t="s">
        <v>283</v>
      </c>
      <c r="D96" s="211" t="s">
        <v>284</v>
      </c>
      <c r="E96" s="212" t="s">
        <v>285</v>
      </c>
      <c r="F96" s="213">
        <v>2012</v>
      </c>
      <c r="G96" s="99"/>
      <c r="H96" s="99"/>
      <c r="I96" s="182"/>
      <c r="J96" s="182"/>
      <c r="K96" s="182"/>
      <c r="L96" s="182"/>
    </row>
    <row r="97" spans="1:12" x14ac:dyDescent="0.3">
      <c r="A97" s="80"/>
      <c r="B97" s="214" t="s">
        <v>273</v>
      </c>
      <c r="C97" s="215">
        <v>38353</v>
      </c>
      <c r="D97" s="216" t="s">
        <v>286</v>
      </c>
      <c r="E97" s="217" t="s">
        <v>487</v>
      </c>
      <c r="F97" s="218">
        <f>DATE(F96,1,1)</f>
        <v>40909</v>
      </c>
      <c r="G97" s="99"/>
      <c r="H97" s="99"/>
      <c r="I97" s="99"/>
      <c r="J97" s="182"/>
      <c r="K97" s="182"/>
      <c r="L97" s="182"/>
    </row>
    <row r="98" spans="1:12" ht="34.5" customHeight="1" x14ac:dyDescent="0.3">
      <c r="A98" s="80"/>
      <c r="B98" s="214" t="s">
        <v>274</v>
      </c>
      <c r="C98" s="215"/>
      <c r="D98" s="216" t="s">
        <v>287</v>
      </c>
      <c r="E98" s="219" t="s">
        <v>488</v>
      </c>
      <c r="F98" s="218">
        <f>FLOOR(DATE(F96,5,DAY(MINUTE(F96/38)/2+56)),7)-34</f>
        <v>41007</v>
      </c>
      <c r="G98" s="99"/>
      <c r="H98" s="99"/>
      <c r="I98" s="182"/>
      <c r="J98" s="182"/>
      <c r="K98" s="182"/>
      <c r="L98" s="182"/>
    </row>
    <row r="99" spans="1:12" x14ac:dyDescent="0.3">
      <c r="A99" s="80"/>
      <c r="B99" s="214" t="s">
        <v>275</v>
      </c>
      <c r="C99" s="215"/>
      <c r="D99" s="216" t="s">
        <v>288</v>
      </c>
      <c r="E99" s="217" t="s">
        <v>489</v>
      </c>
      <c r="F99" s="218">
        <f>F98+1</f>
        <v>41008</v>
      </c>
      <c r="G99" s="99"/>
      <c r="H99" s="99"/>
      <c r="I99" s="182"/>
      <c r="J99" s="182"/>
      <c r="K99" s="182"/>
      <c r="L99" s="182"/>
    </row>
    <row r="100" spans="1:12" x14ac:dyDescent="0.3">
      <c r="A100" s="80"/>
      <c r="B100" s="214" t="s">
        <v>168</v>
      </c>
      <c r="C100" s="215">
        <v>38473</v>
      </c>
      <c r="D100" s="216" t="s">
        <v>286</v>
      </c>
      <c r="E100" s="217" t="s">
        <v>490</v>
      </c>
      <c r="F100" s="218">
        <f>DATE(F96,5,1)</f>
        <v>41030</v>
      </c>
      <c r="G100" s="99"/>
      <c r="H100" s="99"/>
      <c r="I100" s="182"/>
      <c r="J100" s="182"/>
      <c r="K100" s="182"/>
      <c r="L100" s="182"/>
    </row>
    <row r="101" spans="1:12" x14ac:dyDescent="0.3">
      <c r="A101" s="80"/>
      <c r="B101" s="214" t="s">
        <v>276</v>
      </c>
      <c r="C101" s="215"/>
      <c r="D101" s="216" t="s">
        <v>288</v>
      </c>
      <c r="E101" s="217" t="s">
        <v>491</v>
      </c>
      <c r="F101" s="218">
        <f>F98+39</f>
        <v>41046</v>
      </c>
      <c r="G101" s="99"/>
      <c r="H101" s="99"/>
      <c r="I101" s="182"/>
      <c r="J101" s="182"/>
      <c r="K101" s="182"/>
      <c r="L101" s="182"/>
    </row>
    <row r="102" spans="1:12" x14ac:dyDescent="0.3">
      <c r="A102" s="80"/>
      <c r="B102" s="214" t="s">
        <v>277</v>
      </c>
      <c r="C102" s="215">
        <v>38480</v>
      </c>
      <c r="D102" s="216" t="s">
        <v>286</v>
      </c>
      <c r="E102" s="217" t="s">
        <v>492</v>
      </c>
      <c r="F102" s="218">
        <f>DATE(F96,5,8)</f>
        <v>41037</v>
      </c>
      <c r="G102" s="99"/>
      <c r="H102" s="99"/>
      <c r="I102" s="182"/>
      <c r="J102" s="182"/>
      <c r="K102" s="182"/>
      <c r="L102" s="182"/>
    </row>
    <row r="103" spans="1:12" x14ac:dyDescent="0.3">
      <c r="A103" s="80"/>
      <c r="B103" s="214" t="s">
        <v>278</v>
      </c>
      <c r="C103" s="215"/>
      <c r="D103" s="216" t="s">
        <v>288</v>
      </c>
      <c r="E103" s="217" t="s">
        <v>493</v>
      </c>
      <c r="F103" s="218">
        <f>F99+49</f>
        <v>41057</v>
      </c>
      <c r="G103" s="99"/>
      <c r="H103" s="99"/>
      <c r="I103" s="182"/>
      <c r="J103" s="182"/>
      <c r="K103" s="182"/>
      <c r="L103" s="182"/>
    </row>
    <row r="104" spans="1:12" x14ac:dyDescent="0.3">
      <c r="A104" s="80"/>
      <c r="B104" s="214" t="s">
        <v>279</v>
      </c>
      <c r="C104" s="215"/>
      <c r="D104" s="216" t="s">
        <v>288</v>
      </c>
      <c r="E104" s="217" t="s">
        <v>494</v>
      </c>
      <c r="F104" s="218">
        <f>F103+1</f>
        <v>41058</v>
      </c>
      <c r="G104" s="99"/>
      <c r="H104" s="99"/>
      <c r="I104" s="182"/>
      <c r="J104" s="182"/>
      <c r="K104" s="182"/>
      <c r="L104" s="182"/>
    </row>
    <row r="105" spans="1:12" x14ac:dyDescent="0.3">
      <c r="A105" s="80"/>
      <c r="B105" s="214" t="s">
        <v>280</v>
      </c>
      <c r="C105" s="215">
        <v>38547</v>
      </c>
      <c r="D105" s="216" t="s">
        <v>286</v>
      </c>
      <c r="E105" s="217" t="s">
        <v>495</v>
      </c>
      <c r="F105" s="218">
        <f>DATE(F96,7,14)</f>
        <v>41104</v>
      </c>
      <c r="G105" s="99"/>
      <c r="H105" s="99"/>
      <c r="I105" s="182"/>
      <c r="J105" s="182"/>
      <c r="K105" s="182"/>
      <c r="L105" s="182"/>
    </row>
    <row r="106" spans="1:12" x14ac:dyDescent="0.3">
      <c r="A106" s="80"/>
      <c r="B106" s="214" t="s">
        <v>184</v>
      </c>
      <c r="C106" s="215">
        <v>38579</v>
      </c>
      <c r="D106" s="216" t="s">
        <v>286</v>
      </c>
      <c r="E106" s="217" t="s">
        <v>496</v>
      </c>
      <c r="F106" s="218">
        <f>DATE(F96,8,15)</f>
        <v>41136</v>
      </c>
      <c r="G106" s="99"/>
      <c r="H106" s="99"/>
      <c r="I106" s="182"/>
      <c r="J106" s="182"/>
      <c r="K106" s="182"/>
      <c r="L106" s="182"/>
    </row>
    <row r="107" spans="1:12" x14ac:dyDescent="0.3">
      <c r="A107" s="80"/>
      <c r="B107" s="214" t="s">
        <v>171</v>
      </c>
      <c r="C107" s="215">
        <v>38657</v>
      </c>
      <c r="D107" s="216" t="s">
        <v>286</v>
      </c>
      <c r="E107" s="217" t="s">
        <v>497</v>
      </c>
      <c r="F107" s="218">
        <f>DATE(F96,11,1)</f>
        <v>41214</v>
      </c>
      <c r="G107" s="99"/>
      <c r="H107" s="99"/>
      <c r="I107" s="182"/>
      <c r="J107" s="182"/>
      <c r="K107" s="182"/>
      <c r="L107" s="182"/>
    </row>
    <row r="108" spans="1:12" x14ac:dyDescent="0.3">
      <c r="A108" s="80"/>
      <c r="B108" s="214" t="s">
        <v>281</v>
      </c>
      <c r="C108" s="215">
        <v>38667</v>
      </c>
      <c r="D108" s="216" t="s">
        <v>286</v>
      </c>
      <c r="E108" s="217" t="s">
        <v>498</v>
      </c>
      <c r="F108" s="218">
        <f>DATE(F96,11,11)</f>
        <v>41224</v>
      </c>
      <c r="G108" s="99"/>
      <c r="H108" s="99"/>
      <c r="I108" s="182"/>
      <c r="J108" s="182"/>
      <c r="K108" s="182"/>
      <c r="L108" s="182"/>
    </row>
    <row r="109" spans="1:12" ht="19.5" thickBot="1" x14ac:dyDescent="0.35">
      <c r="A109" s="80"/>
      <c r="B109" s="220" t="s">
        <v>186</v>
      </c>
      <c r="C109" s="221">
        <v>38711</v>
      </c>
      <c r="D109" s="222" t="s">
        <v>286</v>
      </c>
      <c r="E109" s="223" t="s">
        <v>499</v>
      </c>
      <c r="F109" s="224">
        <f>DATE(F96,12,25)</f>
        <v>41268</v>
      </c>
      <c r="G109" s="99"/>
      <c r="H109" s="99"/>
      <c r="I109" s="182"/>
      <c r="J109" s="182"/>
      <c r="K109" s="182"/>
      <c r="L109" s="182"/>
    </row>
    <row r="110" spans="1:12" x14ac:dyDescent="0.3">
      <c r="A110" s="80"/>
      <c r="B110" s="99"/>
      <c r="C110" s="99"/>
      <c r="D110" s="198"/>
      <c r="E110" s="99"/>
      <c r="F110" s="99"/>
      <c r="G110" s="99"/>
      <c r="H110" s="99"/>
      <c r="I110" s="182"/>
      <c r="J110" s="182"/>
      <c r="K110" s="182"/>
      <c r="L110" s="182"/>
    </row>
    <row r="111" spans="1:12" x14ac:dyDescent="0.3">
      <c r="A111" s="80"/>
      <c r="B111" s="225" t="s">
        <v>289</v>
      </c>
      <c r="C111" s="99"/>
      <c r="D111" s="198"/>
      <c r="E111" s="99"/>
      <c r="F111" s="99"/>
      <c r="G111" s="99"/>
      <c r="H111" s="99"/>
      <c r="I111" s="182"/>
      <c r="J111" s="182"/>
      <c r="K111" s="182"/>
      <c r="L111" s="182"/>
    </row>
    <row r="112" spans="1:12" x14ac:dyDescent="0.3">
      <c r="A112" s="80"/>
      <c r="B112" s="226" t="s">
        <v>290</v>
      </c>
      <c r="C112" s="99"/>
      <c r="D112" s="198"/>
      <c r="E112" s="99"/>
      <c r="F112" s="99"/>
      <c r="G112" s="99"/>
      <c r="H112" s="99"/>
      <c r="I112" s="182"/>
      <c r="J112" s="182"/>
      <c r="K112" s="182"/>
      <c r="L112" s="182"/>
    </row>
    <row r="113" spans="1:12" x14ac:dyDescent="0.3">
      <c r="A113" s="80"/>
      <c r="B113" s="227" t="s">
        <v>291</v>
      </c>
      <c r="C113" s="99"/>
      <c r="D113" s="198"/>
      <c r="E113" s="99"/>
      <c r="F113" s="99"/>
      <c r="G113" s="99"/>
      <c r="H113" s="99"/>
      <c r="I113" s="182"/>
      <c r="J113" s="182"/>
      <c r="K113" s="182"/>
      <c r="L113" s="182"/>
    </row>
    <row r="114" spans="1:12" x14ac:dyDescent="0.3">
      <c r="A114" s="80"/>
      <c r="B114" s="99"/>
      <c r="C114" s="99"/>
      <c r="D114" s="198"/>
      <c r="E114" s="99"/>
      <c r="F114" s="99"/>
      <c r="G114" s="99"/>
      <c r="H114" s="99"/>
      <c r="I114" s="182"/>
      <c r="J114" s="182"/>
      <c r="K114" s="182"/>
      <c r="L114" s="182"/>
    </row>
    <row r="115" spans="1:12" x14ac:dyDescent="0.3">
      <c r="A115" s="80"/>
      <c r="B115" s="228" t="s">
        <v>292</v>
      </c>
      <c r="C115" s="99"/>
      <c r="D115" s="198"/>
      <c r="E115" s="99"/>
      <c r="F115" s="99"/>
      <c r="G115" s="99"/>
      <c r="H115" s="99"/>
      <c r="I115" s="182"/>
      <c r="J115" s="182"/>
      <c r="K115" s="182"/>
      <c r="L115" s="182"/>
    </row>
    <row r="116" spans="1:12" x14ac:dyDescent="0.3">
      <c r="A116" s="80"/>
      <c r="B116" s="229" t="s">
        <v>291</v>
      </c>
      <c r="C116" s="99"/>
      <c r="D116" s="198"/>
      <c r="E116" s="99"/>
      <c r="F116" s="99"/>
      <c r="G116" s="99"/>
      <c r="H116" s="99"/>
      <c r="I116" s="182"/>
      <c r="J116" s="182"/>
      <c r="K116" s="182"/>
      <c r="L116" s="182"/>
    </row>
    <row r="117" spans="1:12" x14ac:dyDescent="0.3">
      <c r="A117" s="80"/>
      <c r="B117" s="99"/>
      <c r="C117" s="99"/>
      <c r="D117" s="198"/>
      <c r="E117" s="99"/>
      <c r="F117" s="99"/>
      <c r="G117" s="99"/>
      <c r="H117" s="99"/>
      <c r="I117" s="182"/>
      <c r="J117" s="182"/>
      <c r="K117" s="182"/>
      <c r="L117" s="182"/>
    </row>
    <row r="118" spans="1:12" x14ac:dyDescent="0.3">
      <c r="B118" s="182"/>
      <c r="C118" s="182"/>
      <c r="D118" s="230" t="s">
        <v>483</v>
      </c>
      <c r="E118" s="231" t="s">
        <v>484</v>
      </c>
      <c r="F118" s="182"/>
      <c r="G118" s="182"/>
      <c r="H118" s="182"/>
      <c r="I118" s="182"/>
      <c r="J118" s="182"/>
      <c r="K118" s="182"/>
      <c r="L118" s="182"/>
    </row>
    <row r="119" spans="1:12" x14ac:dyDescent="0.3">
      <c r="B119" s="182"/>
      <c r="C119" s="182"/>
      <c r="D119" s="230"/>
      <c r="E119" s="182"/>
      <c r="F119" s="182"/>
      <c r="G119" s="182"/>
      <c r="H119" s="182"/>
      <c r="I119" s="182"/>
      <c r="J119" s="182"/>
      <c r="K119" s="182"/>
      <c r="L119" s="182"/>
    </row>
    <row r="120" spans="1:12" x14ac:dyDescent="0.3">
      <c r="B120" s="182"/>
      <c r="C120" s="182"/>
      <c r="D120" s="230" t="s">
        <v>485</v>
      </c>
      <c r="E120" s="231" t="s">
        <v>486</v>
      </c>
      <c r="F120" s="182"/>
      <c r="G120" s="182"/>
      <c r="H120" s="182"/>
      <c r="I120" s="182"/>
      <c r="J120" s="182"/>
      <c r="K120" s="182"/>
      <c r="L120" s="182"/>
    </row>
    <row r="121" spans="1:12" x14ac:dyDescent="0.3">
      <c r="B121" s="182"/>
      <c r="C121" s="182"/>
      <c r="D121" s="182"/>
      <c r="E121" s="182"/>
      <c r="F121" s="182"/>
      <c r="G121" s="182"/>
      <c r="H121" s="182"/>
      <c r="I121" s="182"/>
      <c r="J121" s="182"/>
      <c r="K121" s="182"/>
      <c r="L121" s="182"/>
    </row>
  </sheetData>
  <mergeCells count="3">
    <mergeCell ref="B1:L1"/>
    <mergeCell ref="B3:L3"/>
    <mergeCell ref="B21:L21"/>
  </mergeCells>
  <hyperlinks>
    <hyperlink ref="E7" r:id="rId1" xr:uid="{00000000-0004-0000-0500-000000000000}"/>
    <hyperlink ref="E8" r:id="rId2" xr:uid="{00000000-0004-0000-0500-000001000000}"/>
    <hyperlink ref="E9" r:id="rId3" xr:uid="{00000000-0004-0000-0500-000002000000}"/>
    <hyperlink ref="E10" r:id="rId4" xr:uid="{00000000-0004-0000-0500-000003000000}"/>
    <hyperlink ref="E11" r:id="rId5" xr:uid="{00000000-0004-0000-0500-000004000000}"/>
    <hyperlink ref="E12" r:id="rId6" xr:uid="{00000000-0004-0000-0500-000005000000}"/>
    <hyperlink ref="E13" r:id="rId7" xr:uid="{00000000-0004-0000-0500-000006000000}"/>
    <hyperlink ref="E14" r:id="rId8" xr:uid="{00000000-0004-0000-0500-000007000000}"/>
    <hyperlink ref="E15" r:id="rId9" xr:uid="{00000000-0004-0000-0500-000008000000}"/>
    <hyperlink ref="E16" r:id="rId10" xr:uid="{00000000-0004-0000-0500-000009000000}"/>
    <hyperlink ref="E118" r:id="rId11" xr:uid="{A3CE7A19-147C-489A-B205-F397DC2369C4}"/>
    <hyperlink ref="E120" r:id="rId12" xr:uid="{7EAC70FC-DD37-4748-A1E7-5622CEDCFF28}"/>
  </hyperlinks>
  <pageMargins left="0.78740157499999996" right="0.78740157499999996" top="0.984251969" bottom="0.984251969" header="0.4921259845" footer="0.4921259845"/>
  <pageSetup paperSize="9" orientation="portrait" r:id="rId13"/>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8A433D-327F-4148-A2E8-5F5F6E86DB42}">
  <dimension ref="A1:O132"/>
  <sheetViews>
    <sheetView workbookViewId="0">
      <selection activeCell="A16" sqref="A16"/>
    </sheetView>
  </sheetViews>
  <sheetFormatPr baseColWidth="10" defaultRowHeight="15" x14ac:dyDescent="0.25"/>
  <sheetData>
    <row r="1" spans="1:15" x14ac:dyDescent="0.25">
      <c r="A1" s="49"/>
      <c r="B1" s="49"/>
      <c r="C1" s="49"/>
      <c r="D1" s="49"/>
      <c r="E1" s="49"/>
      <c r="F1" s="49"/>
      <c r="G1" s="49"/>
      <c r="H1" s="49"/>
      <c r="I1" s="49"/>
      <c r="J1" s="49"/>
      <c r="K1" s="49"/>
      <c r="L1" s="49"/>
      <c r="M1" s="49"/>
      <c r="N1" s="49"/>
      <c r="O1" s="49"/>
    </row>
    <row r="2" spans="1:15" ht="18.75" x14ac:dyDescent="0.3">
      <c r="A2" s="49"/>
      <c r="B2" s="89" t="s">
        <v>705</v>
      </c>
      <c r="C2" s="49"/>
      <c r="D2" s="49"/>
      <c r="E2" s="49"/>
      <c r="F2" s="49"/>
      <c r="G2" s="49"/>
      <c r="H2" s="49"/>
      <c r="I2" s="49"/>
      <c r="J2" s="49"/>
      <c r="K2" s="49"/>
      <c r="L2" s="49"/>
      <c r="M2" s="49"/>
      <c r="N2" s="49"/>
      <c r="O2" s="49"/>
    </row>
    <row r="3" spans="1:15" x14ac:dyDescent="0.25">
      <c r="A3" s="526" t="s">
        <v>598</v>
      </c>
      <c r="B3" s="527" t="s">
        <v>706</v>
      </c>
      <c r="C3" s="49"/>
      <c r="D3" s="49"/>
      <c r="E3" s="49"/>
      <c r="F3" s="49"/>
      <c r="G3" s="49"/>
      <c r="H3" s="49"/>
      <c r="I3" s="49"/>
      <c r="J3" s="49"/>
      <c r="K3" s="49"/>
      <c r="L3" s="49"/>
      <c r="M3" s="49"/>
      <c r="N3" s="49"/>
      <c r="O3" s="49"/>
    </row>
    <row r="4" spans="1:15" x14ac:dyDescent="0.25">
      <c r="A4" s="49"/>
      <c r="B4" s="49"/>
      <c r="C4" s="49"/>
      <c r="D4" s="49"/>
      <c r="E4" s="49"/>
      <c r="F4" s="49"/>
      <c r="G4" s="49"/>
      <c r="H4" s="49"/>
      <c r="I4" s="49"/>
      <c r="J4" s="49"/>
      <c r="K4" s="49"/>
      <c r="L4" s="49"/>
      <c r="M4" s="49"/>
      <c r="N4" s="49"/>
      <c r="O4" s="49"/>
    </row>
    <row r="5" spans="1:15" ht="18.75" x14ac:dyDescent="0.3">
      <c r="A5" s="49"/>
      <c r="B5" s="528" t="s">
        <v>707</v>
      </c>
      <c r="C5" s="49"/>
      <c r="D5" s="49"/>
      <c r="E5" s="49"/>
      <c r="F5" s="49"/>
      <c r="G5" s="49"/>
      <c r="H5" s="49"/>
      <c r="I5" s="49"/>
      <c r="J5" s="49"/>
      <c r="K5" s="49"/>
      <c r="L5" s="49"/>
      <c r="M5" s="49"/>
      <c r="N5" s="49"/>
      <c r="O5" s="49"/>
    </row>
    <row r="6" spans="1:15" x14ac:dyDescent="0.25">
      <c r="A6" s="49"/>
      <c r="B6" s="49" t="s">
        <v>708</v>
      </c>
      <c r="C6" s="49"/>
      <c r="D6" s="49"/>
      <c r="E6" s="49"/>
      <c r="F6" s="49"/>
      <c r="G6" s="49"/>
      <c r="H6" s="49"/>
      <c r="I6" s="49"/>
      <c r="J6" s="49"/>
      <c r="K6" s="49"/>
      <c r="L6" s="49"/>
      <c r="M6" s="49"/>
      <c r="N6" s="49"/>
      <c r="O6" s="49"/>
    </row>
    <row r="7" spans="1:15" x14ac:dyDescent="0.25">
      <c r="A7" s="49"/>
      <c r="B7" s="49"/>
      <c r="C7" s="49"/>
      <c r="D7" s="49"/>
      <c r="E7" s="49"/>
      <c r="F7" s="49"/>
      <c r="G7" s="49"/>
      <c r="H7" s="49"/>
      <c r="I7" s="49"/>
      <c r="J7" s="49"/>
      <c r="K7" s="49"/>
      <c r="L7" s="49"/>
      <c r="M7" s="49"/>
      <c r="N7" s="49"/>
      <c r="O7" s="49"/>
    </row>
    <row r="8" spans="1:15" x14ac:dyDescent="0.25">
      <c r="A8" s="49"/>
      <c r="B8" s="49" t="s">
        <v>709</v>
      </c>
      <c r="C8" s="49"/>
      <c r="D8" s="49"/>
      <c r="E8" s="49"/>
      <c r="F8" s="49"/>
      <c r="G8" s="49"/>
      <c r="H8" s="49"/>
      <c r="I8" s="49"/>
      <c r="J8" s="49"/>
      <c r="K8" s="49"/>
      <c r="L8" s="49"/>
      <c r="M8" s="49"/>
      <c r="N8" s="49"/>
      <c r="O8" s="49"/>
    </row>
    <row r="9" spans="1:15" x14ac:dyDescent="0.25">
      <c r="A9" s="49"/>
      <c r="B9" s="49" t="s">
        <v>710</v>
      </c>
      <c r="C9" s="49"/>
      <c r="D9" s="49"/>
      <c r="E9" s="49"/>
      <c r="F9" s="49"/>
      <c r="G9" s="49"/>
      <c r="H9" s="49"/>
      <c r="I9" s="49"/>
      <c r="J9" s="49"/>
      <c r="K9" s="49"/>
      <c r="L9" s="49"/>
      <c r="M9" s="49"/>
      <c r="N9" s="49"/>
      <c r="O9" s="49"/>
    </row>
    <row r="10" spans="1:15" x14ac:dyDescent="0.25">
      <c r="A10" s="49"/>
      <c r="B10" s="49" t="s">
        <v>711</v>
      </c>
      <c r="C10" s="49"/>
      <c r="D10" s="49"/>
      <c r="E10" s="49"/>
      <c r="F10" s="49"/>
      <c r="G10" s="49"/>
      <c r="H10" s="49"/>
      <c r="I10" s="49"/>
      <c r="J10" s="49"/>
      <c r="K10" s="49"/>
      <c r="L10" s="49"/>
      <c r="M10" s="49"/>
      <c r="N10" s="49"/>
      <c r="O10" s="49"/>
    </row>
    <row r="11" spans="1:15" x14ac:dyDescent="0.25">
      <c r="A11" s="49"/>
      <c r="B11" s="49" t="s">
        <v>712</v>
      </c>
      <c r="C11" s="49"/>
      <c r="D11" s="49"/>
      <c r="E11" s="49"/>
      <c r="F11" s="49"/>
      <c r="G11" s="49"/>
      <c r="H11" s="49"/>
      <c r="I11" s="49"/>
      <c r="J11" s="49"/>
      <c r="K11" s="49"/>
      <c r="L11" s="49"/>
      <c r="M11" s="49"/>
      <c r="N11" s="49"/>
      <c r="O11" s="49"/>
    </row>
    <row r="12" spans="1:15" x14ac:dyDescent="0.25">
      <c r="A12" s="49"/>
      <c r="B12" s="49" t="s">
        <v>713</v>
      </c>
      <c r="C12" s="49"/>
      <c r="D12" s="49"/>
      <c r="E12" s="49"/>
      <c r="F12" s="49"/>
      <c r="G12" s="49"/>
      <c r="H12" s="49"/>
      <c r="I12" s="49"/>
      <c r="J12" s="49"/>
      <c r="K12" s="49"/>
      <c r="L12" s="49"/>
      <c r="M12" s="49"/>
      <c r="N12" s="49"/>
      <c r="O12" s="49"/>
    </row>
    <row r="13" spans="1:15" x14ac:dyDescent="0.25">
      <c r="A13" s="49"/>
      <c r="B13" s="49" t="s">
        <v>714</v>
      </c>
      <c r="C13" s="49"/>
      <c r="D13" s="49"/>
      <c r="E13" s="49"/>
      <c r="F13" s="49"/>
      <c r="G13" s="49"/>
      <c r="H13" s="49"/>
      <c r="I13" s="49"/>
      <c r="J13" s="49"/>
      <c r="K13" s="49"/>
      <c r="L13" s="49"/>
      <c r="M13" s="49"/>
      <c r="N13" s="49"/>
      <c r="O13" s="49"/>
    </row>
    <row r="14" spans="1:15" x14ac:dyDescent="0.25">
      <c r="A14" s="49"/>
      <c r="B14" s="49"/>
      <c r="C14" s="49"/>
      <c r="D14" s="49"/>
      <c r="E14" s="49"/>
      <c r="F14" s="49"/>
      <c r="G14" s="49"/>
      <c r="H14" s="49"/>
      <c r="I14" s="49"/>
      <c r="J14" s="49"/>
      <c r="K14" s="49"/>
      <c r="L14" s="49"/>
      <c r="M14" s="49"/>
      <c r="N14" s="49"/>
      <c r="O14" s="49"/>
    </row>
    <row r="15" spans="1:15" x14ac:dyDescent="0.25">
      <c r="A15" s="49"/>
      <c r="B15" s="49" t="s">
        <v>715</v>
      </c>
      <c r="C15" s="49"/>
      <c r="D15" s="49"/>
      <c r="E15" s="49"/>
      <c r="F15" s="49"/>
      <c r="G15" s="49"/>
      <c r="H15" s="49"/>
      <c r="I15" s="49"/>
      <c r="J15" s="49"/>
      <c r="K15" s="49"/>
      <c r="L15" s="49"/>
      <c r="M15" s="49"/>
      <c r="N15" s="49"/>
      <c r="O15" s="49"/>
    </row>
    <row r="16" spans="1:15" x14ac:dyDescent="0.25">
      <c r="A16" s="49"/>
      <c r="B16" s="49" t="s">
        <v>716</v>
      </c>
      <c r="C16" s="49"/>
      <c r="D16" s="49"/>
      <c r="E16" s="49"/>
      <c r="F16" s="49"/>
      <c r="G16" s="49"/>
      <c r="H16" s="49"/>
      <c r="I16" s="49"/>
      <c r="J16" s="49"/>
      <c r="K16" s="49"/>
      <c r="L16" s="49"/>
      <c r="M16" s="49"/>
      <c r="N16" s="49"/>
      <c r="O16" s="49"/>
    </row>
    <row r="17" spans="1:15" x14ac:dyDescent="0.25">
      <c r="A17" s="49"/>
      <c r="B17" s="49" t="s">
        <v>717</v>
      </c>
      <c r="C17" s="49"/>
      <c r="D17" s="49"/>
      <c r="E17" s="49"/>
      <c r="F17" s="49"/>
      <c r="G17" s="49"/>
      <c r="H17" s="49"/>
      <c r="I17" s="49"/>
      <c r="J17" s="49"/>
      <c r="K17" s="49"/>
      <c r="L17" s="49"/>
      <c r="M17" s="49"/>
      <c r="N17" s="49"/>
      <c r="O17" s="49"/>
    </row>
    <row r="18" spans="1:15" x14ac:dyDescent="0.25">
      <c r="A18" s="49"/>
      <c r="B18" s="49" t="s">
        <v>718</v>
      </c>
      <c r="C18" s="49"/>
      <c r="D18" s="49"/>
      <c r="E18" s="49"/>
      <c r="F18" s="49"/>
      <c r="G18" s="49"/>
      <c r="H18" s="49"/>
      <c r="I18" s="49"/>
      <c r="J18" s="49"/>
      <c r="K18" s="49"/>
      <c r="L18" s="49"/>
      <c r="M18" s="49"/>
      <c r="N18" s="49"/>
      <c r="O18" s="49"/>
    </row>
    <row r="19" spans="1:15" x14ac:dyDescent="0.25">
      <c r="A19" s="49"/>
      <c r="B19" s="49"/>
      <c r="C19" s="49"/>
      <c r="D19" s="49"/>
      <c r="E19" s="49"/>
      <c r="F19" s="49"/>
      <c r="G19" s="49"/>
      <c r="H19" s="49"/>
      <c r="I19" s="49"/>
      <c r="J19" s="49"/>
      <c r="K19" s="49"/>
      <c r="L19" s="49"/>
      <c r="M19" s="49"/>
      <c r="N19" s="49"/>
      <c r="O19" s="49"/>
    </row>
    <row r="20" spans="1:15" x14ac:dyDescent="0.25">
      <c r="A20" s="49"/>
      <c r="B20" s="49" t="s">
        <v>719</v>
      </c>
      <c r="C20" s="49"/>
      <c r="D20" s="49"/>
      <c r="E20" s="49"/>
      <c r="F20" s="49"/>
      <c r="G20" s="49"/>
      <c r="H20" s="49"/>
      <c r="I20" s="49"/>
      <c r="J20" s="49"/>
      <c r="K20" s="49"/>
      <c r="L20" s="49"/>
      <c r="M20" s="49"/>
      <c r="N20" s="49"/>
      <c r="O20" s="49"/>
    </row>
    <row r="21" spans="1:15" x14ac:dyDescent="0.25">
      <c r="A21" s="49"/>
      <c r="B21" s="49" t="s">
        <v>720</v>
      </c>
      <c r="C21" s="49"/>
      <c r="D21" s="49"/>
      <c r="E21" s="49"/>
      <c r="F21" s="49"/>
      <c r="G21" s="49"/>
      <c r="H21" s="49"/>
      <c r="I21" s="49"/>
      <c r="J21" s="49"/>
      <c r="K21" s="49"/>
      <c r="L21" s="49"/>
      <c r="M21" s="49"/>
      <c r="N21" s="49"/>
      <c r="O21" s="49"/>
    </row>
    <row r="22" spans="1:15" x14ac:dyDescent="0.25">
      <c r="A22" s="49"/>
      <c r="B22" s="49" t="s">
        <v>721</v>
      </c>
      <c r="C22" s="49"/>
      <c r="D22" s="49"/>
      <c r="E22" s="49"/>
      <c r="F22" s="49"/>
      <c r="G22" s="49"/>
      <c r="H22" s="49"/>
      <c r="I22" s="49"/>
      <c r="J22" s="49"/>
      <c r="K22" s="49"/>
      <c r="L22" s="49"/>
      <c r="M22" s="49"/>
      <c r="N22" s="49"/>
      <c r="O22" s="49"/>
    </row>
    <row r="23" spans="1:15" x14ac:dyDescent="0.25">
      <c r="A23" s="49"/>
      <c r="B23" s="49" t="s">
        <v>722</v>
      </c>
      <c r="C23" s="49"/>
      <c r="D23" s="49"/>
      <c r="E23" s="49"/>
      <c r="F23" s="49"/>
      <c r="G23" s="49"/>
      <c r="H23" s="49"/>
      <c r="I23" s="49"/>
      <c r="J23" s="49"/>
      <c r="K23" s="49"/>
      <c r="L23" s="49"/>
      <c r="M23" s="49"/>
      <c r="N23" s="49"/>
      <c r="O23" s="49"/>
    </row>
    <row r="24" spans="1:15" x14ac:dyDescent="0.25">
      <c r="A24" s="49"/>
      <c r="B24" s="49" t="s">
        <v>723</v>
      </c>
      <c r="C24" s="49"/>
      <c r="D24" s="49"/>
      <c r="E24" s="49"/>
      <c r="F24" s="49"/>
      <c r="G24" s="49"/>
      <c r="H24" s="49"/>
      <c r="I24" s="49"/>
      <c r="J24" s="49"/>
      <c r="K24" s="49"/>
      <c r="L24" s="49"/>
      <c r="M24" s="49"/>
      <c r="N24" s="49"/>
      <c r="O24" s="49"/>
    </row>
    <row r="25" spans="1:15" x14ac:dyDescent="0.25">
      <c r="A25" s="49"/>
      <c r="B25" s="49" t="s">
        <v>724</v>
      </c>
      <c r="C25" s="49"/>
      <c r="D25" s="49"/>
      <c r="E25" s="49"/>
      <c r="F25" s="49"/>
      <c r="G25" s="49"/>
      <c r="H25" s="49"/>
      <c r="I25" s="49"/>
      <c r="J25" s="49"/>
      <c r="K25" s="49"/>
      <c r="L25" s="49"/>
      <c r="M25" s="49"/>
      <c r="N25" s="49"/>
      <c r="O25" s="49"/>
    </row>
    <row r="26" spans="1:15" x14ac:dyDescent="0.25">
      <c r="A26" s="49"/>
      <c r="B26" s="49" t="s">
        <v>725</v>
      </c>
      <c r="C26" s="49"/>
      <c r="D26" s="49"/>
      <c r="E26" s="49"/>
      <c r="F26" s="49"/>
      <c r="G26" s="49"/>
      <c r="H26" s="49"/>
      <c r="I26" s="49"/>
      <c r="J26" s="49"/>
      <c r="K26" s="49"/>
      <c r="L26" s="49"/>
      <c r="M26" s="49"/>
      <c r="N26" s="49"/>
      <c r="O26" s="49"/>
    </row>
    <row r="27" spans="1:15" x14ac:dyDescent="0.25">
      <c r="A27" s="49"/>
      <c r="B27" s="49" t="s">
        <v>726</v>
      </c>
      <c r="C27" s="49"/>
      <c r="D27" s="49"/>
      <c r="E27" s="49"/>
      <c r="F27" s="49"/>
      <c r="G27" s="49"/>
      <c r="H27" s="49"/>
      <c r="I27" s="49"/>
      <c r="J27" s="49"/>
      <c r="K27" s="49"/>
      <c r="L27" s="49"/>
      <c r="M27" s="49"/>
      <c r="N27" s="49"/>
      <c r="O27" s="49"/>
    </row>
    <row r="28" spans="1:15" x14ac:dyDescent="0.25">
      <c r="A28" s="49"/>
      <c r="B28" s="49" t="s">
        <v>727</v>
      </c>
      <c r="C28" s="49"/>
      <c r="D28" s="49"/>
      <c r="E28" s="49"/>
      <c r="F28" s="49"/>
      <c r="G28" s="49"/>
      <c r="H28" s="49"/>
      <c r="I28" s="49"/>
      <c r="J28" s="49"/>
      <c r="K28" s="49"/>
      <c r="L28" s="49"/>
      <c r="M28" s="49"/>
      <c r="N28" s="49"/>
      <c r="O28" s="49"/>
    </row>
    <row r="29" spans="1:15" x14ac:dyDescent="0.25">
      <c r="A29" s="49"/>
      <c r="B29" s="49" t="s">
        <v>728</v>
      </c>
      <c r="C29" s="49"/>
      <c r="D29" s="49"/>
      <c r="E29" s="49"/>
      <c r="F29" s="49"/>
      <c r="G29" s="49"/>
      <c r="H29" s="49"/>
      <c r="I29" s="49"/>
      <c r="J29" s="49"/>
      <c r="K29" s="49"/>
      <c r="L29" s="49"/>
      <c r="M29" s="49"/>
      <c r="N29" s="49"/>
      <c r="O29" s="49"/>
    </row>
    <row r="30" spans="1:15" x14ac:dyDescent="0.25">
      <c r="A30" s="49"/>
      <c r="B30" s="49" t="s">
        <v>729</v>
      </c>
      <c r="C30" s="49"/>
      <c r="D30" s="49"/>
      <c r="E30" s="49"/>
      <c r="F30" s="49"/>
      <c r="G30" s="49"/>
      <c r="H30" s="49"/>
      <c r="I30" s="49"/>
      <c r="J30" s="49"/>
      <c r="K30" s="49"/>
      <c r="L30" s="49"/>
      <c r="M30" s="49"/>
      <c r="N30" s="49"/>
      <c r="O30" s="49"/>
    </row>
    <row r="31" spans="1:15" x14ac:dyDescent="0.25">
      <c r="A31" s="49"/>
      <c r="B31" s="49" t="s">
        <v>730</v>
      </c>
      <c r="C31" s="49"/>
      <c r="D31" s="49"/>
      <c r="E31" s="49"/>
      <c r="F31" s="49"/>
      <c r="G31" s="49"/>
      <c r="H31" s="49"/>
      <c r="I31" s="49"/>
      <c r="J31" s="49"/>
      <c r="K31" s="49"/>
      <c r="L31" s="49"/>
      <c r="M31" s="49"/>
      <c r="N31" s="49"/>
      <c r="O31" s="49"/>
    </row>
    <row r="32" spans="1:15" x14ac:dyDescent="0.25">
      <c r="A32" s="49"/>
      <c r="B32" s="49" t="s">
        <v>731</v>
      </c>
      <c r="C32" s="49"/>
      <c r="D32" s="49"/>
      <c r="E32" s="49"/>
      <c r="F32" s="49"/>
      <c r="G32" s="49"/>
      <c r="H32" s="49"/>
      <c r="I32" s="49"/>
      <c r="J32" s="49"/>
      <c r="K32" s="49"/>
      <c r="L32" s="49"/>
      <c r="M32" s="49"/>
      <c r="N32" s="49"/>
      <c r="O32" s="49"/>
    </row>
    <row r="33" spans="1:15" x14ac:dyDescent="0.25">
      <c r="A33" s="49"/>
      <c r="B33" s="49" t="s">
        <v>732</v>
      </c>
      <c r="C33" s="49"/>
      <c r="D33" s="49"/>
      <c r="E33" s="49"/>
      <c r="F33" s="49"/>
      <c r="G33" s="49"/>
      <c r="H33" s="49"/>
      <c r="I33" s="49"/>
      <c r="J33" s="49"/>
      <c r="K33" s="49"/>
      <c r="L33" s="49"/>
      <c r="M33" s="49"/>
      <c r="N33" s="49"/>
      <c r="O33" s="49"/>
    </row>
    <row r="34" spans="1:15" x14ac:dyDescent="0.25">
      <c r="A34" s="49"/>
      <c r="B34" s="49"/>
      <c r="C34" s="49"/>
      <c r="D34" s="49"/>
      <c r="E34" s="49"/>
      <c r="F34" s="49"/>
      <c r="G34" s="49"/>
      <c r="H34" s="49"/>
      <c r="I34" s="49"/>
      <c r="J34" s="49"/>
      <c r="K34" s="49"/>
      <c r="L34" s="49"/>
      <c r="M34" s="49"/>
      <c r="N34" s="49"/>
      <c r="O34" s="49"/>
    </row>
    <row r="35" spans="1:15" x14ac:dyDescent="0.25">
      <c r="A35" s="49"/>
      <c r="B35" s="49" t="s">
        <v>733</v>
      </c>
      <c r="C35" s="49"/>
      <c r="D35" s="49"/>
      <c r="E35" s="49"/>
      <c r="F35" s="49"/>
      <c r="G35" s="49"/>
      <c r="H35" s="49"/>
      <c r="I35" s="49"/>
      <c r="J35" s="49"/>
      <c r="K35" s="49"/>
      <c r="L35" s="49"/>
      <c r="M35" s="49"/>
      <c r="N35" s="49"/>
      <c r="O35" s="49"/>
    </row>
    <row r="36" spans="1:15" x14ac:dyDescent="0.25">
      <c r="A36" s="49"/>
      <c r="B36" s="49" t="s">
        <v>734</v>
      </c>
      <c r="C36" s="49"/>
      <c r="D36" s="49"/>
      <c r="E36" s="49"/>
      <c r="F36" s="49"/>
      <c r="G36" s="49"/>
      <c r="H36" s="49"/>
      <c r="I36" s="49"/>
      <c r="J36" s="49"/>
      <c r="K36" s="49"/>
      <c r="L36" s="49"/>
      <c r="M36" s="49"/>
      <c r="N36" s="49"/>
      <c r="O36" s="49"/>
    </row>
    <row r="37" spans="1:15" x14ac:dyDescent="0.25">
      <c r="A37" s="49"/>
      <c r="B37" s="49"/>
      <c r="C37" s="49"/>
      <c r="D37" s="49"/>
      <c r="E37" s="49"/>
      <c r="F37" s="49"/>
      <c r="G37" s="49"/>
      <c r="H37" s="49"/>
      <c r="I37" s="49"/>
      <c r="J37" s="49"/>
      <c r="K37" s="49"/>
      <c r="L37" s="49"/>
      <c r="M37" s="49"/>
      <c r="N37" s="49"/>
      <c r="O37" s="49"/>
    </row>
    <row r="38" spans="1:15" x14ac:dyDescent="0.25">
      <c r="A38" s="49"/>
      <c r="B38" s="49" t="s">
        <v>735</v>
      </c>
      <c r="C38" s="49"/>
      <c r="D38" s="49"/>
      <c r="E38" s="49"/>
      <c r="F38" s="49"/>
      <c r="G38" s="49"/>
      <c r="H38" s="49"/>
      <c r="I38" s="49"/>
      <c r="J38" s="49"/>
      <c r="K38" s="49"/>
      <c r="L38" s="49"/>
      <c r="M38" s="49"/>
      <c r="N38" s="49"/>
      <c r="O38" s="49"/>
    </row>
    <row r="39" spans="1:15" x14ac:dyDescent="0.25">
      <c r="A39" s="49"/>
      <c r="B39" s="49" t="s">
        <v>736</v>
      </c>
      <c r="C39" s="49"/>
      <c r="D39" s="49"/>
      <c r="E39" s="49"/>
      <c r="F39" s="49"/>
      <c r="G39" s="49"/>
      <c r="H39" s="49"/>
      <c r="I39" s="49"/>
      <c r="J39" s="49"/>
      <c r="K39" s="49"/>
      <c r="L39" s="49"/>
      <c r="M39" s="49"/>
      <c r="N39" s="49"/>
      <c r="O39" s="49"/>
    </row>
    <row r="40" spans="1:15" x14ac:dyDescent="0.25">
      <c r="A40" s="49"/>
      <c r="B40" s="49" t="s">
        <v>737</v>
      </c>
      <c r="C40" s="49"/>
      <c r="D40" s="49"/>
      <c r="E40" s="49"/>
      <c r="F40" s="49"/>
      <c r="G40" s="49"/>
      <c r="H40" s="49"/>
      <c r="I40" s="49"/>
      <c r="J40" s="49"/>
      <c r="K40" s="49"/>
      <c r="L40" s="49"/>
      <c r="M40" s="49"/>
      <c r="N40" s="49"/>
      <c r="O40" s="49"/>
    </row>
    <row r="41" spans="1:15" x14ac:dyDescent="0.25">
      <c r="A41" s="49"/>
      <c r="B41" s="49" t="s">
        <v>738</v>
      </c>
      <c r="C41" s="49"/>
      <c r="D41" s="49"/>
      <c r="E41" s="49"/>
      <c r="F41" s="49"/>
      <c r="G41" s="49"/>
      <c r="H41" s="49"/>
      <c r="I41" s="49"/>
      <c r="J41" s="49"/>
      <c r="K41" s="49"/>
      <c r="L41" s="49"/>
      <c r="M41" s="49"/>
      <c r="N41" s="49"/>
      <c r="O41" s="49"/>
    </row>
    <row r="42" spans="1:15" x14ac:dyDescent="0.25">
      <c r="A42" s="49"/>
      <c r="B42" s="49" t="s">
        <v>739</v>
      </c>
      <c r="C42" s="49"/>
      <c r="D42" s="49"/>
      <c r="E42" s="49"/>
      <c r="F42" s="49"/>
      <c r="G42" s="49"/>
      <c r="H42" s="49"/>
      <c r="I42" s="49"/>
      <c r="J42" s="49"/>
      <c r="K42" s="49"/>
      <c r="L42" s="49"/>
      <c r="M42" s="49"/>
      <c r="N42" s="49"/>
      <c r="O42" s="49"/>
    </row>
    <row r="43" spans="1:15" x14ac:dyDescent="0.25">
      <c r="A43" s="49"/>
      <c r="B43" s="49" t="s">
        <v>740</v>
      </c>
      <c r="C43" s="49"/>
      <c r="D43" s="49"/>
      <c r="E43" s="49"/>
      <c r="F43" s="49"/>
      <c r="G43" s="49"/>
      <c r="H43" s="49"/>
      <c r="I43" s="49"/>
      <c r="J43" s="49"/>
      <c r="K43" s="49"/>
      <c r="L43" s="49"/>
      <c r="M43" s="49"/>
      <c r="N43" s="49"/>
      <c r="O43" s="49"/>
    </row>
    <row r="44" spans="1:15" x14ac:dyDescent="0.25">
      <c r="A44" s="49"/>
      <c r="B44" s="49" t="s">
        <v>741</v>
      </c>
      <c r="C44" s="49"/>
      <c r="D44" s="49"/>
      <c r="E44" s="49"/>
      <c r="F44" s="49"/>
      <c r="G44" s="49"/>
      <c r="H44" s="49"/>
      <c r="I44" s="49"/>
      <c r="J44" s="49"/>
      <c r="K44" s="49"/>
      <c r="L44" s="49"/>
      <c r="M44" s="49"/>
      <c r="N44" s="49"/>
      <c r="O44" s="49"/>
    </row>
    <row r="45" spans="1:15" x14ac:dyDescent="0.25">
      <c r="A45" s="49"/>
      <c r="B45" s="49" t="s">
        <v>742</v>
      </c>
      <c r="C45" s="49"/>
      <c r="D45" s="49"/>
      <c r="E45" s="49"/>
      <c r="F45" s="49"/>
      <c r="G45" s="49"/>
      <c r="H45" s="49"/>
      <c r="I45" s="49"/>
      <c r="J45" s="49"/>
      <c r="K45" s="49"/>
      <c r="L45" s="49"/>
      <c r="M45" s="49"/>
      <c r="N45" s="49"/>
      <c r="O45" s="49"/>
    </row>
    <row r="46" spans="1:15" x14ac:dyDescent="0.25">
      <c r="A46" s="49"/>
      <c r="B46" s="49" t="s">
        <v>743</v>
      </c>
      <c r="C46" s="49"/>
      <c r="D46" s="49"/>
      <c r="E46" s="49"/>
      <c r="F46" s="49"/>
      <c r="G46" s="49"/>
      <c r="H46" s="49"/>
      <c r="I46" s="49"/>
      <c r="J46" s="49"/>
      <c r="K46" s="49"/>
      <c r="L46" s="49"/>
      <c r="M46" s="49"/>
      <c r="N46" s="49"/>
      <c r="O46" s="49"/>
    </row>
    <row r="47" spans="1:15" x14ac:dyDescent="0.25">
      <c r="A47" s="49"/>
      <c r="B47" s="49" t="s">
        <v>744</v>
      </c>
      <c r="C47" s="49"/>
      <c r="D47" s="49"/>
      <c r="E47" s="49"/>
      <c r="F47" s="49"/>
      <c r="G47" s="49"/>
      <c r="H47" s="49"/>
      <c r="I47" s="49"/>
      <c r="J47" s="49"/>
      <c r="K47" s="49"/>
      <c r="L47" s="49"/>
      <c r="M47" s="49"/>
      <c r="N47" s="49"/>
      <c r="O47" s="49"/>
    </row>
    <row r="48" spans="1:15" x14ac:dyDescent="0.25">
      <c r="A48" s="49"/>
      <c r="B48" s="49" t="s">
        <v>745</v>
      </c>
      <c r="C48" s="49"/>
      <c r="D48" s="49"/>
      <c r="E48" s="49"/>
      <c r="F48" s="49"/>
      <c r="G48" s="49"/>
      <c r="H48" s="49"/>
      <c r="I48" s="49"/>
      <c r="J48" s="49"/>
      <c r="K48" s="49"/>
      <c r="L48" s="49"/>
      <c r="M48" s="49"/>
      <c r="N48" s="49"/>
      <c r="O48" s="49"/>
    </row>
    <row r="49" spans="1:15" x14ac:dyDescent="0.25">
      <c r="A49" s="49"/>
      <c r="B49" s="49"/>
      <c r="C49" s="49"/>
      <c r="D49" s="49"/>
      <c r="E49" s="49"/>
      <c r="F49" s="49"/>
      <c r="G49" s="49"/>
      <c r="H49" s="49"/>
      <c r="I49" s="49"/>
      <c r="J49" s="49"/>
      <c r="K49" s="49"/>
      <c r="L49" s="49"/>
      <c r="M49" s="49"/>
      <c r="N49" s="49"/>
      <c r="O49" s="49"/>
    </row>
    <row r="50" spans="1:15" x14ac:dyDescent="0.25">
      <c r="A50" s="49"/>
      <c r="B50" s="49" t="s">
        <v>746</v>
      </c>
      <c r="C50" s="49"/>
      <c r="D50" s="49"/>
      <c r="E50" s="49"/>
      <c r="F50" s="49"/>
      <c r="G50" s="49"/>
      <c r="H50" s="49"/>
      <c r="I50" s="49"/>
      <c r="J50" s="49"/>
      <c r="K50" s="49"/>
      <c r="L50" s="49"/>
      <c r="M50" s="49"/>
      <c r="N50" s="49"/>
      <c r="O50" s="49"/>
    </row>
    <row r="51" spans="1:15" x14ac:dyDescent="0.25">
      <c r="A51" s="49"/>
      <c r="B51" s="49" t="s">
        <v>747</v>
      </c>
      <c r="C51" s="49"/>
      <c r="D51" s="49"/>
      <c r="E51" s="49"/>
      <c r="F51" s="49"/>
      <c r="G51" s="49"/>
      <c r="H51" s="49"/>
      <c r="I51" s="49"/>
      <c r="J51" s="49"/>
      <c r="K51" s="49"/>
      <c r="L51" s="49"/>
      <c r="M51" s="49"/>
      <c r="N51" s="49"/>
      <c r="O51" s="49"/>
    </row>
    <row r="52" spans="1:15" x14ac:dyDescent="0.25">
      <c r="A52" s="49"/>
      <c r="B52" s="49" t="s">
        <v>748</v>
      </c>
      <c r="C52" s="49"/>
      <c r="D52" s="49"/>
      <c r="E52" s="49"/>
      <c r="F52" s="49"/>
      <c r="G52" s="49"/>
      <c r="H52" s="49"/>
      <c r="I52" s="49"/>
      <c r="J52" s="49"/>
      <c r="K52" s="49"/>
      <c r="L52" s="49"/>
      <c r="M52" s="49"/>
      <c r="N52" s="49"/>
      <c r="O52" s="49"/>
    </row>
    <row r="53" spans="1:15" x14ac:dyDescent="0.25">
      <c r="A53" s="49"/>
      <c r="B53" s="49" t="s">
        <v>749</v>
      </c>
      <c r="C53" s="49"/>
      <c r="D53" s="49"/>
      <c r="E53" s="49"/>
      <c r="F53" s="49"/>
      <c r="G53" s="49"/>
      <c r="H53" s="49"/>
      <c r="I53" s="49"/>
      <c r="J53" s="49"/>
      <c r="K53" s="49"/>
      <c r="L53" s="49"/>
      <c r="M53" s="49"/>
      <c r="N53" s="49"/>
      <c r="O53" s="49"/>
    </row>
    <row r="54" spans="1:15" x14ac:dyDescent="0.25">
      <c r="A54" s="49"/>
      <c r="B54" s="49" t="s">
        <v>750</v>
      </c>
      <c r="C54" s="49"/>
      <c r="D54" s="49"/>
      <c r="E54" s="49"/>
      <c r="F54" s="49"/>
      <c r="G54" s="49"/>
      <c r="H54" s="49"/>
      <c r="I54" s="49"/>
      <c r="J54" s="49"/>
      <c r="K54" s="49"/>
      <c r="L54" s="49"/>
      <c r="M54" s="49"/>
      <c r="N54" s="49"/>
      <c r="O54" s="49"/>
    </row>
    <row r="55" spans="1:15" x14ac:dyDescent="0.25">
      <c r="A55" s="49"/>
      <c r="B55" s="49" t="s">
        <v>751</v>
      </c>
      <c r="C55" s="49"/>
      <c r="D55" s="49"/>
      <c r="E55" s="49"/>
      <c r="F55" s="49"/>
      <c r="G55" s="49"/>
      <c r="H55" s="49"/>
      <c r="I55" s="49"/>
      <c r="J55" s="49"/>
      <c r="K55" s="49"/>
      <c r="L55" s="49"/>
      <c r="M55" s="49"/>
      <c r="N55" s="49"/>
      <c r="O55" s="49"/>
    </row>
    <row r="56" spans="1:15" x14ac:dyDescent="0.25">
      <c r="A56" s="49"/>
      <c r="B56" s="49" t="s">
        <v>752</v>
      </c>
      <c r="C56" s="49"/>
      <c r="D56" s="49"/>
      <c r="E56" s="49"/>
      <c r="F56" s="49"/>
      <c r="G56" s="49"/>
      <c r="H56" s="49"/>
      <c r="I56" s="49"/>
      <c r="J56" s="49"/>
      <c r="K56" s="49"/>
      <c r="L56" s="49"/>
      <c r="M56" s="49"/>
      <c r="N56" s="49"/>
      <c r="O56" s="49"/>
    </row>
    <row r="57" spans="1:15" x14ac:dyDescent="0.25">
      <c r="A57" s="49"/>
      <c r="B57" s="49"/>
      <c r="C57" s="49"/>
      <c r="D57" s="49"/>
      <c r="E57" s="49"/>
      <c r="F57" s="49"/>
      <c r="G57" s="49"/>
      <c r="H57" s="49"/>
      <c r="I57" s="49"/>
      <c r="J57" s="49"/>
      <c r="K57" s="49"/>
      <c r="L57" s="49"/>
      <c r="M57" s="49"/>
      <c r="N57" s="49"/>
      <c r="O57" s="49"/>
    </row>
    <row r="58" spans="1:15" x14ac:dyDescent="0.25">
      <c r="A58" s="49"/>
      <c r="B58" s="49" t="s">
        <v>753</v>
      </c>
      <c r="C58" s="49"/>
      <c r="D58" s="49"/>
      <c r="E58" s="49"/>
      <c r="F58" s="49"/>
      <c r="G58" s="49"/>
      <c r="H58" s="49"/>
      <c r="I58" s="49"/>
      <c r="J58" s="49"/>
      <c r="K58" s="49"/>
      <c r="L58" s="49"/>
      <c r="M58" s="49"/>
      <c r="N58" s="49"/>
      <c r="O58" s="49"/>
    </row>
    <row r="59" spans="1:15" x14ac:dyDescent="0.25">
      <c r="A59" s="49"/>
      <c r="B59" s="49" t="s">
        <v>754</v>
      </c>
      <c r="C59" s="49"/>
      <c r="D59" s="49"/>
      <c r="E59" s="49"/>
      <c r="F59" s="49"/>
      <c r="G59" s="49"/>
      <c r="H59" s="49"/>
      <c r="I59" s="49"/>
      <c r="J59" s="49"/>
      <c r="K59" s="49"/>
      <c r="L59" s="49"/>
      <c r="M59" s="49"/>
      <c r="N59" s="49"/>
      <c r="O59" s="49"/>
    </row>
    <row r="60" spans="1:15" x14ac:dyDescent="0.25">
      <c r="A60" s="49"/>
      <c r="B60" s="49" t="s">
        <v>755</v>
      </c>
      <c r="C60" s="49"/>
      <c r="D60" s="49"/>
      <c r="E60" s="49"/>
      <c r="F60" s="49"/>
      <c r="G60" s="49"/>
      <c r="H60" s="49"/>
      <c r="I60" s="49"/>
      <c r="J60" s="49"/>
      <c r="K60" s="49"/>
      <c r="L60" s="49"/>
      <c r="M60" s="49"/>
      <c r="N60" s="49"/>
      <c r="O60" s="49"/>
    </row>
    <row r="61" spans="1:15" x14ac:dyDescent="0.25">
      <c r="A61" s="49"/>
      <c r="B61" s="49" t="s">
        <v>756</v>
      </c>
      <c r="C61" s="49"/>
      <c r="D61" s="49"/>
      <c r="E61" s="49"/>
      <c r="F61" s="49"/>
      <c r="G61" s="49"/>
      <c r="H61" s="49"/>
      <c r="I61" s="49"/>
      <c r="J61" s="49"/>
      <c r="K61" s="49"/>
      <c r="L61" s="49"/>
      <c r="M61" s="49"/>
      <c r="N61" s="49"/>
      <c r="O61" s="49"/>
    </row>
    <row r="62" spans="1:15" x14ac:dyDescent="0.25">
      <c r="A62" s="49"/>
      <c r="B62" s="49" t="s">
        <v>757</v>
      </c>
      <c r="C62" s="49"/>
      <c r="D62" s="49"/>
      <c r="E62" s="49"/>
      <c r="F62" s="49"/>
      <c r="G62" s="49"/>
      <c r="H62" s="49"/>
      <c r="I62" s="49"/>
      <c r="J62" s="49"/>
      <c r="K62" s="49"/>
      <c r="L62" s="49"/>
      <c r="M62" s="49"/>
      <c r="N62" s="49"/>
      <c r="O62" s="49"/>
    </row>
    <row r="63" spans="1:15" x14ac:dyDescent="0.25">
      <c r="A63" s="49"/>
      <c r="B63" s="49"/>
      <c r="C63" s="49"/>
      <c r="D63" s="49"/>
      <c r="E63" s="49"/>
      <c r="F63" s="49"/>
      <c r="G63" s="49"/>
      <c r="H63" s="49"/>
      <c r="I63" s="49"/>
      <c r="J63" s="49"/>
      <c r="K63" s="49"/>
      <c r="L63" s="49"/>
      <c r="M63" s="49"/>
      <c r="N63" s="49"/>
      <c r="O63" s="49"/>
    </row>
    <row r="64" spans="1:15" x14ac:dyDescent="0.25">
      <c r="A64" s="49"/>
      <c r="B64" s="49" t="s">
        <v>758</v>
      </c>
      <c r="C64" s="49"/>
      <c r="D64" s="49"/>
      <c r="E64" s="49"/>
      <c r="F64" s="49"/>
      <c r="G64" s="49"/>
      <c r="H64" s="49"/>
      <c r="I64" s="49"/>
      <c r="J64" s="49"/>
      <c r="K64" s="49"/>
      <c r="L64" s="49"/>
      <c r="M64" s="49"/>
      <c r="N64" s="49"/>
      <c r="O64" s="49"/>
    </row>
    <row r="65" spans="1:15" x14ac:dyDescent="0.25">
      <c r="A65" s="49"/>
      <c r="B65" s="49" t="s">
        <v>759</v>
      </c>
      <c r="C65" s="49"/>
      <c r="D65" s="49"/>
      <c r="E65" s="49"/>
      <c r="F65" s="49"/>
      <c r="G65" s="49"/>
      <c r="H65" s="49"/>
      <c r="I65" s="49"/>
      <c r="J65" s="49"/>
      <c r="K65" s="49"/>
      <c r="L65" s="49"/>
      <c r="M65" s="49"/>
      <c r="N65" s="49"/>
      <c r="O65" s="49"/>
    </row>
    <row r="66" spans="1:15" x14ac:dyDescent="0.25">
      <c r="A66" s="49"/>
      <c r="B66" s="49" t="s">
        <v>760</v>
      </c>
      <c r="C66" s="49"/>
      <c r="D66" s="49"/>
      <c r="E66" s="49"/>
      <c r="F66" s="49"/>
      <c r="G66" s="49"/>
      <c r="H66" s="49"/>
      <c r="I66" s="49"/>
      <c r="J66" s="49"/>
      <c r="K66" s="49"/>
      <c r="L66" s="49"/>
      <c r="M66" s="49"/>
      <c r="N66" s="49"/>
      <c r="O66" s="49"/>
    </row>
    <row r="67" spans="1:15" x14ac:dyDescent="0.25">
      <c r="A67" s="49"/>
      <c r="B67" s="49" t="s">
        <v>761</v>
      </c>
      <c r="C67" s="49"/>
      <c r="D67" s="49"/>
      <c r="E67" s="49"/>
      <c r="F67" s="49"/>
      <c r="G67" s="49"/>
      <c r="H67" s="49"/>
      <c r="I67" s="49"/>
      <c r="J67" s="49"/>
      <c r="K67" s="49"/>
      <c r="L67" s="49"/>
      <c r="M67" s="49"/>
      <c r="N67" s="49"/>
      <c r="O67" s="49"/>
    </row>
    <row r="68" spans="1:15" x14ac:dyDescent="0.25">
      <c r="A68" s="49"/>
      <c r="B68" s="49" t="s">
        <v>762</v>
      </c>
      <c r="C68" s="49"/>
      <c r="D68" s="49"/>
      <c r="E68" s="49"/>
      <c r="F68" s="49"/>
      <c r="G68" s="49"/>
      <c r="H68" s="49"/>
      <c r="I68" s="49"/>
      <c r="J68" s="49"/>
      <c r="K68" s="49"/>
      <c r="L68" s="49"/>
      <c r="M68" s="49"/>
      <c r="N68" s="49"/>
      <c r="O68" s="49"/>
    </row>
    <row r="69" spans="1:15" x14ac:dyDescent="0.25">
      <c r="A69" s="49"/>
      <c r="B69" s="49" t="s">
        <v>763</v>
      </c>
      <c r="C69" s="49"/>
      <c r="D69" s="49"/>
      <c r="E69" s="49"/>
      <c r="F69" s="49"/>
      <c r="G69" s="49"/>
      <c r="H69" s="49"/>
      <c r="I69" s="49"/>
      <c r="J69" s="49"/>
      <c r="K69" s="49"/>
      <c r="L69" s="49"/>
      <c r="M69" s="49"/>
      <c r="N69" s="49"/>
      <c r="O69" s="49"/>
    </row>
    <row r="70" spans="1:15" x14ac:dyDescent="0.25">
      <c r="A70" s="49"/>
      <c r="B70" s="49"/>
      <c r="C70" s="49"/>
      <c r="D70" s="49"/>
      <c r="E70" s="49"/>
      <c r="F70" s="49"/>
      <c r="G70" s="49"/>
      <c r="H70" s="49"/>
      <c r="I70" s="49"/>
      <c r="J70" s="49"/>
      <c r="K70" s="49"/>
      <c r="L70" s="49"/>
      <c r="M70" s="49"/>
      <c r="N70" s="49"/>
      <c r="O70" s="49"/>
    </row>
    <row r="71" spans="1:15" x14ac:dyDescent="0.25">
      <c r="A71" s="49"/>
      <c r="B71" s="49" t="s">
        <v>764</v>
      </c>
      <c r="C71" s="49"/>
      <c r="D71" s="49"/>
      <c r="E71" s="49"/>
      <c r="F71" s="49"/>
      <c r="G71" s="49"/>
      <c r="H71" s="49"/>
      <c r="I71" s="49"/>
      <c r="J71" s="49"/>
      <c r="K71" s="49"/>
      <c r="L71" s="49"/>
      <c r="M71" s="49"/>
      <c r="N71" s="49"/>
      <c r="O71" s="49"/>
    </row>
    <row r="72" spans="1:15" x14ac:dyDescent="0.25">
      <c r="A72" s="49"/>
      <c r="B72" s="49" t="s">
        <v>765</v>
      </c>
      <c r="C72" s="49"/>
      <c r="D72" s="49"/>
      <c r="E72" s="49"/>
      <c r="F72" s="49"/>
      <c r="G72" s="49"/>
      <c r="H72" s="49"/>
      <c r="I72" s="49"/>
      <c r="J72" s="49"/>
      <c r="K72" s="49"/>
      <c r="L72" s="49"/>
      <c r="M72" s="49"/>
      <c r="N72" s="49"/>
      <c r="O72" s="49"/>
    </row>
    <row r="73" spans="1:15" x14ac:dyDescent="0.25">
      <c r="A73" s="49"/>
      <c r="B73" s="49" t="s">
        <v>766</v>
      </c>
      <c r="C73" s="49"/>
      <c r="D73" s="49"/>
      <c r="E73" s="49"/>
      <c r="F73" s="49"/>
      <c r="G73" s="49"/>
      <c r="H73" s="49"/>
      <c r="I73" s="49"/>
      <c r="J73" s="49"/>
      <c r="K73" s="49"/>
      <c r="L73" s="49"/>
      <c r="M73" s="49"/>
      <c r="N73" s="49"/>
      <c r="O73" s="49"/>
    </row>
    <row r="74" spans="1:15" x14ac:dyDescent="0.25">
      <c r="A74" s="49"/>
      <c r="B74" s="49" t="s">
        <v>767</v>
      </c>
      <c r="C74" s="49"/>
      <c r="D74" s="49"/>
      <c r="E74" s="49"/>
      <c r="F74" s="49"/>
      <c r="G74" s="49"/>
      <c r="H74" s="49"/>
      <c r="I74" s="49"/>
      <c r="J74" s="49"/>
      <c r="K74" s="49"/>
      <c r="L74" s="49"/>
      <c r="M74" s="49"/>
      <c r="N74" s="49"/>
      <c r="O74" s="49"/>
    </row>
    <row r="75" spans="1:15" x14ac:dyDescent="0.25">
      <c r="A75" s="49"/>
      <c r="B75" s="49"/>
      <c r="C75" s="49"/>
      <c r="D75" s="49"/>
      <c r="E75" s="49"/>
      <c r="F75" s="49"/>
      <c r="G75" s="49"/>
      <c r="H75" s="49"/>
      <c r="I75" s="49"/>
      <c r="J75" s="49"/>
      <c r="K75" s="49"/>
      <c r="L75" s="49"/>
      <c r="M75" s="49"/>
      <c r="N75" s="49"/>
      <c r="O75" s="49"/>
    </row>
    <row r="76" spans="1:15" x14ac:dyDescent="0.25">
      <c r="A76" s="49"/>
      <c r="B76" s="49" t="s">
        <v>768</v>
      </c>
      <c r="C76" s="49"/>
      <c r="D76" s="49"/>
      <c r="E76" s="49"/>
      <c r="F76" s="49"/>
      <c r="G76" s="49"/>
      <c r="H76" s="49"/>
      <c r="I76" s="49"/>
      <c r="J76" s="49"/>
      <c r="K76" s="49"/>
      <c r="L76" s="49"/>
      <c r="M76" s="49"/>
      <c r="N76" s="49"/>
      <c r="O76" s="49"/>
    </row>
    <row r="77" spans="1:15" x14ac:dyDescent="0.25">
      <c r="A77" s="49"/>
      <c r="B77" s="49" t="s">
        <v>769</v>
      </c>
      <c r="C77" s="49"/>
      <c r="D77" s="49"/>
      <c r="E77" s="49"/>
      <c r="F77" s="49"/>
      <c r="G77" s="49"/>
      <c r="H77" s="49"/>
      <c r="I77" s="49"/>
      <c r="J77" s="49"/>
      <c r="K77" s="49"/>
      <c r="L77" s="49"/>
      <c r="M77" s="49"/>
      <c r="N77" s="49"/>
      <c r="O77" s="49"/>
    </row>
    <row r="78" spans="1:15" x14ac:dyDescent="0.25">
      <c r="A78" s="49"/>
      <c r="B78" s="49" t="s">
        <v>770</v>
      </c>
      <c r="C78" s="49"/>
      <c r="D78" s="49"/>
      <c r="E78" s="49"/>
      <c r="F78" s="49"/>
      <c r="G78" s="49"/>
      <c r="H78" s="49"/>
      <c r="I78" s="49"/>
      <c r="J78" s="49"/>
      <c r="K78" s="49"/>
      <c r="L78" s="49"/>
      <c r="M78" s="49"/>
      <c r="N78" s="49"/>
      <c r="O78" s="49"/>
    </row>
    <row r="79" spans="1:15" x14ac:dyDescent="0.25">
      <c r="A79" s="49"/>
      <c r="B79" s="49" t="s">
        <v>771</v>
      </c>
      <c r="C79" s="49"/>
      <c r="D79" s="49"/>
      <c r="E79" s="49"/>
      <c r="F79" s="49"/>
      <c r="G79" s="49"/>
      <c r="H79" s="49"/>
      <c r="I79" s="49"/>
      <c r="J79" s="49"/>
      <c r="K79" s="49"/>
      <c r="L79" s="49"/>
      <c r="M79" s="49"/>
      <c r="N79" s="49"/>
      <c r="O79" s="49"/>
    </row>
    <row r="80" spans="1:15" x14ac:dyDescent="0.25">
      <c r="A80" s="49"/>
      <c r="B80" s="49" t="s">
        <v>772</v>
      </c>
      <c r="C80" s="49"/>
      <c r="D80" s="49"/>
      <c r="E80" s="49"/>
      <c r="F80" s="49"/>
      <c r="G80" s="49"/>
      <c r="H80" s="49"/>
      <c r="I80" s="49"/>
      <c r="J80" s="49"/>
      <c r="K80" s="49"/>
      <c r="L80" s="49"/>
      <c r="M80" s="49"/>
      <c r="N80" s="49"/>
      <c r="O80" s="49"/>
    </row>
    <row r="81" spans="1:15" x14ac:dyDescent="0.25">
      <c r="A81" s="49"/>
      <c r="B81" s="49" t="s">
        <v>773</v>
      </c>
      <c r="C81" s="49"/>
      <c r="D81" s="49"/>
      <c r="E81" s="49"/>
      <c r="F81" s="49"/>
      <c r="G81" s="49"/>
      <c r="H81" s="49"/>
      <c r="I81" s="49"/>
      <c r="J81" s="49"/>
      <c r="K81" s="49"/>
      <c r="L81" s="49"/>
      <c r="M81" s="49"/>
      <c r="N81" s="49"/>
      <c r="O81" s="49"/>
    </row>
    <row r="82" spans="1:15" x14ac:dyDescent="0.25">
      <c r="A82" s="49"/>
      <c r="B82" s="49" t="s">
        <v>774</v>
      </c>
      <c r="C82" s="49"/>
      <c r="D82" s="49"/>
      <c r="E82" s="49"/>
      <c r="F82" s="49"/>
      <c r="G82" s="49"/>
      <c r="H82" s="49"/>
      <c r="I82" s="49"/>
      <c r="J82" s="49"/>
      <c r="K82" s="49"/>
      <c r="L82" s="49"/>
      <c r="M82" s="49"/>
      <c r="N82" s="49"/>
      <c r="O82" s="49"/>
    </row>
    <row r="83" spans="1:15" x14ac:dyDescent="0.25">
      <c r="A83" s="49"/>
      <c r="B83" s="49" t="s">
        <v>775</v>
      </c>
      <c r="C83" s="49"/>
      <c r="D83" s="49"/>
      <c r="E83" s="49"/>
      <c r="F83" s="49"/>
      <c r="G83" s="49"/>
      <c r="H83" s="49"/>
      <c r="I83" s="49"/>
      <c r="J83" s="49"/>
      <c r="K83" s="49"/>
      <c r="L83" s="49"/>
      <c r="M83" s="49"/>
      <c r="N83" s="49"/>
      <c r="O83" s="49"/>
    </row>
    <row r="84" spans="1:15" x14ac:dyDescent="0.25">
      <c r="A84" s="49"/>
      <c r="B84" s="49" t="s">
        <v>776</v>
      </c>
      <c r="C84" s="49"/>
      <c r="D84" s="49"/>
      <c r="E84" s="49"/>
      <c r="F84" s="49"/>
      <c r="G84" s="49"/>
      <c r="H84" s="49"/>
      <c r="I84" s="49"/>
      <c r="J84" s="49"/>
      <c r="K84" s="49"/>
      <c r="L84" s="49"/>
      <c r="M84" s="49"/>
      <c r="N84" s="49"/>
      <c r="O84" s="49"/>
    </row>
    <row r="85" spans="1:15" x14ac:dyDescent="0.25">
      <c r="A85" s="49"/>
      <c r="B85" s="49" t="s">
        <v>777</v>
      </c>
      <c r="C85" s="49"/>
      <c r="D85" s="49"/>
      <c r="E85" s="49"/>
      <c r="F85" s="49"/>
      <c r="G85" s="49"/>
      <c r="H85" s="49"/>
      <c r="I85" s="49"/>
      <c r="J85" s="49"/>
      <c r="K85" s="49"/>
      <c r="L85" s="49"/>
      <c r="M85" s="49"/>
      <c r="N85" s="49"/>
      <c r="O85" s="49"/>
    </row>
    <row r="86" spans="1:15" x14ac:dyDescent="0.25">
      <c r="A86" s="49"/>
      <c r="B86" s="49" t="s">
        <v>778</v>
      </c>
      <c r="C86" s="49"/>
      <c r="D86" s="49"/>
      <c r="E86" s="49"/>
      <c r="F86" s="49"/>
      <c r="G86" s="49"/>
      <c r="H86" s="49"/>
      <c r="I86" s="49"/>
      <c r="J86" s="49"/>
      <c r="K86" s="49"/>
      <c r="L86" s="49"/>
      <c r="M86" s="49"/>
      <c r="N86" s="49"/>
      <c r="O86" s="49"/>
    </row>
    <row r="87" spans="1:15" x14ac:dyDescent="0.25">
      <c r="A87" s="49"/>
      <c r="B87" s="49" t="s">
        <v>779</v>
      </c>
      <c r="C87" s="49"/>
      <c r="D87" s="49"/>
      <c r="E87" s="49"/>
      <c r="F87" s="49"/>
      <c r="G87" s="49"/>
      <c r="H87" s="49"/>
      <c r="I87" s="49"/>
      <c r="J87" s="49"/>
      <c r="K87" s="49"/>
      <c r="L87" s="49"/>
      <c r="M87" s="49"/>
      <c r="N87" s="49"/>
      <c r="O87" s="49"/>
    </row>
    <row r="88" spans="1:15" x14ac:dyDescent="0.25">
      <c r="A88" s="49"/>
      <c r="B88" s="49" t="s">
        <v>780</v>
      </c>
      <c r="C88" s="49"/>
      <c r="D88" s="49"/>
      <c r="E88" s="49"/>
      <c r="F88" s="49"/>
      <c r="G88" s="49"/>
      <c r="H88" s="49"/>
      <c r="I88" s="49"/>
      <c r="J88" s="49"/>
      <c r="K88" s="49"/>
      <c r="L88" s="49"/>
      <c r="M88" s="49"/>
      <c r="N88" s="49"/>
      <c r="O88" s="49"/>
    </row>
    <row r="89" spans="1:15" x14ac:dyDescent="0.25">
      <c r="A89" s="49"/>
      <c r="B89" s="49" t="s">
        <v>781</v>
      </c>
      <c r="C89" s="49"/>
      <c r="D89" s="49"/>
      <c r="E89" s="49"/>
      <c r="F89" s="49"/>
      <c r="G89" s="49"/>
      <c r="H89" s="49"/>
      <c r="I89" s="49"/>
      <c r="J89" s="49"/>
      <c r="K89" s="49"/>
      <c r="L89" s="49"/>
      <c r="M89" s="49"/>
      <c r="N89" s="49"/>
      <c r="O89" s="49"/>
    </row>
    <row r="90" spans="1:15" x14ac:dyDescent="0.25">
      <c r="A90" s="49"/>
      <c r="B90" s="49" t="s">
        <v>782</v>
      </c>
      <c r="C90" s="49"/>
      <c r="D90" s="49"/>
      <c r="E90" s="49"/>
      <c r="F90" s="49"/>
      <c r="G90" s="49"/>
      <c r="H90" s="49"/>
      <c r="I90" s="49"/>
      <c r="J90" s="49"/>
      <c r="K90" s="49"/>
      <c r="L90" s="49"/>
      <c r="M90" s="49"/>
      <c r="N90" s="49"/>
      <c r="O90" s="49"/>
    </row>
    <row r="91" spans="1:15" x14ac:dyDescent="0.25">
      <c r="A91" s="49"/>
      <c r="B91" s="49" t="s">
        <v>783</v>
      </c>
      <c r="C91" s="49"/>
      <c r="D91" s="49"/>
      <c r="E91" s="49"/>
      <c r="F91" s="49"/>
      <c r="G91" s="49"/>
      <c r="H91" s="49"/>
      <c r="I91" s="49"/>
      <c r="J91" s="49"/>
      <c r="K91" s="49"/>
      <c r="L91" s="49"/>
      <c r="M91" s="49"/>
      <c r="N91" s="49"/>
      <c r="O91" s="49"/>
    </row>
    <row r="92" spans="1:15" x14ac:dyDescent="0.25">
      <c r="A92" s="49"/>
      <c r="B92" s="49" t="s">
        <v>784</v>
      </c>
      <c r="C92" s="49"/>
      <c r="D92" s="49"/>
      <c r="E92" s="49"/>
      <c r="F92" s="49"/>
      <c r="G92" s="49"/>
      <c r="H92" s="49"/>
      <c r="I92" s="49"/>
      <c r="J92" s="49"/>
      <c r="K92" s="49"/>
      <c r="L92" s="49"/>
      <c r="M92" s="49"/>
      <c r="N92" s="49"/>
      <c r="O92" s="49"/>
    </row>
    <row r="93" spans="1:15" x14ac:dyDescent="0.25">
      <c r="A93" s="49"/>
      <c r="B93" s="49" t="s">
        <v>785</v>
      </c>
      <c r="C93" s="49"/>
      <c r="D93" s="49"/>
      <c r="E93" s="49"/>
      <c r="F93" s="49"/>
      <c r="G93" s="49"/>
      <c r="H93" s="49"/>
      <c r="I93" s="49"/>
      <c r="J93" s="49"/>
      <c r="K93" s="49"/>
      <c r="L93" s="49"/>
      <c r="M93" s="49"/>
      <c r="N93" s="49"/>
      <c r="O93" s="49"/>
    </row>
    <row r="94" spans="1:15" x14ac:dyDescent="0.25">
      <c r="A94" s="49"/>
      <c r="B94" s="49" t="s">
        <v>786</v>
      </c>
      <c r="C94" s="49"/>
      <c r="D94" s="49"/>
      <c r="E94" s="49"/>
      <c r="F94" s="49"/>
      <c r="G94" s="49"/>
      <c r="H94" s="49"/>
      <c r="I94" s="49"/>
      <c r="J94" s="49"/>
      <c r="K94" s="49"/>
      <c r="L94" s="49"/>
      <c r="M94" s="49"/>
      <c r="N94" s="49"/>
      <c r="O94" s="49"/>
    </row>
    <row r="95" spans="1:15" x14ac:dyDescent="0.25">
      <c r="A95" s="49"/>
      <c r="B95" s="49"/>
      <c r="C95" s="49"/>
      <c r="D95" s="49"/>
      <c r="E95" s="49"/>
      <c r="F95" s="49"/>
      <c r="G95" s="49"/>
      <c r="H95" s="49"/>
      <c r="I95" s="49"/>
      <c r="J95" s="49"/>
      <c r="K95" s="49"/>
      <c r="L95" s="49"/>
      <c r="M95" s="49"/>
      <c r="N95" s="49"/>
      <c r="O95" s="49"/>
    </row>
    <row r="96" spans="1:15" x14ac:dyDescent="0.25">
      <c r="A96" s="49"/>
      <c r="B96" s="49" t="s">
        <v>787</v>
      </c>
      <c r="C96" s="49"/>
      <c r="D96" s="49"/>
      <c r="E96" s="49"/>
      <c r="F96" s="49"/>
      <c r="G96" s="49"/>
      <c r="H96" s="49"/>
      <c r="I96" s="49"/>
      <c r="J96" s="49"/>
      <c r="K96" s="49"/>
      <c r="L96" s="49"/>
      <c r="M96" s="49"/>
      <c r="N96" s="49"/>
      <c r="O96" s="49"/>
    </row>
    <row r="97" spans="1:15" x14ac:dyDescent="0.25">
      <c r="A97" s="49"/>
      <c r="B97" s="49" t="s">
        <v>788</v>
      </c>
      <c r="C97" s="49"/>
      <c r="D97" s="49"/>
      <c r="E97" s="49"/>
      <c r="F97" s="49"/>
      <c r="G97" s="49"/>
      <c r="H97" s="49"/>
      <c r="I97" s="49"/>
      <c r="J97" s="49"/>
      <c r="K97" s="49"/>
      <c r="L97" s="49"/>
      <c r="M97" s="49"/>
      <c r="N97" s="49"/>
      <c r="O97" s="49"/>
    </row>
    <row r="98" spans="1:15" x14ac:dyDescent="0.25">
      <c r="A98" s="49"/>
      <c r="B98" s="49" t="s">
        <v>789</v>
      </c>
      <c r="C98" s="49"/>
      <c r="D98" s="49"/>
      <c r="E98" s="49"/>
      <c r="F98" s="49"/>
      <c r="G98" s="49"/>
      <c r="H98" s="49"/>
      <c r="I98" s="49"/>
      <c r="J98" s="49"/>
      <c r="K98" s="49"/>
      <c r="L98" s="49"/>
      <c r="M98" s="49"/>
      <c r="N98" s="49"/>
      <c r="O98" s="49"/>
    </row>
    <row r="99" spans="1:15" x14ac:dyDescent="0.25">
      <c r="A99" s="49"/>
      <c r="B99" s="49" t="s">
        <v>790</v>
      </c>
      <c r="C99" s="49"/>
      <c r="D99" s="49"/>
      <c r="E99" s="49"/>
      <c r="F99" s="49"/>
      <c r="G99" s="49"/>
      <c r="H99" s="49"/>
      <c r="I99" s="49"/>
      <c r="J99" s="49"/>
      <c r="K99" s="49"/>
      <c r="L99" s="49"/>
      <c r="M99" s="49"/>
      <c r="N99" s="49"/>
      <c r="O99" s="49"/>
    </row>
    <row r="100" spans="1:15" x14ac:dyDescent="0.25">
      <c r="A100" s="49"/>
      <c r="B100" s="49" t="s">
        <v>791</v>
      </c>
      <c r="C100" s="49"/>
      <c r="D100" s="49"/>
      <c r="E100" s="49"/>
      <c r="F100" s="49"/>
      <c r="G100" s="49"/>
      <c r="H100" s="49"/>
      <c r="I100" s="49"/>
      <c r="J100" s="49"/>
      <c r="K100" s="49"/>
      <c r="L100" s="49"/>
      <c r="M100" s="49"/>
      <c r="N100" s="49"/>
      <c r="O100" s="49"/>
    </row>
    <row r="101" spans="1:15" x14ac:dyDescent="0.25">
      <c r="A101" s="49"/>
      <c r="B101" s="49" t="s">
        <v>792</v>
      </c>
      <c r="C101" s="49"/>
      <c r="D101" s="49"/>
      <c r="E101" s="49"/>
      <c r="F101" s="49"/>
      <c r="G101" s="49"/>
      <c r="H101" s="49"/>
      <c r="I101" s="49"/>
      <c r="J101" s="49"/>
      <c r="K101" s="49"/>
      <c r="L101" s="49"/>
      <c r="M101" s="49"/>
      <c r="N101" s="49"/>
      <c r="O101" s="49"/>
    </row>
    <row r="102" spans="1:15" x14ac:dyDescent="0.25">
      <c r="A102" s="49"/>
      <c r="B102" s="49"/>
      <c r="C102" s="49"/>
      <c r="D102" s="49"/>
      <c r="E102" s="49"/>
      <c r="F102" s="49"/>
      <c r="G102" s="49"/>
      <c r="H102" s="49"/>
      <c r="I102" s="49"/>
      <c r="J102" s="49"/>
      <c r="K102" s="49"/>
      <c r="L102" s="49"/>
      <c r="M102" s="49"/>
      <c r="N102" s="49"/>
      <c r="O102" s="49"/>
    </row>
    <row r="103" spans="1:15" x14ac:dyDescent="0.25">
      <c r="A103" s="49"/>
      <c r="B103" s="49" t="s">
        <v>793</v>
      </c>
      <c r="C103" s="49"/>
      <c r="D103" s="49"/>
      <c r="E103" s="49"/>
      <c r="F103" s="49"/>
      <c r="G103" s="49"/>
      <c r="H103" s="49"/>
      <c r="I103" s="49"/>
      <c r="J103" s="49"/>
      <c r="K103" s="49"/>
      <c r="L103" s="49"/>
      <c r="M103" s="49"/>
      <c r="N103" s="49"/>
      <c r="O103" s="49"/>
    </row>
    <row r="104" spans="1:15" x14ac:dyDescent="0.25">
      <c r="A104" s="49"/>
      <c r="B104" s="49" t="s">
        <v>794</v>
      </c>
      <c r="C104" s="49"/>
      <c r="D104" s="49"/>
      <c r="E104" s="49"/>
      <c r="F104" s="49"/>
      <c r="G104" s="49"/>
      <c r="H104" s="49"/>
      <c r="I104" s="49"/>
      <c r="J104" s="49"/>
      <c r="K104" s="49"/>
      <c r="L104" s="49"/>
      <c r="M104" s="49"/>
      <c r="N104" s="49"/>
      <c r="O104" s="49"/>
    </row>
    <row r="105" spans="1:15" x14ac:dyDescent="0.25">
      <c r="A105" s="49"/>
      <c r="B105" s="49" t="s">
        <v>795</v>
      </c>
      <c r="C105" s="49"/>
      <c r="D105" s="49"/>
      <c r="E105" s="49"/>
      <c r="F105" s="49"/>
      <c r="G105" s="49"/>
      <c r="H105" s="49"/>
      <c r="I105" s="49"/>
      <c r="J105" s="49"/>
      <c r="K105" s="49"/>
      <c r="L105" s="49"/>
      <c r="M105" s="49"/>
      <c r="N105" s="49"/>
      <c r="O105" s="49"/>
    </row>
    <row r="106" spans="1:15" x14ac:dyDescent="0.25">
      <c r="A106" s="49"/>
      <c r="B106" s="49" t="s">
        <v>796</v>
      </c>
      <c r="C106" s="49"/>
      <c r="D106" s="49"/>
      <c r="E106" s="49"/>
      <c r="F106" s="49"/>
      <c r="G106" s="49"/>
      <c r="H106" s="49"/>
      <c r="I106" s="49"/>
      <c r="J106" s="49"/>
      <c r="K106" s="49"/>
      <c r="L106" s="49"/>
      <c r="M106" s="49"/>
      <c r="N106" s="49"/>
      <c r="O106" s="49"/>
    </row>
    <row r="107" spans="1:15" x14ac:dyDescent="0.25">
      <c r="A107" s="49"/>
      <c r="B107" s="49" t="s">
        <v>797</v>
      </c>
      <c r="C107" s="49"/>
      <c r="D107" s="49"/>
      <c r="E107" s="49"/>
      <c r="F107" s="49"/>
      <c r="G107" s="49"/>
      <c r="H107" s="49"/>
      <c r="I107" s="49"/>
      <c r="J107" s="49"/>
      <c r="K107" s="49"/>
      <c r="L107" s="49"/>
      <c r="M107" s="49"/>
      <c r="N107" s="49"/>
      <c r="O107" s="49"/>
    </row>
    <row r="108" spans="1:15" x14ac:dyDescent="0.25">
      <c r="A108" s="49"/>
      <c r="B108" s="49" t="s">
        <v>798</v>
      </c>
      <c r="C108" s="49"/>
      <c r="D108" s="49"/>
      <c r="E108" s="49"/>
      <c r="F108" s="49"/>
      <c r="G108" s="49"/>
      <c r="H108" s="49"/>
      <c r="I108" s="49"/>
      <c r="J108" s="49"/>
      <c r="K108" s="49"/>
      <c r="L108" s="49"/>
      <c r="M108" s="49"/>
      <c r="N108" s="49"/>
      <c r="O108" s="49"/>
    </row>
    <row r="109" spans="1:15" x14ac:dyDescent="0.25">
      <c r="A109" s="49"/>
      <c r="B109" s="49" t="s">
        <v>799</v>
      </c>
      <c r="C109" s="49"/>
      <c r="D109" s="49"/>
      <c r="E109" s="49"/>
      <c r="F109" s="49"/>
      <c r="G109" s="49"/>
      <c r="H109" s="49"/>
      <c r="I109" s="49"/>
      <c r="J109" s="49"/>
      <c r="K109" s="49"/>
      <c r="L109" s="49"/>
      <c r="M109" s="49"/>
      <c r="N109" s="49"/>
      <c r="O109" s="49"/>
    </row>
    <row r="110" spans="1:15" x14ac:dyDescent="0.25">
      <c r="A110" s="49"/>
      <c r="B110" s="49" t="s">
        <v>800</v>
      </c>
      <c r="C110" s="49"/>
      <c r="D110" s="49"/>
      <c r="E110" s="49"/>
      <c r="F110" s="49"/>
      <c r="G110" s="49"/>
      <c r="H110" s="49"/>
      <c r="I110" s="49"/>
      <c r="J110" s="49"/>
      <c r="K110" s="49"/>
      <c r="L110" s="49"/>
      <c r="M110" s="49"/>
      <c r="N110" s="49"/>
      <c r="O110" s="49"/>
    </row>
    <row r="111" spans="1:15" x14ac:dyDescent="0.25">
      <c r="A111" s="49"/>
      <c r="B111" s="49" t="s">
        <v>801</v>
      </c>
      <c r="C111" s="49"/>
      <c r="D111" s="49"/>
      <c r="E111" s="49"/>
      <c r="F111" s="49"/>
      <c r="G111" s="49"/>
      <c r="H111" s="49"/>
      <c r="I111" s="49"/>
      <c r="J111" s="49"/>
      <c r="K111" s="49"/>
      <c r="L111" s="49"/>
      <c r="M111" s="49"/>
      <c r="N111" s="49"/>
      <c r="O111" s="49"/>
    </row>
    <row r="112" spans="1:15" x14ac:dyDescent="0.25">
      <c r="A112" s="49"/>
      <c r="B112" s="49"/>
      <c r="C112" s="49"/>
      <c r="D112" s="49"/>
      <c r="E112" s="49"/>
      <c r="F112" s="49"/>
      <c r="G112" s="49"/>
      <c r="H112" s="49"/>
      <c r="I112" s="49"/>
      <c r="J112" s="49"/>
      <c r="K112" s="49"/>
      <c r="L112" s="49"/>
      <c r="M112" s="49"/>
      <c r="N112" s="49"/>
      <c r="O112" s="49"/>
    </row>
    <row r="113" spans="1:15" x14ac:dyDescent="0.25">
      <c r="A113" s="49"/>
      <c r="B113" s="49" t="s">
        <v>802</v>
      </c>
      <c r="C113" s="49"/>
      <c r="D113" s="49"/>
      <c r="E113" s="49"/>
      <c r="F113" s="49"/>
      <c r="G113" s="49"/>
      <c r="H113" s="49"/>
      <c r="I113" s="49"/>
      <c r="J113" s="49"/>
      <c r="K113" s="49"/>
      <c r="L113" s="49"/>
      <c r="M113" s="49"/>
      <c r="N113" s="49"/>
      <c r="O113" s="49"/>
    </row>
    <row r="114" spans="1:15" x14ac:dyDescent="0.25">
      <c r="A114" s="49"/>
      <c r="B114" s="49" t="s">
        <v>803</v>
      </c>
      <c r="C114" s="49"/>
      <c r="D114" s="49"/>
      <c r="E114" s="49"/>
      <c r="F114" s="49"/>
      <c r="G114" s="49"/>
      <c r="H114" s="49"/>
      <c r="I114" s="49"/>
      <c r="J114" s="49"/>
      <c r="K114" s="49"/>
      <c r="L114" s="49"/>
      <c r="M114" s="49"/>
      <c r="N114" s="49"/>
      <c r="O114" s="49"/>
    </row>
    <row r="115" spans="1:15" x14ac:dyDescent="0.25">
      <c r="A115" s="49"/>
      <c r="B115" s="49" t="s">
        <v>804</v>
      </c>
      <c r="C115" s="49"/>
      <c r="D115" s="49"/>
      <c r="E115" s="49"/>
      <c r="F115" s="49"/>
      <c r="G115" s="49"/>
      <c r="H115" s="49"/>
      <c r="I115" s="49"/>
      <c r="J115" s="49"/>
      <c r="K115" s="49"/>
      <c r="L115" s="49"/>
      <c r="M115" s="49"/>
      <c r="N115" s="49"/>
      <c r="O115" s="49"/>
    </row>
    <row r="116" spans="1:15" x14ac:dyDescent="0.25">
      <c r="A116" s="49"/>
      <c r="B116" s="49" t="s">
        <v>805</v>
      </c>
      <c r="C116" s="49"/>
      <c r="D116" s="49"/>
      <c r="E116" s="49"/>
      <c r="F116" s="49"/>
      <c r="G116" s="49"/>
      <c r="H116" s="49"/>
      <c r="I116" s="49"/>
      <c r="J116" s="49"/>
      <c r="K116" s="49"/>
      <c r="L116" s="49"/>
      <c r="M116" s="49"/>
      <c r="N116" s="49"/>
      <c r="O116" s="49"/>
    </row>
    <row r="117" spans="1:15" x14ac:dyDescent="0.25">
      <c r="A117" s="49"/>
      <c r="B117" s="49" t="s">
        <v>806</v>
      </c>
      <c r="C117" s="49"/>
      <c r="D117" s="49"/>
      <c r="E117" s="49"/>
      <c r="F117" s="49"/>
      <c r="G117" s="49"/>
      <c r="H117" s="49"/>
      <c r="I117" s="49"/>
      <c r="J117" s="49"/>
      <c r="K117" s="49"/>
      <c r="L117" s="49"/>
      <c r="M117" s="49"/>
      <c r="N117" s="49"/>
      <c r="O117" s="49"/>
    </row>
    <row r="118" spans="1:15" x14ac:dyDescent="0.25">
      <c r="A118" s="49"/>
      <c r="B118" s="49" t="s">
        <v>807</v>
      </c>
      <c r="C118" s="49"/>
      <c r="D118" s="49"/>
      <c r="E118" s="49"/>
      <c r="F118" s="49"/>
      <c r="G118" s="49"/>
      <c r="H118" s="49"/>
      <c r="I118" s="49"/>
      <c r="J118" s="49"/>
      <c r="K118" s="49"/>
      <c r="L118" s="49"/>
      <c r="M118" s="49"/>
      <c r="N118" s="49"/>
      <c r="O118" s="49"/>
    </row>
    <row r="119" spans="1:15" x14ac:dyDescent="0.25">
      <c r="A119" s="49"/>
      <c r="B119" s="49" t="s">
        <v>808</v>
      </c>
      <c r="C119" s="49"/>
      <c r="D119" s="49"/>
      <c r="E119" s="49"/>
      <c r="F119" s="49"/>
      <c r="G119" s="49"/>
      <c r="H119" s="49"/>
      <c r="I119" s="49"/>
      <c r="J119" s="49"/>
      <c r="K119" s="49"/>
      <c r="L119" s="49"/>
      <c r="M119" s="49"/>
      <c r="N119" s="49"/>
      <c r="O119" s="49"/>
    </row>
    <row r="120" spans="1:15" x14ac:dyDescent="0.25">
      <c r="A120" s="49"/>
      <c r="B120" s="49" t="s">
        <v>809</v>
      </c>
      <c r="C120" s="49"/>
      <c r="D120" s="49"/>
      <c r="E120" s="49"/>
      <c r="F120" s="49"/>
      <c r="G120" s="49"/>
      <c r="H120" s="49"/>
      <c r="I120" s="49"/>
      <c r="J120" s="49"/>
      <c r="K120" s="49"/>
      <c r="L120" s="49"/>
      <c r="M120" s="49"/>
      <c r="N120" s="49"/>
      <c r="O120" s="49"/>
    </row>
    <row r="121" spans="1:15" x14ac:dyDescent="0.25">
      <c r="A121" s="49"/>
      <c r="B121" s="49" t="s">
        <v>810</v>
      </c>
      <c r="C121" s="49"/>
      <c r="D121" s="49"/>
      <c r="E121" s="49"/>
      <c r="F121" s="49"/>
      <c r="G121" s="49"/>
      <c r="H121" s="49"/>
      <c r="I121" s="49"/>
      <c r="J121" s="49"/>
      <c r="K121" s="49"/>
      <c r="L121" s="49"/>
      <c r="M121" s="49"/>
      <c r="N121" s="49"/>
      <c r="O121" s="49"/>
    </row>
    <row r="122" spans="1:15" x14ac:dyDescent="0.25">
      <c r="A122" s="49"/>
      <c r="B122" s="49" t="s">
        <v>811</v>
      </c>
      <c r="C122" s="49"/>
      <c r="D122" s="49"/>
      <c r="E122" s="49"/>
      <c r="F122" s="49"/>
      <c r="G122" s="49"/>
      <c r="H122" s="49"/>
      <c r="I122" s="49"/>
      <c r="J122" s="49"/>
      <c r="K122" s="49"/>
      <c r="L122" s="49"/>
      <c r="M122" s="49"/>
      <c r="N122" s="49"/>
      <c r="O122" s="49"/>
    </row>
    <row r="123" spans="1:15" x14ac:dyDescent="0.25">
      <c r="A123" s="49"/>
      <c r="B123" s="49" t="s">
        <v>812</v>
      </c>
      <c r="C123" s="49"/>
      <c r="D123" s="49"/>
      <c r="E123" s="49"/>
      <c r="F123" s="49"/>
      <c r="G123" s="49"/>
      <c r="H123" s="49"/>
      <c r="I123" s="49"/>
      <c r="J123" s="49"/>
      <c r="K123" s="49"/>
      <c r="L123" s="49"/>
      <c r="M123" s="49"/>
      <c r="N123" s="49"/>
      <c r="O123" s="49"/>
    </row>
    <row r="124" spans="1:15" x14ac:dyDescent="0.25">
      <c r="A124" s="49"/>
      <c r="B124" s="49" t="s">
        <v>813</v>
      </c>
      <c r="C124" s="49"/>
      <c r="D124" s="49"/>
      <c r="E124" s="49"/>
      <c r="F124" s="49"/>
      <c r="G124" s="49"/>
      <c r="H124" s="49"/>
      <c r="I124" s="49"/>
      <c r="J124" s="49"/>
      <c r="K124" s="49"/>
      <c r="L124" s="49"/>
      <c r="M124" s="49"/>
      <c r="N124" s="49"/>
      <c r="O124" s="49"/>
    </row>
    <row r="125" spans="1:15" x14ac:dyDescent="0.25">
      <c r="A125" s="49"/>
      <c r="B125" s="49"/>
      <c r="C125" s="49"/>
      <c r="D125" s="49"/>
      <c r="E125" s="49"/>
      <c r="F125" s="49"/>
      <c r="G125" s="49"/>
      <c r="H125" s="49"/>
      <c r="I125" s="49"/>
      <c r="J125" s="49"/>
      <c r="K125" s="49"/>
      <c r="L125" s="49"/>
      <c r="M125" s="49"/>
      <c r="N125" s="49"/>
      <c r="O125" s="49"/>
    </row>
    <row r="126" spans="1:15" x14ac:dyDescent="0.25">
      <c r="A126" s="49"/>
      <c r="B126" s="49" t="s">
        <v>814</v>
      </c>
      <c r="C126" s="49"/>
      <c r="D126" s="49"/>
      <c r="E126" s="49"/>
      <c r="F126" s="49"/>
      <c r="G126" s="49"/>
      <c r="H126" s="49"/>
      <c r="I126" s="49"/>
      <c r="J126" s="49"/>
      <c r="K126" s="49"/>
      <c r="L126" s="49"/>
      <c r="M126" s="49"/>
      <c r="N126" s="49"/>
      <c r="O126" s="49"/>
    </row>
    <row r="127" spans="1:15" x14ac:dyDescent="0.25">
      <c r="A127" s="49"/>
      <c r="B127" s="49" t="s">
        <v>815</v>
      </c>
      <c r="C127" s="49"/>
      <c r="D127" s="49"/>
      <c r="E127" s="49"/>
      <c r="F127" s="49"/>
      <c r="G127" s="49"/>
      <c r="H127" s="49"/>
      <c r="I127" s="49"/>
      <c r="J127" s="49"/>
      <c r="K127" s="49"/>
      <c r="L127" s="49"/>
      <c r="M127" s="49"/>
      <c r="N127" s="49"/>
      <c r="O127" s="49"/>
    </row>
    <row r="128" spans="1:15" x14ac:dyDescent="0.25">
      <c r="A128" s="49"/>
      <c r="B128" s="49" t="s">
        <v>816</v>
      </c>
      <c r="C128" s="49"/>
      <c r="D128" s="49"/>
      <c r="E128" s="49"/>
      <c r="F128" s="49"/>
      <c r="G128" s="49"/>
      <c r="H128" s="49"/>
      <c r="I128" s="49"/>
      <c r="J128" s="49"/>
      <c r="K128" s="49"/>
      <c r="L128" s="49"/>
      <c r="M128" s="49"/>
      <c r="N128" s="49"/>
      <c r="O128" s="49"/>
    </row>
    <row r="129" spans="1:15" x14ac:dyDescent="0.25">
      <c r="A129" s="49"/>
      <c r="B129" s="49" t="s">
        <v>817</v>
      </c>
      <c r="C129" s="49"/>
      <c r="D129" s="49"/>
      <c r="E129" s="49"/>
      <c r="F129" s="49"/>
      <c r="G129" s="49"/>
      <c r="H129" s="49"/>
      <c r="I129" s="49"/>
      <c r="J129" s="49"/>
      <c r="K129" s="49"/>
      <c r="L129" s="49"/>
      <c r="M129" s="49"/>
      <c r="N129" s="49"/>
      <c r="O129" s="49"/>
    </row>
    <row r="130" spans="1:15" x14ac:dyDescent="0.25">
      <c r="A130" s="49"/>
      <c r="B130" s="49" t="s">
        <v>818</v>
      </c>
      <c r="C130" s="49"/>
      <c r="D130" s="49"/>
      <c r="E130" s="49"/>
      <c r="F130" s="49"/>
      <c r="G130" s="49"/>
      <c r="H130" s="49"/>
      <c r="I130" s="49"/>
      <c r="J130" s="49"/>
      <c r="K130" s="49"/>
      <c r="L130" s="49"/>
      <c r="M130" s="49"/>
      <c r="N130" s="49"/>
      <c r="O130" s="49"/>
    </row>
    <row r="131" spans="1:15" x14ac:dyDescent="0.25">
      <c r="A131" s="49"/>
      <c r="B131" s="49" t="s">
        <v>819</v>
      </c>
      <c r="C131" s="49"/>
      <c r="D131" s="49"/>
      <c r="E131" s="49"/>
      <c r="F131" s="49"/>
      <c r="G131" s="49"/>
      <c r="H131" s="49"/>
      <c r="I131" s="49"/>
      <c r="J131" s="49"/>
      <c r="K131" s="49"/>
      <c r="L131" s="49"/>
      <c r="M131" s="49"/>
      <c r="N131" s="49"/>
      <c r="O131" s="49"/>
    </row>
    <row r="132" spans="1:15" x14ac:dyDescent="0.25">
      <c r="A132" s="49"/>
      <c r="B132" s="49"/>
      <c r="C132" s="49"/>
      <c r="D132" s="49"/>
      <c r="E132" s="49"/>
      <c r="F132" s="49"/>
      <c r="G132" s="49"/>
      <c r="H132" s="49"/>
      <c r="I132" s="49"/>
      <c r="J132" s="49"/>
      <c r="K132" s="49"/>
      <c r="L132" s="49"/>
      <c r="M132" s="49"/>
      <c r="N132" s="49"/>
      <c r="O132" s="49"/>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8</vt:i4>
      </vt:variant>
      <vt:variant>
        <vt:lpstr>Plages nommées</vt:lpstr>
      </vt:variant>
      <vt:variant>
        <vt:i4>6</vt:i4>
      </vt:variant>
    </vt:vector>
  </HeadingPairs>
  <TitlesOfParts>
    <vt:vector size="14" baseType="lpstr">
      <vt:lpstr>Nota</vt:lpstr>
      <vt:lpstr>Pointage Planning</vt:lpstr>
      <vt:lpstr>Planning</vt:lpstr>
      <vt:lpstr>Calendrier Perpétuel</vt:lpstr>
      <vt:lpstr>Légende et horaires</vt:lpstr>
      <vt:lpstr>Sources</vt:lpstr>
      <vt:lpstr>Infos Excel</vt:lpstr>
      <vt:lpstr>Prompt.ChatGPT</vt:lpstr>
      <vt:lpstr>An</vt:lpstr>
      <vt:lpstr>Planning!Impression_des_titres</vt:lpstr>
      <vt:lpstr>'Pointage Planning'!Impression_des_titres</vt:lpstr>
      <vt:lpstr>'Légende et horaires'!Zone_d_impression</vt:lpstr>
      <vt:lpstr>Planning!Zone_d_impression</vt:lpstr>
      <vt:lpstr>'Pointage Planning'!Zone_d_impression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Joel Leboucher</dc:creator>
  <cp:lastModifiedBy>Joël Leboucher</cp:lastModifiedBy>
  <cp:lastPrinted>2014-11-04T17:08:23Z</cp:lastPrinted>
  <dcterms:created xsi:type="dcterms:W3CDTF">2014-11-01T19:42:37Z</dcterms:created>
  <dcterms:modified xsi:type="dcterms:W3CDTF">2026-08-23T12:49:09Z</dcterms:modified>
</cp:coreProperties>
</file>