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8985FB28-A805-4C3E-82D0-C8815B034F07}" xr6:coauthVersionLast="47" xr6:coauthVersionMax="47" xr10:uidLastSave="{00000000-0000-0000-0000-000000000000}"/>
  <bookViews>
    <workbookView xWindow="28680" yWindow="-120" windowWidth="29040" windowHeight="15720" tabRatio="944" xr2:uid="{00000000-000D-0000-FFFF-FFFF00000000}"/>
  </bookViews>
  <sheets>
    <sheet name="Couleurs.pour.vos.documents" sheetId="40" r:id="rId1"/>
    <sheet name="Couleurs.Excel " sheetId="39" r:id="rId2"/>
    <sheet name="couleurs.Templates" sheetId="42" r:id="rId3"/>
    <sheet name="couleurs.Excel.Quand" sheetId="43" r:id="rId4"/>
    <sheet name="5.chartes graphiques" sheetId="45" r:id="rId5"/>
    <sheet name="10.modèles" sheetId="47" r:id="rId6"/>
    <sheet name="Style.universel" sheetId="46" r:id="rId7"/>
    <sheet name="Transmission des savoirs.2025" sheetId="41" r:id="rId8"/>
  </sheets>
  <definedNames>
    <definedName name="_xlnm._FilterDatabase" localSheetId="1" hidden="1">'Couleurs.Excel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7" l="1"/>
  <c r="AH7" i="47"/>
  <c r="AH6" i="47"/>
  <c r="AI337" i="47"/>
  <c r="AG337" i="47"/>
  <c r="AF5" i="47" s="1"/>
  <c r="AI1" i="47"/>
  <c r="AH1" i="47"/>
  <c r="X1" i="47"/>
  <c r="Y1" i="47"/>
  <c r="Z1" i="47"/>
  <c r="X2" i="47"/>
  <c r="Y2" i="47"/>
  <c r="Z2" i="47"/>
  <c r="W2" i="47"/>
  <c r="W1" i="47"/>
  <c r="Q1" i="47"/>
  <c r="R1" i="47"/>
  <c r="S1" i="47"/>
  <c r="T1" i="47"/>
  <c r="Q2" i="47"/>
  <c r="R2" i="47"/>
  <c r="S2" i="47"/>
  <c r="T2" i="47"/>
  <c r="P2" i="47"/>
  <c r="P1" i="47"/>
  <c r="C1" i="47"/>
  <c r="D1" i="47"/>
  <c r="E1" i="47"/>
  <c r="F1" i="47"/>
  <c r="G1" i="47"/>
  <c r="H1" i="47"/>
  <c r="I1" i="47"/>
  <c r="J1" i="47"/>
  <c r="K1" i="47"/>
  <c r="L1" i="47"/>
  <c r="C2" i="47"/>
  <c r="D2" i="47"/>
  <c r="E2" i="47"/>
  <c r="F2" i="47"/>
  <c r="G2" i="47"/>
  <c r="H2" i="47"/>
  <c r="I2" i="47"/>
  <c r="J2" i="47"/>
  <c r="K2" i="47"/>
  <c r="L2" i="47"/>
  <c r="B2" i="47"/>
  <c r="B1" i="47"/>
  <c r="T7" i="45"/>
  <c r="T6" i="45"/>
  <c r="U3" i="45"/>
  <c r="U1" i="45"/>
  <c r="T1" i="45"/>
  <c r="U224" i="45"/>
  <c r="S224" i="45"/>
  <c r="R4" i="45"/>
  <c r="C1" i="45"/>
  <c r="D1" i="45"/>
  <c r="E1" i="45"/>
  <c r="F1" i="45"/>
  <c r="G1" i="45"/>
  <c r="H1" i="45"/>
  <c r="I1" i="45"/>
  <c r="J1" i="45"/>
  <c r="K1" i="45"/>
  <c r="L1" i="45"/>
  <c r="C2" i="45"/>
  <c r="D2" i="45"/>
  <c r="E2" i="45"/>
  <c r="F2" i="45"/>
  <c r="G2" i="45"/>
  <c r="H2" i="45"/>
  <c r="I2" i="45"/>
  <c r="J2" i="45"/>
  <c r="K2" i="45"/>
  <c r="L2" i="45"/>
  <c r="B2" i="45"/>
  <c r="B1" i="45"/>
  <c r="A1" i="45"/>
  <c r="X7" i="46"/>
  <c r="A1" i="46"/>
  <c r="Y126" i="46"/>
  <c r="W126" i="46"/>
  <c r="X6" i="46" s="1"/>
  <c r="Y1" i="46"/>
  <c r="X1" i="46"/>
  <c r="AX2" i="43"/>
  <c r="AW2" i="43"/>
  <c r="AV2" i="43"/>
  <c r="AU2" i="43"/>
  <c r="AT2" i="43"/>
  <c r="AS2" i="43"/>
  <c r="AR2" i="43"/>
  <c r="AQ2" i="43"/>
  <c r="AP2" i="43"/>
  <c r="AO2" i="43"/>
  <c r="AN2" i="43"/>
  <c r="AM2" i="43"/>
  <c r="AL2" i="43"/>
  <c r="AK2" i="43"/>
  <c r="AX1" i="43"/>
  <c r="AW1" i="43"/>
  <c r="AV1" i="43"/>
  <c r="AU1" i="43"/>
  <c r="AT1" i="43"/>
  <c r="AS1" i="43"/>
  <c r="AR1" i="43"/>
  <c r="AQ1" i="43"/>
  <c r="AP1" i="43"/>
  <c r="AO1" i="43"/>
  <c r="AN1" i="43"/>
  <c r="AM1" i="43"/>
  <c r="AL1" i="43"/>
  <c r="AK1" i="43"/>
  <c r="AI2" i="43"/>
  <c r="AH2" i="43"/>
  <c r="AG2" i="43"/>
  <c r="AF2" i="43"/>
  <c r="AE2" i="43"/>
  <c r="AD2" i="43"/>
  <c r="AC2" i="43"/>
  <c r="AB2" i="43"/>
  <c r="AA2" i="43"/>
  <c r="Z2" i="43"/>
  <c r="Y2" i="43"/>
  <c r="X2" i="43"/>
  <c r="W2" i="43"/>
  <c r="V2" i="43"/>
  <c r="AI1" i="43"/>
  <c r="AH1" i="43"/>
  <c r="AG1" i="43"/>
  <c r="AF1" i="43"/>
  <c r="AE1" i="43"/>
  <c r="AD1" i="43"/>
  <c r="AC1" i="43"/>
  <c r="AB1" i="43"/>
  <c r="AA1" i="43"/>
  <c r="Z1" i="43"/>
  <c r="Y1" i="43"/>
  <c r="X1" i="43"/>
  <c r="W1" i="43"/>
  <c r="V1" i="43"/>
  <c r="T2" i="43"/>
  <c r="S2" i="43"/>
  <c r="R2" i="43"/>
  <c r="Q2" i="43"/>
  <c r="P2" i="43"/>
  <c r="O2" i="43"/>
  <c r="N2" i="43"/>
  <c r="M2" i="43"/>
  <c r="L2" i="43"/>
  <c r="K2" i="43"/>
  <c r="J2" i="43"/>
  <c r="I2" i="43"/>
  <c r="H2" i="43"/>
  <c r="G2" i="43"/>
  <c r="T1" i="43"/>
  <c r="S1" i="43"/>
  <c r="R1" i="43"/>
  <c r="Q1" i="43"/>
  <c r="P1" i="43"/>
  <c r="O1" i="43"/>
  <c r="N1" i="43"/>
  <c r="M1" i="43"/>
  <c r="L1" i="43"/>
  <c r="K1" i="43"/>
  <c r="J1" i="43"/>
  <c r="I1" i="43"/>
  <c r="H1" i="43"/>
  <c r="G1" i="43"/>
  <c r="E2" i="43"/>
  <c r="D2" i="43"/>
  <c r="C2" i="43"/>
  <c r="E1" i="43"/>
  <c r="D1" i="43"/>
  <c r="C1" i="43"/>
  <c r="B2" i="43"/>
  <c r="B1" i="43"/>
  <c r="C1" i="46"/>
  <c r="D1" i="46"/>
  <c r="E1" i="46"/>
  <c r="F1" i="46"/>
  <c r="G1" i="46"/>
  <c r="H1" i="46"/>
  <c r="I1" i="46"/>
  <c r="J1" i="46"/>
  <c r="K1" i="46"/>
  <c r="L1" i="46"/>
  <c r="C2" i="46"/>
  <c r="D2" i="46"/>
  <c r="E2" i="46"/>
  <c r="F2" i="46"/>
  <c r="G2" i="46"/>
  <c r="H2" i="46"/>
  <c r="I2" i="46"/>
  <c r="J2" i="46"/>
  <c r="K2" i="46"/>
  <c r="L2" i="46"/>
  <c r="B2" i="46"/>
  <c r="B1" i="46"/>
  <c r="Y3" i="46" l="1"/>
  <c r="AI3" i="47"/>
  <c r="V2" i="46"/>
  <c r="X3" i="46" s="1"/>
  <c r="AH3" i="47"/>
  <c r="AH5" i="47"/>
  <c r="AH4" i="47"/>
  <c r="X4" i="46" l="1"/>
  <c r="X5" i="46"/>
  <c r="H49" i="45"/>
  <c r="H86" i="45"/>
  <c r="H104" i="45" s="1"/>
  <c r="H123" i="45"/>
  <c r="H141" i="45" s="1"/>
  <c r="H160" i="45"/>
  <c r="H178" i="45" s="1"/>
  <c r="H197" i="45"/>
  <c r="H215" i="45" s="1"/>
  <c r="H67" i="45" l="1"/>
  <c r="T4" i="45" s="1"/>
  <c r="T3" i="45"/>
  <c r="T5" i="45"/>
  <c r="BD244" i="41"/>
  <c r="BC5" i="41" s="1"/>
  <c r="H242" i="41"/>
  <c r="G242" i="41"/>
  <c r="F242" i="41"/>
  <c r="E242" i="41"/>
  <c r="D242" i="41"/>
  <c r="C242" i="41"/>
  <c r="T240" i="41"/>
  <c r="S240" i="41"/>
  <c r="R240" i="41"/>
  <c r="Q240" i="41"/>
  <c r="P240" i="41"/>
  <c r="O240" i="41"/>
  <c r="N240" i="41"/>
  <c r="G239" i="41"/>
  <c r="H239" i="41" s="1"/>
  <c r="G238" i="41"/>
  <c r="H238" i="41" s="1"/>
  <c r="G237" i="41"/>
  <c r="H237" i="41" s="1"/>
  <c r="G236" i="41"/>
  <c r="H236" i="41" s="1"/>
  <c r="R235" i="41"/>
  <c r="T235" i="41" s="1"/>
  <c r="G235" i="41"/>
  <c r="H235" i="41" s="1"/>
  <c r="D235" i="41"/>
  <c r="R234" i="41"/>
  <c r="T234" i="41" s="1"/>
  <c r="R233" i="41"/>
  <c r="T233" i="41" s="1"/>
  <c r="C233" i="41"/>
  <c r="R232" i="41"/>
  <c r="T232" i="41" s="1"/>
  <c r="R231" i="41"/>
  <c r="T231" i="41" s="1"/>
  <c r="R230" i="41"/>
  <c r="T230" i="41" s="1"/>
  <c r="K230" i="41"/>
  <c r="J230" i="41"/>
  <c r="I230" i="41"/>
  <c r="H230" i="41"/>
  <c r="G230" i="41"/>
  <c r="F230" i="41"/>
  <c r="E230" i="41"/>
  <c r="D230" i="41"/>
  <c r="C230" i="41"/>
  <c r="R229" i="41"/>
  <c r="T229" i="41" s="1"/>
  <c r="R228" i="41"/>
  <c r="T228" i="41" s="1"/>
  <c r="R227" i="41"/>
  <c r="T227" i="41" s="1"/>
  <c r="H227" i="41"/>
  <c r="R226" i="41"/>
  <c r="T226" i="41" s="1"/>
  <c r="K226" i="41"/>
  <c r="K227" i="41" s="1"/>
  <c r="H226" i="41"/>
  <c r="E226" i="41"/>
  <c r="E227" i="41" s="1"/>
  <c r="N225" i="41"/>
  <c r="T222" i="41" s="1"/>
  <c r="K223" i="41"/>
  <c r="K222" i="41" s="1"/>
  <c r="O222" i="41"/>
  <c r="H222" i="41"/>
  <c r="H223" i="41" s="1"/>
  <c r="E222" i="41"/>
  <c r="E223" i="41" s="1"/>
  <c r="N219" i="41"/>
  <c r="C219" i="41"/>
  <c r="K216" i="41"/>
  <c r="J216" i="41"/>
  <c r="I216" i="41"/>
  <c r="H216" i="41"/>
  <c r="G216" i="41"/>
  <c r="F216" i="41"/>
  <c r="E216" i="41"/>
  <c r="D216" i="41"/>
  <c r="C216" i="41"/>
  <c r="L213" i="41"/>
  <c r="H213" i="41"/>
  <c r="H212" i="41" s="1"/>
  <c r="L212" i="41"/>
  <c r="K212" i="41"/>
  <c r="K213" i="41" s="1"/>
  <c r="E212" i="41"/>
  <c r="E213" i="41" s="1"/>
  <c r="L208" i="41"/>
  <c r="H208" i="41"/>
  <c r="E208" i="41"/>
  <c r="L207" i="41"/>
  <c r="K207" i="41"/>
  <c r="K208" i="41" s="1"/>
  <c r="H207" i="41"/>
  <c r="E207" i="41"/>
  <c r="C204" i="41"/>
  <c r="H201" i="41"/>
  <c r="G201" i="41"/>
  <c r="F201" i="41"/>
  <c r="E201" i="41"/>
  <c r="D201" i="41"/>
  <c r="C201" i="41"/>
  <c r="E198" i="41"/>
  <c r="G187" i="41"/>
  <c r="F184" i="41"/>
  <c r="C172" i="41" s="1"/>
  <c r="E184" i="41"/>
  <c r="D172" i="41" s="1"/>
  <c r="G182" i="41"/>
  <c r="E185" i="41" s="1"/>
  <c r="F172" i="41" s="1"/>
  <c r="F182" i="41"/>
  <c r="D179" i="41"/>
  <c r="F178" i="41"/>
  <c r="H182" i="41" s="1"/>
  <c r="E172" i="41" s="1"/>
  <c r="F177" i="41"/>
  <c r="E171" i="41"/>
  <c r="H171" i="41" s="1"/>
  <c r="F170" i="41"/>
  <c r="C169" i="41"/>
  <c r="G168" i="41"/>
  <c r="H167" i="41"/>
  <c r="H165" i="41"/>
  <c r="G165" i="41"/>
  <c r="F165" i="41"/>
  <c r="E165" i="41"/>
  <c r="D165" i="41"/>
  <c r="C165" i="41"/>
  <c r="H162" i="41"/>
  <c r="I152" i="41"/>
  <c r="I151" i="41"/>
  <c r="G151" i="41"/>
  <c r="J152" i="41" s="1"/>
  <c r="M150" i="41"/>
  <c r="I150" i="41"/>
  <c r="F150" i="41"/>
  <c r="E150" i="41"/>
  <c r="E151" i="41" s="1"/>
  <c r="J151" i="41" s="1"/>
  <c r="I148" i="41"/>
  <c r="I147" i="41"/>
  <c r="G147" i="41"/>
  <c r="J147" i="41" s="1"/>
  <c r="F147" i="41"/>
  <c r="H147" i="41" s="1"/>
  <c r="I145" i="41"/>
  <c r="H145" i="41"/>
  <c r="G145" i="41"/>
  <c r="J145" i="41" s="1"/>
  <c r="I144" i="41"/>
  <c r="G144" i="41"/>
  <c r="J144" i="41" s="1"/>
  <c r="I142" i="41"/>
  <c r="I141" i="41"/>
  <c r="I140" i="41"/>
  <c r="I139" i="41"/>
  <c r="C139" i="41"/>
  <c r="I138" i="41"/>
  <c r="G138" i="41"/>
  <c r="J138" i="41" s="1"/>
  <c r="H137" i="41"/>
  <c r="H134" i="41"/>
  <c r="G134" i="41"/>
  <c r="F134" i="41"/>
  <c r="E134" i="41"/>
  <c r="D134" i="41"/>
  <c r="C134" i="41"/>
  <c r="H131" i="41"/>
  <c r="I121" i="41"/>
  <c r="I120" i="41"/>
  <c r="G120" i="41"/>
  <c r="J121" i="41" s="1"/>
  <c r="I119" i="41"/>
  <c r="F119" i="41"/>
  <c r="E119" i="41"/>
  <c r="E120" i="41" s="1"/>
  <c r="J120" i="41" s="1"/>
  <c r="I116" i="41"/>
  <c r="F116" i="41"/>
  <c r="E114" i="41" s="1"/>
  <c r="I114" i="41"/>
  <c r="I113" i="41"/>
  <c r="G113" i="41"/>
  <c r="J113" i="41" s="1"/>
  <c r="I111" i="41"/>
  <c r="I110" i="41"/>
  <c r="I109" i="41"/>
  <c r="I108" i="41"/>
  <c r="C108" i="41"/>
  <c r="I107" i="41"/>
  <c r="G107" i="41"/>
  <c r="J107" i="41" s="1"/>
  <c r="I106" i="41"/>
  <c r="I103" i="41"/>
  <c r="S84" i="41"/>
  <c r="R84" i="41"/>
  <c r="Q84" i="41"/>
  <c r="P84" i="41"/>
  <c r="O84" i="41"/>
  <c r="C82" i="41"/>
  <c r="C80" i="41"/>
  <c r="R79" i="41"/>
  <c r="C78" i="41"/>
  <c r="P69" i="41"/>
  <c r="O69" i="41"/>
  <c r="N69" i="41"/>
  <c r="M69" i="41"/>
  <c r="L69" i="41"/>
  <c r="K69" i="41"/>
  <c r="J69" i="41"/>
  <c r="C66" i="41"/>
  <c r="C63" i="41"/>
  <c r="C60" i="41"/>
  <c r="O58" i="41"/>
  <c r="O57" i="41"/>
  <c r="C57" i="41"/>
  <c r="O56" i="41"/>
  <c r="O55" i="41"/>
  <c r="C54" i="41"/>
  <c r="P52" i="41"/>
  <c r="P51" i="41"/>
  <c r="C51" i="41"/>
  <c r="D43" i="41"/>
  <c r="C43" i="41"/>
  <c r="E69" i="41" s="1"/>
  <c r="B43" i="41"/>
  <c r="D29" i="41"/>
  <c r="BE7" i="41"/>
  <c r="BE6" i="41"/>
  <c r="AZ2" i="41"/>
  <c r="AY2" i="41"/>
  <c r="AX2" i="41"/>
  <c r="AW2" i="41"/>
  <c r="AV2" i="41"/>
  <c r="AU2" i="41"/>
  <c r="AT2" i="41"/>
  <c r="AS2" i="41"/>
  <c r="AR2" i="41"/>
  <c r="AQ2" i="41"/>
  <c r="AP2" i="41"/>
  <c r="AO2" i="41"/>
  <c r="AN2" i="41"/>
  <c r="AM2" i="41"/>
  <c r="AL2" i="41"/>
  <c r="AJ2" i="41"/>
  <c r="AI2" i="41"/>
  <c r="AH2" i="41"/>
  <c r="AG2" i="41"/>
  <c r="AF2" i="41"/>
  <c r="AE2" i="41"/>
  <c r="AD2" i="41"/>
  <c r="AC2" i="41"/>
  <c r="AB2" i="41"/>
  <c r="AA2" i="41"/>
  <c r="Z2" i="41"/>
  <c r="Y2" i="41"/>
  <c r="X2" i="41"/>
  <c r="W2" i="41"/>
  <c r="V2" i="41"/>
  <c r="T2" i="41"/>
  <c r="S2" i="41"/>
  <c r="R2" i="41"/>
  <c r="Q2" i="41"/>
  <c r="P2" i="41"/>
  <c r="O2" i="41"/>
  <c r="N2" i="41"/>
  <c r="M2" i="41"/>
  <c r="L2" i="41"/>
  <c r="K2" i="41"/>
  <c r="J2" i="41"/>
  <c r="I2" i="41"/>
  <c r="H2" i="41"/>
  <c r="G2" i="41"/>
  <c r="F2" i="41"/>
  <c r="E2" i="41"/>
  <c r="D2" i="41"/>
  <c r="C2" i="41"/>
  <c r="BF1" i="41"/>
  <c r="BE1" i="41"/>
  <c r="AZ1" i="41"/>
  <c r="AY1" i="41"/>
  <c r="AX1" i="41"/>
  <c r="AW1" i="41"/>
  <c r="AV1" i="41"/>
  <c r="AU1" i="41"/>
  <c r="AT1" i="41"/>
  <c r="AS1" i="41"/>
  <c r="AR1" i="41"/>
  <c r="AQ1" i="41"/>
  <c r="AP1" i="41"/>
  <c r="AO1" i="41"/>
  <c r="AN1" i="41"/>
  <c r="AM1" i="41"/>
  <c r="AL1" i="41"/>
  <c r="AJ1" i="41"/>
  <c r="AI1" i="41"/>
  <c r="AH1" i="41"/>
  <c r="AG1" i="41"/>
  <c r="AF1" i="41"/>
  <c r="AE1" i="41"/>
  <c r="AD1" i="41"/>
  <c r="AC1" i="41"/>
  <c r="AB1" i="41"/>
  <c r="AA1" i="41"/>
  <c r="Z1" i="41"/>
  <c r="Y1" i="41"/>
  <c r="X1" i="41"/>
  <c r="W1" i="41"/>
  <c r="V1" i="41"/>
  <c r="T1" i="41"/>
  <c r="S1" i="41"/>
  <c r="R1" i="41"/>
  <c r="Q1" i="41"/>
  <c r="P1" i="41"/>
  <c r="O1" i="41"/>
  <c r="N1" i="41"/>
  <c r="M1" i="41"/>
  <c r="L1" i="41"/>
  <c r="K1" i="41"/>
  <c r="J1" i="41"/>
  <c r="I1" i="41"/>
  <c r="H1" i="41"/>
  <c r="G1" i="41"/>
  <c r="F1" i="41"/>
  <c r="E1" i="41"/>
  <c r="D1" i="41"/>
  <c r="C1" i="41"/>
  <c r="A1" i="41"/>
  <c r="BG302" i="40"/>
  <c r="BE302" i="40"/>
  <c r="BD2" i="40" s="1"/>
  <c r="P9" i="40"/>
  <c r="BF7" i="40"/>
  <c r="BF6" i="40"/>
  <c r="BG1" i="40"/>
  <c r="BF1" i="40"/>
  <c r="A1" i="40"/>
  <c r="AS408" i="39"/>
  <c r="AQ408" i="39"/>
  <c r="AS3" i="39" s="1"/>
  <c r="AO406" i="39"/>
  <c r="AN406" i="39"/>
  <c r="AM406" i="39"/>
  <c r="AL406" i="39"/>
  <c r="AK406" i="39"/>
  <c r="AJ406" i="39"/>
  <c r="AH406" i="39"/>
  <c r="AG406" i="39"/>
  <c r="AF406" i="39"/>
  <c r="AE406" i="39"/>
  <c r="AD406" i="39"/>
  <c r="AC406" i="39"/>
  <c r="AA406" i="39"/>
  <c r="Z406" i="39"/>
  <c r="Y406" i="39"/>
  <c r="X406" i="39"/>
  <c r="W406" i="39"/>
  <c r="V406" i="39"/>
  <c r="Q12" i="39"/>
  <c r="AR7" i="39"/>
  <c r="AR6" i="39"/>
  <c r="AO2" i="39"/>
  <c r="AN2" i="39"/>
  <c r="AM2" i="39"/>
  <c r="AL2" i="39"/>
  <c r="AK2" i="39"/>
  <c r="AJ2" i="39"/>
  <c r="AH2" i="39"/>
  <c r="AG2" i="39"/>
  <c r="AF2" i="39"/>
  <c r="AE2" i="39"/>
  <c r="AD2" i="39"/>
  <c r="AC2" i="39"/>
  <c r="Z2" i="39"/>
  <c r="Y2" i="39"/>
  <c r="X2" i="39"/>
  <c r="W2" i="39"/>
  <c r="V2" i="39"/>
  <c r="T2" i="39"/>
  <c r="S2" i="39"/>
  <c r="R2" i="39"/>
  <c r="Q2" i="39"/>
  <c r="P2" i="39"/>
  <c r="O2" i="39"/>
  <c r="N2" i="39"/>
  <c r="M2" i="39"/>
  <c r="L2" i="39"/>
  <c r="K2" i="39"/>
  <c r="I2" i="39"/>
  <c r="H2" i="39"/>
  <c r="F2" i="39"/>
  <c r="E2" i="39"/>
  <c r="C2" i="39"/>
  <c r="B2" i="39"/>
  <c r="AS1" i="39"/>
  <c r="AR1" i="39"/>
  <c r="AO1" i="39"/>
  <c r="AN1" i="39"/>
  <c r="AM1" i="39"/>
  <c r="AL1" i="39"/>
  <c r="AK1" i="39"/>
  <c r="AJ1" i="39"/>
  <c r="AH1" i="39"/>
  <c r="AG1" i="39"/>
  <c r="AF1" i="39"/>
  <c r="AE1" i="39"/>
  <c r="AD1" i="39"/>
  <c r="AC1" i="39"/>
  <c r="Z1" i="39"/>
  <c r="Y1" i="39"/>
  <c r="X1" i="39"/>
  <c r="W1" i="39"/>
  <c r="V1" i="39"/>
  <c r="T1" i="39"/>
  <c r="S1" i="39"/>
  <c r="R1" i="39"/>
  <c r="Q1" i="39"/>
  <c r="P1" i="39"/>
  <c r="O1" i="39"/>
  <c r="N1" i="39"/>
  <c r="M1" i="39"/>
  <c r="L1" i="39"/>
  <c r="K1" i="39"/>
  <c r="I1" i="39"/>
  <c r="H1" i="39"/>
  <c r="F1" i="39"/>
  <c r="E1" i="39"/>
  <c r="C1" i="39"/>
  <c r="B1" i="39"/>
  <c r="A1" i="39"/>
  <c r="P58" i="41"/>
  <c r="M207" i="41"/>
  <c r="K113" i="41"/>
  <c r="K109" i="41"/>
  <c r="K116" i="41"/>
  <c r="P57" i="41"/>
  <c r="Q52" i="41"/>
  <c r="D82" i="41"/>
  <c r="K107" i="41"/>
  <c r="K144" i="41"/>
  <c r="K111" i="41"/>
  <c r="M213" i="41"/>
  <c r="E43" i="41"/>
  <c r="D54" i="41"/>
  <c r="K142" i="41"/>
  <c r="D80" i="41"/>
  <c r="J104" i="41"/>
  <c r="K148" i="41"/>
  <c r="K147" i="41"/>
  <c r="K151" i="41"/>
  <c r="K120" i="41"/>
  <c r="K140" i="41"/>
  <c r="K145" i="41"/>
  <c r="D60" i="41"/>
  <c r="K138" i="41"/>
  <c r="N150" i="41"/>
  <c r="K119" i="41"/>
  <c r="M208" i="41"/>
  <c r="K110" i="41"/>
  <c r="D66" i="41"/>
  <c r="J103" i="41"/>
  <c r="K114" i="41"/>
  <c r="D51" i="41"/>
  <c r="K121" i="41"/>
  <c r="K152" i="41"/>
  <c r="P56" i="41"/>
  <c r="D78" i="41"/>
  <c r="K108" i="41"/>
  <c r="K139" i="41"/>
  <c r="K150" i="41"/>
  <c r="M212" i="41"/>
  <c r="D57" i="41"/>
  <c r="Q51" i="41"/>
  <c r="D63" i="41"/>
  <c r="K141" i="41"/>
  <c r="E140" i="41" l="1"/>
  <c r="J139" i="41" s="1"/>
  <c r="G150" i="41"/>
  <c r="E170" i="41"/>
  <c r="E187" i="41" s="1"/>
  <c r="BF4" i="40"/>
  <c r="C171" i="41"/>
  <c r="D171" i="41" s="1"/>
  <c r="J114" i="41"/>
  <c r="H106" i="41"/>
  <c r="T225" i="41"/>
  <c r="J148" i="41"/>
  <c r="H144" i="41"/>
  <c r="H150" i="41"/>
  <c r="F140" i="41"/>
  <c r="G171" i="41"/>
  <c r="F171" i="41" s="1"/>
  <c r="G178" i="41"/>
  <c r="G183" i="41" s="1"/>
  <c r="E186" i="41" s="1"/>
  <c r="H172" i="41" s="1"/>
  <c r="G116" i="41"/>
  <c r="H178" i="41"/>
  <c r="E109" i="41"/>
  <c r="H116" i="41"/>
  <c r="BF3" i="41"/>
  <c r="J150" i="41"/>
  <c r="J119" i="41"/>
  <c r="F185" i="41"/>
  <c r="P222" i="41"/>
  <c r="BG3" i="40"/>
  <c r="BF3" i="40"/>
  <c r="BF5" i="40"/>
  <c r="AR3" i="39" a="1"/>
  <c r="AR3" i="39" s="1"/>
  <c r="AR5" i="39"/>
  <c r="AR4" i="39"/>
  <c r="G140" i="41" l="1"/>
  <c r="J141" i="41" s="1"/>
  <c r="J140" i="41"/>
  <c r="H140" i="41"/>
  <c r="J142" i="41" s="1"/>
  <c r="H119" i="41"/>
  <c r="H113" i="41"/>
  <c r="I104" i="41" s="1"/>
  <c r="F109" i="41"/>
  <c r="J108" i="41"/>
  <c r="F186" i="41"/>
  <c r="H183" i="41"/>
  <c r="G172" i="41" s="1"/>
  <c r="G119" i="41"/>
  <c r="J116" i="41"/>
  <c r="H109" i="41" l="1"/>
  <c r="J111" i="41" s="1"/>
  <c r="J109" i="41"/>
  <c r="G109" i="41" l="1"/>
  <c r="J110" i="41" l="1"/>
  <c r="BE5" i="41"/>
  <c r="BE4" i="41"/>
  <c r="BE3" i="4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<sst xmlns="http://schemas.openxmlformats.org/spreadsheetml/2006/main" count="8714" uniqueCount="4837">
  <si>
    <t>Ce document est composé de : This document is composed of: Este documento se compone de:</t>
  </si>
  <si>
    <t>Auteur : Joel Leboucher • Rochefort sur Mer |  Date : 22 Janvier 2026  |  heure : 10h07</t>
  </si>
  <si>
    <t>avec valeurs ou texte-with values or text-con valores o texto</t>
  </si>
  <si>
    <t>cellules vides - empty cells - celdas vacías</t>
  </si>
  <si>
    <t>lignes - rows - filas</t>
  </si>
  <si>
    <t>colonnes - columns - columnas</t>
  </si>
  <si>
    <t>Avec vos exemples, chacun pourra avancer à son rythme, avec confiance et gagner en autonomie.</t>
  </si>
  <si>
    <t xml:space="preserve">Partager ses savoir-faire, c’est une façon de rendre hommage à celles et ceux qui nous ont transmis les leurs, </t>
  </si>
  <si>
    <t>parfois dans le silence ou l’exigence, et grâce à qui nous avançons aujourd’hui.</t>
  </si>
  <si>
    <t>A</t>
  </si>
  <si>
    <t>Through your examples, everyone can move forward at their own pace, with confidence, and gain autonomy.</t>
  </si>
  <si>
    <t>Poids</t>
  </si>
  <si>
    <t>g</t>
  </si>
  <si>
    <t>wheat</t>
  </si>
  <si>
    <t>ml</t>
  </si>
  <si>
    <t>.</t>
  </si>
  <si>
    <t>lignes</t>
  </si>
  <si>
    <t>Total</t>
  </si>
  <si>
    <t>Adresse PC</t>
  </si>
  <si>
    <t>FIN</t>
  </si>
  <si>
    <t>Palette</t>
  </si>
  <si>
    <t>Pourquoi ça marche</t>
  </si>
  <si>
    <t>#2B2D42</t>
  </si>
  <si>
    <t>43,45,66</t>
  </si>
  <si>
    <t>#264653</t>
  </si>
  <si>
    <t>38,70,83</t>
  </si>
  <si>
    <t>#93C5FD</t>
  </si>
  <si>
    <t>#F8FAFC</t>
  </si>
  <si>
    <t>147,197,253</t>
  </si>
  <si>
    <t>248,250,252</t>
  </si>
  <si>
    <t>#111827</t>
  </si>
  <si>
    <t>#F1F5F9</t>
  </si>
  <si>
    <t>17,24,39</t>
  </si>
  <si>
    <t>241,245,249</t>
  </si>
  <si>
    <t>#0F172A</t>
  </si>
  <si>
    <t>15,23,42</t>
  </si>
  <si>
    <t>Guidage</t>
  </si>
  <si>
    <t>Univers / Palette</t>
  </si>
  <si>
    <t>Objectif</t>
  </si>
  <si>
    <t>Quand l'utiliser</t>
  </si>
  <si>
    <t>Corporate Bleu (classique pro)</t>
  </si>
  <si>
    <t>Rapports, notes internes, tableaux administratifs</t>
  </si>
  <si>
    <t>#2F5D8A</t>
  </si>
  <si>
    <t>#A7C7E7</t>
  </si>
  <si>
    <t>#F7FAFF</t>
  </si>
  <si>
    <t>47,93,138</t>
  </si>
  <si>
    <t>167,199,231</t>
  </si>
  <si>
    <t>247,250,255</t>
  </si>
  <si>
    <t>#1E4E8C</t>
  </si>
  <si>
    <t>#6FA8DC</t>
  </si>
  <si>
    <t>#EDF4FF</t>
  </si>
  <si>
    <t>30,78,140</t>
  </si>
  <si>
    <t>111,168,220</t>
  </si>
  <si>
    <t>237,244,255</t>
  </si>
  <si>
    <t>#0B3D91</t>
  </si>
  <si>
    <t>#2E86DE</t>
  </si>
  <si>
    <t>#EAF2FF</t>
  </si>
  <si>
    <t>11,61,145</t>
  </si>
  <si>
    <t>46,134,222</t>
  </si>
  <si>
    <t>234,242,255</t>
  </si>
  <si>
    <t>Hiérarchie claire (titre sombre), blocs lisibles, fond très clair = fatigue réduite.</t>
  </si>
  <si>
    <t>Bureautique généraliste, impression couleur, documents transmis à la hiérarchie.</t>
  </si>
  <si>
    <t>Slate &amp; Teal (tech / modern)</t>
  </si>
  <si>
    <t>Procédures, check-lists, docs qualité</t>
  </si>
  <si>
    <t>#374151</t>
  </si>
  <si>
    <t>#A7C5BD</t>
  </si>
  <si>
    <t>#F7F8FA</t>
  </si>
  <si>
    <t>55,65,81</t>
  </si>
  <si>
    <t>167,197,189</t>
  </si>
  <si>
    <t>247,248,250</t>
  </si>
  <si>
    <t>#1F2937</t>
  </si>
  <si>
    <t>#4DB6AC</t>
  </si>
  <si>
    <t>31,41,55</t>
  </si>
  <si>
    <t>77,182,172</t>
  </si>
  <si>
    <t>#00BFA6</t>
  </si>
  <si>
    <t>#E6FFFB</t>
  </si>
  <si>
    <t>0,191,166</t>
  </si>
  <si>
    <t>230,255,251</t>
  </si>
  <si>
    <t>Gris ardoise = sérieux, teal = repère moderne sans agressivité, fond neutre.</t>
  </si>
  <si>
    <t>Docs techniques, équipes production/maintenance, tableaux de suivi.</t>
  </si>
  <si>
    <t>Vert RSE (nature / confiance)</t>
  </si>
  <si>
    <t>Hygiène, sécurité, environnement, RSE</t>
  </si>
  <si>
    <t>#2D6A4F</t>
  </si>
  <si>
    <t>#B7E4C7</t>
  </si>
  <si>
    <t>#F4FBF7</t>
  </si>
  <si>
    <t>45,106,79</t>
  </si>
  <si>
    <t>183,228,199</t>
  </si>
  <si>
    <t>244,251,247</t>
  </si>
  <si>
    <t>#1B4332</t>
  </si>
  <si>
    <t>#74C69D</t>
  </si>
  <si>
    <t>#EEF8F1</t>
  </si>
  <si>
    <t>27,67,50</t>
  </si>
  <si>
    <t>116,198,157</t>
  </si>
  <si>
    <t>238,248,241</t>
  </si>
  <si>
    <t>#14532D</t>
  </si>
  <si>
    <t>#22C55E</t>
  </si>
  <si>
    <t>#EFFFF1</t>
  </si>
  <si>
    <t>20,83,45</t>
  </si>
  <si>
    <t>34,197,94</t>
  </si>
  <si>
    <t>239,255,241</t>
  </si>
  <si>
    <t>Vert foncé rassurant + vert doux pédagogique + fond très pâle = lecture longue.</t>
  </si>
  <si>
    <t>PMS/HACCP, fiches de poste, consignes affichées, audit interne.</t>
  </si>
  <si>
    <t>Sable Premium (élégant chaud)</t>
  </si>
  <si>
    <t>Documents “premium”, supports clients, présentation</t>
  </si>
  <si>
    <t>#6B635B</t>
  </si>
  <si>
    <t>#EDE7DF</t>
  </si>
  <si>
    <t>#FAFAF7</t>
  </si>
  <si>
    <t>107,99,91</t>
  </si>
  <si>
    <t>237,231,223</t>
  </si>
  <si>
    <t>250,250,247</t>
  </si>
  <si>
    <t>#3A2D28</t>
  </si>
  <si>
    <t>#D6C6B3</t>
  </si>
  <si>
    <t>#FFF4E6</t>
  </si>
  <si>
    <t>58,45,40</t>
  </si>
  <si>
    <t>214,198,179</t>
  </si>
  <si>
    <t>255,244,230</t>
  </si>
  <si>
    <t>#2B2B2B</t>
  </si>
  <si>
    <t>#B99470</t>
  </si>
  <si>
    <t>#FFF7ED</t>
  </si>
  <si>
    <t>43,43,43</t>
  </si>
  <si>
    <t>185,148,112</t>
  </si>
  <si>
    <t>255,247,237</t>
  </si>
  <si>
    <t>Neutres chauds = luxe discret, facile à imprimer, excellent contraste texte.</t>
  </si>
  <si>
    <t>Devis, fiches recettes pro, supports formation haut de gamme.</t>
  </si>
  <si>
    <t>Dashboard KPI (performance)</t>
  </si>
  <si>
    <t>Tableaux de bord, indicateurs, suivi production</t>
  </si>
  <si>
    <t>#CBD5E1</t>
  </si>
  <si>
    <t>203,213,225</t>
  </si>
  <si>
    <t>#0B1320</t>
  </si>
  <si>
    <t>#94A3B8</t>
  </si>
  <si>
    <t>11,19,32</t>
  </si>
  <si>
    <t>148,163,184</t>
  </si>
  <si>
    <t>#020617</t>
  </si>
  <si>
    <t>#3B82F6</t>
  </si>
  <si>
    <t>#E0F2FE</t>
  </si>
  <si>
    <t>2,6,23</t>
  </si>
  <si>
    <t>59,130,246</t>
  </si>
  <si>
    <t>224,242,254</t>
  </si>
  <si>
    <t>Titre très sombre = structure, gris bleuté = données, bleu = focus KPI.</t>
  </si>
  <si>
    <t>Pilotage, réunions, suivi hebdo/mensuel, projection écran.</t>
  </si>
  <si>
    <t>Éducation Soft (pédagogique)</t>
  </si>
  <si>
    <t>Supports élèves, fiches consignes, exercices</t>
  </si>
  <si>
    <t>#3A506B</t>
  </si>
  <si>
    <t>#BEE3DB</t>
  </si>
  <si>
    <t>#FAFDFB</t>
  </si>
  <si>
    <t>58,80,107</t>
  </si>
  <si>
    <t>190,227,219</t>
  </si>
  <si>
    <t>250,253,251</t>
  </si>
  <si>
    <t>#A8DADC</t>
  </si>
  <si>
    <t>#F1FAEE</t>
  </si>
  <si>
    <t>168,218,220</t>
  </si>
  <si>
    <t>241,250,238</t>
  </si>
  <si>
    <t>#1D3557</t>
  </si>
  <si>
    <t>#00B4D8</t>
  </si>
  <si>
    <t>#E0FBFC</t>
  </si>
  <si>
    <t>29,53,87</t>
  </si>
  <si>
    <t>0,180,216</t>
  </si>
  <si>
    <t>224,251,252</t>
  </si>
  <si>
    <t>Couleurs douces = pas de stress, accents utiles pour guider le regard.</t>
  </si>
  <si>
    <t>CFA, modules courts, documents à compléter, publics fragiles.</t>
  </si>
  <si>
    <t>Santé / Propreté (clean)</t>
  </si>
  <si>
    <t>Protocoles, nettoyage, traçabilité</t>
  </si>
  <si>
    <t>#335C67</t>
  </si>
  <si>
    <t>#CDEDF6</t>
  </si>
  <si>
    <t>#F7FCFF</t>
  </si>
  <si>
    <t>51,92,103</t>
  </si>
  <si>
    <t>205,237,246</t>
  </si>
  <si>
    <t>247,252,255</t>
  </si>
  <si>
    <t>#1E6091</t>
  </si>
  <si>
    <t>#90E0EF</t>
  </si>
  <si>
    <t>#EAF9FF</t>
  </si>
  <si>
    <t>30,96,145</t>
  </si>
  <si>
    <t>144,224,239</t>
  </si>
  <si>
    <t>234,249,255</t>
  </si>
  <si>
    <t>#0A4C6A</t>
  </si>
  <si>
    <t>#48CAE4</t>
  </si>
  <si>
    <t>#E0FBFF</t>
  </si>
  <si>
    <t>10,76,106</t>
  </si>
  <si>
    <t>72,202,228</t>
  </si>
  <si>
    <t>224,251,255</t>
  </si>
  <si>
    <t>Bleus clairs “propreté” + fond quasi blanc = rigueur et confiance.</t>
  </si>
  <si>
    <t>Nettoyage, plan de désinfection, suivi conformité.</t>
  </si>
  <si>
    <t>Juridique / Conformité (sobre)</t>
  </si>
  <si>
    <t>Contrats, procédures, textes longs</t>
  </si>
  <si>
    <t>#E5E7EB</t>
  </si>
  <si>
    <t>#FFFFFF</t>
  </si>
  <si>
    <t>229,231,235</t>
  </si>
  <si>
    <t>255,255,255</t>
  </si>
  <si>
    <t>#D1D5DB</t>
  </si>
  <si>
    <t>209,213,219</t>
  </si>
  <si>
    <t>#000000</t>
  </si>
  <si>
    <t>#9CA3AF</t>
  </si>
  <si>
    <t>0,0,0</t>
  </si>
  <si>
    <t>156,163,175</t>
  </si>
  <si>
    <t>Noir/ardoise = sérieux, gris = repère, blanc = lisibilité maximale.</t>
  </si>
  <si>
    <t>Documents officiels, texte dense, impression N&amp;B.</t>
  </si>
  <si>
    <t>Logistique Sécurité (signalétique)</t>
  </si>
  <si>
    <t>Stocks, zones, sécurité, repérage rapide</t>
  </si>
  <si>
    <t>#FFE08A</t>
  </si>
  <si>
    <t>#FFF7E6</t>
  </si>
  <si>
    <t>255,224,138</t>
  </si>
  <si>
    <t>255,247,230</t>
  </si>
  <si>
    <t>#FBBF24</t>
  </si>
  <si>
    <t>#FFFBEB</t>
  </si>
  <si>
    <t>251,191,36</t>
  </si>
  <si>
    <t>255,251,235</t>
  </si>
  <si>
    <t>#F59E0B</t>
  </si>
  <si>
    <t>#FFF3C4</t>
  </si>
  <si>
    <t>245,158,11</t>
  </si>
  <si>
    <t>255,243,196</t>
  </si>
  <si>
    <t>Fond clair + jaune = repère immédiat sans saturer tout le document.</t>
  </si>
  <si>
    <t>Étiquetage, zones, pick-list, contrôle réception.</t>
  </si>
  <si>
    <t>Finance Premium (bleu nuit)</t>
  </si>
  <si>
    <t>Budgets, reporting, analyse</t>
  </si>
  <si>
    <t>#1E3A8A</t>
  </si>
  <si>
    <t>#C7D2FE</t>
  </si>
  <si>
    <t>#F5F7FF</t>
  </si>
  <si>
    <t>30,58,138</t>
  </si>
  <si>
    <t>199,210,254</t>
  </si>
  <si>
    <t>245,247,255</t>
  </si>
  <si>
    <t>#172554</t>
  </si>
  <si>
    <t>#EFF6FF</t>
  </si>
  <si>
    <t>23,37,84</t>
  </si>
  <si>
    <t>239,246,255</t>
  </si>
  <si>
    <t>#0B1F4B</t>
  </si>
  <si>
    <t>#60A5FA</t>
  </si>
  <si>
    <t>11,31,75</t>
  </si>
  <si>
    <t>96,165,250</t>
  </si>
  <si>
    <t>Bleu nuit = crédibilité, bleu clair = données, fond froid = sérieux.</t>
  </si>
  <si>
    <t>Reporting direction, comités, tableaux chiffrés.</t>
  </si>
  <si>
    <t>Créatif Agence (moderne coloré maîtrisé)</t>
  </si>
  <si>
    <t>Supports dynamiques, communication interne</t>
  </si>
  <si>
    <t>#3D405B</t>
  </si>
  <si>
    <t>#F2CC8F</t>
  </si>
  <si>
    <t>#FFF9F0</t>
  </si>
  <si>
    <t>61,64,91</t>
  </si>
  <si>
    <t>242,204,143</t>
  </si>
  <si>
    <t>255,249,240</t>
  </si>
  <si>
    <t>#EF8354</t>
  </si>
  <si>
    <t>#FFF3E6</t>
  </si>
  <si>
    <t>239,131,84</t>
  </si>
  <si>
    <t>255,243,230</t>
  </si>
  <si>
    <t>#1D1E2C</t>
  </si>
  <si>
    <t>#FF6D00</t>
  </si>
  <si>
    <t>#FFE8D6</t>
  </si>
  <si>
    <t>29,30,44</t>
  </si>
  <si>
    <t>255,109,0</t>
  </si>
  <si>
    <t>255,232,214</t>
  </si>
  <si>
    <t>Base sombre = cadre, accent chaud = énergie, fond clair = confort.</t>
  </si>
  <si>
    <t>Docs internes “motivants”, projets, roadmaps.</t>
  </si>
  <si>
    <t>Mode Sombre (dark pro lisible)</t>
  </si>
  <si>
    <t>Tableaux écran / nuit, usage intensif</t>
  </si>
  <si>
    <t>#F3F4F6</t>
  </si>
  <si>
    <t>243,244,246</t>
  </si>
  <si>
    <t>#0B1020</t>
  </si>
  <si>
    <t>#141A33</t>
  </si>
  <si>
    <t>11,16,32</t>
  </si>
  <si>
    <t>20,26,51</t>
  </si>
  <si>
    <t>#7C4DFF</t>
  </si>
  <si>
    <t>#00E5FF</t>
  </si>
  <si>
    <t>124,77,255</t>
  </si>
  <si>
    <t>0,229,255</t>
  </si>
  <si>
    <t>Dark moderne, blocs contrastés, accents néon en faible dose = impact sans confusion.</t>
  </si>
  <si>
    <t>Écran, dashboards, ateliers en faible lumière, supports “wow”.</t>
  </si>
  <si>
    <t>S Titre</t>
  </si>
  <si>
    <t>S Bloc</t>
  </si>
  <si>
    <t>S Fond</t>
  </si>
  <si>
    <t>S Validé</t>
  </si>
  <si>
    <t>S Alerte</t>
  </si>
  <si>
    <t>RVB S T</t>
  </si>
  <si>
    <t>RVB S B</t>
  </si>
  <si>
    <t>RVB S F</t>
  </si>
  <si>
    <t>RVB S V</t>
  </si>
  <si>
    <t>RVB S A</t>
  </si>
  <si>
    <t>T Titre</t>
  </si>
  <si>
    <t>T Bloc</t>
  </si>
  <si>
    <t>T Fond</t>
  </si>
  <si>
    <t>T Validé</t>
  </si>
  <si>
    <t>T Alerte</t>
  </si>
  <si>
    <t>RVB T T</t>
  </si>
  <si>
    <t>RVB T B</t>
  </si>
  <si>
    <t>RVB T F</t>
  </si>
  <si>
    <t>RVB T V</t>
  </si>
  <si>
    <t>RVB T A</t>
  </si>
  <si>
    <t>B Titre</t>
  </si>
  <si>
    <t>B Bloc</t>
  </si>
  <si>
    <t>B Fond</t>
  </si>
  <si>
    <t>B Validé</t>
  </si>
  <si>
    <t>B Alerte</t>
  </si>
  <si>
    <t>RVB B T</t>
  </si>
  <si>
    <t>RVB B B</t>
  </si>
  <si>
    <t>RVB B F</t>
  </si>
  <si>
    <t>RVB B V</t>
  </si>
  <si>
    <t>RVB B A</t>
  </si>
  <si>
    <t>SOFT PASTEL — Excel (Titre/Bloc/Fond + Info + Validé + Alerte + Erreur)</t>
  </si>
  <si>
    <t>STANDARD — Excel (Titre/Bloc/Fond + Info + Validé + Alerte + Erreur)</t>
  </si>
  <si>
    <t>BOOST — Excel (Titre/Bloc/Fond + Info + Validé + Alerte + Erreur)</t>
  </si>
  <si>
    <t>S Info</t>
  </si>
  <si>
    <t>S Erreur</t>
  </si>
  <si>
    <t>RVB S I</t>
  </si>
  <si>
    <t>RVB S E</t>
  </si>
  <si>
    <t>T Info</t>
  </si>
  <si>
    <t>T Erreur</t>
  </si>
  <si>
    <t>RVB T I</t>
  </si>
  <si>
    <t>RVB T E</t>
  </si>
  <si>
    <t>B Info</t>
  </si>
  <si>
    <t>B Erreur</t>
  </si>
  <si>
    <t>RVB B I</t>
  </si>
  <si>
    <t>RVB B E</t>
  </si>
  <si>
    <t>#DC2626</t>
  </si>
  <si>
    <t>220,38,38</t>
  </si>
  <si>
    <t>Charte Excel complète — INFO / VALIDÉ / ALERTE / ERREUR + bonnes pratiques</t>
  </si>
  <si>
    <t>1) Rôle des couleurs</t>
  </si>
  <si>
    <t>Une couleur = une fonction. La cohérence est plus importante que la beauté.</t>
  </si>
  <si>
    <t>INFO (bleu)</t>
  </si>
  <si>
    <t>#3B82F6 — Information, aide, note, rappel. À utiliser pour guider, pas pour alerter.</t>
  </si>
  <si>
    <t>VALIDÉ (vert)</t>
  </si>
  <si>
    <t>#22C55E — Conforme / terminé / OK / validé. Excellent pour suivi d’avancement.</t>
  </si>
  <si>
    <t>ALERTE (orange)</t>
  </si>
  <si>
    <t>#F59E0B — À vérifier / risque / action requise. À utiliser avec parcimonie.</t>
  </si>
  <si>
    <t>ERREUR (rouge)</t>
  </si>
  <si>
    <t>#DC2626 — Non conforme / bloquant / urgent. Très rare, uniquement si nécessaire.</t>
  </si>
  <si>
    <t>2) Règle 60–30–10</t>
  </si>
  <si>
    <t>60% Fond clair (lecture), 30% Blocs (structure), 10% Accent (titres/repères).</t>
  </si>
  <si>
    <t>3) Zones de saisie</t>
  </si>
  <si>
    <t>Saisie = fond très clair + bordure fine. Calcul = gris très léger.</t>
  </si>
  <si>
    <t>4) Écran vs impression</t>
  </si>
  <si>
    <t>Impression : privilégie Soft/Standard. Écran : Boost possible (mais à doses).</t>
  </si>
  <si>
    <t>5) Règle anti-fatigue</t>
  </si>
  <si>
    <t>Jamais de grands aplats saturés sur de longues zones. Accent seulement sur repères.</t>
  </si>
  <si>
    <t>6) Conseil pédagogique</t>
  </si>
  <si>
    <t>Pour élèves fragiles : une couleur indique où agir (zone claire), une autre confirme (vert).</t>
  </si>
  <si>
    <t>Légende (copiable) :</t>
  </si>
  <si>
    <t>ℹ️ INFO = #3B82F6 | ✅ VALIDÉ = #22C55E | ⚠️ ALERTE = #F59E0B | ❌ ERREUR = #DC2626</t>
  </si>
  <si>
    <t>Paramètres couleurs — blocs prêts à copier dans tes templates (sans VBA, sans MFC)</t>
  </si>
  <si>
    <t>SOFT</t>
  </si>
  <si>
    <t>STANDARD</t>
  </si>
  <si>
    <t>BOOST</t>
  </si>
  <si>
    <t>Rôle</t>
  </si>
  <si>
    <t>HEX</t>
  </si>
  <si>
    <t>RVB</t>
  </si>
  <si>
    <t>Conseil d'usage (copiable dans ta feuille Param)</t>
  </si>
  <si>
    <t>01 — Corporate Bleu (classique pro)</t>
  </si>
  <si>
    <t>Copie le bloc SOFT/STD/BOOST (7 lignes) puis colle en **Formats** dans ton template.
TITRE=bandeaux | BLOC=encadrés | FOND=lecture | INFO/VALIDÉ/ALERTE/ERREUR=états (cohérents).</t>
  </si>
  <si>
    <t>Titre / Bandeau</t>
  </si>
  <si>
    <t>Bloc / Encadré</t>
  </si>
  <si>
    <t>Fond / Lecture</t>
  </si>
  <si>
    <t>Info / Aide</t>
  </si>
  <si>
    <t>OK / Terminé</t>
  </si>
  <si>
    <t>À vérifier</t>
  </si>
  <si>
    <t>Bloquant</t>
  </si>
  <si>
    <t>02 — Slate &amp; Teal (tech / modern)</t>
  </si>
  <si>
    <t>03 — Vert RSE (nature / confiance)</t>
  </si>
  <si>
    <t>04 — Sable Premium (élégant chaud)</t>
  </si>
  <si>
    <t>05 — Dashboard KPI (performance)</t>
  </si>
  <si>
    <t>06 — Éducation Soft (pédagogique)</t>
  </si>
  <si>
    <t>07 — Santé / Propreté (clean)</t>
  </si>
  <si>
    <t>08 — Juridique / Conformité (sobre)</t>
  </si>
  <si>
    <t>09 — Logistique Sécurité (signalétique)</t>
  </si>
  <si>
    <t>10 — Finance Premium (bleu nuit)</t>
  </si>
  <si>
    <t>11 — Créatif Agence (moderne coloré maîtrisé)</t>
  </si>
  <si>
    <t>12 — Mode Sombre (dark pro lisible)</t>
  </si>
  <si>
    <t>Mode d’emploi — appliquer une palette dans un template Excel (sans VBA, sans MFC)</t>
  </si>
  <si>
    <t>1) Choisir une palette</t>
  </si>
  <si>
    <t>Dans A_COPIER, repère la palette adaptée (Corporate, KPI, Éducation, etc.).</t>
  </si>
  <si>
    <t>2) Choisir un style</t>
  </si>
  <si>
    <t>SOFT = lecture longue / impression | STANDARD = polyvalent | BOOST = motivation / repérage rapide.</t>
  </si>
  <si>
    <t>3) Copier un bloc</t>
  </si>
  <si>
    <t>Sélectionne les 7 lignes du style voulu (Titre → Erreur) puis copie.</t>
  </si>
  <si>
    <t>4) Coller dans le template</t>
  </si>
  <si>
    <t>Dans ton fichier, colle dans ta feuille Param : Collage spécial → Formats.</t>
  </si>
  <si>
    <t>5) Appliquer</t>
  </si>
  <si>
    <t>Utilise TITRE pour bandeaux, BLOC pour sections, FOND pour zones de lecture.</t>
  </si>
  <si>
    <t>6) Sémantique</t>
  </si>
  <si>
    <t>INFO/VALIDÉ/ALERTE/ERREUR doivent rester identiques partout : cohérence = compréhension immédiate.</t>
  </si>
  <si>
    <t>Légende : ℹ️ INFO #3B82F6 | ✅ VALIDÉ #22C55E | ⚠️ ALERTE #F59E0B | ❌ ERREUR #DC2626</t>
  </si>
  <si>
    <t>Ce document est composé de :</t>
  </si>
  <si>
    <t>avec valeurs ou texte</t>
  </si>
  <si>
    <t xml:space="preserve">cellules vides </t>
  </si>
  <si>
    <t>Grille d’analyse des contrastes d’une charte</t>
  </si>
  <si>
    <t>Lien &gt;</t>
  </si>
  <si>
    <t>https://blog.atalan.fr/grille-contrastes-accessibilite-charte-graphique/</t>
  </si>
  <si>
    <t>colonnes</t>
  </si>
  <si>
    <t>Code couleur Rouge Vert Bleu RVB</t>
  </si>
  <si>
    <t>Contrastes de couleurs de texte</t>
  </si>
  <si>
    <t>https://www.tanaguru.com/contrastes-couleurs-choisir-combinaisons-accessibles/</t>
  </si>
  <si>
    <t>R51-V153 B102</t>
  </si>
  <si>
    <t>Les 10 meilleures polices d’écriture</t>
  </si>
  <si>
    <t>Palette de couleurs, Excel</t>
  </si>
  <si>
    <t>Utiliser la pipette pour faire correspondre les couleurs de votre diapositive</t>
  </si>
  <si>
    <t>https://www.redacteur.com/blog/polices-ecriture-a-utiliser/</t>
  </si>
  <si>
    <t>Pour renvoyer un texte</t>
  </si>
  <si>
    <t>https://support.microsoft.com/fr-fr/office/utiliser-la-pipette-pour-faire-correspondre-les-couleurs-de-votre-diapositive-d5e7a32a-da6c-4bed-9f1e-8797f07174e9</t>
  </si>
  <si>
    <t>Codes de couleur HTML sécurisés pour le Web / Tableau de référence</t>
  </si>
  <si>
    <t>R153-V204 B0</t>
  </si>
  <si>
    <t>R0-V128 B0</t>
  </si>
  <si>
    <t xml:space="preserve"> a la ligne dans une cellule</t>
  </si>
  <si>
    <t>https://encycolorpedia.com/websafe</t>
  </si>
  <si>
    <t>vous pouvez fusionner les cellules et renvoyer à la ligne automatiquement</t>
  </si>
  <si>
    <t>Comment utiliser un code couleur dans Excel ?</t>
  </si>
  <si>
    <t>Codes de couleurs HTML / Tableau de référence</t>
  </si>
  <si>
    <t>https://clickup.com/fr-FR/blog/202591/comment-faire-un-code-couleur-dans-excel</t>
  </si>
  <si>
    <t>https://encycolorpedia.com/html</t>
  </si>
  <si>
    <t>R128-V0-B0</t>
  </si>
  <si>
    <t>R0-V255 B0</t>
  </si>
  <si>
    <t>https://excel-downloads.com/forums/forum-excel.7/</t>
  </si>
  <si>
    <t>Codes de couleurs nommés / Tableau de référence</t>
  </si>
  <si>
    <t>MAIS VOUS POUVEZ AUSSI</t>
  </si>
  <si>
    <t>https://encycolorpedia.com/named</t>
  </si>
  <si>
    <t>BOEUF
VB = Viandede bœuf</t>
  </si>
  <si>
    <t>L'association de couleurs expliquée en 20 exemples tendance</t>
  </si>
  <si>
    <t>Correspondance des couleurs de peinture et convertisseur</t>
  </si>
  <si>
    <t>R255-V0 B255</t>
  </si>
  <si>
    <t>R255-V153 B204</t>
  </si>
  <si>
    <t>https://www.canva.com/fr_fr/decouvrir/association-de-couleur-tendance-exemple/</t>
  </si>
  <si>
    <t>https://encycolorpedia.com/paints</t>
  </si>
  <si>
    <t>http://translate.google.fr/translate?hl=fr&amp;langpair=en|fr&amp;u=http://dmcritchie.mvps.org/excel/colors.htm</t>
  </si>
  <si>
    <t>Votre éditeur de photo en ligne est là et restera toujours gratuit !</t>
  </si>
  <si>
    <t xml:space="preserve">Insérer un saut de ligne </t>
  </si>
  <si>
    <t>https://www.iloveimg.com/fr</t>
  </si>
  <si>
    <t>R255-V102 B0</t>
  </si>
  <si>
    <t>R50-V204 B255</t>
  </si>
  <si>
    <t>dans la cellule</t>
  </si>
  <si>
    <t>1. Double-cliquez sur la</t>
  </si>
  <si>
    <t>Coul</t>
  </si>
  <si>
    <t>Hex</t>
  </si>
  <si>
    <t>R.rouge</t>
  </si>
  <si>
    <t>V.vert</t>
  </si>
  <si>
    <t>B.bleu</t>
  </si>
  <si>
    <t>Name</t>
  </si>
  <si>
    <t>Désignation</t>
  </si>
  <si>
    <t xml:space="preserve"> cellule dans laquelle </t>
  </si>
  <si>
    <t>[Couleur 1]</t>
  </si>
  <si>
    <t>[Couleur 29]</t>
  </si>
  <si>
    <t># 800080</t>
  </si>
  <si>
    <t>Profond ciel Bleu</t>
  </si>
  <si>
    <t>Azur</t>
  </si>
  <si>
    <t>gris 29</t>
  </si>
  <si>
    <t>Gris foncé.856</t>
  </si>
  <si>
    <t>bisque2</t>
  </si>
  <si>
    <t>Orange clair.341 délavé.429</t>
  </si>
  <si>
    <t>R255-V0 B0</t>
  </si>
  <si>
    <t>R255-V204 B0</t>
  </si>
  <si>
    <t xml:space="preserve">vous voulez insérer une </t>
  </si>
  <si>
    <t>[Couleur 2]</t>
  </si>
  <si>
    <t>[Couleur 30]</t>
  </si>
  <si>
    <t># 800000</t>
  </si>
  <si>
    <t>Azur clair.023 délavé.795</t>
  </si>
  <si>
    <t>gris 28</t>
  </si>
  <si>
    <t>Gris foncé.868</t>
  </si>
  <si>
    <t>Jaune orangé pâle</t>
  </si>
  <si>
    <t>Orange clair.342 délavé.130</t>
  </si>
  <si>
    <t>coupure de ligne</t>
  </si>
  <si>
    <t>[Couleur 3]</t>
  </si>
  <si>
    <t>#FF0000</t>
  </si>
  <si>
    <t>[Couleur 31]</t>
  </si>
  <si>
    <t># 008080</t>
  </si>
  <si>
    <t>ciel Bleu2</t>
  </si>
  <si>
    <t>Azur clair.075 délavé.306</t>
  </si>
  <si>
    <t>gris 27</t>
  </si>
  <si>
    <t>Gris foncé.875</t>
  </si>
  <si>
    <t xml:space="preserve">NavajoBlanc </t>
  </si>
  <si>
    <t>Orange clair.427</t>
  </si>
  <si>
    <t xml:space="preserve">2. Cliquez à l’emplacement </t>
  </si>
  <si>
    <t>[Couleur 4]</t>
  </si>
  <si>
    <t>#00FF00</t>
  </si>
  <si>
    <t>[Couleur 32]</t>
  </si>
  <si>
    <t># 0000FF</t>
  </si>
  <si>
    <t>léger ciel Bleu</t>
  </si>
  <si>
    <t>Azur clair.207 délavé.108</t>
  </si>
  <si>
    <t>gris 26</t>
  </si>
  <si>
    <t>Gris foncé.885</t>
  </si>
  <si>
    <t>AntiqueBlanc 2</t>
  </si>
  <si>
    <t>Orange clair.470 délavé.534</t>
  </si>
  <si>
    <t>R0-V0 B255</t>
  </si>
  <si>
    <t xml:space="preserve">où vous souhaitez couper </t>
  </si>
  <si>
    <t>[Couleur 5]</t>
  </si>
  <si>
    <t>#0000FF</t>
  </si>
  <si>
    <t>[Couleur 33]</t>
  </si>
  <si>
    <t># 00CCFF</t>
  </si>
  <si>
    <t>Bleu très clair</t>
  </si>
  <si>
    <t>Azur clair.248 délavé.312</t>
  </si>
  <si>
    <t>gris 25</t>
  </si>
  <si>
    <t>Gris foncé.892</t>
  </si>
  <si>
    <t>Bisque</t>
  </si>
  <si>
    <t>Orange clair.560</t>
  </si>
  <si>
    <t>la ligne.</t>
  </si>
  <si>
    <t>[Couleur 6]</t>
  </si>
  <si>
    <t>#FFFF00</t>
  </si>
  <si>
    <t>[Couleur 34]</t>
  </si>
  <si>
    <t># CCFFFF</t>
  </si>
  <si>
    <t>ciel Bleu1</t>
  </si>
  <si>
    <t>Azur clair.250</t>
  </si>
  <si>
    <t>gris 24</t>
  </si>
  <si>
    <t>Gris foncé.902</t>
  </si>
  <si>
    <t xml:space="preserve">AntiqueBlanc </t>
  </si>
  <si>
    <t>Orange clair.643 délavé.241</t>
  </si>
  <si>
    <t xml:space="preserve">3. Appuyez sur Alt+Entrée </t>
  </si>
  <si>
    <t>[Couleur 7]</t>
  </si>
  <si>
    <t>#FF00FF</t>
  </si>
  <si>
    <t>[Couleur 35]</t>
  </si>
  <si>
    <t># CCFFCC</t>
  </si>
  <si>
    <t>Bleu très pâle</t>
  </si>
  <si>
    <t>Azur clair.308 délavé.589</t>
  </si>
  <si>
    <t>gris 23</t>
  </si>
  <si>
    <t>Gris foncé.908</t>
  </si>
  <si>
    <t>AntiqueBlanc 1</t>
  </si>
  <si>
    <t>Orange clair.715</t>
  </si>
  <si>
    <t>R255-V204 B153</t>
  </si>
  <si>
    <t>R153-V204 B255</t>
  </si>
  <si>
    <t xml:space="preserve">pour insérer le break </t>
  </si>
  <si>
    <t>[Couleur 8]</t>
  </si>
  <si>
    <t>#00FFFF</t>
  </si>
  <si>
    <t>[Couleur 36]</t>
  </si>
  <si>
    <t># FFFF99</t>
  </si>
  <si>
    <t>Ardoise gris 2</t>
  </si>
  <si>
    <t>Azur clair.352 délavé.437</t>
  </si>
  <si>
    <t>gris 22</t>
  </si>
  <si>
    <t>Gris foncé.917</t>
  </si>
  <si>
    <t>Lin</t>
  </si>
  <si>
    <t>Orange clair.753 délavé.348</t>
  </si>
  <si>
    <t>de ligne.</t>
  </si>
  <si>
    <t>[Couleur 9]</t>
  </si>
  <si>
    <t>#800000</t>
  </si>
  <si>
    <t>[Couleur 37]</t>
  </si>
  <si>
    <t># 99CCFF</t>
  </si>
  <si>
    <t>Ardoise gris 1</t>
  </si>
  <si>
    <t>Azur clair.573</t>
  </si>
  <si>
    <t>gris 21</t>
  </si>
  <si>
    <t>Gris foncé.922</t>
  </si>
  <si>
    <t>burlywood</t>
  </si>
  <si>
    <t>Orange foncé.013 délavé.507</t>
  </si>
  <si>
    <t>[Couleur 10]</t>
  </si>
  <si>
    <t>#008000</t>
  </si>
  <si>
    <t>[Couleur 38]</t>
  </si>
  <si>
    <t># FF99CC</t>
  </si>
  <si>
    <t>Blanc</t>
  </si>
  <si>
    <t>Azur clair.798 délavé.919</t>
  </si>
  <si>
    <t>gris 20</t>
  </si>
  <si>
    <t>Gris foncé.930</t>
  </si>
  <si>
    <t>bisque3</t>
  </si>
  <si>
    <t>Orange foncé.031 délavé.724</t>
  </si>
  <si>
    <t>R204-V153 B255</t>
  </si>
  <si>
    <t>R0-V102 B204</t>
  </si>
  <si>
    <t>[Couleur 11]</t>
  </si>
  <si>
    <t># 000080</t>
  </si>
  <si>
    <t>[Couleur 39]</t>
  </si>
  <si>
    <t># CC99FF</t>
  </si>
  <si>
    <t>AliceBleu</t>
  </si>
  <si>
    <t>Azur clair.875</t>
  </si>
  <si>
    <t>Gris anthracite</t>
  </si>
  <si>
    <t>Gris foncé.938</t>
  </si>
  <si>
    <t>tan</t>
  </si>
  <si>
    <t>Orange foncé.078 délavé.587</t>
  </si>
  <si>
    <t>[Couleur 12]</t>
  </si>
  <si>
    <t># 808000</t>
  </si>
  <si>
    <t>[Couleur 40]</t>
  </si>
  <si>
    <t># FFCC99</t>
  </si>
  <si>
    <t>Ardoise gris 3</t>
  </si>
  <si>
    <t>Azur foncé.026 délavé.730</t>
  </si>
  <si>
    <t>gris 18</t>
  </si>
  <si>
    <t>Gris foncé.943</t>
  </si>
  <si>
    <t>NavajoBlanc 3</t>
  </si>
  <si>
    <t>Orange foncé.115 délavé.602</t>
  </si>
  <si>
    <t>[Couleur 13]</t>
  </si>
  <si>
    <t>[Couleur 41]</t>
  </si>
  <si>
    <t># 3366FF</t>
  </si>
  <si>
    <t>Profond ciel Bleu2</t>
  </si>
  <si>
    <t>Azur foncé.142</t>
  </si>
  <si>
    <t>gris 17</t>
  </si>
  <si>
    <t>Gris foncé.949</t>
  </si>
  <si>
    <t>Dorérod2</t>
  </si>
  <si>
    <t>Orange foncé.125 délavé.038</t>
  </si>
  <si>
    <t>[Couleur 14]</t>
  </si>
  <si>
    <t>[Couleur 42]</t>
  </si>
  <si>
    <t># 33CCCC</t>
  </si>
  <si>
    <t>Bleu clair</t>
  </si>
  <si>
    <t>Azur foncé.220 délavé.432</t>
  </si>
  <si>
    <t>gris 16</t>
  </si>
  <si>
    <t>Gris foncé.954</t>
  </si>
  <si>
    <t>Jaune orangé moyen</t>
  </si>
  <si>
    <t>Orange foncé.127 délavé.229</t>
  </si>
  <si>
    <t>[Couleur 15]</t>
  </si>
  <si>
    <t># C0C0C0</t>
  </si>
  <si>
    <t>[Couleur 43]</t>
  </si>
  <si>
    <t># 99CC00</t>
  </si>
  <si>
    <t>ciel Bleu3</t>
  </si>
  <si>
    <t>Azur foncé.226 délavé.403</t>
  </si>
  <si>
    <t>gris 15</t>
  </si>
  <si>
    <t>Gris foncé.959</t>
  </si>
  <si>
    <t>SombRouge orérod2</t>
  </si>
  <si>
    <t>Orange foncé.137 délavé.010</t>
  </si>
  <si>
    <t>[Couleur 16]</t>
  </si>
  <si>
    <t># 808080</t>
  </si>
  <si>
    <t>[Couleur 44]</t>
  </si>
  <si>
    <t># FFCC00</t>
  </si>
  <si>
    <t>Bleu pâle</t>
  </si>
  <si>
    <t>Azur foncé.265 délavé.794</t>
  </si>
  <si>
    <t>gris 14</t>
  </si>
  <si>
    <t>Gris foncé.963</t>
  </si>
  <si>
    <t>burlywood3</t>
  </si>
  <si>
    <t>Orange foncé.169 délavé.512</t>
  </si>
  <si>
    <t>[Couleur 17]</t>
  </si>
  <si>
    <t># 9999FF</t>
  </si>
  <si>
    <t>[Couleur 45]</t>
  </si>
  <si>
    <t># FF9900</t>
  </si>
  <si>
    <t>Azur foncé.354 délavé.108</t>
  </si>
  <si>
    <t>gris 13</t>
  </si>
  <si>
    <t>Gris foncé.968</t>
  </si>
  <si>
    <t>Dorérod</t>
  </si>
  <si>
    <t>Orange foncé.277 délavé.042</t>
  </si>
  <si>
    <t>[Couleur 18]</t>
  </si>
  <si>
    <t># 993366</t>
  </si>
  <si>
    <t>[Couleur 46]</t>
  </si>
  <si>
    <t># FF6600</t>
  </si>
  <si>
    <t>ciel Bleu</t>
  </si>
  <si>
    <t>Azur foncé.355 délavé.104</t>
  </si>
  <si>
    <t>gris 12</t>
  </si>
  <si>
    <t>Gris foncé.972</t>
  </si>
  <si>
    <t>Brun jaunâtre clair</t>
  </si>
  <si>
    <t>Orange foncé.305 délavé.441</t>
  </si>
  <si>
    <t>[Couleur 19]</t>
  </si>
  <si>
    <t>#FFFFCC</t>
  </si>
  <si>
    <t>[Couleur 47]</t>
  </si>
  <si>
    <t># 666699</t>
  </si>
  <si>
    <t>Profond ciel Bleu3</t>
  </si>
  <si>
    <t>Azur foncé.382</t>
  </si>
  <si>
    <t>gris 11</t>
  </si>
  <si>
    <t>Gris foncé.976</t>
  </si>
  <si>
    <t>Brun jaunâtre clair grisâtre</t>
  </si>
  <si>
    <t>Orange foncé.337 délavé.696</t>
  </si>
  <si>
    <t>[Couleur 20]</t>
  </si>
  <si>
    <t>[Couleur 48]</t>
  </si>
  <si>
    <t># 969696</t>
  </si>
  <si>
    <t>Bleu acier</t>
  </si>
  <si>
    <t>Azur foncé.456 délavé.163</t>
  </si>
  <si>
    <t>gris 10</t>
  </si>
  <si>
    <t>Gris foncé.979</t>
  </si>
  <si>
    <t>Dorérod3</t>
  </si>
  <si>
    <t>Orange foncé.369 délavé.040</t>
  </si>
  <si>
    <t>[Couleur 21]</t>
  </si>
  <si>
    <t># 660066</t>
  </si>
  <si>
    <t>[Couleur 49]</t>
  </si>
  <si>
    <t># 003366</t>
  </si>
  <si>
    <t xml:space="preserve">léger Ardoise gris </t>
  </si>
  <si>
    <t>Azur foncé.481 délavé.738</t>
  </si>
  <si>
    <t>gris 9</t>
  </si>
  <si>
    <t>Gris foncé.982</t>
  </si>
  <si>
    <t>SombRouge orérod3</t>
  </si>
  <si>
    <t>Orange foncé.378 délavé.012</t>
  </si>
  <si>
    <t>[Couleur 22]</t>
  </si>
  <si>
    <t># FF8080</t>
  </si>
  <si>
    <t>[Couleur 50]</t>
  </si>
  <si>
    <t>#339966</t>
  </si>
  <si>
    <t xml:space="preserve">Ardoise gris </t>
  </si>
  <si>
    <t>Azur foncé.544 délavé.739</t>
  </si>
  <si>
    <t>gris 8</t>
  </si>
  <si>
    <t>Gris foncé.986</t>
  </si>
  <si>
    <t>CSS Or</t>
  </si>
  <si>
    <t>Orange foncé.388</t>
  </si>
  <si>
    <t>[Couleur 23]</t>
  </si>
  <si>
    <t># 0066CC</t>
  </si>
  <si>
    <t>[Couleur 52]</t>
  </si>
  <si>
    <t># 333300</t>
  </si>
  <si>
    <t>Ardoise gris 4</t>
  </si>
  <si>
    <t>Azur foncé.577 délavé.739</t>
  </si>
  <si>
    <t>gris 7</t>
  </si>
  <si>
    <t>Gris foncé.988</t>
  </si>
  <si>
    <t>Jaune orangé foncé</t>
  </si>
  <si>
    <t>Orange foncé.427 délavé.171</t>
  </si>
  <si>
    <t>[Couleur 24]</t>
  </si>
  <si>
    <t># CCCCFF</t>
  </si>
  <si>
    <t>[Couleur 53]</t>
  </si>
  <si>
    <t># 993300</t>
  </si>
  <si>
    <t>Gris de Payne</t>
  </si>
  <si>
    <t>Azur foncé.660 délavé.833</t>
  </si>
  <si>
    <t>gris 6</t>
  </si>
  <si>
    <t>Gris foncé.991</t>
  </si>
  <si>
    <t>SombRouge orérod</t>
  </si>
  <si>
    <t>Orange foncé.509 délavé.013</t>
  </si>
  <si>
    <t>[Couleur 25]</t>
  </si>
  <si>
    <t>[Couleur 54]</t>
  </si>
  <si>
    <t>ciel Bleu4</t>
  </si>
  <si>
    <t>Azur foncé.662 délavé.425</t>
  </si>
  <si>
    <t>gris 5</t>
  </si>
  <si>
    <t>Gris foncé.992</t>
  </si>
  <si>
    <t>bronze II</t>
  </si>
  <si>
    <t>Orange foncé.561 délavé.223</t>
  </si>
  <si>
    <t>[Couleur 26]</t>
  </si>
  <si>
    <t># FF00FF</t>
  </si>
  <si>
    <t>[Couleur 55]</t>
  </si>
  <si>
    <t># 333399</t>
  </si>
  <si>
    <t>Acier Bleu</t>
  </si>
  <si>
    <t>Azur foncé.704 délavé.118</t>
  </si>
  <si>
    <t>gris 4</t>
  </si>
  <si>
    <t>Gris foncé.994</t>
  </si>
  <si>
    <t>Havane</t>
  </si>
  <si>
    <t>Orange foncé.573 délavé.572</t>
  </si>
  <si>
    <t>[Couleur 27]</t>
  </si>
  <si>
    <t># FFFF00</t>
  </si>
  <si>
    <t>[Couleur 56]</t>
  </si>
  <si>
    <t># 333333</t>
  </si>
  <si>
    <t>Bleu grisâtre</t>
  </si>
  <si>
    <t>Azur foncé.714 délavé.635</t>
  </si>
  <si>
    <t>gris 3</t>
  </si>
  <si>
    <t>Gris foncé.995</t>
  </si>
  <si>
    <t>Terre de Sienne brûlée</t>
  </si>
  <si>
    <t>Orange foncé.574 délavé.526</t>
  </si>
  <si>
    <t>[Couleur 28]</t>
  </si>
  <si>
    <t># 00FFFF</t>
  </si>
  <si>
    <t>Profond ciel Bleu4</t>
  </si>
  <si>
    <t>Azur foncé.734</t>
  </si>
  <si>
    <t>gris 2</t>
  </si>
  <si>
    <t>Gris foncé.997</t>
  </si>
  <si>
    <t>bisque4</t>
  </si>
  <si>
    <t>Orange foncé.580 délavé.730</t>
  </si>
  <si>
    <t>Gris foncé bleuté</t>
  </si>
  <si>
    <t>Azur foncé.797 délavé.849</t>
  </si>
  <si>
    <t>gris 1</t>
  </si>
  <si>
    <t>Gris foncé.998</t>
  </si>
  <si>
    <t>NavajoBlanc 4</t>
  </si>
  <si>
    <t>Orange foncé.617 délavé.610</t>
  </si>
  <si>
    <t>Liste de 729 couleurs RGB</t>
  </si>
  <si>
    <t>Bleu de Prusse (pigment)</t>
  </si>
  <si>
    <t>Azur foncé.870 délavé.282</t>
  </si>
  <si>
    <t>Jaune secondaire</t>
  </si>
  <si>
    <t>Jaune</t>
  </si>
  <si>
    <t>burlywood4</t>
  </si>
  <si>
    <t>Orange foncé.638 délavé.526</t>
  </si>
  <si>
    <t>https://excel-pratique.com/fr/vba/liste-couleurs-rgb.php</t>
  </si>
  <si>
    <t>Bleu foncé grisâtre</t>
  </si>
  <si>
    <t>Azur foncé.879 délavé.642</t>
  </si>
  <si>
    <t>Jaune verdâtre clair</t>
  </si>
  <si>
    <t>Jaune clair.025 délavé.355</t>
  </si>
  <si>
    <t>Châtaigne</t>
  </si>
  <si>
    <t>Orange foncé.670 délavé.648</t>
  </si>
  <si>
    <t>Bleu noirâtre</t>
  </si>
  <si>
    <t>Azur foncé.954 délavé.652</t>
  </si>
  <si>
    <t>Jaune citron</t>
  </si>
  <si>
    <t>Jaune clair.048</t>
  </si>
  <si>
    <t>Châtain</t>
  </si>
  <si>
    <t>Orange foncé.676 délavé.354</t>
  </si>
  <si>
    <t>0, 0, 0</t>
  </si>
  <si>
    <t>0, 0, 32</t>
  </si>
  <si>
    <t>0, 0, 64</t>
  </si>
  <si>
    <t>0, 0, 96</t>
  </si>
  <si>
    <t>0, 0, 128</t>
  </si>
  <si>
    <t>0, 0, 160</t>
  </si>
  <si>
    <t>0, 0, 192</t>
  </si>
  <si>
    <t>0, 0, 224</t>
  </si>
  <si>
    <t>0, 0, 255</t>
  </si>
  <si>
    <t>Noir bleuté</t>
  </si>
  <si>
    <t>Azur foncé.963 délavé.807</t>
  </si>
  <si>
    <t>léger Jaune3</t>
  </si>
  <si>
    <t>Jaune clair.084 délavé.833</t>
  </si>
  <si>
    <t>Brun jaunâtre grisâtre</t>
  </si>
  <si>
    <t>Orange foncé.677 délavé.662</t>
  </si>
  <si>
    <t>0, 32, 0</t>
  </si>
  <si>
    <t>0, 32, 32</t>
  </si>
  <si>
    <t>0, 32, 64</t>
  </si>
  <si>
    <t>0, 32, 96</t>
  </si>
  <si>
    <t>0, 32, 128</t>
  </si>
  <si>
    <t>0, 32, 160</t>
  </si>
  <si>
    <t>0, 32, 192</t>
  </si>
  <si>
    <t>0, 32, 224</t>
  </si>
  <si>
    <t>0, 32, 255</t>
  </si>
  <si>
    <t>Acier Bleu1</t>
  </si>
  <si>
    <t>Azur lég. bleu clair.130</t>
  </si>
  <si>
    <t>Flave</t>
  </si>
  <si>
    <t>Jaune clair.114 délavé.460</t>
  </si>
  <si>
    <t>Brun Olive clair</t>
  </si>
  <si>
    <t>Orange foncé.678 délavé.054</t>
  </si>
  <si>
    <t>0, 64, 0</t>
  </si>
  <si>
    <t>0, 64, 32</t>
  </si>
  <si>
    <t>0, 64, 64</t>
  </si>
  <si>
    <t>0, 64, 96</t>
  </si>
  <si>
    <t>0, 64, 128</t>
  </si>
  <si>
    <t>0, 64, 160</t>
  </si>
  <si>
    <t>0, 64, 192</t>
  </si>
  <si>
    <t>0, 64, 224</t>
  </si>
  <si>
    <t>0, 64, 255</t>
  </si>
  <si>
    <t>léger Acier Bleu</t>
  </si>
  <si>
    <t>Azur lég. bleu clair.180 délavé.643</t>
  </si>
  <si>
    <t>Jaune mimosa</t>
  </si>
  <si>
    <t>Jaune clair.147 délavé.020</t>
  </si>
  <si>
    <t>Bistre</t>
  </si>
  <si>
    <t>Orange foncé.680 délavé.486</t>
  </si>
  <si>
    <t>0, 96, 0</t>
  </si>
  <si>
    <t>0, 96, 32</t>
  </si>
  <si>
    <t>0, 96, 64</t>
  </si>
  <si>
    <t>0, 96, 96</t>
  </si>
  <si>
    <t>0, 96, 128</t>
  </si>
  <si>
    <t>0, 96, 160</t>
  </si>
  <si>
    <t>0, 96, 192</t>
  </si>
  <si>
    <t>0, 96, 224</t>
  </si>
  <si>
    <t>0, 96, 255</t>
  </si>
  <si>
    <t>Bleu ciel</t>
  </si>
  <si>
    <t>Azur lég. bleu clair.183 délavé.021</t>
  </si>
  <si>
    <t>Jaune fleur de soufre</t>
  </si>
  <si>
    <t>Jaune clair.153</t>
  </si>
  <si>
    <t>Terre d'ombre</t>
  </si>
  <si>
    <t>Orange foncé.683 délavé.134</t>
  </si>
  <si>
    <t>0, 128, 0</t>
  </si>
  <si>
    <t>0, 128, 32</t>
  </si>
  <si>
    <t>0, 128, 64</t>
  </si>
  <si>
    <t>0, 128, 96</t>
  </si>
  <si>
    <t>0, 128, 128</t>
  </si>
  <si>
    <t>0, 128, 160</t>
  </si>
  <si>
    <t>0, 128, 192</t>
  </si>
  <si>
    <t>0, 128, 224</t>
  </si>
  <si>
    <t>0, 128, 255</t>
  </si>
  <si>
    <t>Azur lég. bleu clair.327</t>
  </si>
  <si>
    <t>Ivoire3</t>
  </si>
  <si>
    <t>Jaune clair.160 délavé.909</t>
  </si>
  <si>
    <t xml:space="preserve">Sienne </t>
  </si>
  <si>
    <t>Orange foncé.704 délavé.118</t>
  </si>
  <si>
    <t>0, 160, 0</t>
  </si>
  <si>
    <t>0, 160, 32</t>
  </si>
  <si>
    <t>0, 160, 64</t>
  </si>
  <si>
    <t>0, 160, 96</t>
  </si>
  <si>
    <t>0, 160, 128</t>
  </si>
  <si>
    <t>0, 160, 160</t>
  </si>
  <si>
    <t>0, 160, 192</t>
  </si>
  <si>
    <t>0, 160, 224</t>
  </si>
  <si>
    <t>0, 160, 255</t>
  </si>
  <si>
    <t>léger Acier Bleu2</t>
  </si>
  <si>
    <t>Azur lég. bleu clair.370 délavé.449</t>
  </si>
  <si>
    <t>Jaune verdâtre pâle</t>
  </si>
  <si>
    <t>Jaune clair.215 délavé.421</t>
  </si>
  <si>
    <t>Brun jaunâtre moyen</t>
  </si>
  <si>
    <t>Orange foncé.708 délavé.417</t>
  </si>
  <si>
    <t>0, 192, 0</t>
  </si>
  <si>
    <t>0, 192, 32</t>
  </si>
  <si>
    <t>0, 192, 64</t>
  </si>
  <si>
    <t>0, 192, 96</t>
  </si>
  <si>
    <t>0, 192, 128</t>
  </si>
  <si>
    <t>0, 192, 160</t>
  </si>
  <si>
    <t>0, 192, 192</t>
  </si>
  <si>
    <t>0, 192, 224</t>
  </si>
  <si>
    <t>0, 192, 255</t>
  </si>
  <si>
    <t>léger Acier Bleu1</t>
  </si>
  <si>
    <t>Azur lég. bleu clair.599</t>
  </si>
  <si>
    <t>Wheat</t>
  </si>
  <si>
    <t>Jaune clair.223 délavé.789</t>
  </si>
  <si>
    <t>Dorérod4</t>
  </si>
  <si>
    <t>Orange foncé.727 délavé.052</t>
  </si>
  <si>
    <t>0, 224, 0</t>
  </si>
  <si>
    <t>0, 224, 32</t>
  </si>
  <si>
    <t>0, 224, 64</t>
  </si>
  <si>
    <t>0, 224, 96</t>
  </si>
  <si>
    <t>0, 224, 128</t>
  </si>
  <si>
    <t>0, 224, 160</t>
  </si>
  <si>
    <t>0, 224, 192</t>
  </si>
  <si>
    <t>0, 224, 224</t>
  </si>
  <si>
    <t>0, 224, 255</t>
  </si>
  <si>
    <t>léger Acier Bleu3</t>
  </si>
  <si>
    <t>Azur lég. bleu foncé.012 délavé.749</t>
  </si>
  <si>
    <t>Moyen Dorérod</t>
  </si>
  <si>
    <t>Jaune clair.259 délavé.467</t>
  </si>
  <si>
    <t>SombRouge orérod4</t>
  </si>
  <si>
    <t>Orange foncé.731 délavé.017</t>
  </si>
  <si>
    <t>0, 255, 0</t>
  </si>
  <si>
    <t>0, 255, 32</t>
  </si>
  <si>
    <t>0, 255, 64</t>
  </si>
  <si>
    <t>0, 255, 96</t>
  </si>
  <si>
    <t>0, 255, 128</t>
  </si>
  <si>
    <t>0, 255, 160</t>
  </si>
  <si>
    <t>0, 255, 192</t>
  </si>
  <si>
    <t>0, 255, 224</t>
  </si>
  <si>
    <t>0, 255, 255</t>
  </si>
  <si>
    <t>Acier Bleu2</t>
  </si>
  <si>
    <t>Azur lég. bleu foncé.030 délavé.231</t>
  </si>
  <si>
    <t>léger Jaune2</t>
  </si>
  <si>
    <t>Jaune clair.503 délavé.570</t>
  </si>
  <si>
    <t>Café au lait</t>
  </si>
  <si>
    <t>Orange foncé.775 délavé.266</t>
  </si>
  <si>
    <t>32, 0, 0</t>
  </si>
  <si>
    <t>32, 0, 32</t>
  </si>
  <si>
    <t>32, 0, 64</t>
  </si>
  <si>
    <t>32, 0, 96</t>
  </si>
  <si>
    <t>32, 0, 128</t>
  </si>
  <si>
    <t>32, 0, 160</t>
  </si>
  <si>
    <t>32, 0, 192</t>
  </si>
  <si>
    <t>32, 0, 224</t>
  </si>
  <si>
    <t>32, 0, 255</t>
  </si>
  <si>
    <t>Azur lég. bleu foncé.250 délavé.369</t>
  </si>
  <si>
    <t>léger DorérodJaune</t>
  </si>
  <si>
    <t>Jaune clair.609 délavé.219</t>
  </si>
  <si>
    <t>Isabelle (chevaux)</t>
  </si>
  <si>
    <t>32, 32, 0</t>
  </si>
  <si>
    <t>32, 32, 32</t>
  </si>
  <si>
    <t>32, 32, 64</t>
  </si>
  <si>
    <t>32, 32, 96</t>
  </si>
  <si>
    <t>32, 32, 128</t>
  </si>
  <si>
    <t>32, 32, 160</t>
  </si>
  <si>
    <t>32, 32, 192</t>
  </si>
  <si>
    <t>32, 32, 224</t>
  </si>
  <si>
    <t>32, 32, 255</t>
  </si>
  <si>
    <t>Bleu brillant</t>
  </si>
  <si>
    <t>Azur lég. bleu foncé.292 délavé.198</t>
  </si>
  <si>
    <t>Ivoire2</t>
  </si>
  <si>
    <t>Jaune clair.610 délavé.725</t>
  </si>
  <si>
    <t>Brun Olive moyen</t>
  </si>
  <si>
    <t>Orange foncé.830 délavé.159</t>
  </si>
  <si>
    <t>32, 64, 0</t>
  </si>
  <si>
    <t>32, 64, 32</t>
  </si>
  <si>
    <t>32, 64, 64</t>
  </si>
  <si>
    <t>32, 64, 96</t>
  </si>
  <si>
    <t>32, 64, 128</t>
  </si>
  <si>
    <t>32, 64, 160</t>
  </si>
  <si>
    <t>32, 64, 192</t>
  </si>
  <si>
    <t>32, 64, 224</t>
  </si>
  <si>
    <t>32, 64, 255</t>
  </si>
  <si>
    <t>Acier Bleu3</t>
  </si>
  <si>
    <t>Azur lég. bleu foncé.300 délavé.234</t>
  </si>
  <si>
    <t>beige</t>
  </si>
  <si>
    <t>Jaune clair.637 délavé.467</t>
  </si>
  <si>
    <t>Bitume</t>
  </si>
  <si>
    <t>Orange foncé.898 délavé.435</t>
  </si>
  <si>
    <t>32, 96, 0</t>
  </si>
  <si>
    <t>32, 96, 32</t>
  </si>
  <si>
    <t>32, 96, 64</t>
  </si>
  <si>
    <t>32, 96, 96</t>
  </si>
  <si>
    <t>32, 96, 128</t>
  </si>
  <si>
    <t>32, 96, 160</t>
  </si>
  <si>
    <t>32, 96, 192</t>
  </si>
  <si>
    <t>32, 96, 224</t>
  </si>
  <si>
    <t>32, 96, 255</t>
  </si>
  <si>
    <t>Bleu azur (héraldique)</t>
  </si>
  <si>
    <t>Azur lég. bleu foncé.381 délavé.044</t>
  </si>
  <si>
    <t>Ivoire</t>
  </si>
  <si>
    <t>Jaune clair.665</t>
  </si>
  <si>
    <t>Brun Olive foncé</t>
  </si>
  <si>
    <t>Orange foncé.938 délavé.512</t>
  </si>
  <si>
    <t>32, 128, 0</t>
  </si>
  <si>
    <t>32, 128, 32</t>
  </si>
  <si>
    <t>32, 128, 64</t>
  </si>
  <si>
    <t>32, 128, 96</t>
  </si>
  <si>
    <t>32, 128, 128</t>
  </si>
  <si>
    <t>32, 128, 160</t>
  </si>
  <si>
    <t>32, 128, 192</t>
  </si>
  <si>
    <t>32, 128, 224</t>
  </si>
  <si>
    <t>32, 128, 255</t>
  </si>
  <si>
    <t>Azur lég. bleu foncé.470 délavé.243</t>
  </si>
  <si>
    <t>Écru</t>
  </si>
  <si>
    <t>Jaune clair.742 délavé.067</t>
  </si>
  <si>
    <t>Maduro (cigare)</t>
  </si>
  <si>
    <t>Orange foncé.941 délavé.650</t>
  </si>
  <si>
    <t>32, 160, 0</t>
  </si>
  <si>
    <t>32, 160, 32</t>
  </si>
  <si>
    <t>32, 160, 64</t>
  </si>
  <si>
    <t>32, 160, 96</t>
  </si>
  <si>
    <t>32, 160, 128</t>
  </si>
  <si>
    <t>32, 160, 160</t>
  </si>
  <si>
    <t>32, 160, 192</t>
  </si>
  <si>
    <t>32, 160, 224</t>
  </si>
  <si>
    <t>32, 160, 255</t>
  </si>
  <si>
    <t>Bleu céruléen</t>
  </si>
  <si>
    <t>Azur lég. bleu foncé.480 délavé.144</t>
  </si>
  <si>
    <t>léger Jaune</t>
  </si>
  <si>
    <t>Jaune clair.751</t>
  </si>
  <si>
    <t>Papier bulle</t>
  </si>
  <si>
    <t>Orange lég. jaune clair.121 délavé.340</t>
  </si>
  <si>
    <t>32, 192, 0</t>
  </si>
  <si>
    <t>32, 192, 32</t>
  </si>
  <si>
    <t>32, 192, 64</t>
  </si>
  <si>
    <t>32, 192, 96</t>
  </si>
  <si>
    <t>32, 192, 128</t>
  </si>
  <si>
    <t>32, 192, 160</t>
  </si>
  <si>
    <t>32, 192, 192</t>
  </si>
  <si>
    <t>32, 192, 224</t>
  </si>
  <si>
    <t>32, 192, 255</t>
  </si>
  <si>
    <t>Bleu guède</t>
  </si>
  <si>
    <t>Azur lég. bleu foncé.571 délavé.454</t>
  </si>
  <si>
    <t>Blanc cassé</t>
  </si>
  <si>
    <t>Jaune clair.757 délavé.071</t>
  </si>
  <si>
    <t>Sable</t>
  </si>
  <si>
    <t>Orange lég. jaune clair.157 délavé.590</t>
  </si>
  <si>
    <t>32, 224, 0</t>
  </si>
  <si>
    <t>32, 224, 32</t>
  </si>
  <si>
    <t>32, 224, 64</t>
  </si>
  <si>
    <t>32, 224, 96</t>
  </si>
  <si>
    <t>32, 224, 128</t>
  </si>
  <si>
    <t>32, 224, 160</t>
  </si>
  <si>
    <t>32, 224, 192</t>
  </si>
  <si>
    <t>32, 224, 224</t>
  </si>
  <si>
    <t>32, 224, 255</t>
  </si>
  <si>
    <t>léger Acier Bleu4</t>
  </si>
  <si>
    <t>Azur lég. bleu foncé.571 délavé.757</t>
  </si>
  <si>
    <t>Jaune clair.875</t>
  </si>
  <si>
    <t>wheat2</t>
  </si>
  <si>
    <t>Orange lég. jaune clair.291 délavé.399</t>
  </si>
  <si>
    <t>32, 255, 0</t>
  </si>
  <si>
    <t>32, 255, 32</t>
  </si>
  <si>
    <t>32, 255, 64</t>
  </si>
  <si>
    <t>32, 255, 96</t>
  </si>
  <si>
    <t>32, 255, 128</t>
  </si>
  <si>
    <t>32, 255, 160</t>
  </si>
  <si>
    <t>32, 255, 192</t>
  </si>
  <si>
    <t>32, 255, 224</t>
  </si>
  <si>
    <t>32, 255, 255</t>
  </si>
  <si>
    <t>Bleu franc</t>
  </si>
  <si>
    <t>Azur lég. bleu foncé.615</t>
  </si>
  <si>
    <t>Jaune verdâtre brillant</t>
  </si>
  <si>
    <t>Jaune foncé.097 délavé.186</t>
  </si>
  <si>
    <t>Orange lég. jaune clair.375 délavé.271</t>
  </si>
  <si>
    <t>64, 0, 0</t>
  </si>
  <si>
    <t>64, 0, 32</t>
  </si>
  <si>
    <t>64, 0, 64</t>
  </si>
  <si>
    <t>64, 0, 96</t>
  </si>
  <si>
    <t>64, 0, 128</t>
  </si>
  <si>
    <t>64, 0, 160</t>
  </si>
  <si>
    <t>64, 0, 192</t>
  </si>
  <si>
    <t>64, 0, 224</t>
  </si>
  <si>
    <t>64, 0, 255</t>
  </si>
  <si>
    <t>Bleu moyen</t>
  </si>
  <si>
    <t>Azur lég. bleu foncé.632 délavé.320</t>
  </si>
  <si>
    <t>Jaune foncé.117 délavé.382</t>
  </si>
  <si>
    <t>moccasin</t>
  </si>
  <si>
    <t>Orange lég. jaune clair.471</t>
  </si>
  <si>
    <t>64, 32, 0</t>
  </si>
  <si>
    <t>64, 32, 32</t>
  </si>
  <si>
    <t>64, 32, 64</t>
  </si>
  <si>
    <t>64, 32, 96</t>
  </si>
  <si>
    <t>64, 32, 128</t>
  </si>
  <si>
    <t>64, 32, 160</t>
  </si>
  <si>
    <t>64, 32, 192</t>
  </si>
  <si>
    <t>64, 32, 224</t>
  </si>
  <si>
    <t>64, 32, 255</t>
  </si>
  <si>
    <t>Azur lég. bleu foncé.638 délavé.192</t>
  </si>
  <si>
    <t>Jaune2</t>
  </si>
  <si>
    <t>Jaune foncé.142</t>
  </si>
  <si>
    <t>wheat1</t>
  </si>
  <si>
    <t>Orange lég. jaune clair.500</t>
  </si>
  <si>
    <t>64, 64, 0</t>
  </si>
  <si>
    <t>64, 64, 32</t>
  </si>
  <si>
    <t>64, 64, 64</t>
  </si>
  <si>
    <t>64, 64, 96</t>
  </si>
  <si>
    <t>64, 64, 128</t>
  </si>
  <si>
    <t>64, 64, 160</t>
  </si>
  <si>
    <t>64, 64, 192</t>
  </si>
  <si>
    <t>64, 64, 224</t>
  </si>
  <si>
    <t>64, 64, 255</t>
  </si>
  <si>
    <t>Acier Bleu4</t>
  </si>
  <si>
    <t>Azur lég. bleu foncé.695 délavé.254</t>
  </si>
  <si>
    <t>Mastic</t>
  </si>
  <si>
    <t>Jaune foncé.249 délavé.776</t>
  </si>
  <si>
    <t>BlanchedAlmond</t>
  </si>
  <si>
    <t>Orange lég. jaune clair.618</t>
  </si>
  <si>
    <t>64, 96, 0</t>
  </si>
  <si>
    <t>64, 96, 32</t>
  </si>
  <si>
    <t>64, 96, 64</t>
  </si>
  <si>
    <t>64, 96, 96</t>
  </si>
  <si>
    <t>64, 96, 128</t>
  </si>
  <si>
    <t>64, 96, 160</t>
  </si>
  <si>
    <t>64, 96, 192</t>
  </si>
  <si>
    <t>64, 96, 224</t>
  </si>
  <si>
    <t>64, 96, 255</t>
  </si>
  <si>
    <t>Bleu profond</t>
  </si>
  <si>
    <t>Azur lég. bleu foncé.850</t>
  </si>
  <si>
    <t>Brillant Or</t>
  </si>
  <si>
    <t>Jaune foncé.290 délavé.028</t>
  </si>
  <si>
    <t>Papaye</t>
  </si>
  <si>
    <t>Orange lég. jaune clair.672</t>
  </si>
  <si>
    <t>64, 128, 0</t>
  </si>
  <si>
    <t>64, 128, 32</t>
  </si>
  <si>
    <t>64, 128, 64</t>
  </si>
  <si>
    <t>64, 128, 96</t>
  </si>
  <si>
    <t>64, 128, 128</t>
  </si>
  <si>
    <t>64, 128, 160</t>
  </si>
  <si>
    <t>64, 128, 192</t>
  </si>
  <si>
    <t>64, 128, 224</t>
  </si>
  <si>
    <t>64, 128, 255</t>
  </si>
  <si>
    <t>Bleu foncé</t>
  </si>
  <si>
    <t>Azur lég. bleu foncé.920</t>
  </si>
  <si>
    <t>Caca d'oie</t>
  </si>
  <si>
    <t>Jaune foncé.378 délavé.013</t>
  </si>
  <si>
    <t>OldLace</t>
  </si>
  <si>
    <t>Orange lég. jaune clair.779 délavé.156</t>
  </si>
  <si>
    <t>64, 160, 0</t>
  </si>
  <si>
    <t>64, 160, 32</t>
  </si>
  <si>
    <t>64, 160, 64</t>
  </si>
  <si>
    <t>64, 160, 96</t>
  </si>
  <si>
    <t>64, 160, 128</t>
  </si>
  <si>
    <t>64, 160, 160</t>
  </si>
  <si>
    <t>64, 160, 192</t>
  </si>
  <si>
    <t>64, 160, 224</t>
  </si>
  <si>
    <t>64, 160, 255</t>
  </si>
  <si>
    <t>Gris clair bleuté</t>
  </si>
  <si>
    <t>Azur lég. cyan clair.001 délavé.930</t>
  </si>
  <si>
    <t>Jaune3</t>
  </si>
  <si>
    <t>Jaune foncé.382</t>
  </si>
  <si>
    <t xml:space="preserve">FloralBlanc </t>
  </si>
  <si>
    <t>Orange lég. jaune clair.875</t>
  </si>
  <si>
    <t>64, 192, 0</t>
  </si>
  <si>
    <t>64, 192, 32</t>
  </si>
  <si>
    <t>64, 192, 64</t>
  </si>
  <si>
    <t>64, 192, 96</t>
  </si>
  <si>
    <t>64, 192, 128</t>
  </si>
  <si>
    <t>64, 192, 160</t>
  </si>
  <si>
    <t>64, 192, 192</t>
  </si>
  <si>
    <t>64, 192, 224</t>
  </si>
  <si>
    <t>64, 192, 255</t>
  </si>
  <si>
    <t>Azur lég. cyan clair.064 délavé.251</t>
  </si>
  <si>
    <t>Ivoire4</t>
  </si>
  <si>
    <t>Jaune foncé.499 délavé.937</t>
  </si>
  <si>
    <t>Orpin de Perse</t>
  </si>
  <si>
    <t>Orange lég. jaune foncé.014 délavé.024</t>
  </si>
  <si>
    <t>64, 224, 0</t>
  </si>
  <si>
    <t>64, 224, 32</t>
  </si>
  <si>
    <t>64, 224, 64</t>
  </si>
  <si>
    <t>64, 224, 96</t>
  </si>
  <si>
    <t>64, 224, 128</t>
  </si>
  <si>
    <t>64, 224, 160</t>
  </si>
  <si>
    <t>64, 224, 192</t>
  </si>
  <si>
    <t>64, 224, 224</t>
  </si>
  <si>
    <t>64, 224, 255</t>
  </si>
  <si>
    <t>Azur lég. cyan clair.085 délavé.361</t>
  </si>
  <si>
    <t>Gris moyen</t>
  </si>
  <si>
    <t>Jaune foncé.530 délavé.984</t>
  </si>
  <si>
    <t>Blondeur (cheveux)</t>
  </si>
  <si>
    <t>Orange lég. jaune foncé.053 délavé.383</t>
  </si>
  <si>
    <t>64, 255, 0</t>
  </si>
  <si>
    <t>64, 255, 32</t>
  </si>
  <si>
    <t>64, 255, 64</t>
  </si>
  <si>
    <t>64, 255, 96</t>
  </si>
  <si>
    <t>64, 255, 128</t>
  </si>
  <si>
    <t>64, 255, 160</t>
  </si>
  <si>
    <t>64, 255, 192</t>
  </si>
  <si>
    <t>64, 255, 224</t>
  </si>
  <si>
    <t>64, 255, 255</t>
  </si>
  <si>
    <t>léger ciel Bleu2</t>
  </si>
  <si>
    <t>Azur lég. cyan clair.239 délavé.372</t>
  </si>
  <si>
    <t>léger Jaune4</t>
  </si>
  <si>
    <t>Jaune foncé.532 délavé.862</t>
  </si>
  <si>
    <t>wheat3</t>
  </si>
  <si>
    <t>Orange lég. jaune foncé.068 délavé.673</t>
  </si>
  <si>
    <t>96, 0, 0</t>
  </si>
  <si>
    <t>96, 0, 32</t>
  </si>
  <si>
    <t>96, 0, 64</t>
  </si>
  <si>
    <t>96, 0, 96</t>
  </si>
  <si>
    <t>96, 0, 128</t>
  </si>
  <si>
    <t>96, 0, 160</t>
  </si>
  <si>
    <t>96, 0, 192</t>
  </si>
  <si>
    <t>96, 0, 224</t>
  </si>
  <si>
    <t>96, 0, 255</t>
  </si>
  <si>
    <t>Bleu fumée</t>
  </si>
  <si>
    <t>Azur lég. cyan clair.264 délavé.656</t>
  </si>
  <si>
    <t>Jaune verdâtre foncé</t>
  </si>
  <si>
    <t>Jaune foncé.627 délavé.271</t>
  </si>
  <si>
    <t>Jaune vif</t>
  </si>
  <si>
    <t>Orange lég. jaune foncé.101</t>
  </si>
  <si>
    <t>96, 32, 0</t>
  </si>
  <si>
    <t>96, 32, 32</t>
  </si>
  <si>
    <t>96, 32, 64</t>
  </si>
  <si>
    <t>96, 32, 96</t>
  </si>
  <si>
    <t>96, 32, 128</t>
  </si>
  <si>
    <t>96, 32, 160</t>
  </si>
  <si>
    <t>96, 32, 192</t>
  </si>
  <si>
    <t>96, 32, 224</t>
  </si>
  <si>
    <t>96, 32, 255</t>
  </si>
  <si>
    <t>léger ciel Bleu1</t>
  </si>
  <si>
    <t>Azur lég. cyan clair.443</t>
  </si>
  <si>
    <t>Jaune4</t>
  </si>
  <si>
    <t>Jaune foncé.734</t>
  </si>
  <si>
    <t>Ambre jaune</t>
  </si>
  <si>
    <t>Orange lég. jaune foncé.125</t>
  </si>
  <si>
    <t>96, 64, 0</t>
  </si>
  <si>
    <t>96, 64, 32</t>
  </si>
  <si>
    <t>96, 64, 64</t>
  </si>
  <si>
    <t>96, 64, 96</t>
  </si>
  <si>
    <t>96, 64, 128</t>
  </si>
  <si>
    <t>96, 64, 160</t>
  </si>
  <si>
    <t>96, 64, 192</t>
  </si>
  <si>
    <t>96, 64, 224</t>
  </si>
  <si>
    <t>96, 64, 255</t>
  </si>
  <si>
    <t>Bleu dragée</t>
  </si>
  <si>
    <t>Azur lég. cyan clair.744</t>
  </si>
  <si>
    <t>olive</t>
  </si>
  <si>
    <t>Jaune foncé.777</t>
  </si>
  <si>
    <t>Grège</t>
  </si>
  <si>
    <t>Orange lég. jaune foncé.172 délavé.779</t>
  </si>
  <si>
    <t>96, 96, 0</t>
  </si>
  <si>
    <t>96, 96, 32</t>
  </si>
  <si>
    <t>96, 96, 64</t>
  </si>
  <si>
    <t>96, 96, 96</t>
  </si>
  <si>
    <t>96, 96, 128</t>
  </si>
  <si>
    <t>96, 96, 160</t>
  </si>
  <si>
    <t>96, 96, 192</t>
  </si>
  <si>
    <t>96, 96, 224</t>
  </si>
  <si>
    <t>96, 96, 255</t>
  </si>
  <si>
    <t>léger ciel Bleu3</t>
  </si>
  <si>
    <t>Azur lég. cyan foncé.107 délavé.615</t>
  </si>
  <si>
    <t>Sombre Olive vert</t>
  </si>
  <si>
    <t>Jaune foncé.888 délavé.533</t>
  </si>
  <si>
    <t>Beige</t>
  </si>
  <si>
    <t>Orange lég. jaune foncé.195 délavé.546</t>
  </si>
  <si>
    <t>96, 128, 0</t>
  </si>
  <si>
    <t>96, 128, 32</t>
  </si>
  <si>
    <t>96, 128, 64</t>
  </si>
  <si>
    <t>96, 128, 96</t>
  </si>
  <si>
    <t>96, 128, 128</t>
  </si>
  <si>
    <t>96, 128, 160</t>
  </si>
  <si>
    <t>96, 128, 192</t>
  </si>
  <si>
    <t>96, 128, 224</t>
  </si>
  <si>
    <t>96, 128, 255</t>
  </si>
  <si>
    <t>Bleu céleste</t>
  </si>
  <si>
    <t>Azur lég. cyan foncé.137 délavé.047</t>
  </si>
  <si>
    <t>Jaune de chrome (pigment)</t>
  </si>
  <si>
    <t>Jaune lég. chartreuse clair.004</t>
  </si>
  <si>
    <t>Ocre jaune</t>
  </si>
  <si>
    <t>Orange lég. jaune foncé.230 délavé.069</t>
  </si>
  <si>
    <t>96, 160, 0</t>
  </si>
  <si>
    <t>96, 160, 32</t>
  </si>
  <si>
    <t>96, 160, 64</t>
  </si>
  <si>
    <t>96, 160, 96</t>
  </si>
  <si>
    <t>96, 160, 128</t>
  </si>
  <si>
    <t>96, 160, 160</t>
  </si>
  <si>
    <t>96, 160, 192</t>
  </si>
  <si>
    <t>96, 160, 224</t>
  </si>
  <si>
    <t>96, 160, 255</t>
  </si>
  <si>
    <t xml:space="preserve">Summer ciel </t>
  </si>
  <si>
    <t>Azur lég. cyan foncé.222 délavé.107</t>
  </si>
  <si>
    <t>Vert jaune pâle</t>
  </si>
  <si>
    <t>Jaune lég. chartreuse clair.226 délavé.662</t>
  </si>
  <si>
    <t>Miel</t>
  </si>
  <si>
    <t>Orange lég. jaune foncé.290 délavé.008</t>
  </si>
  <si>
    <t>96, 192, 0</t>
  </si>
  <si>
    <t>96, 192, 32</t>
  </si>
  <si>
    <t>96, 192, 64</t>
  </si>
  <si>
    <t>96, 192, 96</t>
  </si>
  <si>
    <t>96, 192, 128</t>
  </si>
  <si>
    <t>96, 192, 160</t>
  </si>
  <si>
    <t>96, 192, 192</t>
  </si>
  <si>
    <t>96, 192, 224</t>
  </si>
  <si>
    <t>96, 192, 255</t>
  </si>
  <si>
    <t>Bleu vif</t>
  </si>
  <si>
    <t>Azur lég. cyan foncé.452</t>
  </si>
  <si>
    <t>Jaune canari</t>
  </si>
  <si>
    <t>Jaune lég. chartreuse foncé.122 délavé.009</t>
  </si>
  <si>
    <t>Jaune moyen</t>
  </si>
  <si>
    <t>Orange lég. jaune foncé.293 délavé.324</t>
  </si>
  <si>
    <t>96, 224, 0</t>
  </si>
  <si>
    <t>96, 224, 32</t>
  </si>
  <si>
    <t>96, 224, 64</t>
  </si>
  <si>
    <t>96, 224, 96</t>
  </si>
  <si>
    <t>96, 224, 128</t>
  </si>
  <si>
    <t>96, 224, 160</t>
  </si>
  <si>
    <t>96, 224, 192</t>
  </si>
  <si>
    <t>96, 224, 224</t>
  </si>
  <si>
    <t>96, 224, 255</t>
  </si>
  <si>
    <t>Gris bleuté</t>
  </si>
  <si>
    <t>Azur lég. cyan foncé.506 délavé.921</t>
  </si>
  <si>
    <t>Jaune moutarde</t>
  </si>
  <si>
    <t>Jaune lég. chartreuse foncé.369</t>
  </si>
  <si>
    <t>Jaune franc</t>
  </si>
  <si>
    <t>Orange lég. jaune foncé.294 délavé.114</t>
  </si>
  <si>
    <t>96, 255, 0</t>
  </si>
  <si>
    <t>96, 255, 32</t>
  </si>
  <si>
    <t>96, 255, 64</t>
  </si>
  <si>
    <t>96, 255, 96</t>
  </si>
  <si>
    <t>96, 255, 128</t>
  </si>
  <si>
    <t>96, 255, 160</t>
  </si>
  <si>
    <t>96, 255, 192</t>
  </si>
  <si>
    <t>96, 255, 224</t>
  </si>
  <si>
    <t>96, 255, 255</t>
  </si>
  <si>
    <t>léger ciel Bleu4</t>
  </si>
  <si>
    <t>Azur lég. cyan foncé.611 délavé.629</t>
  </si>
  <si>
    <t>LemonChiffon3</t>
  </si>
  <si>
    <t>Jaune lég. orange clair.003 délavé.766</t>
  </si>
  <si>
    <t>Claro claro (cigare)</t>
  </si>
  <si>
    <t>Orange lég. jaune foncé.375 délavé.400</t>
  </si>
  <si>
    <t>128, 0, 0</t>
  </si>
  <si>
    <t>128, 0, 32</t>
  </si>
  <si>
    <t>128, 0, 64</t>
  </si>
  <si>
    <t>128, 0, 96</t>
  </si>
  <si>
    <t>128, 0, 128</t>
  </si>
  <si>
    <t>128, 0, 160</t>
  </si>
  <si>
    <t>128, 0, 192</t>
  </si>
  <si>
    <t>128, 0, 224</t>
  </si>
  <si>
    <t>128, 0, 255</t>
  </si>
  <si>
    <t>Bleu verdâtre vif</t>
  </si>
  <si>
    <t>Azur lég. cyan foncé.635</t>
  </si>
  <si>
    <t>Beurre</t>
  </si>
  <si>
    <t>Jaune lég. orange clair.028 délavé.258</t>
  </si>
  <si>
    <t>Queue-de-vache foncé</t>
  </si>
  <si>
    <t>Orange lég. jaune foncé.418 délavé.623</t>
  </si>
  <si>
    <t>128, 32, 0</t>
  </si>
  <si>
    <t>128, 32, 32</t>
  </si>
  <si>
    <t>128, 32, 64</t>
  </si>
  <si>
    <t>128, 32, 96</t>
  </si>
  <si>
    <t>128, 32, 128</t>
  </si>
  <si>
    <t>128, 32, 160</t>
  </si>
  <si>
    <t>128, 32, 192</t>
  </si>
  <si>
    <t>128, 32, 224</t>
  </si>
  <si>
    <t>128, 32, 255</t>
  </si>
  <si>
    <t>Bleu verdâtre franc</t>
  </si>
  <si>
    <t>Azur lég. cyan foncé.708</t>
  </si>
  <si>
    <t>Jaune poussin</t>
  </si>
  <si>
    <t>Jaune lég. orange clair.051 délavé.144</t>
  </si>
  <si>
    <t>Jaune foncé grisâtre</t>
  </si>
  <si>
    <t>Orange lég. jaune foncé.512 délavé.501</t>
  </si>
  <si>
    <t>128, 64, 0</t>
  </si>
  <si>
    <t>128, 64, 32</t>
  </si>
  <si>
    <t>128, 64, 64</t>
  </si>
  <si>
    <t>128, 64, 96</t>
  </si>
  <si>
    <t>128, 64, 128</t>
  </si>
  <si>
    <t>128, 64, 160</t>
  </si>
  <si>
    <t>128, 64, 192</t>
  </si>
  <si>
    <t>128, 64, 224</t>
  </si>
  <si>
    <t>128, 64, 255</t>
  </si>
  <si>
    <t>Bleu paon</t>
  </si>
  <si>
    <t>Azur lég. cyan foncé.711 délavé.012</t>
  </si>
  <si>
    <t>cornsilk3</t>
  </si>
  <si>
    <t>Jaune lég. orange clair.067 délavé.818</t>
  </si>
  <si>
    <t>Jaune foncé</t>
  </si>
  <si>
    <t>Orange lég. jaune foncé.523 délavé.255</t>
  </si>
  <si>
    <t>128, 96, 0</t>
  </si>
  <si>
    <t>128, 96, 32</t>
  </si>
  <si>
    <t>128, 96, 64</t>
  </si>
  <si>
    <t>128, 96, 96</t>
  </si>
  <si>
    <t>128, 96, 128</t>
  </si>
  <si>
    <t>128, 96, 160</t>
  </si>
  <si>
    <t>128, 96, 192</t>
  </si>
  <si>
    <t>128, 96, 224</t>
  </si>
  <si>
    <t>128, 96, 255</t>
  </si>
  <si>
    <t>Bleu verdâtre très foncé</t>
  </si>
  <si>
    <t>Azur lég. cyan foncé.954</t>
  </si>
  <si>
    <t>khaki2</t>
  </si>
  <si>
    <t>Jaune lég. orange clair.101 délavé.315</t>
  </si>
  <si>
    <t>AntiqueBlanc 4</t>
  </si>
  <si>
    <t>Orange lég. jaune foncé.539 délavé.845</t>
  </si>
  <si>
    <t>128, 128, 0</t>
  </si>
  <si>
    <t>128, 128, 32</t>
  </si>
  <si>
    <t>128, 128, 64</t>
  </si>
  <si>
    <t>128, 128, 96</t>
  </si>
  <si>
    <t>128, 128, 128</t>
  </si>
  <si>
    <t>128, 128, 160</t>
  </si>
  <si>
    <t>128, 128, 192</t>
  </si>
  <si>
    <t>128, 128, 224</t>
  </si>
  <si>
    <t>128, 128, 255</t>
  </si>
  <si>
    <t>Topaze</t>
  </si>
  <si>
    <t>Jaune lég. orange clair.135 délavé.099</t>
  </si>
  <si>
    <t>Jaune profond</t>
  </si>
  <si>
    <t>Orange lég. jaune foncé.556 délavé.030</t>
  </si>
  <si>
    <t>128, 160, 0</t>
  </si>
  <si>
    <t>128, 160, 32</t>
  </si>
  <si>
    <t>128, 160, 64</t>
  </si>
  <si>
    <t>128, 160, 96</t>
  </si>
  <si>
    <t>128, 160, 128</t>
  </si>
  <si>
    <t>128, 160, 160</t>
  </si>
  <si>
    <t>128, 160, 192</t>
  </si>
  <si>
    <t>128, 160, 224</t>
  </si>
  <si>
    <t>128, 160, 255</t>
  </si>
  <si>
    <t>Bleu primaire</t>
  </si>
  <si>
    <t>Bleu</t>
  </si>
  <si>
    <t>khaki</t>
  </si>
  <si>
    <t>Jaune lég. orange clair.145 délavé.294</t>
  </si>
  <si>
    <t>wheat4</t>
  </si>
  <si>
    <t>Orange lég. jaune foncé.595 délavé.684</t>
  </si>
  <si>
    <t>128, 192, 0</t>
  </si>
  <si>
    <t>128, 192, 32</t>
  </si>
  <si>
    <t>128, 192, 64</t>
  </si>
  <si>
    <t>128, 192, 96</t>
  </si>
  <si>
    <t>128, 192, 128</t>
  </si>
  <si>
    <t>128, 192, 160</t>
  </si>
  <si>
    <t>128, 192, 192</t>
  </si>
  <si>
    <t>128, 192, 224</t>
  </si>
  <si>
    <t>128, 192, 255</t>
  </si>
  <si>
    <t>Neon Bleu</t>
  </si>
  <si>
    <t>Bleu clair.078</t>
  </si>
  <si>
    <t>PaleDorérod</t>
  </si>
  <si>
    <t>Jaune lég. orange clair.269 délavé.387</t>
  </si>
  <si>
    <t>bronze</t>
  </si>
  <si>
    <t>Orange lég. jaune foncé.639 délavé.502</t>
  </si>
  <si>
    <t>128, 224, 0</t>
  </si>
  <si>
    <t>128, 224, 32</t>
  </si>
  <si>
    <t>128, 224, 64</t>
  </si>
  <si>
    <t>128, 224, 96</t>
  </si>
  <si>
    <t>128, 224, 128</t>
  </si>
  <si>
    <t>128, 224, 160</t>
  </si>
  <si>
    <t>128, 224, 192</t>
  </si>
  <si>
    <t>128, 224, 224</t>
  </si>
  <si>
    <t>128, 224, 255</t>
  </si>
  <si>
    <t>Bleu-violet très pâle</t>
  </si>
  <si>
    <t>Bleu clair.283 délavé.756</t>
  </si>
  <si>
    <t>Beurre frais</t>
  </si>
  <si>
    <t>Jaune lég. orange clair.275</t>
  </si>
  <si>
    <t>Bis</t>
  </si>
  <si>
    <t>Orange lég. jaune foncé.679 délavé.828</t>
  </si>
  <si>
    <t>128, 255, 0</t>
  </si>
  <si>
    <t>128, 255, 32</t>
  </si>
  <si>
    <t>128, 255, 64</t>
  </si>
  <si>
    <t>128, 255, 96</t>
  </si>
  <si>
    <t>128, 255, 128</t>
  </si>
  <si>
    <t>128, 255, 160</t>
  </si>
  <si>
    <t>128, 255, 192</t>
  </si>
  <si>
    <t>128, 255, 224</t>
  </si>
  <si>
    <t>128, 255, 255</t>
  </si>
  <si>
    <t>Quartz</t>
  </si>
  <si>
    <t>Bleu clair.599 délavé.505</t>
  </si>
  <si>
    <t>khaki1</t>
  </si>
  <si>
    <t>Jaune lég. orange clair.283</t>
  </si>
  <si>
    <t>Bureau</t>
  </si>
  <si>
    <t>Orange lég. jaune foncé.815 délavé.348</t>
  </si>
  <si>
    <t>160, 0, 0</t>
  </si>
  <si>
    <t>160, 0, 32</t>
  </si>
  <si>
    <t>160, 0, 64</t>
  </si>
  <si>
    <t>160, 0, 96</t>
  </si>
  <si>
    <t>160, 0, 128</t>
  </si>
  <si>
    <t>160, 0, 160</t>
  </si>
  <si>
    <t>160, 0, 192</t>
  </si>
  <si>
    <t>160, 0, 224</t>
  </si>
  <si>
    <t>160, 0, 255</t>
  </si>
  <si>
    <t>Pervenche</t>
  </si>
  <si>
    <t>Bleu clair.612</t>
  </si>
  <si>
    <t>LemonChiffon2</t>
  </si>
  <si>
    <t>Jaune lég. orange clair.388 délavé.462</t>
  </si>
  <si>
    <t>Bronze</t>
  </si>
  <si>
    <t>Orange lég. jaune foncé.865 délavé.157</t>
  </si>
  <si>
    <t>160, 32, 0</t>
  </si>
  <si>
    <t>160, 32, 32</t>
  </si>
  <si>
    <t>160, 32, 64</t>
  </si>
  <si>
    <t>160, 32, 96</t>
  </si>
  <si>
    <t>160, 32, 128</t>
  </si>
  <si>
    <t>160, 32, 160</t>
  </si>
  <si>
    <t>160, 32, 192</t>
  </si>
  <si>
    <t>160, 32, 224</t>
  </si>
  <si>
    <t>160, 32, 255</t>
  </si>
  <si>
    <t>Blanc bleuté</t>
  </si>
  <si>
    <t>Bleu clair.670 délavé.905</t>
  </si>
  <si>
    <t>Champagne</t>
  </si>
  <si>
    <t>Jaune lég. orange clair.448 délavé.125</t>
  </si>
  <si>
    <t>Gris taupe</t>
  </si>
  <si>
    <t>Orange lég. jaune foncé.902 délavé.685</t>
  </si>
  <si>
    <t>160, 64, 0</t>
  </si>
  <si>
    <t>160, 64, 32</t>
  </si>
  <si>
    <t>160, 64, 64</t>
  </si>
  <si>
    <t>160, 64, 96</t>
  </si>
  <si>
    <t>160, 64, 128</t>
  </si>
  <si>
    <t>160, 64, 160</t>
  </si>
  <si>
    <t>160, 64, 192</t>
  </si>
  <si>
    <t>160, 64, 224</t>
  </si>
  <si>
    <t>160, 64, 255</t>
  </si>
  <si>
    <t>lavender</t>
  </si>
  <si>
    <t>Bleu clair.753 délavé.348</t>
  </si>
  <si>
    <t>Blanc crème</t>
  </si>
  <si>
    <t>Jaune lég. orange clair.471 délavé.065</t>
  </si>
  <si>
    <t>Oscuro (cigare)</t>
  </si>
  <si>
    <t>Orange lég. jaune foncé.975 délavé.161</t>
  </si>
  <si>
    <t>160, 96, 0</t>
  </si>
  <si>
    <t>160, 96, 32</t>
  </si>
  <si>
    <t>160, 96, 64</t>
  </si>
  <si>
    <t>160, 96, 96</t>
  </si>
  <si>
    <t>160, 96, 128</t>
  </si>
  <si>
    <t>160, 96, 160</t>
  </si>
  <si>
    <t>160, 96, 192</t>
  </si>
  <si>
    <t>160, 96, 224</t>
  </si>
  <si>
    <t>160, 96, 255</t>
  </si>
  <si>
    <t xml:space="preserve">GhostBlanc </t>
  </si>
  <si>
    <t>Bleu clair.940</t>
  </si>
  <si>
    <t>cornsilk2</t>
  </si>
  <si>
    <t>Jaune lég. orange clair.477 délavé.541</t>
  </si>
  <si>
    <t>orange1</t>
  </si>
  <si>
    <t>Orange lég. rouge</t>
  </si>
  <si>
    <t>160, 128, 0</t>
  </si>
  <si>
    <t>160, 128, 32</t>
  </si>
  <si>
    <t>160, 128, 64</t>
  </si>
  <si>
    <t>160, 128, 96</t>
  </si>
  <si>
    <t>160, 128, 128</t>
  </si>
  <si>
    <t>160, 128, 160</t>
  </si>
  <si>
    <t>160, 128, 192</t>
  </si>
  <si>
    <t>160, 128, 224</t>
  </si>
  <si>
    <t>160, 128, 255</t>
  </si>
  <si>
    <t>Bleu2</t>
  </si>
  <si>
    <t>Bleu foncé.142</t>
  </si>
  <si>
    <t>LemonChiffon</t>
  </si>
  <si>
    <t>Jaune lég. orange clair.618</t>
  </si>
  <si>
    <t xml:space="preserve">SandyBrun </t>
  </si>
  <si>
    <t>Orange lég. rouge clair.029 délavé.192</t>
  </si>
  <si>
    <t>160, 160, 0</t>
  </si>
  <si>
    <t>160, 160, 32</t>
  </si>
  <si>
    <t>160, 160, 64</t>
  </si>
  <si>
    <t>160, 160, 96</t>
  </si>
  <si>
    <t>160, 160, 128</t>
  </si>
  <si>
    <t>160, 160, 160</t>
  </si>
  <si>
    <t>160, 160, 192</t>
  </si>
  <si>
    <t>160, 160, 224</t>
  </si>
  <si>
    <t>160, 160, 255</t>
  </si>
  <si>
    <t>Bleu Majorelle</t>
  </si>
  <si>
    <t>Bleu foncé.194 délavé.209</t>
  </si>
  <si>
    <t>Blanc d'Espagne (pigment)</t>
  </si>
  <si>
    <t>Jaune lég. orange clair.866 délavé.129</t>
  </si>
  <si>
    <t>Mandarine</t>
  </si>
  <si>
    <t>Orange lég. rouge clair.058 délavé.018</t>
  </si>
  <si>
    <t>160, 192, 0</t>
  </si>
  <si>
    <t>160, 192, 32</t>
  </si>
  <si>
    <t>160, 192, 64</t>
  </si>
  <si>
    <t>160, 192, 96</t>
  </si>
  <si>
    <t>160, 192, 128</t>
  </si>
  <si>
    <t>160, 192, 160</t>
  </si>
  <si>
    <t>160, 192, 192</t>
  </si>
  <si>
    <t>160, 192, 224</t>
  </si>
  <si>
    <t>160, 192, 255</t>
  </si>
  <si>
    <t>MoyenBleu</t>
  </si>
  <si>
    <t>Bleu foncé.382</t>
  </si>
  <si>
    <t>Gris tourdille (chevaux)</t>
  </si>
  <si>
    <t>Jaune lég. orange foncé.010 délavé.906</t>
  </si>
  <si>
    <t>tan1</t>
  </si>
  <si>
    <t>Orange lég. rouge clair.082</t>
  </si>
  <si>
    <t>160, 224, 0</t>
  </si>
  <si>
    <t>160, 224, 32</t>
  </si>
  <si>
    <t>160, 224, 64</t>
  </si>
  <si>
    <t>160, 224, 96</t>
  </si>
  <si>
    <t>160, 224, 128</t>
  </si>
  <si>
    <t>160, 224, 160</t>
  </si>
  <si>
    <t>160, 224, 192</t>
  </si>
  <si>
    <t>160, 224, 224</t>
  </si>
  <si>
    <t>160, 224, 255</t>
  </si>
  <si>
    <t>Rich Bleu</t>
  </si>
  <si>
    <t>Bleu foncé.479 délavé.402</t>
  </si>
  <si>
    <t>Jaune d'or</t>
  </si>
  <si>
    <t>Jaune lég. orange foncé.131 délavé.005</t>
  </si>
  <si>
    <t>marin Coquillage 3</t>
  </si>
  <si>
    <t>Orange lég. rouge clair.148 délavé.896</t>
  </si>
  <si>
    <t>160, 255, 0</t>
  </si>
  <si>
    <t>160, 255, 32</t>
  </si>
  <si>
    <t>160, 255, 64</t>
  </si>
  <si>
    <t>160, 255, 96</t>
  </si>
  <si>
    <t>160, 255, 128</t>
  </si>
  <si>
    <t>160, 255, 160</t>
  </si>
  <si>
    <t>160, 255, 192</t>
  </si>
  <si>
    <t>160, 255, 224</t>
  </si>
  <si>
    <t>160, 255, 255</t>
  </si>
  <si>
    <t>Bleu violacé franc</t>
  </si>
  <si>
    <t>Bleu foncé.512 délavé.380</t>
  </si>
  <si>
    <t>Blé</t>
  </si>
  <si>
    <t>Jaune lég. orange foncé.158 délavé.074</t>
  </si>
  <si>
    <t>Orange clair</t>
  </si>
  <si>
    <t>Orange lég. rouge clair.177 délavé.104</t>
  </si>
  <si>
    <t>192, 0, 0</t>
  </si>
  <si>
    <t>192, 0, 32</t>
  </si>
  <si>
    <t>192, 0, 64</t>
  </si>
  <si>
    <t>192, 0, 96</t>
  </si>
  <si>
    <t>192, 0, 128</t>
  </si>
  <si>
    <t>192, 0, 160</t>
  </si>
  <si>
    <t>192, 0, 192</t>
  </si>
  <si>
    <t>192, 0, 224</t>
  </si>
  <si>
    <t>192, 0, 255</t>
  </si>
  <si>
    <t>Bleu saphir</t>
  </si>
  <si>
    <t>Bleu foncé.534 délavé.001</t>
  </si>
  <si>
    <t>khaki3</t>
  </si>
  <si>
    <t>Jaune lég. orange foncé.204 délavé.447</t>
  </si>
  <si>
    <t>Ventre de biche</t>
  </si>
  <si>
    <t>Orange lég. rouge clair.268 délavé.494</t>
  </si>
  <si>
    <t>192, 32, 0</t>
  </si>
  <si>
    <t>192, 32, 32</t>
  </si>
  <si>
    <t>192, 32, 64</t>
  </si>
  <si>
    <t>192, 32, 96</t>
  </si>
  <si>
    <t>192, 32, 128</t>
  </si>
  <si>
    <t>192, 32, 160</t>
  </si>
  <si>
    <t>192, 32, 192</t>
  </si>
  <si>
    <t>192, 32, 224</t>
  </si>
  <si>
    <t>192, 32, 255</t>
  </si>
  <si>
    <t>New Midnight Bleu</t>
  </si>
  <si>
    <t>Bleu foncé.659</t>
  </si>
  <si>
    <t>Jaune verdâtre vif</t>
  </si>
  <si>
    <t>Jaune lég. orange foncé.278</t>
  </si>
  <si>
    <t>PeachPuff2</t>
  </si>
  <si>
    <t>Orange lég. rouge clair.285 délavé.396</t>
  </si>
  <si>
    <t>192, 64, 0</t>
  </si>
  <si>
    <t>192, 64, 32</t>
  </si>
  <si>
    <t>192, 64, 64</t>
  </si>
  <si>
    <t>192, 64, 96</t>
  </si>
  <si>
    <t>192, 64, 128</t>
  </si>
  <si>
    <t>192, 64, 160</t>
  </si>
  <si>
    <t>192, 64, 192</t>
  </si>
  <si>
    <t>192, 64, 224</t>
  </si>
  <si>
    <t>192, 64, 255</t>
  </si>
  <si>
    <t>Bleu outremer</t>
  </si>
  <si>
    <t>Bleu foncé.663 délavé.002</t>
  </si>
  <si>
    <t>Jaune verdâtre grisâtre</t>
  </si>
  <si>
    <t>Jaune lég. orange foncé.294 délavé.602</t>
  </si>
  <si>
    <t xml:space="preserve">Indian Rouge </t>
  </si>
  <si>
    <t>Orange lég. rouge clair.358 délavé.264</t>
  </si>
  <si>
    <t>192, 96, 0</t>
  </si>
  <si>
    <t>192, 96, 32</t>
  </si>
  <si>
    <t>192, 96, 64</t>
  </si>
  <si>
    <t>192, 96, 96</t>
  </si>
  <si>
    <t>192, 96, 128</t>
  </si>
  <si>
    <t>192, 96, 160</t>
  </si>
  <si>
    <t>192, 96, 192</t>
  </si>
  <si>
    <t>192, 96, 224</t>
  </si>
  <si>
    <t>192, 96, 255</t>
  </si>
  <si>
    <t>Bleu violacé moyen</t>
  </si>
  <si>
    <t>Bleu foncé.697 délavé.527</t>
  </si>
  <si>
    <t>Clarissimo (cigare)</t>
  </si>
  <si>
    <t>Jaune lég. orange foncé.318 délavé.552</t>
  </si>
  <si>
    <t>Rose jaunâtre pâle</t>
  </si>
  <si>
    <t>Orange lég. rouge clair.409 délavé.533</t>
  </si>
  <si>
    <t>192, 128, 0</t>
  </si>
  <si>
    <t>192, 128, 32</t>
  </si>
  <si>
    <t>192, 128, 64</t>
  </si>
  <si>
    <t>192, 128, 96</t>
  </si>
  <si>
    <t>192, 128, 128</t>
  </si>
  <si>
    <t>192, 128, 160</t>
  </si>
  <si>
    <t>192, 128, 192</t>
  </si>
  <si>
    <t>192, 128, 224</t>
  </si>
  <si>
    <t>192, 128, 255</t>
  </si>
  <si>
    <t>Navy Bleu</t>
  </si>
  <si>
    <t>Bleu foncé.704 délavé.118</t>
  </si>
  <si>
    <t>SombreKhaki</t>
  </si>
  <si>
    <t>Jaune lég. orange foncé.329 délavé.457</t>
  </si>
  <si>
    <t>PeachPuff</t>
  </si>
  <si>
    <t>Orange lég. rouge clair.494</t>
  </si>
  <si>
    <t>192, 160, 0</t>
  </si>
  <si>
    <t>192, 160, 32</t>
  </si>
  <si>
    <t>192, 160, 64</t>
  </si>
  <si>
    <t>192, 160, 96</t>
  </si>
  <si>
    <t>192, 160, 128</t>
  </si>
  <si>
    <t>192, 160, 160</t>
  </si>
  <si>
    <t>192, 160, 192</t>
  </si>
  <si>
    <t>192, 160, 224</t>
  </si>
  <si>
    <t>192, 160, 255</t>
  </si>
  <si>
    <t>Bleu4</t>
  </si>
  <si>
    <t>Bleu foncé.734</t>
  </si>
  <si>
    <t>Beigeasse (péjoratif)</t>
  </si>
  <si>
    <t>Jaune lég. orange foncé.357 délavé.639</t>
  </si>
  <si>
    <t>marin Coquillage 2</t>
  </si>
  <si>
    <t>Orange lég. rouge clair.595 délavé.699</t>
  </si>
  <si>
    <t>192, 192, 0</t>
  </si>
  <si>
    <t>192, 192, 32</t>
  </si>
  <si>
    <t>192, 192, 64</t>
  </si>
  <si>
    <t>192, 192, 96</t>
  </si>
  <si>
    <t>192, 192, 128</t>
  </si>
  <si>
    <t>192, 192, 160</t>
  </si>
  <si>
    <t>192, 192, 192</t>
  </si>
  <si>
    <t>192, 192, 224</t>
  </si>
  <si>
    <t>192, 192, 255</t>
  </si>
  <si>
    <t>Sombre Ardoise Bleu</t>
  </si>
  <si>
    <t>Bleu foncé.760 délavé.078</t>
  </si>
  <si>
    <t>Jaune verdâtre moyen</t>
  </si>
  <si>
    <t>Jaune lég. orange foncé.402 délavé.349</t>
  </si>
  <si>
    <t xml:space="preserve">marin Coquillage </t>
  </si>
  <si>
    <t>Orange lég. rouge clair.858</t>
  </si>
  <si>
    <t>192, 224, 0</t>
  </si>
  <si>
    <t>192, 224, 32</t>
  </si>
  <si>
    <t>192, 224, 64</t>
  </si>
  <si>
    <t>192, 224, 96</t>
  </si>
  <si>
    <t>192, 224, 128</t>
  </si>
  <si>
    <t>192, 224, 160</t>
  </si>
  <si>
    <t>192, 224, 192</t>
  </si>
  <si>
    <t>192, 224, 224</t>
  </si>
  <si>
    <t>192, 224, 255</t>
  </si>
  <si>
    <t>NavyBleu</t>
  </si>
  <si>
    <t>Bleu foncé.777</t>
  </si>
  <si>
    <t>Jaune verdâtre franc</t>
  </si>
  <si>
    <t>Jaune lég. orange foncé.448 délavé.104</t>
  </si>
  <si>
    <t>tan2</t>
  </si>
  <si>
    <t>Orange lég. rouge foncé.072 délavé.151</t>
  </si>
  <si>
    <t>192, 255, 0</t>
  </si>
  <si>
    <t>192, 255, 32</t>
  </si>
  <si>
    <t>192, 255, 64</t>
  </si>
  <si>
    <t>192, 255, 96</t>
  </si>
  <si>
    <t>192, 255, 128</t>
  </si>
  <si>
    <t>192, 255, 160</t>
  </si>
  <si>
    <t>192, 255, 192</t>
  </si>
  <si>
    <t>192, 255, 224</t>
  </si>
  <si>
    <t>192, 255, 255</t>
  </si>
  <si>
    <t>Corn Flower Bleu</t>
  </si>
  <si>
    <t>Bleu foncé.777 délavé.514</t>
  </si>
  <si>
    <t>brass</t>
  </si>
  <si>
    <t>Jaune lég. orange foncé.472 délavé.217</t>
  </si>
  <si>
    <t>PeachPuff3</t>
  </si>
  <si>
    <t>Orange lég. rouge foncé.073 délavé.667</t>
  </si>
  <si>
    <t>224, 0, 0</t>
  </si>
  <si>
    <t>224, 0, 32</t>
  </si>
  <si>
    <t>224, 0, 64</t>
  </si>
  <si>
    <t>224, 0, 96</t>
  </si>
  <si>
    <t>224, 0, 128</t>
  </si>
  <si>
    <t>224, 0, 160</t>
  </si>
  <si>
    <t>224, 0, 192</t>
  </si>
  <si>
    <t>224, 0, 224</t>
  </si>
  <si>
    <t>224, 0, 255</t>
  </si>
  <si>
    <t>Bleu violacé vif</t>
  </si>
  <si>
    <t>Bleu foncé.778 délavé.182</t>
  </si>
  <si>
    <t>cornsilk4</t>
  </si>
  <si>
    <t>Jaune lég. orange foncé.539 délavé.845</t>
  </si>
  <si>
    <t>Jaune orangé vif</t>
  </si>
  <si>
    <t>Orange lég. rouge foncé.076</t>
  </si>
  <si>
    <t>224, 32, 0</t>
  </si>
  <si>
    <t>224, 32, 32</t>
  </si>
  <si>
    <t>224, 32, 64</t>
  </si>
  <si>
    <t>224, 32, 96</t>
  </si>
  <si>
    <t>224, 32, 128</t>
  </si>
  <si>
    <t>224, 32, 160</t>
  </si>
  <si>
    <t>224, 32, 192</t>
  </si>
  <si>
    <t>224, 32, 224</t>
  </si>
  <si>
    <t>224, 32, 255</t>
  </si>
  <si>
    <t>Bleu Klein</t>
  </si>
  <si>
    <t>Bleu foncé.779 délavé.079</t>
  </si>
  <si>
    <t>Gris clair olivâtre</t>
  </si>
  <si>
    <t>Jaune lég. orange foncé.550 délavé.835</t>
  </si>
  <si>
    <t>Blond vénitien (cheveux)</t>
  </si>
  <si>
    <t>Orange lég. rouge foncé.103 délavé.207</t>
  </si>
  <si>
    <t>224, 64, 0</t>
  </si>
  <si>
    <t>224, 64, 32</t>
  </si>
  <si>
    <t>224, 64, 64</t>
  </si>
  <si>
    <t>224, 64, 96</t>
  </si>
  <si>
    <t>224, 64, 128</t>
  </si>
  <si>
    <t>224, 64, 160</t>
  </si>
  <si>
    <t>224, 64, 192</t>
  </si>
  <si>
    <t>224, 64, 224</t>
  </si>
  <si>
    <t>224, 64, 255</t>
  </si>
  <si>
    <t>MidnightBleu</t>
  </si>
  <si>
    <t>Bleu foncé.821 délavé.112</t>
  </si>
  <si>
    <t>LemonChiffon4</t>
  </si>
  <si>
    <t>Jaune lég. orange foncé.565 délavé.775</t>
  </si>
  <si>
    <t>Rose brunâtre</t>
  </si>
  <si>
    <t>Orange lég. rouge foncé.125 délavé.748</t>
  </si>
  <si>
    <t>224, 96, 0</t>
  </si>
  <si>
    <t>224, 96, 32</t>
  </si>
  <si>
    <t>224, 96, 64</t>
  </si>
  <si>
    <t>224, 96, 96</t>
  </si>
  <si>
    <t>224, 96, 128</t>
  </si>
  <si>
    <t>224, 96, 160</t>
  </si>
  <si>
    <t>224, 96, 192</t>
  </si>
  <si>
    <t>224, 96, 224</t>
  </si>
  <si>
    <t>224, 96, 255</t>
  </si>
  <si>
    <t>Bleu nuit</t>
  </si>
  <si>
    <t>Bleu foncé.845 délavé.019</t>
  </si>
  <si>
    <t>Olive clair grisâtre</t>
  </si>
  <si>
    <t>Jaune lég. orange foncé.588 délavé.687</t>
  </si>
  <si>
    <t>orange2</t>
  </si>
  <si>
    <t>Orange lég. rouge foncé.142</t>
  </si>
  <si>
    <t>224, 128, 0</t>
  </si>
  <si>
    <t>224, 128, 32</t>
  </si>
  <si>
    <t>224, 128, 64</t>
  </si>
  <si>
    <t>224, 128, 96</t>
  </si>
  <si>
    <t>224, 128, 128</t>
  </si>
  <si>
    <t>224, 128, 160</t>
  </si>
  <si>
    <t>224, 128, 192</t>
  </si>
  <si>
    <t>224, 128, 224</t>
  </si>
  <si>
    <t>224, 128, 255</t>
  </si>
  <si>
    <t>Bleu violacé profond</t>
  </si>
  <si>
    <t>Bleu foncé.879 délavé.305</t>
  </si>
  <si>
    <t>khaki4</t>
  </si>
  <si>
    <t>Jaune lég. orange foncé.654 délavé.462</t>
  </si>
  <si>
    <t>Jaune orangé franc</t>
  </si>
  <si>
    <t>Orange lég. rouge foncé.157 délavé.038</t>
  </si>
  <si>
    <t>224, 160, 0</t>
  </si>
  <si>
    <t>224, 160, 32</t>
  </si>
  <si>
    <t>224, 160, 64</t>
  </si>
  <si>
    <t>224, 160, 96</t>
  </si>
  <si>
    <t>224, 160, 128</t>
  </si>
  <si>
    <t>224, 160, 160</t>
  </si>
  <si>
    <t>224, 160, 192</t>
  </si>
  <si>
    <t>224, 160, 224</t>
  </si>
  <si>
    <t>224, 160, 255</t>
  </si>
  <si>
    <t>Midnight Bleu</t>
  </si>
  <si>
    <t>Bleu foncé.888 délavé.533</t>
  </si>
  <si>
    <t>léger Dorérod4</t>
  </si>
  <si>
    <t>Jaune lég. orange foncé.658 délavé.443</t>
  </si>
  <si>
    <t>Ocre rouge</t>
  </si>
  <si>
    <t>Orange lég. rouge foncé.159 délavé.266</t>
  </si>
  <si>
    <t>224, 192, 0</t>
  </si>
  <si>
    <t>224, 192, 32</t>
  </si>
  <si>
    <t>224, 192, 64</t>
  </si>
  <si>
    <t>224, 192, 96</t>
  </si>
  <si>
    <t>224, 192, 128</t>
  </si>
  <si>
    <t>224, 192, 160</t>
  </si>
  <si>
    <t>224, 192, 192</t>
  </si>
  <si>
    <t>224, 192, 224</t>
  </si>
  <si>
    <t>224, 192, 255</t>
  </si>
  <si>
    <t>Bleu violacé foncé</t>
  </si>
  <si>
    <t>Bleu foncé.928 délavé.509</t>
  </si>
  <si>
    <t>Jaune verdâtre profond</t>
  </si>
  <si>
    <t>Jaune lég. orange foncé.663</t>
  </si>
  <si>
    <t>Melon</t>
  </si>
  <si>
    <t>Orange lég. rouge foncé.255 délavé.022</t>
  </si>
  <si>
    <t>224, 224, 0</t>
  </si>
  <si>
    <t>224, 224, 32</t>
  </si>
  <si>
    <t>224, 224, 64</t>
  </si>
  <si>
    <t>224, 224, 96</t>
  </si>
  <si>
    <t>224, 224, 128</t>
  </si>
  <si>
    <t>224, 224, 160</t>
  </si>
  <si>
    <t>224, 224, 192</t>
  </si>
  <si>
    <t>224, 224, 224</t>
  </si>
  <si>
    <t>224, 224, 255</t>
  </si>
  <si>
    <t>Charbonneux</t>
  </si>
  <si>
    <t>Bleu foncé.995</t>
  </si>
  <si>
    <t>Olive clair</t>
  </si>
  <si>
    <t>Jaune lég. orange foncé.715 délavé.272</t>
  </si>
  <si>
    <t>cool copper</t>
  </si>
  <si>
    <t>Orange lég. rouge foncé.290 délavé.028</t>
  </si>
  <si>
    <t>224, 255, 0</t>
  </si>
  <si>
    <t>224, 255, 32</t>
  </si>
  <si>
    <t>224, 255, 64</t>
  </si>
  <si>
    <t>224, 255, 96</t>
  </si>
  <si>
    <t>224, 255, 128</t>
  </si>
  <si>
    <t>224, 255, 160</t>
  </si>
  <si>
    <t>224, 255, 192</t>
  </si>
  <si>
    <t>224, 255, 224</t>
  </si>
  <si>
    <t>224, 255, 255</t>
  </si>
  <si>
    <t>Bleu électrique</t>
  </si>
  <si>
    <t>Bleu lég. azur clair.026</t>
  </si>
  <si>
    <t>Gris olivâtre</t>
  </si>
  <si>
    <t>Jaune lég. orange foncé.824 délavé.864</t>
  </si>
  <si>
    <t>Brun clair</t>
  </si>
  <si>
    <t>Orange lég. rouge foncé.330 délavé.156</t>
  </si>
  <si>
    <t>255, 0, 0</t>
  </si>
  <si>
    <t>255, 0, 32</t>
  </si>
  <si>
    <t>255, 0, 64</t>
  </si>
  <si>
    <t>255, 0, 96</t>
  </si>
  <si>
    <t>255, 0, 128</t>
  </si>
  <si>
    <t>255, 0, 160</t>
  </si>
  <si>
    <t>255, 0, 192</t>
  </si>
  <si>
    <t>255, 0, 224</t>
  </si>
  <si>
    <t>255, 0, 255</t>
  </si>
  <si>
    <t>RoyalBleu1</t>
  </si>
  <si>
    <t>Bleu lég. azur clair.068</t>
  </si>
  <si>
    <t>Olive grisâtre</t>
  </si>
  <si>
    <t>Jaune lég. orange foncé.833 délavé.687</t>
  </si>
  <si>
    <t>orange3</t>
  </si>
  <si>
    <t>Orange lég. rouge foncé.382</t>
  </si>
  <si>
    <t>255, 32, 0</t>
  </si>
  <si>
    <t>255, 32, 32</t>
  </si>
  <si>
    <t>255, 32, 64</t>
  </si>
  <si>
    <t>255, 32, 96</t>
  </si>
  <si>
    <t>255, 32, 128</t>
  </si>
  <si>
    <t>255, 32, 160</t>
  </si>
  <si>
    <t>255, 32, 192</t>
  </si>
  <si>
    <t>255, 32, 224</t>
  </si>
  <si>
    <t>255, 32, 255</t>
  </si>
  <si>
    <t>Bleu violacé très clair</t>
  </si>
  <si>
    <t>Bleu lég. azur clair.226 délavé.605</t>
  </si>
  <si>
    <t>Olive moyen</t>
  </si>
  <si>
    <t>Jaune lég. orange foncé.848 délavé.177</t>
  </si>
  <si>
    <t>Jaune orangé profond</t>
  </si>
  <si>
    <t>Orange lég. rouge foncé.408</t>
  </si>
  <si>
    <t>255, 64, 0</t>
  </si>
  <si>
    <t>255, 64, 32</t>
  </si>
  <si>
    <t>255, 64, 64</t>
  </si>
  <si>
    <t>255, 64, 96</t>
  </si>
  <si>
    <t>255, 64, 128</t>
  </si>
  <si>
    <t>255, 64, 160</t>
  </si>
  <si>
    <t>255, 64, 192</t>
  </si>
  <si>
    <t>255, 64, 224</t>
  </si>
  <si>
    <t>255, 64, 255</t>
  </si>
  <si>
    <t>silver</t>
  </si>
  <si>
    <t>Bleu lég. azur clair.753 délavé.348</t>
  </si>
  <si>
    <t>Olive foncé</t>
  </si>
  <si>
    <t>Jaune lég. orange foncé.930 délavé.454</t>
  </si>
  <si>
    <t>Sépia</t>
  </si>
  <si>
    <t>Orange lég. rouge foncé.435 délavé.471</t>
  </si>
  <si>
    <t>255, 96, 0</t>
  </si>
  <si>
    <t>255, 96, 32</t>
  </si>
  <si>
    <t>255, 96, 64</t>
  </si>
  <si>
    <t>255, 96, 96</t>
  </si>
  <si>
    <t>255, 96, 128</t>
  </si>
  <si>
    <t>255, 96, 160</t>
  </si>
  <si>
    <t>255, 96, 192</t>
  </si>
  <si>
    <t>255, 96, 224</t>
  </si>
  <si>
    <t>255, 96, 255</t>
  </si>
  <si>
    <t>RoyalBleu2</t>
  </si>
  <si>
    <t>Bleu lég. azur foncé.083 délavé.129</t>
  </si>
  <si>
    <t>Olive foncé grisâtre</t>
  </si>
  <si>
    <t>Jaune lég. orange foncé.940 délavé.707</t>
  </si>
  <si>
    <t>Moyen Wood</t>
  </si>
  <si>
    <t>Orange lég. rouge foncé.477 délavé.508</t>
  </si>
  <si>
    <t>255, 128, 0</t>
  </si>
  <si>
    <t>255, 128, 32</t>
  </si>
  <si>
    <t>255, 128, 64</t>
  </si>
  <si>
    <t>255, 128, 96</t>
  </si>
  <si>
    <t>255, 128, 128</t>
  </si>
  <si>
    <t>255, 128, 160</t>
  </si>
  <si>
    <t>255, 128, 192</t>
  </si>
  <si>
    <t>255, 128, 224</t>
  </si>
  <si>
    <t>255, 128, 255</t>
  </si>
  <si>
    <t>RoyalBleu</t>
  </si>
  <si>
    <t>Bleu lég. azur foncé.186 délavé.137</t>
  </si>
  <si>
    <t>Noir olivâtre</t>
  </si>
  <si>
    <t>Jaune lég. orange foncé.968 délavé.794</t>
  </si>
  <si>
    <t>Orange lég. rouge foncé.500 délavé.438</t>
  </si>
  <si>
    <t>255, 160, 0</t>
  </si>
  <si>
    <t>255, 160, 32</t>
  </si>
  <si>
    <t>255, 160, 64</t>
  </si>
  <si>
    <t>255, 160, 96</t>
  </si>
  <si>
    <t>255, 160, 128</t>
  </si>
  <si>
    <t>255, 160, 160</t>
  </si>
  <si>
    <t>255, 160, 192</t>
  </si>
  <si>
    <t>255, 160, 224</t>
  </si>
  <si>
    <t>255, 160, 255</t>
  </si>
  <si>
    <t>Bleu violacé clair</t>
  </si>
  <si>
    <t>Bleu lég. azur foncé.220 délavé.642</t>
  </si>
  <si>
    <t>Magenta secondaire</t>
  </si>
  <si>
    <t>Magenta</t>
  </si>
  <si>
    <t>marin Coquillage 4</t>
  </si>
  <si>
    <t>Orange lég. rouge foncé.503 délavé.929</t>
  </si>
  <si>
    <t>255, 192, 0</t>
  </si>
  <si>
    <t>255, 192, 32</t>
  </si>
  <si>
    <t>255, 192, 64</t>
  </si>
  <si>
    <t>255, 192, 96</t>
  </si>
  <si>
    <t>255, 192, 128</t>
  </si>
  <si>
    <t>255, 192, 160</t>
  </si>
  <si>
    <t>255, 192, 192</t>
  </si>
  <si>
    <t>255, 192, 224</t>
  </si>
  <si>
    <t>255, 192, 255</t>
  </si>
  <si>
    <t>Bleu violacé pâle</t>
  </si>
  <si>
    <t>Bleu lég. azur foncé.308 délavé.782</t>
  </si>
  <si>
    <t>orchid2</t>
  </si>
  <si>
    <t>Magenta clair.060 délavé.301</t>
  </si>
  <si>
    <t>Poil de chameau</t>
  </si>
  <si>
    <t>Orange lég. rouge foncé.506 délavé.071</t>
  </si>
  <si>
    <t>255, 224, 0</t>
  </si>
  <si>
    <t>255, 224, 32</t>
  </si>
  <si>
    <t>255, 224, 64</t>
  </si>
  <si>
    <t>255, 224, 96</t>
  </si>
  <si>
    <t>255, 224, 128</t>
  </si>
  <si>
    <t>255, 224, 160</t>
  </si>
  <si>
    <t>255, 224, 192</t>
  </si>
  <si>
    <t>255, 224, 224</t>
  </si>
  <si>
    <t>255, 224, 255</t>
  </si>
  <si>
    <t>RoyalBleu3</t>
  </si>
  <si>
    <t>Bleu lég. azur foncé.337 délavé.134</t>
  </si>
  <si>
    <t>violet</t>
  </si>
  <si>
    <t>Magenta clair.089 délavé.311</t>
  </si>
  <si>
    <t>Brun clair grisâtre</t>
  </si>
  <si>
    <t>Orange lég. rouge foncé.522 délavé.706</t>
  </si>
  <si>
    <t>255, 255, 0</t>
  </si>
  <si>
    <t>255, 255, 32</t>
  </si>
  <si>
    <t>255, 255, 64</t>
  </si>
  <si>
    <t>255, 255, 96</t>
  </si>
  <si>
    <t>255, 255, 128</t>
  </si>
  <si>
    <t>255, 255, 160</t>
  </si>
  <si>
    <t>255, 255, 192</t>
  </si>
  <si>
    <t>255, 255, 224</t>
  </si>
  <si>
    <t>255, 255, 255</t>
  </si>
  <si>
    <t>Bleu violacé brillant</t>
  </si>
  <si>
    <t>Bleu lég. azur foncé.356 délavé.485</t>
  </si>
  <si>
    <t>thistle3</t>
  </si>
  <si>
    <t>Magenta clair.089 délavé.838</t>
  </si>
  <si>
    <t>Gris clair brunâtre</t>
  </si>
  <si>
    <t>Orange lég. rouge foncé.523 délavé.831</t>
  </si>
  <si>
    <t>Free Speech Bleu</t>
  </si>
  <si>
    <t>Bleu lég. azur foncé.378 délavé.179</t>
  </si>
  <si>
    <t>plum</t>
  </si>
  <si>
    <t>Magenta clair.090 délavé.595</t>
  </si>
  <si>
    <t>PeachPuff4</t>
  </si>
  <si>
    <t>Orange lég. rouge foncé.598 délavé.675</t>
  </si>
  <si>
    <t xml:space="preserve">Tendez la main, partagez vos savoir-faire : vos essais, vos erreurs et votre ténacité </t>
  </si>
  <si>
    <t>Bleu ardoise</t>
  </si>
  <si>
    <t>Bleu lég. azur foncé.585 délavé.696</t>
  </si>
  <si>
    <t>Thistle</t>
  </si>
  <si>
    <t>Magenta clair.223 délavé.789</t>
  </si>
  <si>
    <t>Brun jaunâtre franc</t>
  </si>
  <si>
    <t>Orange lég. rouge foncé.665 délavé.046</t>
  </si>
  <si>
    <t>sont des tremplins pour celles et ceux qui veulent progresser.</t>
  </si>
  <si>
    <t>Smalt</t>
  </si>
  <si>
    <t>Bleu lég. azur foncé.673</t>
  </si>
  <si>
    <t>orchid1</t>
  </si>
  <si>
    <t>Magenta clair.235</t>
  </si>
  <si>
    <t>Lavallière (reliure)</t>
  </si>
  <si>
    <t>Orange lég. rouge foncé.700 délavé.111</t>
  </si>
  <si>
    <t>RoyalBleu4</t>
  </si>
  <si>
    <t>Bleu lég. azur foncé.712 délavé.148</t>
  </si>
  <si>
    <t>Plum</t>
  </si>
  <si>
    <t>Magenta clair.254 délavé.464</t>
  </si>
  <si>
    <t>tan4</t>
  </si>
  <si>
    <t>Orange lég. rouge foncé.708 délavé.174</t>
  </si>
  <si>
    <t>Bleu violacé grisâtre</t>
  </si>
  <si>
    <t>Bleu lég. azur foncé.765 délavé.645</t>
  </si>
  <si>
    <t>plum2</t>
  </si>
  <si>
    <t>Magenta clair.291 délavé.399</t>
  </si>
  <si>
    <t>orange4</t>
  </si>
  <si>
    <t>Orange lég. rouge foncé.734</t>
  </si>
  <si>
    <t>RoyalBleu5</t>
  </si>
  <si>
    <t>Bleu lég. azur foncé.861</t>
  </si>
  <si>
    <t>plum1</t>
  </si>
  <si>
    <t>Magenta clair.506</t>
  </si>
  <si>
    <t>Mordoré</t>
  </si>
  <si>
    <t>Orange lég. rouge foncé.739 délavé.082</t>
  </si>
  <si>
    <t>Bleu persan</t>
  </si>
  <si>
    <t>Bleu lég. violet</t>
  </si>
  <si>
    <t>thistle2</t>
  </si>
  <si>
    <t>Magenta clair.510 délavé.578</t>
  </si>
  <si>
    <t>Cannelle</t>
  </si>
  <si>
    <t>Orange lég. rouge foncé.746 délavé.295</t>
  </si>
  <si>
    <t>MoyenArdoise Bleu</t>
  </si>
  <si>
    <t>Bleu lég. violet clair.003 délavé.284</t>
  </si>
  <si>
    <t>thistle1</t>
  </si>
  <si>
    <t>Magenta clair.758</t>
  </si>
  <si>
    <t>Chaudron</t>
  </si>
  <si>
    <t>Orange lég. rouge foncé.753 délavé.038</t>
  </si>
  <si>
    <t>Lavande</t>
  </si>
  <si>
    <t>Bleu lég. violet clair.077 délavé.341</t>
  </si>
  <si>
    <t>plum3</t>
  </si>
  <si>
    <t>Magenta foncé.068 délavé.673</t>
  </si>
  <si>
    <t>Cacao</t>
  </si>
  <si>
    <t>Orange lég. rouge foncé.831 délavé.525</t>
  </si>
  <si>
    <t>Reach out, share your know-how: your attempts, mistakes, and determination are stepping stones</t>
  </si>
  <si>
    <t>Ardoise Bleu1</t>
  </si>
  <si>
    <t>Bleu lég. violet clair.165</t>
  </si>
  <si>
    <t>Orchid</t>
  </si>
  <si>
    <t>Magenta foncé.117 délavé.382</t>
  </si>
  <si>
    <t>Colorado claro (cigare)</t>
  </si>
  <si>
    <t>Orange lég. rouge foncé.834 délavé.191</t>
  </si>
  <si>
    <t xml:space="preserve"> for those who want to grow.</t>
  </si>
  <si>
    <t>léger Ardoise Bleu</t>
  </si>
  <si>
    <t>Bleu lég. violet clair.169</t>
  </si>
  <si>
    <t>Orchidée</t>
  </si>
  <si>
    <t>Magenta foncé.124 délavé.385</t>
  </si>
  <si>
    <t>Brun jaunâtre profond</t>
  </si>
  <si>
    <t>Orange lég. rouge foncé.848 délavé.219</t>
  </si>
  <si>
    <t>Ardoise Bleu2</t>
  </si>
  <si>
    <t>Bleu lég. violet délavé.283</t>
  </si>
  <si>
    <t>magenta2</t>
  </si>
  <si>
    <t>Magenta foncé.142</t>
  </si>
  <si>
    <t>Blet</t>
  </si>
  <si>
    <t>Orange lég. rouge foncé.885 délavé.098</t>
  </si>
  <si>
    <t>Indigo</t>
  </si>
  <si>
    <t>Bleu lég. violet foncé.048 délavé.025</t>
  </si>
  <si>
    <t>Mauve</t>
  </si>
  <si>
    <t>Magenta foncé.156 délavé.422</t>
  </si>
  <si>
    <t>Brun jaunâtre foncé grisâtre</t>
  </si>
  <si>
    <t>Orange lég. rouge foncé.898 délavé.660</t>
  </si>
  <si>
    <t>Sharing your know-how is a way to pay tribute to those who passed theirs on to us —</t>
  </si>
  <si>
    <t>Ardoise Bleu</t>
  </si>
  <si>
    <t>Bleu lég. violet foncé.275 délavé.295</t>
  </si>
  <si>
    <t>orchid3</t>
  </si>
  <si>
    <t>Magenta foncé.235 délavé.385</t>
  </si>
  <si>
    <t>Brun jaunâtre foncé</t>
  </si>
  <si>
    <t>Orange lég. rouge foncé.910 délavé.353</t>
  </si>
  <si>
    <t>sometimes in silence, sometimes with high expectations — and thanks to whom we move forward today.</t>
  </si>
  <si>
    <t>Ardoise Bleu3</t>
  </si>
  <si>
    <t>Bleu lég. violet foncé.277 délavé.289</t>
  </si>
  <si>
    <t>Violet pâle</t>
  </si>
  <si>
    <t>Magenta foncé.266 délavé.880</t>
  </si>
  <si>
    <t>Café</t>
  </si>
  <si>
    <t>Orange lég. rouge foncé.935 délavé.009</t>
  </si>
  <si>
    <t>Bleu-violet clair</t>
  </si>
  <si>
    <t>Bleu lég. violet foncé.292 délavé.653</t>
  </si>
  <si>
    <t>magenta3</t>
  </si>
  <si>
    <t>Magenta foncé.382</t>
  </si>
  <si>
    <t>Réglisse</t>
  </si>
  <si>
    <t>Orange lég. rouge foncé.959 délavé.657</t>
  </si>
  <si>
    <t>Bleu-violet pâle</t>
  </si>
  <si>
    <t>Bleu lég. violet foncé.296 délavé.817</t>
  </si>
  <si>
    <t>violet Bleu</t>
  </si>
  <si>
    <t>Magenta foncé.525 délavé.503</t>
  </si>
  <si>
    <t>Noiraud (teint , cheveux)</t>
  </si>
  <si>
    <t>Orange lég. rouge foncé.966 délavé.254</t>
  </si>
  <si>
    <t>Tiende la mano, comparte tus saberes: tus intentos, tus errores y tu perseverancia son impulsores</t>
  </si>
  <si>
    <t>Bleu-violet brillant</t>
  </si>
  <si>
    <t>Bleu lég. violet foncé.334 délavé.535</t>
  </si>
  <si>
    <t>thistle4</t>
  </si>
  <si>
    <t>Magenta foncé.528 délavé.871</t>
  </si>
  <si>
    <t>Noir de fumée (pigment)</t>
  </si>
  <si>
    <t>Orange lég. rouge foncé.991 délavé.614</t>
  </si>
  <si>
    <t xml:space="preserve"> para quienes desean avanzar.</t>
  </si>
  <si>
    <t>Bleu-violet franc</t>
  </si>
  <si>
    <t>Bleu lég. violet foncé.602 délavé.402</t>
  </si>
  <si>
    <t>plum4</t>
  </si>
  <si>
    <t>Magenta foncé.595 délavé.684</t>
  </si>
  <si>
    <t>Rouge primaire</t>
  </si>
  <si>
    <t>Rouge</t>
  </si>
  <si>
    <t>Con tu ejemplo, cada persona podrá progresar a su ritmo, con confianza y ganar en autonomía.</t>
  </si>
  <si>
    <t>SombreArdoise Bleu</t>
  </si>
  <si>
    <t>Bleu lég. violet foncé.685 délavé.311</t>
  </si>
  <si>
    <t>Violet grisâtre</t>
  </si>
  <si>
    <t>Magenta foncé.657 délavé.842</t>
  </si>
  <si>
    <t xml:space="preserve">Orange Rouge </t>
  </si>
  <si>
    <t>Ardoise Bleu4</t>
  </si>
  <si>
    <t>Bleu lég. violet foncé.686 délavé.303</t>
  </si>
  <si>
    <t>orchid4</t>
  </si>
  <si>
    <t>Magenta foncé.667 délavé.398</t>
  </si>
  <si>
    <t xml:space="preserve">OrangeRouge </t>
  </si>
  <si>
    <t>Compartir tus saberes es una forma de rendir homenaje a quienes nos transmitieron los suyos,</t>
  </si>
  <si>
    <t>Indigo (teinture)</t>
  </si>
  <si>
    <t>Bleu lég. violet foncé.844</t>
  </si>
  <si>
    <t>magenta4</t>
  </si>
  <si>
    <t>Magenta foncé.734</t>
  </si>
  <si>
    <t>Feu vif</t>
  </si>
  <si>
    <t>a veces en silencio, a veces con exigencia, y gracias a quienes seguimos avanzando hoy.</t>
  </si>
  <si>
    <t>SombreOlivevert2</t>
  </si>
  <si>
    <t>Chartreuse clair.003 délavé.284</t>
  </si>
  <si>
    <t>Magenta foncé</t>
  </si>
  <si>
    <t>Magenta foncé.777</t>
  </si>
  <si>
    <t>Vermeil</t>
  </si>
  <si>
    <t>Rouge clair.003</t>
  </si>
  <si>
    <t>OliveDrab1</t>
  </si>
  <si>
    <t>Chartreuse clair.051</t>
  </si>
  <si>
    <t>Violet</t>
  </si>
  <si>
    <t>Magenta foncé.888 délavé.533</t>
  </si>
  <si>
    <t>pierre à feu 1</t>
  </si>
  <si>
    <t>Rouge clair.031</t>
  </si>
  <si>
    <t>Vert pistache</t>
  </si>
  <si>
    <t>Chartreuse clair.097 délavé.188</t>
  </si>
  <si>
    <t>Violet noirâtre</t>
  </si>
  <si>
    <t>Magenta foncé.963 délavé.734</t>
  </si>
  <si>
    <t>Brun 1</t>
  </si>
  <si>
    <t>Rouge clair.054</t>
  </si>
  <si>
    <t>SombreOlivevert1</t>
  </si>
  <si>
    <t>Chartreuse clair.169</t>
  </si>
  <si>
    <t>Noir violacé</t>
  </si>
  <si>
    <t>Magenta foncé.966 délavé.924</t>
  </si>
  <si>
    <t xml:space="preserve">Tomate </t>
  </si>
  <si>
    <t>Rouge clair.066</t>
  </si>
  <si>
    <t>Blanc de lait</t>
  </si>
  <si>
    <t>Chartreuse clair.931 délavé.752</t>
  </si>
  <si>
    <t>Free Speech Magenta</t>
  </si>
  <si>
    <t>Magenta lég. fuchsia foncé.117 délavé.248</t>
  </si>
  <si>
    <t>Rouge capucine</t>
  </si>
  <si>
    <t>Rouge clair.078</t>
  </si>
  <si>
    <t>OliveDrab2</t>
  </si>
  <si>
    <t>Chartreuse foncé.097 délavé.099</t>
  </si>
  <si>
    <t>Violet rougeâtre très profond</t>
  </si>
  <si>
    <t>Magenta lég. fuchsia foncé.897 délavé.194</t>
  </si>
  <si>
    <t>Nacarat</t>
  </si>
  <si>
    <t>Rouge clair.089 délavé.057</t>
  </si>
  <si>
    <t>Vert tilleul</t>
  </si>
  <si>
    <t>Chartreuse foncé.267 délavé.241</t>
  </si>
  <si>
    <t>Violet rougeâtre très foncé</t>
  </si>
  <si>
    <t>Magenta lég. fuchsia foncé.955 délavé.391</t>
  </si>
  <si>
    <t>Rose jaunâtre moyen</t>
  </si>
  <si>
    <t>Rouge clair.091 délavé.659</t>
  </si>
  <si>
    <t>SombreOlivevert3</t>
  </si>
  <si>
    <t>Chartreuse foncé.275 délavé.295</t>
  </si>
  <si>
    <t>Violet très clair</t>
  </si>
  <si>
    <t>Magenta lég. violet clair.214 délavé.726</t>
  </si>
  <si>
    <t xml:space="preserve">léger Corail </t>
  </si>
  <si>
    <t>Rouge clair.098 délavé.278</t>
  </si>
  <si>
    <t>OliveDrab3</t>
  </si>
  <si>
    <t>Chartreuse foncé.348 délavé.103</t>
  </si>
  <si>
    <t>Zinzolin</t>
  </si>
  <si>
    <t>Magenta lég. violet foncé.808 délavé.006</t>
  </si>
  <si>
    <t>Rose moyen</t>
  </si>
  <si>
    <t>Rouge clair.117 délavé.597</t>
  </si>
  <si>
    <t>Jaune vert</t>
  </si>
  <si>
    <t>Chartreuse foncé.355 délavé.104</t>
  </si>
  <si>
    <t>Violet très foncé</t>
  </si>
  <si>
    <t>Magenta lég. violet foncé.954 délavé.434</t>
  </si>
  <si>
    <t>Rose franc</t>
  </si>
  <si>
    <t>Rouge clair.127 délavé.397</t>
  </si>
  <si>
    <t>SombreOlivevert4</t>
  </si>
  <si>
    <t>Chartreuse foncé.685 délavé.311</t>
  </si>
  <si>
    <t>Mi-bleu mi-azur</t>
  </si>
  <si>
    <t xml:space="preserve">Saumon </t>
  </si>
  <si>
    <t>Rouge clair.132 délavé.099</t>
  </si>
  <si>
    <t>OliveDrab</t>
  </si>
  <si>
    <t>Chartreuse foncé.704 délavé.118</t>
  </si>
  <si>
    <t>DodgerBleu</t>
  </si>
  <si>
    <t>Mi-bleu mi-azur clair.013</t>
  </si>
  <si>
    <t>Rose jaunâtre franc</t>
  </si>
  <si>
    <t>Rouge clair.139 délavé.139</t>
  </si>
  <si>
    <t>OliveDrab4</t>
  </si>
  <si>
    <t>Chartreuse foncé.717 délavé.118</t>
  </si>
  <si>
    <t>Bleu violacé très pâle</t>
  </si>
  <si>
    <t>Mi-bleu mi-azur clair.294 délavé.684</t>
  </si>
  <si>
    <t>IndianRouge 1</t>
  </si>
  <si>
    <t>Rouge clair.150</t>
  </si>
  <si>
    <t>SombreOlivevert</t>
  </si>
  <si>
    <t>Chartreuse foncé.817 délavé.326</t>
  </si>
  <si>
    <t>CornflowerBleu</t>
  </si>
  <si>
    <t>Mi-bleu mi-azur foncé.016 délavé.270</t>
  </si>
  <si>
    <t>Incarnat</t>
  </si>
  <si>
    <t>Rouge clair.165</t>
  </si>
  <si>
    <t>Vert olive foncé grisâtre</t>
  </si>
  <si>
    <t>Chartreuse foncé.936 délavé.790</t>
  </si>
  <si>
    <t>Sombre Turquoise</t>
  </si>
  <si>
    <t>Mi-bleu mi-azur foncé.117 délavé.382</t>
  </si>
  <si>
    <t>Neige 3</t>
  </si>
  <si>
    <t>Rouge clair.210 délavé.967</t>
  </si>
  <si>
    <t>Vert chartreuse</t>
  </si>
  <si>
    <t>Chartreuse lég. jaune foncé.035 délavé.069</t>
  </si>
  <si>
    <t>DodgerBleu2</t>
  </si>
  <si>
    <t>Mi-bleu mi-azur foncé.130 délavé.028</t>
  </si>
  <si>
    <t>Incarnadin</t>
  </si>
  <si>
    <t>Rouge clair.305 délavé.025</t>
  </si>
  <si>
    <t>Vert jaune vif</t>
  </si>
  <si>
    <t>Chartreuse lég. jaune foncé.523</t>
  </si>
  <si>
    <t>Bleu charron</t>
  </si>
  <si>
    <t>Mi-bleu mi-azur foncé.148 délavé.655</t>
  </si>
  <si>
    <t>RosyBrun 2</t>
  </si>
  <si>
    <t>Rouge clair.324 délavé.419</t>
  </si>
  <si>
    <t>Vert jaune franc</t>
  </si>
  <si>
    <t>Chartreuse lég. jaune foncé.616 délavé.149</t>
  </si>
  <si>
    <t>Bleu roi</t>
  </si>
  <si>
    <t>Mi-bleu mi-azur foncé.164 délavé.077</t>
  </si>
  <si>
    <t>Rose jaunâtre clair</t>
  </si>
  <si>
    <t>Rouge clair.455 délavé.341</t>
  </si>
  <si>
    <t>Vert olive</t>
  </si>
  <si>
    <t>Chartreuse lég. jaune foncé.708 délavé.120</t>
  </si>
  <si>
    <t>DodgerBleu3</t>
  </si>
  <si>
    <t>Mi-bleu mi-azur foncé.372 délavé.030</t>
  </si>
  <si>
    <t>Rose vif</t>
  </si>
  <si>
    <t>Rouge clair.471</t>
  </si>
  <si>
    <t>Vert militaire</t>
  </si>
  <si>
    <t>Chartreuse lég. jaune foncé.802 délavé.597</t>
  </si>
  <si>
    <t>Denim</t>
  </si>
  <si>
    <t>Mi-bleu mi-azur foncé.475 délavé.029</t>
  </si>
  <si>
    <t>Rose pâle</t>
  </si>
  <si>
    <t>Rouge clair.513 délavé.711</t>
  </si>
  <si>
    <t>Vert olive grisâtre</t>
  </si>
  <si>
    <t>Chartreuse lég. jaune foncé.839 délavé.757</t>
  </si>
  <si>
    <t>Bleu bleuet</t>
  </si>
  <si>
    <t>Mi-bleu mi-azur foncé.475 délavé.354</t>
  </si>
  <si>
    <t>RosyBrun 1</t>
  </si>
  <si>
    <t>Rouge clair.542</t>
  </si>
  <si>
    <t>Vert olive moyen</t>
  </si>
  <si>
    <t>Chartreuse lég. jaune foncé.868 délavé.265</t>
  </si>
  <si>
    <t>Lapis-lazuli</t>
  </si>
  <si>
    <t>Mi-bleu mi-azur foncé.638 délavé.112</t>
  </si>
  <si>
    <t>Rose clair</t>
  </si>
  <si>
    <t>Rouge clair.547 délavé.227</t>
  </si>
  <si>
    <t>Vert olive franc</t>
  </si>
  <si>
    <t>Chartreuse lég. jaune foncé.918</t>
  </si>
  <si>
    <t>Bleu turquin</t>
  </si>
  <si>
    <t>Mi-bleu mi-azur foncé.680 délavé.358</t>
  </si>
  <si>
    <t>Neige 2</t>
  </si>
  <si>
    <t>Rouge clair.678 délavé.878</t>
  </si>
  <si>
    <t>Vert olive profond</t>
  </si>
  <si>
    <t>Chartreuse lég. jaune foncé.970</t>
  </si>
  <si>
    <t>DodgerBleu4</t>
  </si>
  <si>
    <t>Mi-bleu mi-azur foncé.728 délavé.038</t>
  </si>
  <si>
    <t xml:space="preserve">Neige </t>
  </si>
  <si>
    <t>Rouge clair.957</t>
  </si>
  <si>
    <t>Vert lime</t>
  </si>
  <si>
    <t>Chartreuse lég. vert clair.024 délavé.035</t>
  </si>
  <si>
    <t>Ardoise</t>
  </si>
  <si>
    <t>Mi-bleu mi-azur foncé.740 délavé.823</t>
  </si>
  <si>
    <t>Rouge feu</t>
  </si>
  <si>
    <t>Rouge foncé.009</t>
  </si>
  <si>
    <t>vertJaune</t>
  </si>
  <si>
    <t>Chartreuse lég. vert clair.030</t>
  </si>
  <si>
    <t>Bleu de cobalt (pigment)</t>
  </si>
  <si>
    <t>Mi-bleu mi-azur foncé.774 délavé.148</t>
  </si>
  <si>
    <t>IndianRouge 2</t>
  </si>
  <si>
    <t>Rouge foncé.011 délavé.263</t>
  </si>
  <si>
    <t>Vert anis</t>
  </si>
  <si>
    <t>Chartreuse lég. vert foncé.093 délavé.210</t>
  </si>
  <si>
    <t>Bleu de minuit</t>
  </si>
  <si>
    <t>Mi-bleu mi-azur foncé.861</t>
  </si>
  <si>
    <t>Rose grisâtre</t>
  </si>
  <si>
    <t>Rouge foncé.013 délavé.865</t>
  </si>
  <si>
    <t>Asperge</t>
  </si>
  <si>
    <t>Chartreuse lég. vert foncé.530 délavé.466</t>
  </si>
  <si>
    <t>Bleu marine</t>
  </si>
  <si>
    <t>Mi-bleu mi-azur foncé.923 délavé.023</t>
  </si>
  <si>
    <t>RosyBrun 3</t>
  </si>
  <si>
    <t>Rouge foncé.045 délavé.705</t>
  </si>
  <si>
    <t>Vert avocat</t>
  </si>
  <si>
    <t>Chartreuse lég. vert foncé.768 délavé.008</t>
  </si>
  <si>
    <t>Moyen Ardoise Bleu</t>
  </si>
  <si>
    <t>Mi-bleu mi-violet</t>
  </si>
  <si>
    <t>Rose profond</t>
  </si>
  <si>
    <t>Rouge foncé.047 délavé.360</t>
  </si>
  <si>
    <t>Cyan secondaire</t>
  </si>
  <si>
    <t>Cyan</t>
  </si>
  <si>
    <t>Pourpre 1</t>
  </si>
  <si>
    <t>Mi-bleu mi-violet clair.031</t>
  </si>
  <si>
    <t>Rouge de Mars (pigment)</t>
  </si>
  <si>
    <t>Rouge foncé.065 délavé.008</t>
  </si>
  <si>
    <t>léger Cyan3</t>
  </si>
  <si>
    <t>Cyan clair.084 délavé.833</t>
  </si>
  <si>
    <t>MoyenPourpre 2</t>
  </si>
  <si>
    <t>Mi-bleu mi-violet clair.057 délavé.300</t>
  </si>
  <si>
    <t>Gris tourterelle</t>
  </si>
  <si>
    <t>Rouge foncé.073 délavé.909</t>
  </si>
  <si>
    <t>SombreArdoise gris 2</t>
  </si>
  <si>
    <t>Cyan clair.133 délavé.326</t>
  </si>
  <si>
    <t>MoyenPourpre 1</t>
  </si>
  <si>
    <t>Mi-bleu mi-violet clair.231</t>
  </si>
  <si>
    <t>Rose jaunâtre profond</t>
  </si>
  <si>
    <t>Rouge foncé.079 délavé.271</t>
  </si>
  <si>
    <t>Aigue-marine</t>
  </si>
  <si>
    <t>Cyan clair.139 délavé.139</t>
  </si>
  <si>
    <t>Gris de lin</t>
  </si>
  <si>
    <t>Mi-bleu mi-violet clair.441 délavé.563</t>
  </si>
  <si>
    <t>Tomate 2</t>
  </si>
  <si>
    <t>Rouge foncé.084 délavé.125</t>
  </si>
  <si>
    <t>azure3</t>
  </si>
  <si>
    <t>Cyan clair.160 délavé.909</t>
  </si>
  <si>
    <t>Bleu-violet très clair</t>
  </si>
  <si>
    <t>Mi-bleu mi-violet clair.638</t>
  </si>
  <si>
    <t>Brun 2</t>
  </si>
  <si>
    <t>Rouge foncé.096 délavé.102</t>
  </si>
  <si>
    <t>Turquoise</t>
  </si>
  <si>
    <t>Cyan clair.254 délavé.464</t>
  </si>
  <si>
    <t>Pourpre 2</t>
  </si>
  <si>
    <t>Mi-bleu mi-violet foncé.115 délavé.060</t>
  </si>
  <si>
    <t>pierre à feu 2</t>
  </si>
  <si>
    <t>Rouge foncé.115 délavé.060</t>
  </si>
  <si>
    <t>PaleTurquoise2</t>
  </si>
  <si>
    <t>Cyan clair.291 délavé.399</t>
  </si>
  <si>
    <t>Moyen Orchid</t>
  </si>
  <si>
    <t>Mi-bleu mi-violet foncé.117 délavé.382</t>
  </si>
  <si>
    <t>Garance</t>
  </si>
  <si>
    <t>Rouge foncé.136 délavé.012</t>
  </si>
  <si>
    <t>PaleTurquoise</t>
  </si>
  <si>
    <t>Cyan clair.296 délavé.402</t>
  </si>
  <si>
    <t>BleuViolet</t>
  </si>
  <si>
    <t>Mi-bleu mi-violet foncé.209 délavé.064</t>
  </si>
  <si>
    <t>Rouge grenadine</t>
  </si>
  <si>
    <t>Rouge foncé.139 délavé.097</t>
  </si>
  <si>
    <t>SombreArdoise gris 1</t>
  </si>
  <si>
    <t>Cyan clair.318</t>
  </si>
  <si>
    <t>MoyenPourpre 3</t>
  </si>
  <si>
    <t>Mi-bleu mi-violet foncé.238 délavé.379</t>
  </si>
  <si>
    <t>Rouge 2</t>
  </si>
  <si>
    <t>Rouge foncé.142</t>
  </si>
  <si>
    <t>léger Cyan2</t>
  </si>
  <si>
    <t>Cyan clair.503 délavé.570</t>
  </si>
  <si>
    <t>Bleu-violet vif</t>
  </si>
  <si>
    <t>Mi-bleu mi-violet foncé.266 délavé.370</t>
  </si>
  <si>
    <t>OrangeRouge 2</t>
  </si>
  <si>
    <t>PaleTurquoise1</t>
  </si>
  <si>
    <t>Cyan clair.506</t>
  </si>
  <si>
    <t>Pourpre 3</t>
  </si>
  <si>
    <t>Mi-bleu mi-violet foncé.362 délavé.063</t>
  </si>
  <si>
    <t>Rouge d'aniline</t>
  </si>
  <si>
    <t>Rouge foncé.149</t>
  </si>
  <si>
    <t>azure2</t>
  </si>
  <si>
    <t>Cyan clair.610 délavé.725</t>
  </si>
  <si>
    <t xml:space="preserve">Free Speech gris </t>
  </si>
  <si>
    <t>Mi-bleu mi-violet foncé.648 délavé.554</t>
  </si>
  <si>
    <t>Corail</t>
  </si>
  <si>
    <t>Rouge foncé.196 délavé.001</t>
  </si>
  <si>
    <t>léger Cyan</t>
  </si>
  <si>
    <t>Cyan clair.751</t>
  </si>
  <si>
    <t>MoyenPourpre 4</t>
  </si>
  <si>
    <t>Mi-bleu mi-violet foncé.667 délavé.398</t>
  </si>
  <si>
    <t xml:space="preserve">RosyBrun </t>
  </si>
  <si>
    <t>Rouge foncé.205 délavé.712</t>
  </si>
  <si>
    <t>azure</t>
  </si>
  <si>
    <t>Cyan clair.875</t>
  </si>
  <si>
    <t>Bleu-violet moyen</t>
  </si>
  <si>
    <t>Mi-bleu mi-violet foncé.693 délavé.521</t>
  </si>
  <si>
    <t>Gueules (héraldique)</t>
  </si>
  <si>
    <t>Rouge foncé.227 délavé.017</t>
  </si>
  <si>
    <t>Opalin</t>
  </si>
  <si>
    <t>Cyan clair.891</t>
  </si>
  <si>
    <t>Bleu-violet grisâtre</t>
  </si>
  <si>
    <t>Mi-bleu mi-violet foncé.777 délavé.680</t>
  </si>
  <si>
    <t>Rose foncé</t>
  </si>
  <si>
    <t>Rouge foncé.241 délavé.589</t>
  </si>
  <si>
    <t>Blanc lunaire</t>
  </si>
  <si>
    <t>Cyan clair.898 délavé.171</t>
  </si>
  <si>
    <t>léger Bleu</t>
  </si>
  <si>
    <t>Mi-cyan mi-azur clair.223 délavé.525</t>
  </si>
  <si>
    <t>Rouge tomate</t>
  </si>
  <si>
    <t>Rouge foncé.255 délavé.022</t>
  </si>
  <si>
    <t>Blanc de zinc (pigment)</t>
  </si>
  <si>
    <t>Cyan clair.915 délavé.204</t>
  </si>
  <si>
    <t>léger Bleu2</t>
  </si>
  <si>
    <t>Mi-cyan mi-azur clair.313 délavé.412</t>
  </si>
  <si>
    <t xml:space="preserve">IndianRouge </t>
  </si>
  <si>
    <t>Rouge foncé.270 délavé.307</t>
  </si>
  <si>
    <t>Cyan clair</t>
  </si>
  <si>
    <t>Cyan foncé.018 délavé.052</t>
  </si>
  <si>
    <t>Azurin</t>
  </si>
  <si>
    <t>Mi-cyan mi-azur clair.397 délavé.029</t>
  </si>
  <si>
    <t>Rouge vermillon</t>
  </si>
  <si>
    <t>Rouge foncé.285 délavé.002</t>
  </si>
  <si>
    <t>PaleTurquoise3</t>
  </si>
  <si>
    <t>Cyan foncé.068 délavé.673</t>
  </si>
  <si>
    <t>léger Bleu1</t>
  </si>
  <si>
    <t>Mi-cyan mi-azur clair.530</t>
  </si>
  <si>
    <t>IndianRouge 3</t>
  </si>
  <si>
    <t>Rouge foncé.287 délavé.267</t>
  </si>
  <si>
    <t>Moyen Turquoise</t>
  </si>
  <si>
    <t>Cyan foncé.117 délavé.382</t>
  </si>
  <si>
    <t>léger Bleu3</t>
  </si>
  <si>
    <t>Mi-cyan mi-azur foncé.050 délavé.699</t>
  </si>
  <si>
    <t>Rouge d'alizarine (pigment)</t>
  </si>
  <si>
    <t>Rouge foncé.299 délavé.001</t>
  </si>
  <si>
    <t>Bleu givré</t>
  </si>
  <si>
    <t>Cyan foncé.138 délavé.519</t>
  </si>
  <si>
    <t>Bleu verdâtre clair</t>
  </si>
  <si>
    <t>Mi-cyan mi-azur foncé.350 délavé.426</t>
  </si>
  <si>
    <t>Tomate 3</t>
  </si>
  <si>
    <t>Rouge foncé.339 délavé.130</t>
  </si>
  <si>
    <t>cyan2</t>
  </si>
  <si>
    <t>Cyan foncé.142</t>
  </si>
  <si>
    <t>Bleu verdâtre brillant</t>
  </si>
  <si>
    <t>Mi-cyan mi-azur foncé.483 délavé.068</t>
  </si>
  <si>
    <t>Brun 3</t>
  </si>
  <si>
    <t>Rouge foncé.347 délavé.107</t>
  </si>
  <si>
    <t>SombreArdoise gris 3</t>
  </si>
  <si>
    <t>Cyan foncé.183 délavé.486</t>
  </si>
  <si>
    <t>léger Bleu4</t>
  </si>
  <si>
    <t>Mi-cyan mi-azur foncé.589 délavé.703</t>
  </si>
  <si>
    <t>Rouge foncé.354 délavé.108</t>
  </si>
  <si>
    <t>MoyenTurquoise</t>
  </si>
  <si>
    <t>Cyan foncé.287 délavé.191</t>
  </si>
  <si>
    <t>Bleu verdâtre profond</t>
  </si>
  <si>
    <t>Mi-cyan mi-azur foncé.662 délavé.170</t>
  </si>
  <si>
    <t>pierre à feu 3</t>
  </si>
  <si>
    <t>Rouge foncé.362 délavé.063</t>
  </si>
  <si>
    <t>SombreTurquoise</t>
  </si>
  <si>
    <t>Cyan foncé.355</t>
  </si>
  <si>
    <t>Bleu verdâtre moyen</t>
  </si>
  <si>
    <t>Mi-cyan mi-azur foncé.707 délavé.265</t>
  </si>
  <si>
    <t>Rouge groseille</t>
  </si>
  <si>
    <t>Rouge foncé.366 délavé.009</t>
  </si>
  <si>
    <t>cyan3</t>
  </si>
  <si>
    <t>Cyan foncé.382</t>
  </si>
  <si>
    <t>Bleu verdâtre foncé</t>
  </si>
  <si>
    <t>Mi-cyan mi-azur foncé.898</t>
  </si>
  <si>
    <t>Rouge 3</t>
  </si>
  <si>
    <t>Rouge foncé.382</t>
  </si>
  <si>
    <t>Bleu des mers du sud</t>
  </si>
  <si>
    <t>Cyan foncé.388</t>
  </si>
  <si>
    <t>Bleu pétrole</t>
  </si>
  <si>
    <t>Mi-cyan mi-azur foncé.901 délavé.257</t>
  </si>
  <si>
    <t>OrangeRouge 3</t>
  </si>
  <si>
    <t>azure4</t>
  </si>
  <si>
    <t>Cyan foncé.499 délavé.937</t>
  </si>
  <si>
    <t>Vert turquoise</t>
  </si>
  <si>
    <t>Mi-cyan mi-émeraude clair.006 délavé.017</t>
  </si>
  <si>
    <t>Rouge coquelicot</t>
  </si>
  <si>
    <t>Rouge foncé.427</t>
  </si>
  <si>
    <t>CadetBleu0</t>
  </si>
  <si>
    <t>Cyan foncé.520 délavé.498</t>
  </si>
  <si>
    <t>Vert bleuâtre très clair</t>
  </si>
  <si>
    <t>Mi-cyan mi-émeraude clair.050 délavé.555</t>
  </si>
  <si>
    <t>Rouge franc</t>
  </si>
  <si>
    <t>Rouge foncé.436 délavé.185</t>
  </si>
  <si>
    <t>Cadet Bleu</t>
  </si>
  <si>
    <t>Cyan foncé.525 délavé.503</t>
  </si>
  <si>
    <t>Vert bleuâtre brillant</t>
  </si>
  <si>
    <t>Mi-cyan mi-émeraude foncé.610</t>
  </si>
  <si>
    <t>Rouge fraise</t>
  </si>
  <si>
    <t>Rouge foncé.439 délavé.111</t>
  </si>
  <si>
    <t>léger Cyan4</t>
  </si>
  <si>
    <t>Cyan foncé.532 délavé.862</t>
  </si>
  <si>
    <t>Sombre vert copper</t>
  </si>
  <si>
    <t>Mi-cyan mi-émeraude foncé.740 délavé.553</t>
  </si>
  <si>
    <t xml:space="preserve">Free Speech Rouge </t>
  </si>
  <si>
    <t>Rouge foncé.464</t>
  </si>
  <si>
    <t>PaleTurquoise4</t>
  </si>
  <si>
    <t>Cyan foncé.595 délavé.684</t>
  </si>
  <si>
    <t>Gris verdâtre foncé</t>
  </si>
  <si>
    <t>Mi-cyan mi-émeraude foncé.820 délavé.889</t>
  </si>
  <si>
    <t>Neige 4</t>
  </si>
  <si>
    <t>Rouge foncé.475 délavé.985</t>
  </si>
  <si>
    <t>SombreArdoise gris 4</t>
  </si>
  <si>
    <t>Cyan foncé.645 délavé.499</t>
  </si>
  <si>
    <t>Vert foncé grisâtre</t>
  </si>
  <si>
    <t>Mi-cyan mi-émeraude foncé.882 délavé.752</t>
  </si>
  <si>
    <t>Rouge vif</t>
  </si>
  <si>
    <t>Rouge foncé.476</t>
  </si>
  <si>
    <t>Bleu sarcelle</t>
  </si>
  <si>
    <t>Cyan foncé.721</t>
  </si>
  <si>
    <t>Vert jaune clair</t>
  </si>
  <si>
    <t>Mi-jaune mi-chartreuse foncé.020 délavé.527</t>
  </si>
  <si>
    <t>Rouge écrevisse</t>
  </si>
  <si>
    <t>Rouge foncé.488 délavé.001</t>
  </si>
  <si>
    <t>cyan4</t>
  </si>
  <si>
    <t>Cyan foncé.734</t>
  </si>
  <si>
    <t>Vert jaune brillant</t>
  </si>
  <si>
    <t>Mi-jaune mi-chartreuse foncé.193 délavé.247</t>
  </si>
  <si>
    <t>Rouge cerise</t>
  </si>
  <si>
    <t>Rouge foncé.491 délavé.013</t>
  </si>
  <si>
    <t>Sarcelle</t>
  </si>
  <si>
    <t>Cyan foncé.777</t>
  </si>
  <si>
    <t>Vert jaune grisâtre</t>
  </si>
  <si>
    <t>Mi-jaune mi-chartreuse foncé.484 délavé.768</t>
  </si>
  <si>
    <t>Rouge moyen</t>
  </si>
  <si>
    <t>Rouge foncé.504 délavé.322</t>
  </si>
  <si>
    <t xml:space="preserve">Sombre Ardoise gris </t>
  </si>
  <si>
    <t>Cyan foncé.888 délavé.533</t>
  </si>
  <si>
    <t>Vert jaune moyen</t>
  </si>
  <si>
    <t>Mi-jaune mi-chartreuse foncé.559 délavé.496</t>
  </si>
  <si>
    <t>Rouge cardinal</t>
  </si>
  <si>
    <t>Rouge foncé.507 délavé.021</t>
  </si>
  <si>
    <t>Vert bleuâtre foncé</t>
  </si>
  <si>
    <t>Cyan foncé.926</t>
  </si>
  <si>
    <t>Vert kaki</t>
  </si>
  <si>
    <t>Mi-jaune mi-chartreuse foncé.707 délavé.237</t>
  </si>
  <si>
    <t xml:space="preserve">pierre à feu </t>
  </si>
  <si>
    <t>Rouge foncé.529 délavé.071</t>
  </si>
  <si>
    <t>Vert bleuâtre très foncé</t>
  </si>
  <si>
    <t>Cyan foncé.976</t>
  </si>
  <si>
    <t>Vert Véronèse (pigment)</t>
  </si>
  <si>
    <t>Mi-jaune mi-chartreuse foncé.848 délavé.209</t>
  </si>
  <si>
    <t>Orange rougeâtre profond</t>
  </si>
  <si>
    <t>Rouge foncé.576 délavé.063</t>
  </si>
  <si>
    <t>Dorian (IPJ)</t>
  </si>
  <si>
    <t>Cyan foncé.989 délavé.568</t>
  </si>
  <si>
    <t>Or</t>
  </si>
  <si>
    <t>Mi-jaune mi-orange</t>
  </si>
  <si>
    <t xml:space="preserve">Brun </t>
  </si>
  <si>
    <t>Rouge foncé.585 délavé.117</t>
  </si>
  <si>
    <t>turquoise1</t>
  </si>
  <si>
    <t>Cyan lég. azur</t>
  </si>
  <si>
    <t>Jaune impérial</t>
  </si>
  <si>
    <t>Mi-jaune mi-orange clair.039</t>
  </si>
  <si>
    <t>RosyBrun 4</t>
  </si>
  <si>
    <t>Rouge foncé.586 délavé.712</t>
  </si>
  <si>
    <t>Bleu verdâtre très clair</t>
  </si>
  <si>
    <t>Cyan lég. azur clair.063 délavé.594</t>
  </si>
  <si>
    <t>Jaune paille</t>
  </si>
  <si>
    <t>Mi-jaune mi-orange clair.058 délavé.018</t>
  </si>
  <si>
    <t>Brun 0</t>
  </si>
  <si>
    <t>Rouge foncé.590 délavé.118</t>
  </si>
  <si>
    <t>CadetBleu2</t>
  </si>
  <si>
    <t>Cyan lég. azur clair.137 délavé.328</t>
  </si>
  <si>
    <t>Jaune brillant</t>
  </si>
  <si>
    <t>Mi-jaune mi-orange clair.074 délavé.093</t>
  </si>
  <si>
    <t>Rouge d'Andrinople</t>
  </si>
  <si>
    <t>Rouge foncé.594 délavé.001</t>
  </si>
  <si>
    <t>PowderBleu</t>
  </si>
  <si>
    <t>Cyan lég. azur clair.239 délavé.536</t>
  </si>
  <si>
    <t>Jaune nankin</t>
  </si>
  <si>
    <t>Mi-jaune mi-orange clair.079 délavé.148</t>
  </si>
  <si>
    <t>Rouge grisâtre</t>
  </si>
  <si>
    <t>Rouge foncé.598 délavé.570</t>
  </si>
  <si>
    <t>CadetBleu1</t>
  </si>
  <si>
    <t>Cyan lég. azur clair.323</t>
  </si>
  <si>
    <t>léger Dorérod2</t>
  </si>
  <si>
    <t>Mi-jaune mi-orange clair.089 délavé.311</t>
  </si>
  <si>
    <t>Fraise écrasée</t>
  </si>
  <si>
    <t>Rouge foncé.601 délavé.092</t>
  </si>
  <si>
    <t>turquoise2</t>
  </si>
  <si>
    <t>Cyan lég. azur foncé.142</t>
  </si>
  <si>
    <t>léger Dorérod</t>
  </si>
  <si>
    <t>Rouge Bismarck</t>
  </si>
  <si>
    <t>Rouge foncé.612 délavé.015</t>
  </si>
  <si>
    <t>CadetBleu3</t>
  </si>
  <si>
    <t>Cyan lég. azur foncé.180 délavé.492</t>
  </si>
  <si>
    <t>Vanille</t>
  </si>
  <si>
    <t>Mi-jaune mi-orange clair.090 délavé.531</t>
  </si>
  <si>
    <t>Dusty Rose</t>
  </si>
  <si>
    <t>Rouge foncé.627 délavé.699</t>
  </si>
  <si>
    <t>turquoise3</t>
  </si>
  <si>
    <t>Cyan lég. azur foncé.382</t>
  </si>
  <si>
    <t>Jaune clair</t>
  </si>
  <si>
    <t>Mi-jaune mi-orange clair.156 délavé.142</t>
  </si>
  <si>
    <t>Rouge carmin</t>
  </si>
  <si>
    <t>Rouge foncé.686</t>
  </si>
  <si>
    <t>Iris Bleu</t>
  </si>
  <si>
    <t>Cyan lég. azur foncé.413 délavé.003</t>
  </si>
  <si>
    <t>Jaune maïs</t>
  </si>
  <si>
    <t>Mi-jaune mi-orange clair.185</t>
  </si>
  <si>
    <t>IndianRouge 4</t>
  </si>
  <si>
    <t>Rouge foncé.689 délavé.286</t>
  </si>
  <si>
    <t>Gris plomb</t>
  </si>
  <si>
    <t>Cyan lég. azur foncé.574 délavé.932</t>
  </si>
  <si>
    <t>léger Dorérod1</t>
  </si>
  <si>
    <t>Mi-jaune mi-orange clair.266</t>
  </si>
  <si>
    <t>Mandarian Orange</t>
  </si>
  <si>
    <t>Rouge foncé.704 délavé.118</t>
  </si>
  <si>
    <t>CadetBleu4</t>
  </si>
  <si>
    <t>Cyan lég. azur foncé.643 délavé.508</t>
  </si>
  <si>
    <t>Jaune pâle</t>
  </si>
  <si>
    <t>Mi-jaune mi-orange clair.315 délavé.295</t>
  </si>
  <si>
    <t>Brun 4</t>
  </si>
  <si>
    <t>Rouge foncé.716 délavé.123</t>
  </si>
  <si>
    <t>Bleu canard</t>
  </si>
  <si>
    <t>Cyan lég. azur foncé.667 délavé.007</t>
  </si>
  <si>
    <t>Bis (héraldique)</t>
  </si>
  <si>
    <t>Mi-jaune mi-orange clair.406 délavé.395</t>
  </si>
  <si>
    <t>Scarlet</t>
  </si>
  <si>
    <t>Rouge foncé.721 délavé.063</t>
  </si>
  <si>
    <t>turquoise4</t>
  </si>
  <si>
    <t>Cyan lég. azur foncé.734</t>
  </si>
  <si>
    <t>Jaune de Naples (pigment)</t>
  </si>
  <si>
    <t>Mi-jaune mi-orange clair.512</t>
  </si>
  <si>
    <t>pierre à feu 4</t>
  </si>
  <si>
    <t>Rouge foncé.723 délavé.077</t>
  </si>
  <si>
    <t>Bleu turquoise</t>
  </si>
  <si>
    <t>Cyan lég. émeraude clair.002 délavé.035</t>
  </si>
  <si>
    <t>Platine</t>
  </si>
  <si>
    <t>Mi-jaune mi-orange clair.524 délavé.180</t>
  </si>
  <si>
    <t>Rouge 4</t>
  </si>
  <si>
    <t>Rouge foncé.734</t>
  </si>
  <si>
    <t>turquoise</t>
  </si>
  <si>
    <t>Cyan lég. émeraude foncé.195 délavé.134</t>
  </si>
  <si>
    <t>Blanc jaunâtre</t>
  </si>
  <si>
    <t>Mi-jaune mi-orange clair.554 délavé.563</t>
  </si>
  <si>
    <t>OrangeRouge 4</t>
  </si>
  <si>
    <t>Vert bleuâtre clair</t>
  </si>
  <si>
    <t>Cyan lég. émeraude foncé.435 délavé.490</t>
  </si>
  <si>
    <t>cornsilk</t>
  </si>
  <si>
    <t>Mi-jaune mi-orange clair.722</t>
  </si>
  <si>
    <t>Rouge profond</t>
  </si>
  <si>
    <t>Rouge foncé.750 délavé.090</t>
  </si>
  <si>
    <t>léger marin vert</t>
  </si>
  <si>
    <t>Cyan lég. émeraude foncé.531 délavé.064</t>
  </si>
  <si>
    <t>Bouton d'or</t>
  </si>
  <si>
    <t>Mi-jaune mi-orange foncé.020 délavé.012</t>
  </si>
  <si>
    <t>Rouge sang</t>
  </si>
  <si>
    <t>Rouge foncé.756 délavé.014</t>
  </si>
  <si>
    <t>Vert bleuâtre vif</t>
  </si>
  <si>
    <t>Cyan lég. émeraude foncé.746</t>
  </si>
  <si>
    <t>Gris clair</t>
  </si>
  <si>
    <t>Mi-jaune mi-orange foncé.035 délavé.976</t>
  </si>
  <si>
    <t xml:space="preserve">Marron </t>
  </si>
  <si>
    <t>Rouge foncé.777</t>
  </si>
  <si>
    <t>Vert bleuâtre moyen</t>
  </si>
  <si>
    <t>Cyan lég. émeraude foncé.773 délavé.284</t>
  </si>
  <si>
    <t>Jaune de Mars</t>
  </si>
  <si>
    <t>Mi-jaune mi-orange foncé.051 délavé.191</t>
  </si>
  <si>
    <t>Rouge foncé.777 délavé.514</t>
  </si>
  <si>
    <t>Vert bleuâtre franc</t>
  </si>
  <si>
    <t>Cyan lég. émeraude foncé.798</t>
  </si>
  <si>
    <t>Jaune bouton d’or</t>
  </si>
  <si>
    <t>Mi-jaune mi-orange foncé.070 délavé.013</t>
  </si>
  <si>
    <t>Rouge foncé</t>
  </si>
  <si>
    <t>Rouge foncé.795 délavé.291</t>
  </si>
  <si>
    <t>Vert pin</t>
  </si>
  <si>
    <t>Cyan lég. émeraude foncé.801 délavé.003</t>
  </si>
  <si>
    <t>Jaune auréolin</t>
  </si>
  <si>
    <t>Mi-jaune mi-orange foncé.076 délavé.124</t>
  </si>
  <si>
    <t>Gris foncé rougeâtre</t>
  </si>
  <si>
    <t>Rouge foncé.806 délavé.846</t>
  </si>
  <si>
    <t>Vert bleuâtre profond</t>
  </si>
  <si>
    <t>Cyan lég. émeraude foncé.939</t>
  </si>
  <si>
    <t>Gris jaunâtre</t>
  </si>
  <si>
    <t>Mi-jaune mi-orange foncé.085 délavé.842</t>
  </si>
  <si>
    <t>Sang de bœuf</t>
  </si>
  <si>
    <t>Rouge foncé.822</t>
  </si>
  <si>
    <t>Vert très pâle</t>
  </si>
  <si>
    <t>Émeraude clair.375 délavé.653</t>
  </si>
  <si>
    <t>Safran</t>
  </si>
  <si>
    <t>Mi-jaune mi-orange foncé.092 délavé.019</t>
  </si>
  <si>
    <t>Grenat</t>
  </si>
  <si>
    <t>Rouge foncé.834 délavé.039</t>
  </si>
  <si>
    <t>MintCream</t>
  </si>
  <si>
    <t>Émeraude clair.915</t>
  </si>
  <si>
    <t>Or2</t>
  </si>
  <si>
    <t>Mi-jaune mi-orange foncé.142</t>
  </si>
  <si>
    <t>Bordeaux</t>
  </si>
  <si>
    <t>Rouge foncé.839 délavé.025</t>
  </si>
  <si>
    <t>Vert très clair</t>
  </si>
  <si>
    <t>Émeraude foncé.076 délavé.604</t>
  </si>
  <si>
    <t>Chamois</t>
  </si>
  <si>
    <t>Mi-jaune mi-orange foncé.160 délavé.481</t>
  </si>
  <si>
    <t>Bourgogne</t>
  </si>
  <si>
    <t>Rouge foncé.843 délavé.050</t>
  </si>
  <si>
    <t>Vert pâle</t>
  </si>
  <si>
    <t>Émeraude foncé.350 délavé.845</t>
  </si>
  <si>
    <t>léger Dorérod3</t>
  </si>
  <si>
    <t>Mi-jaune mi-orange foncé.213 délavé.428</t>
  </si>
  <si>
    <t>Rouge foncé grisâtre</t>
  </si>
  <si>
    <t>Rouge foncé.858 délavé.691</t>
  </si>
  <si>
    <t>Vert céladon</t>
  </si>
  <si>
    <t>Émeraude foncé.375 délavé.751</t>
  </si>
  <si>
    <t>Jaune grisâtre</t>
  </si>
  <si>
    <t>Mi-jaune mi-orange foncé.229 délavé.579</t>
  </si>
  <si>
    <t>Brun rougeâtre profond</t>
  </si>
  <si>
    <t>Rouge foncé.901 délavé.041</t>
  </si>
  <si>
    <t>Vert clair</t>
  </si>
  <si>
    <t>Émeraude foncé.434 délavé.530</t>
  </si>
  <si>
    <t>Queue-de-vache clair</t>
  </si>
  <si>
    <t>Mi-jaune mi-orange foncé.277 délavé.466</t>
  </si>
  <si>
    <t>Puce</t>
  </si>
  <si>
    <t>Rouge foncé.917 délavé.063</t>
  </si>
  <si>
    <t>Vert brillant</t>
  </si>
  <si>
    <t>Émeraude foncé.484 délavé.196</t>
  </si>
  <si>
    <t>Old Or</t>
  </si>
  <si>
    <t>Mi-jaune mi-orange foncé.323 délavé.136</t>
  </si>
  <si>
    <t>Brun rougeâtre foncé</t>
  </si>
  <si>
    <t>Rouge foncé.937 délavé.401</t>
  </si>
  <si>
    <t>Free Speech Aquamarine</t>
  </si>
  <si>
    <t>Émeraude foncé.653 délavé.003</t>
  </si>
  <si>
    <t>Jaune banane</t>
  </si>
  <si>
    <t>Mi-jaune mi-orange foncé.353 délavé.005</t>
  </si>
  <si>
    <t>léger Rose 2</t>
  </si>
  <si>
    <t>Rouge lég. fuchsia clair.229 délavé.367</t>
  </si>
  <si>
    <t>marin vert</t>
  </si>
  <si>
    <t>Émeraude foncé.704 délavé.118</t>
  </si>
  <si>
    <t>Or3</t>
  </si>
  <si>
    <t>Mi-jaune mi-orange foncé.382</t>
  </si>
  <si>
    <t>Rose 2</t>
  </si>
  <si>
    <t>Rouge lég. fuchsia clair.264 délavé.385</t>
  </si>
  <si>
    <t>Vert moyen</t>
  </si>
  <si>
    <t>Émeraude foncé.759 délavé.382</t>
  </si>
  <si>
    <t>Or4</t>
  </si>
  <si>
    <t>Mi-jaune mi-orange foncé.734</t>
  </si>
  <si>
    <t>léger Rose 1</t>
  </si>
  <si>
    <t>Rouge lég. fuchsia clair.432</t>
  </si>
  <si>
    <t>Vert franc</t>
  </si>
  <si>
    <t>Émeraude foncé.802</t>
  </si>
  <si>
    <t>Gris de maure</t>
  </si>
  <si>
    <t>Mi-jaune mi-orange foncé.797 délavé.580</t>
  </si>
  <si>
    <t>Rose 1</t>
  </si>
  <si>
    <t>Rouge lég. fuchsia clair.471</t>
  </si>
  <si>
    <t>Vert profond</t>
  </si>
  <si>
    <t>Émeraude foncé.907</t>
  </si>
  <si>
    <t>Violet rougeâtre moyen</t>
  </si>
  <si>
    <t>Mi-magenta mi-fuchsia foncé.596 délavé.555</t>
  </si>
  <si>
    <t xml:space="preserve">léger Rose </t>
  </si>
  <si>
    <t>Rouge lég. fuchsia clair.477</t>
  </si>
  <si>
    <t>aquamarine2</t>
  </si>
  <si>
    <t>Émeraude lég. cyan clair.047 délavé.297</t>
  </si>
  <si>
    <t xml:space="preserve">Sombre Pourpre </t>
  </si>
  <si>
    <t>Mi-magenta mi-fuchsia foncé.736 délavé.108</t>
  </si>
  <si>
    <t xml:space="preserve">Rose </t>
  </si>
  <si>
    <t>Rouge lég. fuchsia clair.536</t>
  </si>
  <si>
    <t>Vert opaline</t>
  </si>
  <si>
    <t>Émeraude lég. cyan clair.062 délavé.546</t>
  </si>
  <si>
    <t>Violet rougeâtre vif</t>
  </si>
  <si>
    <t>Mi-magenta mi-fuchsia foncé.750</t>
  </si>
  <si>
    <t>Pelure d'oignon (œnologie)</t>
  </si>
  <si>
    <t>Rouge lég. fuchsia foncé.089 délavé.524</t>
  </si>
  <si>
    <t>aquamarine</t>
  </si>
  <si>
    <t>Émeraude lég. cyan clair.220</t>
  </si>
  <si>
    <t>Gris foncé violacé</t>
  </si>
  <si>
    <t>Mi-magenta mi-fuchsia foncé.790 délavé.908</t>
  </si>
  <si>
    <t>Rose 3</t>
  </si>
  <si>
    <t>Rouge lég. fuchsia foncé.090 délavé.641</t>
  </si>
  <si>
    <t>Blanc verdâtre</t>
  </si>
  <si>
    <t>Émeraude lég. cyan clair.594 délavé.737</t>
  </si>
  <si>
    <t>Violet rougeâtre profond</t>
  </si>
  <si>
    <t>Mi-magenta mi-fuchsia foncé.808 délavé.242</t>
  </si>
  <si>
    <t>léger Rose 3</t>
  </si>
  <si>
    <t>Rouge lég. fuchsia foncé.111 délavé.609</t>
  </si>
  <si>
    <t>MoyenAquamarine</t>
  </si>
  <si>
    <t>Émeraude lég. cyan foncé.243 délavé.366</t>
  </si>
  <si>
    <t>Violet rougeâtre foncé</t>
  </si>
  <si>
    <t>Mi-magenta mi-fuchsia foncé.843 délavé.546</t>
  </si>
  <si>
    <t>Rouge violacé clair grisâtre</t>
  </si>
  <si>
    <t>Rouge lég. fuchsia foncé.316 délavé.720</t>
  </si>
  <si>
    <t>Gris verdâtre</t>
  </si>
  <si>
    <t>Émeraude lég. cyan foncé.529 délavé.903</t>
  </si>
  <si>
    <t>Violet foncé grisâtre</t>
  </si>
  <si>
    <t>Mi-magenta mi-fuchsia foncé.862 délavé.781</t>
  </si>
  <si>
    <t>Rouge framboise</t>
  </si>
  <si>
    <t>Rouge lég. fuchsia foncé.394 délavé.087</t>
  </si>
  <si>
    <t>Glauque</t>
  </si>
  <si>
    <t>Émeraude lég. cyan foncé.530 délavé.566</t>
  </si>
  <si>
    <t>Violet brillant</t>
  </si>
  <si>
    <t>Mi-magenta mi-violet clair.123 délavé.465</t>
  </si>
  <si>
    <t>Lie de vin</t>
  </si>
  <si>
    <t>Rouge lég. fuchsia foncé.565 délavé.062</t>
  </si>
  <si>
    <t>aquamarine4</t>
  </si>
  <si>
    <t>Émeraude lég. cyan foncé.671 délavé.380</t>
  </si>
  <si>
    <t>MoyenOrchid1</t>
  </si>
  <si>
    <t>Mi-magenta mi-violet clair.139</t>
  </si>
  <si>
    <t>Rose 4</t>
  </si>
  <si>
    <t>Rouge lég. fuchsia foncé.603 délavé.657</t>
  </si>
  <si>
    <t>Vert grisâtre</t>
  </si>
  <si>
    <t>Émeraude lég. cyan foncé.711 délavé.811</t>
  </si>
  <si>
    <t>Héliotrope</t>
  </si>
  <si>
    <t>Mi-magenta mi-violet clair.178</t>
  </si>
  <si>
    <t>léger Rose 4</t>
  </si>
  <si>
    <t>Rouge lég. fuchsia foncé.614 délavé.620</t>
  </si>
  <si>
    <t>Viride</t>
  </si>
  <si>
    <t>Émeraude lég. cyan foncé.715 délavé.378</t>
  </si>
  <si>
    <t>MoyenOrchid2</t>
  </si>
  <si>
    <t>Mi-magenta mi-violet foncé.022 délavé.245</t>
  </si>
  <si>
    <t>Pourpre</t>
  </si>
  <si>
    <t>Rouge lég. fuchsia foncé.645 délavé.024</t>
  </si>
  <si>
    <t>Vert foncé</t>
  </si>
  <si>
    <t>Émeraude lég. cyan foncé.911 délavé.253</t>
  </si>
  <si>
    <t>Violet clair</t>
  </si>
  <si>
    <t>Mi-magenta mi-violet foncé.155 délavé.732</t>
  </si>
  <si>
    <t>Passe-velours</t>
  </si>
  <si>
    <t>Rouge lég. fuchsia foncé.686 délavé.141</t>
  </si>
  <si>
    <t>Vert très foncé</t>
  </si>
  <si>
    <t>Émeraude lég. cyan foncé.951 délavé.486</t>
  </si>
  <si>
    <t>MoyenOrchid</t>
  </si>
  <si>
    <t>Mi-magenta mi-violet foncé.246 délavé.253</t>
  </si>
  <si>
    <t>Amarante</t>
  </si>
  <si>
    <t>Rouge lég. fuchsia foncé.690 délavé.143</t>
  </si>
  <si>
    <t>Noir verdâtre</t>
  </si>
  <si>
    <t>Émeraude lég. cyan foncé.969 délavé.869</t>
  </si>
  <si>
    <t>MoyenOrchid3</t>
  </si>
  <si>
    <t>Mi-magenta mi-violet foncé.293 délavé.250</t>
  </si>
  <si>
    <t>Rouge très profond</t>
  </si>
  <si>
    <t>Rouge lég. fuchsia foncé.885 délavé.046</t>
  </si>
  <si>
    <t>Vert noirâtre</t>
  </si>
  <si>
    <t>Émeraude lég. cyan foncé.971 délavé.732</t>
  </si>
  <si>
    <t>Violet vif</t>
  </si>
  <si>
    <t>Mi-magenta mi-violet foncé.488 délavé.312</t>
  </si>
  <si>
    <t>Cassis</t>
  </si>
  <si>
    <t>Rouge lég. fuchsia foncé.955 délavé.026</t>
  </si>
  <si>
    <t>MoyenPrintempsvert</t>
  </si>
  <si>
    <t>Émeraude lég. vert foncé.043</t>
  </si>
  <si>
    <t>Violet moyen</t>
  </si>
  <si>
    <t>Mi-magenta mi-violet foncé.599 délavé.609</t>
  </si>
  <si>
    <t>Rouge noirâtre</t>
  </si>
  <si>
    <t>Rouge lég. fuchsia foncé.959 délavé.614</t>
  </si>
  <si>
    <t>Vert vif</t>
  </si>
  <si>
    <t>Émeraude lég. vert foncé.746</t>
  </si>
  <si>
    <t>Violet franc</t>
  </si>
  <si>
    <t>Mi-magenta mi-violet foncé.607 délavé.495</t>
  </si>
  <si>
    <t>chocolate1</t>
  </si>
  <si>
    <t>Rouge lég. orange clair.018</t>
  </si>
  <si>
    <t xml:space="preserve">Neon Rose </t>
  </si>
  <si>
    <t>Fuchsia clair.162</t>
  </si>
  <si>
    <t>MoyenOrchid4</t>
  </si>
  <si>
    <t>Mi-magenta mi-violet foncé.693 délavé.262</t>
  </si>
  <si>
    <t xml:space="preserve">SombreSaumon </t>
  </si>
  <si>
    <t>Rouge lég. orange clair.021 délavé.369</t>
  </si>
  <si>
    <t xml:space="preserve">Violet Rouge </t>
  </si>
  <si>
    <t>Fuchsia foncé.355 délavé.104</t>
  </si>
  <si>
    <t>Violet profond</t>
  </si>
  <si>
    <t>Mi-magenta mi-violet foncé.817 délavé.326</t>
  </si>
  <si>
    <t>léger Saumon 2</t>
  </si>
  <si>
    <t>Rouge lég. orange clair.033 délavé.293</t>
  </si>
  <si>
    <t>Marron 3</t>
  </si>
  <si>
    <t>Fuchsia foncé.359 délavé.072</t>
  </si>
  <si>
    <t>Violet foncé</t>
  </si>
  <si>
    <t>Mi-magenta mi-violet foncé.841 délavé.596</t>
  </si>
  <si>
    <t>Sienne 1</t>
  </si>
  <si>
    <t>Rouge lég. orange clair.066</t>
  </si>
  <si>
    <t>Mauve (héraldique)</t>
  </si>
  <si>
    <t>Fuchsia foncé.591 délavé.466</t>
  </si>
  <si>
    <t xml:space="preserve">Profond Rose </t>
  </si>
  <si>
    <t>Mi-rouge mi-fuchsia clair.007</t>
  </si>
  <si>
    <t xml:space="preserve">Corail </t>
  </si>
  <si>
    <t>Rouge lég. orange clair.084</t>
  </si>
  <si>
    <t>Marron 4</t>
  </si>
  <si>
    <t>Fuchsia foncé.722 délavé.086</t>
  </si>
  <si>
    <t>Rose fuchsia</t>
  </si>
  <si>
    <t>Mi-rouge mi-fuchsia clair.035 délavé.036</t>
  </si>
  <si>
    <t>MistyRose3</t>
  </si>
  <si>
    <t>Rouge lég. orange clair.089 délavé.838</t>
  </si>
  <si>
    <t>Rouge violacé très profond</t>
  </si>
  <si>
    <t>Fuchsia foncé.901 délavé.132</t>
  </si>
  <si>
    <t>VioletRouge 1</t>
  </si>
  <si>
    <t>Mi-rouge mi-fuchsia clair.051</t>
  </si>
  <si>
    <t>Corail 1</t>
  </si>
  <si>
    <t>Rouge lég. orange clair.097</t>
  </si>
  <si>
    <t>Rouge violacé très foncé</t>
  </si>
  <si>
    <t>Fuchsia foncé.951 délavé.310</t>
  </si>
  <si>
    <t>PaleVioletRouge 2</t>
  </si>
  <si>
    <t>Mi-rouge mi-fuchsia clair.057 délavé.300</t>
  </si>
  <si>
    <t>Saumon 1</t>
  </si>
  <si>
    <t>Rouge lég. orange clair.147</t>
  </si>
  <si>
    <t>Aubergine</t>
  </si>
  <si>
    <t>Fuchsia foncé.960</t>
  </si>
  <si>
    <t>Rose violacé franc</t>
  </si>
  <si>
    <t>Mi-rouge mi-fuchsia clair.079 délavé.443</t>
  </si>
  <si>
    <t>Rose thé</t>
  </si>
  <si>
    <t>Rouge lég. orange clair.150</t>
  </si>
  <si>
    <t>Gris clair violacé</t>
  </si>
  <si>
    <t>Fuchsia lég. magenta clair.023 délavé.964</t>
  </si>
  <si>
    <t>Rose</t>
  </si>
  <si>
    <t>Mi-rouge mi-fuchsia clair.139 délavé.040</t>
  </si>
  <si>
    <t xml:space="preserve">léger Saumon </t>
  </si>
  <si>
    <t>Rouge lég. orange clair.202</t>
  </si>
  <si>
    <t>Violet rougeâtre clair</t>
  </si>
  <si>
    <t>Fuchsia lég. magenta foncé.279 délavé.662</t>
  </si>
  <si>
    <t>LavenderBlush3</t>
  </si>
  <si>
    <t>Mi-rouge mi-fuchsia clair.160 délavé.909</t>
  </si>
  <si>
    <t>Rose jaunâtre vif</t>
  </si>
  <si>
    <t>Rouge lég. orange clair.385</t>
  </si>
  <si>
    <t>Violet rougeâtre pâle</t>
  </si>
  <si>
    <t>Fuchsia lég. magenta foncé.327 délavé.779</t>
  </si>
  <si>
    <t>PaleVioletRouge 1</t>
  </si>
  <si>
    <t>Mi-rouge mi-fuchsia clair.231</t>
  </si>
  <si>
    <t>Pêche</t>
  </si>
  <si>
    <t>Rouge lég. orange clair.465 délavé.065</t>
  </si>
  <si>
    <t>Rose Mountbatten</t>
  </si>
  <si>
    <t>Fuchsia lég. magenta foncé.471 délavé.763</t>
  </si>
  <si>
    <t>Rose violacé clair</t>
  </si>
  <si>
    <t>Mi-rouge mi-fuchsia clair.372 délavé.425</t>
  </si>
  <si>
    <t>MistyRose2</t>
  </si>
  <si>
    <t>Rouge lég. orange clair.510 délavé.578</t>
  </si>
  <si>
    <t>Gris violacé</t>
  </si>
  <si>
    <t>Fuchsia lég. magenta foncé.491 délavé.953</t>
  </si>
  <si>
    <t>Rose dragée</t>
  </si>
  <si>
    <t>Mi-rouge mi-fuchsia clair.521 délavé.036</t>
  </si>
  <si>
    <t>MistyRose</t>
  </si>
  <si>
    <t>Rouge lég. orange clair.758</t>
  </si>
  <si>
    <t>Violet rougeâtre franc</t>
  </si>
  <si>
    <t>Fuchsia lég. magenta foncé.567 délavé.379</t>
  </si>
  <si>
    <t>Rose violacé brillant</t>
  </si>
  <si>
    <t>Mi-rouge mi-fuchsia clair.586</t>
  </si>
  <si>
    <t>Saumon 2</t>
  </si>
  <si>
    <t>Rouge lég. orange foncé.014 délavé.259</t>
  </si>
  <si>
    <t>Violet rougeâtre grisâtre</t>
  </si>
  <si>
    <t>Fuchsia lég. magenta foncé.632 délavé.723</t>
  </si>
  <si>
    <t>LavenderBlush</t>
  </si>
  <si>
    <t>Mi-rouge mi-fuchsia clair.875</t>
  </si>
  <si>
    <t>Corail 2</t>
  </si>
  <si>
    <t>Rouge lég. orange foncé.057 délavé.179</t>
  </si>
  <si>
    <t>Violine</t>
  </si>
  <si>
    <t>Fuchsia lég. magenta foncé.633 délavé.009</t>
  </si>
  <si>
    <t>Rose violacé moyen</t>
  </si>
  <si>
    <t>Mi-rouge mi-fuchsia foncé.009 délavé.642</t>
  </si>
  <si>
    <t>Carotte</t>
  </si>
  <si>
    <t>Rouge lég. orange foncé.082 délavé.025</t>
  </si>
  <si>
    <t>Violet d'évêque</t>
  </si>
  <si>
    <t>Fuchsia lég. magenta foncé.774 délavé.449</t>
  </si>
  <si>
    <t>VioletRouge 2</t>
  </si>
  <si>
    <t>Mi-rouge mi-fuchsia foncé.097 délavé.099</t>
  </si>
  <si>
    <t>Sienne 2</t>
  </si>
  <si>
    <t>Rouge lég. orange foncé.084 délavé.125</t>
  </si>
  <si>
    <t>Colombin (vieilli)</t>
  </si>
  <si>
    <t>Fuchsia lég. magenta foncé.787 délavé.588</t>
  </si>
  <si>
    <t xml:space="preserve">PaleVioletRouge </t>
  </si>
  <si>
    <t>Mi-rouge mi-fuchsia foncé.117 délavé.382</t>
  </si>
  <si>
    <t>chocolate2</t>
  </si>
  <si>
    <t>Rouge lég. orange foncé.126 délavé.036</t>
  </si>
  <si>
    <t>Rose bonbon</t>
  </si>
  <si>
    <t>Fuchsia lég. rouge clair.006 délavé.103</t>
  </si>
  <si>
    <t>Profond Rose 2</t>
  </si>
  <si>
    <t>Mi-rouge mi-fuchsia foncé.135 délavé.014</t>
  </si>
  <si>
    <t>Orange rougeâtre vif</t>
  </si>
  <si>
    <t>Rouge lég. orange foncé.217 délavé.043</t>
  </si>
  <si>
    <t>HotRose 2</t>
  </si>
  <si>
    <t>Fuchsia lég. rouge clair.009 délavé.285</t>
  </si>
  <si>
    <t>PaleVioletRouge 3</t>
  </si>
  <si>
    <t>Mi-rouge mi-fuchsia foncé.238 délavé.379</t>
  </si>
  <si>
    <t>Rose jaunâtre foncé</t>
  </si>
  <si>
    <t>Rouge lég. orange foncé.241 délavé.523</t>
  </si>
  <si>
    <t xml:space="preserve">Spicy Rose </t>
  </si>
  <si>
    <t>Fuchsia lég. rouge clair.012</t>
  </si>
  <si>
    <t>Rose violacé foncé</t>
  </si>
  <si>
    <t>Mi-rouge mi-fuchsia foncé.242 délavé.570</t>
  </si>
  <si>
    <t>Orange rougeâtre franc</t>
  </si>
  <si>
    <t>Rouge lég. orange foncé.254 délavé.123</t>
  </si>
  <si>
    <t>Marron 1</t>
  </si>
  <si>
    <t>Fuchsia lég. rouge clair.036</t>
  </si>
  <si>
    <t>Magenta fushia (encre)</t>
  </si>
  <si>
    <t>Mi-rouge mi-fuchsia foncé.285</t>
  </si>
  <si>
    <t>léger Saumon 3</t>
  </si>
  <si>
    <t>Rouge lég. orange foncé.254 délavé.342</t>
  </si>
  <si>
    <t>Cuisse de nymphe émue</t>
  </si>
  <si>
    <t>Fuchsia lég. rouge clair.147</t>
  </si>
  <si>
    <t>Rouge violacé vif</t>
  </si>
  <si>
    <t>Mi-rouge mi-fuchsia foncé.311 délavé.187</t>
  </si>
  <si>
    <t>Saumon 3</t>
  </si>
  <si>
    <t>Rouge lég. orange foncé.289 délavé.261</t>
  </si>
  <si>
    <t>HotRose 1</t>
  </si>
  <si>
    <t>Fuchsia lég. rouge clair.162</t>
  </si>
  <si>
    <t>VioletRouge 3</t>
  </si>
  <si>
    <t>Mi-rouge mi-fuchsia foncé.348 délavé.103</t>
  </si>
  <si>
    <t>Orange rougeâtre moyen</t>
  </si>
  <si>
    <t>Rouge lég. orange foncé.309 délavé.250</t>
  </si>
  <si>
    <t>Rose violacé pâle</t>
  </si>
  <si>
    <t>Fuchsia lég. rouge clair.423 délavé.654</t>
  </si>
  <si>
    <t>Profond Rose 3</t>
  </si>
  <si>
    <t>Mi-rouge mi-fuchsia foncé.377 délavé.017</t>
  </si>
  <si>
    <t>Corail 3</t>
  </si>
  <si>
    <t>Rouge lég. orange foncé.319 délavé.184</t>
  </si>
  <si>
    <t>Blanc violacé</t>
  </si>
  <si>
    <t>Fuchsia lég. rouge clair.585 délavé.908</t>
  </si>
  <si>
    <t>Rouge violacé franc</t>
  </si>
  <si>
    <t>Mi-rouge mi-fuchsia foncé.480 délavé.233</t>
  </si>
  <si>
    <t>Rouge clair grisâtre</t>
  </si>
  <si>
    <t>Rouge lég. orange foncé.335 délavé.717</t>
  </si>
  <si>
    <t>LavenderBlush2</t>
  </si>
  <si>
    <t>Fuchsia lég. rouge clair.610 délavé.725</t>
  </si>
  <si>
    <t>Rouge violacé moyen</t>
  </si>
  <si>
    <t>Mi-rouge mi-fuchsia foncé.513 délavé.354</t>
  </si>
  <si>
    <t>Sienne 3</t>
  </si>
  <si>
    <t>Rouge lég. orange foncé.339 délavé.130</t>
  </si>
  <si>
    <t>Cuisse de nymphe</t>
  </si>
  <si>
    <t>Fuchsia lég. rouge clair.795 délavé.085</t>
  </si>
  <si>
    <t>Mi-rouge mi-fuchsia foncé.526 délavé.131</t>
  </si>
  <si>
    <t>Orange brûlée</t>
  </si>
  <si>
    <t>Rouge lég. orange foncé.388</t>
  </si>
  <si>
    <t>Rose violacé grisâtre</t>
  </si>
  <si>
    <t>Fuchsia lég. rouge foncé.056 délavé.827</t>
  </si>
  <si>
    <t>Rouge violacé grisâtre</t>
  </si>
  <si>
    <t>Mi-rouge mi-fuchsia foncé.589 délavé.582</t>
  </si>
  <si>
    <t>Orange rougeâtre grisâtre</t>
  </si>
  <si>
    <t>Rouge lég. orange foncé.418 délavé.402</t>
  </si>
  <si>
    <t>Rose violacé profond</t>
  </si>
  <si>
    <t>Fuchsia lég. rouge foncé.098 délavé.367</t>
  </si>
  <si>
    <t>PaleVioletRouge 4</t>
  </si>
  <si>
    <t>Mi-rouge mi-fuchsia foncé.667 délavé.398</t>
  </si>
  <si>
    <t>Brun rougeâtre clair</t>
  </si>
  <si>
    <t>Rouge lég. orange foncé.440 délavé.569</t>
  </si>
  <si>
    <t>Marron 2</t>
  </si>
  <si>
    <t>Fuchsia lég. rouge foncé.110 délavé.070</t>
  </si>
  <si>
    <t>VioletRouge 4</t>
  </si>
  <si>
    <t>Mi-rouge mi-fuchsia foncé.717 délavé.118</t>
  </si>
  <si>
    <t>Gris rougeâtre</t>
  </si>
  <si>
    <t>Rouge lég. orange foncé.497 délavé.874</t>
  </si>
  <si>
    <t>HotRose 3</t>
  </si>
  <si>
    <t>Fuchsia lég. rouge foncé.260 délavé.330</t>
  </si>
  <si>
    <t>Profond Rose 4</t>
  </si>
  <si>
    <t>Mi-rouge mi-fuchsia foncé.731 délavé.022</t>
  </si>
  <si>
    <t>MistyRose4</t>
  </si>
  <si>
    <t>Rouge lég. orange foncé.528 délavé.871</t>
  </si>
  <si>
    <t>Rose balais (minéraux)</t>
  </si>
  <si>
    <t>Fuchsia lég. rouge foncé.292 délavé.416</t>
  </si>
  <si>
    <t>Rouge violacé foncé</t>
  </si>
  <si>
    <t>Mi-rouge mi-fuchsia foncé.826 délavé.371</t>
  </si>
  <si>
    <t>Rouge tomette</t>
  </si>
  <si>
    <t>Rouge lég. orange foncé.532 délavé.154</t>
  </si>
  <si>
    <t xml:space="preserve">VioletRouge </t>
  </si>
  <si>
    <t>Fuchsia lég. rouge foncé.347 délavé.046</t>
  </si>
  <si>
    <t>Rouge très foncé</t>
  </si>
  <si>
    <t>Mi-rouge mi-fuchsia foncé.939 délavé.287</t>
  </si>
  <si>
    <t>Ambre rouge</t>
  </si>
  <si>
    <t>Rouge lég. orange foncé.569 délavé.020</t>
  </si>
  <si>
    <t>Rouge magenta ou rouge primaire</t>
  </si>
  <si>
    <t>Fuchsia lég. rouge foncé.413 délavé.026</t>
  </si>
  <si>
    <t>Noir rougeâtre</t>
  </si>
  <si>
    <t>Mi-rouge mi-fuchsia foncé.963 délavé.807</t>
  </si>
  <si>
    <t>Aquilain (chevaux)</t>
  </si>
  <si>
    <t>Rouge lég. orange foncé.570 délavé.012</t>
  </si>
  <si>
    <t>LavenderBlush4</t>
  </si>
  <si>
    <t>Fuchsia lég. rouge foncé.499 délavé.937</t>
  </si>
  <si>
    <t>Mi-rouge mi-orange</t>
  </si>
  <si>
    <t>Rouge lég. orange foncé.612 délavé.142</t>
  </si>
  <si>
    <t>HotRose 4</t>
  </si>
  <si>
    <t>Fuchsia lég. rouge foncé.689 délavé.286</t>
  </si>
  <si>
    <t>SombreOrange</t>
  </si>
  <si>
    <t>Orange rougeâtre foncé</t>
  </si>
  <si>
    <t>Rouge lég. orange foncé.616 délavé.174</t>
  </si>
  <si>
    <t>Prune</t>
  </si>
  <si>
    <t>Fuchsia lég. rouge foncé.766 délavé.061</t>
  </si>
  <si>
    <t>Gris rosé</t>
  </si>
  <si>
    <t>Mi-rouge mi-orange clair.001 délavé.918</t>
  </si>
  <si>
    <t>Feuille-morte</t>
  </si>
  <si>
    <t>Rouge lég. orange foncé.647 délavé.144</t>
  </si>
  <si>
    <t>Rouge violacé profond</t>
  </si>
  <si>
    <t>Fuchsia lég. rouge foncé.796 délavé.092</t>
  </si>
  <si>
    <t>Orange brillant</t>
  </si>
  <si>
    <t>Mi-rouge mi-orange clair.035 délavé.036</t>
  </si>
  <si>
    <t>Auburn (cheveux)</t>
  </si>
  <si>
    <t>Rouge lég. orange foncé.650 délavé.021</t>
  </si>
  <si>
    <t>Étain oxydé</t>
  </si>
  <si>
    <t>Gris</t>
  </si>
  <si>
    <t>Saumon</t>
  </si>
  <si>
    <t>Mi-rouge mi-orange clair.035 délavé.124</t>
  </si>
  <si>
    <t>léger Saumon 4</t>
  </si>
  <si>
    <t>Rouge lég. orange foncé.676 délavé.354</t>
  </si>
  <si>
    <t>gris 73</t>
  </si>
  <si>
    <t>Gris clair.011</t>
  </si>
  <si>
    <t>Carnation (héraldique)</t>
  </si>
  <si>
    <t>Mi-rouge mi-orange clair.413 délavé.030</t>
  </si>
  <si>
    <t>Saumon 4</t>
  </si>
  <si>
    <t>Rouge lég. orange foncé.691 délavé.278</t>
  </si>
  <si>
    <t>gris 74</t>
  </si>
  <si>
    <t>Gris clair.035</t>
  </si>
  <si>
    <t>Blanc rosé</t>
  </si>
  <si>
    <t>Mi-rouge mi-orange clair.585 délavé.835</t>
  </si>
  <si>
    <t>Corail 4</t>
  </si>
  <si>
    <t>Rouge lég. orange foncé.704 délavé.201</t>
  </si>
  <si>
    <t xml:space="preserve">gris </t>
  </si>
  <si>
    <t>Gris clair.047</t>
  </si>
  <si>
    <t>Coquille d'œuf</t>
  </si>
  <si>
    <t>Mi-rouge mi-orange clair.734 délavé.130</t>
  </si>
  <si>
    <t>Senois (héraldique)</t>
  </si>
  <si>
    <t>Rouge lég. orange foncé.707 délavé.126</t>
  </si>
  <si>
    <t>gris 75</t>
  </si>
  <si>
    <t>Gris clair.059</t>
  </si>
  <si>
    <t>Rose jaunâtre grisâtre</t>
  </si>
  <si>
    <t>Mi-rouge mi-orange foncé.046 délavé.786</t>
  </si>
  <si>
    <t>Tomate 4</t>
  </si>
  <si>
    <t>Rouge lég. orange foncé.713 délavé.141</t>
  </si>
  <si>
    <t>gris , Silver</t>
  </si>
  <si>
    <t>Gris clair.071</t>
  </si>
  <si>
    <t>Orange vif</t>
  </si>
  <si>
    <t>Mi-rouge mi-orange foncé.101</t>
  </si>
  <si>
    <t>Sienne 4</t>
  </si>
  <si>
    <t>gris 76</t>
  </si>
  <si>
    <t>Gris clair.096</t>
  </si>
  <si>
    <t>Tan</t>
  </si>
  <si>
    <t>Mi-rouge mi-orange foncé.117 délavé.382</t>
  </si>
  <si>
    <t>Acajou</t>
  </si>
  <si>
    <t>Rouge lég. orange foncé.733 délavé.095</t>
  </si>
  <si>
    <t>gris 77</t>
  </si>
  <si>
    <t>Gris clair.121</t>
  </si>
  <si>
    <t>Orange franc</t>
  </si>
  <si>
    <t>Mi-rouge mi-orange foncé.122 délavé.063</t>
  </si>
  <si>
    <t>Brun rougeâtre franc</t>
  </si>
  <si>
    <t>Rouge lég. orange foncé.737 délavé.067</t>
  </si>
  <si>
    <t>gris 78</t>
  </si>
  <si>
    <t>Gris clair.158</t>
  </si>
  <si>
    <t>SombreOrange2</t>
  </si>
  <si>
    <t>Mi-rouge mi-orange foncé.142</t>
  </si>
  <si>
    <t>Brique</t>
  </si>
  <si>
    <t>Rouge lég. orange foncé.750 délavé.090</t>
  </si>
  <si>
    <t>gris 79</t>
  </si>
  <si>
    <t>Gris clair.184</t>
  </si>
  <si>
    <t>Orange</t>
  </si>
  <si>
    <t>Mi-rouge mi-orange foncé.144 délavé.012</t>
  </si>
  <si>
    <t>Brun rougeâtre moyen</t>
  </si>
  <si>
    <t>Rouge lég. orange foncé.756 délavé.376</t>
  </si>
  <si>
    <t>Pinchard (chevaux vieilli)</t>
  </si>
  <si>
    <t>Gris clair.223</t>
  </si>
  <si>
    <t>Feldspath</t>
  </si>
  <si>
    <t>Mi-rouge mi-orange foncé.170 délavé.445</t>
  </si>
  <si>
    <t>Caramel</t>
  </si>
  <si>
    <t>Rouge lég. orange foncé.784</t>
  </si>
  <si>
    <t xml:space="preserve">Very léger gris </t>
  </si>
  <si>
    <t>Gris clair.236</t>
  </si>
  <si>
    <t>Abricot</t>
  </si>
  <si>
    <t>Mi-rouge mi-orange foncé.173 délavé.075</t>
  </si>
  <si>
    <t>Brun rougeâtre grisâtre</t>
  </si>
  <si>
    <t>Rouge lég. orange foncé.792 délavé.638</t>
  </si>
  <si>
    <t>Gris perle</t>
  </si>
  <si>
    <t>Gris clair.250</t>
  </si>
  <si>
    <t>Orange moyen</t>
  </si>
  <si>
    <t>Mi-rouge mi-orange foncé.197 délavé.255</t>
  </si>
  <si>
    <t>Gris brunâtre</t>
  </si>
  <si>
    <t>Rouge lég. orange foncé.809 délavé.857</t>
  </si>
  <si>
    <t>gris 81</t>
  </si>
  <si>
    <t>Gris clair.263</t>
  </si>
  <si>
    <t>Citrouille</t>
  </si>
  <si>
    <t>Mi-rouge mi-orange foncé.249 délavé.019</t>
  </si>
  <si>
    <t>Colorado (cigare)</t>
  </si>
  <si>
    <t>Rouge lég. orange foncé.823 délavé.093</t>
  </si>
  <si>
    <t>gris 82</t>
  </si>
  <si>
    <t>Gris clair.290</t>
  </si>
  <si>
    <t>chocolate</t>
  </si>
  <si>
    <t>Mi-rouge mi-orange foncé.335 délavé.040</t>
  </si>
  <si>
    <t>Brun rougeâtre foncé grisâtre</t>
  </si>
  <si>
    <t>Rouge lég. orange foncé.912 délavé.654</t>
  </si>
  <si>
    <t xml:space="preserve">léger gris </t>
  </si>
  <si>
    <t>Gris clair.317</t>
  </si>
  <si>
    <t>Mi-rouge mi-orange foncé.348 délavé.103</t>
  </si>
  <si>
    <t>Vert primaire</t>
  </si>
  <si>
    <t>Vert</t>
  </si>
  <si>
    <t>gris 83</t>
  </si>
  <si>
    <t>Gris clair.331</t>
  </si>
  <si>
    <t>chocolate3</t>
  </si>
  <si>
    <t>Mi-rouge mi-orange foncé.369 délavé.040</t>
  </si>
  <si>
    <t>Vert jade</t>
  </si>
  <si>
    <t>Vert clair.069 délavé.389</t>
  </si>
  <si>
    <t>gris 84</t>
  </si>
  <si>
    <t>Gris clair.359</t>
  </si>
  <si>
    <t>SombreOrange3</t>
  </si>
  <si>
    <t>Mi-rouge mi-orange foncé.382</t>
  </si>
  <si>
    <t>Palevert2</t>
  </si>
  <si>
    <t>Vert clair.146 délavé.331</t>
  </si>
  <si>
    <t>gris 85</t>
  </si>
  <si>
    <t>Gris clair.401</t>
  </si>
  <si>
    <t>Orange profond</t>
  </si>
  <si>
    <t>Mi-rouge mi-orange foncé.468 délavé.031</t>
  </si>
  <si>
    <t>honeydew3</t>
  </si>
  <si>
    <t>Vert clair.160 délavé.909</t>
  </si>
  <si>
    <t>gris 86</t>
  </si>
  <si>
    <t>Gris clair.429</t>
  </si>
  <si>
    <t>copper</t>
  </si>
  <si>
    <t>Mi-rouge mi-orange foncé.477 délavé.133</t>
  </si>
  <si>
    <t>Palevert</t>
  </si>
  <si>
    <t>Vert clair.288 délavé.097</t>
  </si>
  <si>
    <t>gainsboro</t>
  </si>
  <si>
    <t>Gris clair.444</t>
  </si>
  <si>
    <t>Brun rougeâtre clair grisâtre</t>
  </si>
  <si>
    <t>Mi-rouge mi-orange foncé.504 délavé.718</t>
  </si>
  <si>
    <t>Sombre marin vert2</t>
  </si>
  <si>
    <t>Vert clair.324 délavé.419</t>
  </si>
  <si>
    <t>gris 86/87</t>
  </si>
  <si>
    <t>Gris clair.458</t>
  </si>
  <si>
    <t>Orange brunâtre</t>
  </si>
  <si>
    <t>Mi-rouge mi-orange foncé.526 délavé.175</t>
  </si>
  <si>
    <t>Palevert1</t>
  </si>
  <si>
    <t>Vert clair.332</t>
  </si>
  <si>
    <t>gris 87</t>
  </si>
  <si>
    <t>Gris clair.473</t>
  </si>
  <si>
    <t>Cuivre</t>
  </si>
  <si>
    <t>Mi-rouge mi-orange foncé.540</t>
  </si>
  <si>
    <t>Sombre marin vert1</t>
  </si>
  <si>
    <t>Vert clair.542</t>
  </si>
  <si>
    <t>gris 88</t>
  </si>
  <si>
    <t>Gris clair.502</t>
  </si>
  <si>
    <t>Baillet (chevaux vieilli)</t>
  </si>
  <si>
    <t>Mi-rouge mi-orange foncé.540 délavé.120</t>
  </si>
  <si>
    <t>honeydew2</t>
  </si>
  <si>
    <t>Vert clair.610 délavé.725</t>
  </si>
  <si>
    <t>gris 89</t>
  </si>
  <si>
    <t>Gris clair.547</t>
  </si>
  <si>
    <t>Alezan (chevaux)</t>
  </si>
  <si>
    <t>Mi-rouge mi-orange foncé.584 délavé.097</t>
  </si>
  <si>
    <t>honeydew</t>
  </si>
  <si>
    <t>Vert clair.875</t>
  </si>
  <si>
    <t>gris 90</t>
  </si>
  <si>
    <t>Gris clair.577</t>
  </si>
  <si>
    <t>Sombre Tan</t>
  </si>
  <si>
    <t>Mi-rouge mi-orange foncé.600 délavé.410</t>
  </si>
  <si>
    <t>Sombre marin vert3</t>
  </si>
  <si>
    <t>Vert foncé.045 délavé.705</t>
  </si>
  <si>
    <t>gris 91</t>
  </si>
  <si>
    <t>Gris clair.623</t>
  </si>
  <si>
    <t>Tanné (héraldique)</t>
  </si>
  <si>
    <t>Mi-rouge mi-orange foncé.604 délavé.003</t>
  </si>
  <si>
    <t>Free Speech vert</t>
  </si>
  <si>
    <t>Vert foncé.049 délavé.005</t>
  </si>
  <si>
    <t>gris 92</t>
  </si>
  <si>
    <t>Gris clair.670</t>
  </si>
  <si>
    <t>Tabac</t>
  </si>
  <si>
    <t>Mi-rouge mi-orange foncé.631 délavé.073</t>
  </si>
  <si>
    <t>Vert perroquet</t>
  </si>
  <si>
    <t>Vert foncé.065 délavé.095</t>
  </si>
  <si>
    <t>Étain pur</t>
  </si>
  <si>
    <t>Gris clair.701</t>
  </si>
  <si>
    <t>Rouille</t>
  </si>
  <si>
    <t>Mi-rouge mi-orange foncé.669 délavé.053</t>
  </si>
  <si>
    <t>Vert jaunâtre brillant</t>
  </si>
  <si>
    <t>Vert foncé.129 délavé.488</t>
  </si>
  <si>
    <t>gris 93</t>
  </si>
  <si>
    <t>Gris clair.717</t>
  </si>
  <si>
    <t>Noisette</t>
  </si>
  <si>
    <t>Mi-rouge mi-orange foncé.669 délavé.134</t>
  </si>
  <si>
    <t>Vert jaunâtre clair</t>
  </si>
  <si>
    <t>Vert foncé.137 délavé.686</t>
  </si>
  <si>
    <t>Argile kaolin</t>
  </si>
  <si>
    <t>Gris clair.733</t>
  </si>
  <si>
    <t>Terre de Sienne</t>
  </si>
  <si>
    <t>Mi-rouge mi-orange foncé.685 délavé.229</t>
  </si>
  <si>
    <t>vert2</t>
  </si>
  <si>
    <t>Vert foncé.142</t>
  </si>
  <si>
    <t>gris 94</t>
  </si>
  <si>
    <t>Gris clair.749</t>
  </si>
  <si>
    <t>Sombre Wood</t>
  </si>
  <si>
    <t>Mi-rouge mi-orange foncé.700 délavé.382</t>
  </si>
  <si>
    <t>Palevert3</t>
  </si>
  <si>
    <t>Vert foncé.173 délavé.505</t>
  </si>
  <si>
    <t>gris 95</t>
  </si>
  <si>
    <t>Gris clair.781</t>
  </si>
  <si>
    <t>Claro (cigare)</t>
  </si>
  <si>
    <t>Mi-rouge mi-orange foncé.715 délavé.323</t>
  </si>
  <si>
    <t>Pale vert</t>
  </si>
  <si>
    <t>Vert foncé.205 délavé.712</t>
  </si>
  <si>
    <t>Fumée blanche</t>
  </si>
  <si>
    <t>Gris clair.831</t>
  </si>
  <si>
    <t xml:space="preserve">SaddleBrun </t>
  </si>
  <si>
    <t>Mi-rouge mi-orange foncé.727 délavé.048</t>
  </si>
  <si>
    <t>Vert de gris</t>
  </si>
  <si>
    <t>Vert foncé.306 délavé.890</t>
  </si>
  <si>
    <t>gris 97</t>
  </si>
  <si>
    <t>Gris clair.864</t>
  </si>
  <si>
    <t>SombreOrange4</t>
  </si>
  <si>
    <t>Mi-rouge mi-orange foncé.734</t>
  </si>
  <si>
    <t>Limevert</t>
  </si>
  <si>
    <t>Vert foncé.348 délavé.103</t>
  </si>
  <si>
    <t>gris 98</t>
  </si>
  <si>
    <t>Gris clair.914</t>
  </si>
  <si>
    <t>Brun franc</t>
  </si>
  <si>
    <t>Mi-rouge mi-orange foncé.765 délavé.096</t>
  </si>
  <si>
    <t>vert3</t>
  </si>
  <si>
    <t>Vert foncé.382</t>
  </si>
  <si>
    <t>gris 99</t>
  </si>
  <si>
    <t>Gris clair.948</t>
  </si>
  <si>
    <t>Brun moyen</t>
  </si>
  <si>
    <t>Mi-rouge mi-orange foncé.794 délavé.391</t>
  </si>
  <si>
    <t>Vert pomme</t>
  </si>
  <si>
    <t>Vert foncé.390 délavé.060</t>
  </si>
  <si>
    <t>Albâtre</t>
  </si>
  <si>
    <t>Gris clair.983</t>
  </si>
  <si>
    <t>Brun grisâtre</t>
  </si>
  <si>
    <t>Mi-rouge mi-orange foncé.804 délavé.674</t>
  </si>
  <si>
    <t>honeydew4</t>
  </si>
  <si>
    <t>Vert foncé.499 délavé.937</t>
  </si>
  <si>
    <t>gris 72</t>
  </si>
  <si>
    <t>Gris foncé.024</t>
  </si>
  <si>
    <t>Semi-Sweet Chocolate</t>
  </si>
  <si>
    <t>Mi-rouge mi-orange foncé.827 délavé.234</t>
  </si>
  <si>
    <t>Vert jaunâtre moyen</t>
  </si>
  <si>
    <t>Vert foncé.563 délavé.647</t>
  </si>
  <si>
    <t>gris 71</t>
  </si>
  <si>
    <t>Gris foncé.058</t>
  </si>
  <si>
    <t xml:space="preserve">Very Sombre Brun </t>
  </si>
  <si>
    <t>Mi-rouge mi-orange foncé.853 délavé.474</t>
  </si>
  <si>
    <t>Sombre marin vert4</t>
  </si>
  <si>
    <t>Vert foncé.586 délavé.712</t>
  </si>
  <si>
    <t>gris 70</t>
  </si>
  <si>
    <t>Gris foncé.081</t>
  </si>
  <si>
    <t>Chocolat</t>
  </si>
  <si>
    <t>Mi-rouge mi-orange foncé.876 délavé.269</t>
  </si>
  <si>
    <t>Vert jaunâtre franc</t>
  </si>
  <si>
    <t>Vert foncé.635 délavé.332</t>
  </si>
  <si>
    <t>gris 69</t>
  </si>
  <si>
    <t>Gris foncé.114</t>
  </si>
  <si>
    <t>baker's chocolate</t>
  </si>
  <si>
    <t>Mi-rouge mi-orange foncé.879 délavé.145</t>
  </si>
  <si>
    <t>Palevert4</t>
  </si>
  <si>
    <t>Vert foncé.641 délavé.517</t>
  </si>
  <si>
    <t>Gris acier</t>
  </si>
  <si>
    <t>Gris foncé.125</t>
  </si>
  <si>
    <t>Brun profond</t>
  </si>
  <si>
    <t>Mi-rouge mi-orange foncé.885 délavé.174</t>
  </si>
  <si>
    <t>Sinople (héraldique)</t>
  </si>
  <si>
    <t>Vert foncé.688 délavé.045</t>
  </si>
  <si>
    <t>gris 68</t>
  </si>
  <si>
    <t>Gris foncé.146</t>
  </si>
  <si>
    <t>Marron</t>
  </si>
  <si>
    <t>Mi-rouge mi-orange foncé.898</t>
  </si>
  <si>
    <t>Forest vert, Khaki, Moyen Aquamarine</t>
  </si>
  <si>
    <t>Vert foncé.704 délavé.118</t>
  </si>
  <si>
    <t>gris 67</t>
  </si>
  <si>
    <t>Gris foncé.167</t>
  </si>
  <si>
    <t>Brun sombre grisâtre</t>
  </si>
  <si>
    <t>Mi-rouge mi-orange foncé.923 délavé.685</t>
  </si>
  <si>
    <t>Forestvert</t>
  </si>
  <si>
    <t>Vert foncé.717 délavé.118</t>
  </si>
  <si>
    <t>gris 66</t>
  </si>
  <si>
    <t>Gris foncé.199</t>
  </si>
  <si>
    <t>Brun foncé</t>
  </si>
  <si>
    <t>Mi-rouge mi-orange foncé.933 délavé.281</t>
  </si>
  <si>
    <t>vert4</t>
  </si>
  <si>
    <t>Vert foncé.734</t>
  </si>
  <si>
    <t>gris 65</t>
  </si>
  <si>
    <t>Gris foncé.219</t>
  </si>
  <si>
    <t>Brou de noix</t>
  </si>
  <si>
    <t>Mi-rouge mi-orange foncé.947 délavé.043</t>
  </si>
  <si>
    <t>vert</t>
  </si>
  <si>
    <t>Vert foncé.777</t>
  </si>
  <si>
    <t>gris 64</t>
  </si>
  <si>
    <t>Gris foncé.250</t>
  </si>
  <si>
    <t>Noir brunâtre</t>
  </si>
  <si>
    <t>Mi-rouge mi-orange foncé.966 délavé.702</t>
  </si>
  <si>
    <t>Moyen marin vert</t>
  </si>
  <si>
    <t>Vert foncé.777 délavé.514</t>
  </si>
  <si>
    <t>gris 63</t>
  </si>
  <si>
    <t>Gris foncé.269</t>
  </si>
  <si>
    <t>Cachou</t>
  </si>
  <si>
    <t>Mi-rouge mi-orange foncé.967 délavé.215</t>
  </si>
  <si>
    <t>Vert de vessie</t>
  </si>
  <si>
    <t>Vert foncé.800 délavé.048</t>
  </si>
  <si>
    <t>Gris souris</t>
  </si>
  <si>
    <t>Gris foncé.298</t>
  </si>
  <si>
    <t>chartreuse</t>
  </si>
  <si>
    <t>Mi-vert mi-chartreuse</t>
  </si>
  <si>
    <t>Vert bouteille</t>
  </si>
  <si>
    <t>Vert foncé.847 délavé.034</t>
  </si>
  <si>
    <t>gris 61</t>
  </si>
  <si>
    <t>Gris foncé.317</t>
  </si>
  <si>
    <t>Lawnvert</t>
  </si>
  <si>
    <t>Mi-vert mi-chartreuse foncé.026</t>
  </si>
  <si>
    <t>Sombre vert</t>
  </si>
  <si>
    <t>Vert foncé.867</t>
  </si>
  <si>
    <t>gris 60</t>
  </si>
  <si>
    <t>Gris foncé.345</t>
  </si>
  <si>
    <t>chartreuse2</t>
  </si>
  <si>
    <t>Mi-vert mi-chartreuse foncé.142</t>
  </si>
  <si>
    <t>Vert foncé.888 délavé.533</t>
  </si>
  <si>
    <t>gris 59</t>
  </si>
  <si>
    <t>Gris foncé.373</t>
  </si>
  <si>
    <t>Vert absinthe</t>
  </si>
  <si>
    <t>Mi-vert mi-chartreuse foncé.195 délavé.188</t>
  </si>
  <si>
    <t>Vert jaunâtre très clair</t>
  </si>
  <si>
    <t>Vert lég. chartreuse clair.226 délavé.547</t>
  </si>
  <si>
    <t>gris 58</t>
  </si>
  <si>
    <t>Gris foncé.391</t>
  </si>
  <si>
    <t>chartreuse3</t>
  </si>
  <si>
    <t>Mi-vert mi-chartreuse foncé.382</t>
  </si>
  <si>
    <t>Vert lichen</t>
  </si>
  <si>
    <t>Vert lég. chartreuse foncé.242 délavé.570</t>
  </si>
  <si>
    <t>gris 57</t>
  </si>
  <si>
    <t>Gris foncé.417</t>
  </si>
  <si>
    <t>chartreuse4</t>
  </si>
  <si>
    <t>Mi-vert mi-chartreuse foncé.734</t>
  </si>
  <si>
    <t>Vert prairie</t>
  </si>
  <si>
    <t>Vert lég. chartreuse foncé.282 délavé.128</t>
  </si>
  <si>
    <t>gris 56</t>
  </si>
  <si>
    <t>Gris foncé.434</t>
  </si>
  <si>
    <t>Vert jaune profond</t>
  </si>
  <si>
    <t>Mi-vert mi-chartreuse foncé.805 délavé.238</t>
  </si>
  <si>
    <t>Vert amande</t>
  </si>
  <si>
    <t>Vert lég. chartreuse foncé.284 délavé.436</t>
  </si>
  <si>
    <t>gris 55</t>
  </si>
  <si>
    <t>Gris foncé.459</t>
  </si>
  <si>
    <t>Vert printemps</t>
  </si>
  <si>
    <t>Mi-vert mi-émeraude</t>
  </si>
  <si>
    <t>Vert mousse</t>
  </si>
  <si>
    <t>Vert lég. chartreuse foncé.537 délavé.463</t>
  </si>
  <si>
    <t>gris 54</t>
  </si>
  <si>
    <t>Gris foncé.475</t>
  </si>
  <si>
    <t>Vert menthe à l'eau</t>
  </si>
  <si>
    <t>Mi-vert mi-émeraude clair.042 délavé.107</t>
  </si>
  <si>
    <t>Vert gazon ou herbe</t>
  </si>
  <si>
    <t>Vert lég. chartreuse foncé.636 délavé.096</t>
  </si>
  <si>
    <t>Gris foncé.492</t>
  </si>
  <si>
    <t>marin vert1</t>
  </si>
  <si>
    <t>Mi-vert mi-émeraude clair.093</t>
  </si>
  <si>
    <t>Vert de Hooker</t>
  </si>
  <si>
    <t>Vert lég. chartreuse foncé.916 délavé.055</t>
  </si>
  <si>
    <t>gris 53</t>
  </si>
  <si>
    <t>Gris foncé.499</t>
  </si>
  <si>
    <t>Mi-vert mi-émeraude foncé.009</t>
  </si>
  <si>
    <t>Vert olive foncé</t>
  </si>
  <si>
    <t>Vert lég. chartreuse foncé.931 délavé.584</t>
  </si>
  <si>
    <t>gris 52</t>
  </si>
  <si>
    <t>Gris foncé.515</t>
  </si>
  <si>
    <t>Gris verdâtre clair</t>
  </si>
  <si>
    <t>Mi-vert mi-émeraude foncé.022 délavé.929</t>
  </si>
  <si>
    <t>Vert d'eau</t>
  </si>
  <si>
    <t>Vert lég. émeraude clair.334 délavé.328</t>
  </si>
  <si>
    <t>Fer (héraldique)</t>
  </si>
  <si>
    <t>Gris foncé.523</t>
  </si>
  <si>
    <t>marin vert2</t>
  </si>
  <si>
    <t>Mi-vert mi-émeraude foncé.062 délavé.170</t>
  </si>
  <si>
    <t>Vert émeraude ou Smaragdin</t>
  </si>
  <si>
    <t>Vert lég. émeraude foncé.313 délavé.001</t>
  </si>
  <si>
    <t>gris 51</t>
  </si>
  <si>
    <t>Gris foncé.538</t>
  </si>
  <si>
    <t>Aquamarine</t>
  </si>
  <si>
    <t>Mi-vert mi-émeraude foncé.117 délavé.382</t>
  </si>
  <si>
    <t>Vert menthe</t>
  </si>
  <si>
    <t>Vert lég. émeraude foncé.504 délavé.033</t>
  </si>
  <si>
    <t>Gris fer</t>
  </si>
  <si>
    <t>Gris foncé.560</t>
  </si>
  <si>
    <t>Printempsvert2</t>
  </si>
  <si>
    <t>Mi-vert mi-émeraude foncé.142</t>
  </si>
  <si>
    <t>Vert sauge</t>
  </si>
  <si>
    <t>Vert lég. émeraude foncé.510 délavé.589</t>
  </si>
  <si>
    <t>gris 49</t>
  </si>
  <si>
    <t>Gris foncé.575</t>
  </si>
  <si>
    <t>marin vert3</t>
  </si>
  <si>
    <t>Mi-vert mi-émeraude foncé.323 délavé.174</t>
  </si>
  <si>
    <t>Vert jaunâtre vif</t>
  </si>
  <si>
    <t>Vert lég. émeraude foncé.588 délavé.103</t>
  </si>
  <si>
    <t>gris 48</t>
  </si>
  <si>
    <t>Gris foncé.596</t>
  </si>
  <si>
    <t>Printempsvert3</t>
  </si>
  <si>
    <t>Mi-vert mi-émeraude foncé.382</t>
  </si>
  <si>
    <t>Vert jaunâtre foncé</t>
  </si>
  <si>
    <t>Vert lég. émeraude foncé.846 délavé.485</t>
  </si>
  <si>
    <t>gris 47</t>
  </si>
  <si>
    <t>Gris foncé.610</t>
  </si>
  <si>
    <t>Mi-vert mi-émeraude foncé.493 délavé.187</t>
  </si>
  <si>
    <t>Vert impérial</t>
  </si>
  <si>
    <t>Vert lég. émeraude foncé.903</t>
  </si>
  <si>
    <t>Gris foncé.617</t>
  </si>
  <si>
    <t>Vert poireau ou prasin</t>
  </si>
  <si>
    <t>Mi-vert mi-émeraude foncé.534 délavé.325</t>
  </si>
  <si>
    <t>Vert de chrome ou anglais (pigment)</t>
  </si>
  <si>
    <t>Vert lég. émeraude foncé.948 délavé.358</t>
  </si>
  <si>
    <t>gris 46</t>
  </si>
  <si>
    <t>Gris foncé.631</t>
  </si>
  <si>
    <t>Vert malachite</t>
  </si>
  <si>
    <t>Mi-vert mi-émeraude foncé.625 délavé.076</t>
  </si>
  <si>
    <t>SombreOrchid1</t>
  </si>
  <si>
    <t>Violet clair.051</t>
  </si>
  <si>
    <t>gris 45</t>
  </si>
  <si>
    <t>Gris foncé.644</t>
  </si>
  <si>
    <t>marin vert, marin vert4</t>
  </si>
  <si>
    <t>Mi-vert mi-émeraude foncé.705 délavé.194</t>
  </si>
  <si>
    <t>SombreOrchid2</t>
  </si>
  <si>
    <t>Violet foncé.097 délavé.099</t>
  </si>
  <si>
    <t>gris 44</t>
  </si>
  <si>
    <t>Gris foncé.663</t>
  </si>
  <si>
    <t>Printempsvert4</t>
  </si>
  <si>
    <t>Mi-vert mi-émeraude foncé.734</t>
  </si>
  <si>
    <t>SombreViolet</t>
  </si>
  <si>
    <t>Violet foncé.341</t>
  </si>
  <si>
    <t>gris 43</t>
  </si>
  <si>
    <t>Gris foncé.675</t>
  </si>
  <si>
    <t>Vert mélèze</t>
  </si>
  <si>
    <t>Mi-vert mi-émeraude foncé.793 délavé.402</t>
  </si>
  <si>
    <t>Sombre Orchid</t>
  </si>
  <si>
    <t>Violet foncé.348 délavé.103</t>
  </si>
  <si>
    <t>gris 42</t>
  </si>
  <si>
    <t>Gris foncé.694</t>
  </si>
  <si>
    <t>Vert jaunâtre profond</t>
  </si>
  <si>
    <t>Mi-vert mi-émeraude foncé.872</t>
  </si>
  <si>
    <t>SombreOrchid3</t>
  </si>
  <si>
    <t xml:space="preserve">gris 41, Dimgris </t>
  </si>
  <si>
    <t>Gris foncé.706</t>
  </si>
  <si>
    <t>Vert épinard</t>
  </si>
  <si>
    <t>Mi-vert mi-émeraude foncé.891 délavé.161</t>
  </si>
  <si>
    <t>SombreOrchid</t>
  </si>
  <si>
    <t>Violet foncé.355 délavé.104</t>
  </si>
  <si>
    <t>gris 40</t>
  </si>
  <si>
    <t>Gris foncé.723</t>
  </si>
  <si>
    <t>Vert sapin</t>
  </si>
  <si>
    <t>Mi-vert mi-émeraude foncé.909 délavé.057</t>
  </si>
  <si>
    <t>Améthyste</t>
  </si>
  <si>
    <t>Violet foncé.527 délavé.329</t>
  </si>
  <si>
    <t>gris 39</t>
  </si>
  <si>
    <t>Gris foncé.739</t>
  </si>
  <si>
    <t>Vert jaunâtre très foncé</t>
  </si>
  <si>
    <t>Mi-vert mi-émeraude foncé.952 délavé.369</t>
  </si>
  <si>
    <t>SombreOrchid4</t>
  </si>
  <si>
    <t>Violet foncé.717 délavé.118</t>
  </si>
  <si>
    <t>gris 38</t>
  </si>
  <si>
    <t>Gris foncé.750</t>
  </si>
  <si>
    <t>Vert jaunâtre très profond</t>
  </si>
  <si>
    <t>Mi-vert mi-émeraude foncé.968</t>
  </si>
  <si>
    <t>Noir d'aniline</t>
  </si>
  <si>
    <t>Violet foncé.988 délavé.652</t>
  </si>
  <si>
    <t>Gris foncé.756</t>
  </si>
  <si>
    <t>Noir</t>
  </si>
  <si>
    <t xml:space="preserve">Pourpre </t>
  </si>
  <si>
    <t>Violet lég. bleu foncé.110 délavé.034</t>
  </si>
  <si>
    <t>gris 37</t>
  </si>
  <si>
    <t>Gris foncé.766</t>
  </si>
  <si>
    <t>SombRouge orérod1</t>
  </si>
  <si>
    <t>Orange clair.005</t>
  </si>
  <si>
    <t>Violet lég. bleu foncé.250 délavé.369</t>
  </si>
  <si>
    <t>gris 36</t>
  </si>
  <si>
    <t>Gris foncé.776</t>
  </si>
  <si>
    <t>Dorérod1</t>
  </si>
  <si>
    <t>Orange clair.019</t>
  </si>
  <si>
    <t>Violet lég. bleu foncé.373 délavé.006</t>
  </si>
  <si>
    <t>gris 35</t>
  </si>
  <si>
    <t>Gris foncé.791</t>
  </si>
  <si>
    <t>AntiqueBlanc 3</t>
  </si>
  <si>
    <t>Orange clair.061 délavé.814</t>
  </si>
  <si>
    <t>Pourpre 4</t>
  </si>
  <si>
    <t>Violet lég. bleu foncé.723 délavé.077</t>
  </si>
  <si>
    <t>gris 34</t>
  </si>
  <si>
    <t>Gris foncé.800</t>
  </si>
  <si>
    <t>Jaune orangé brillant</t>
  </si>
  <si>
    <t>Orange clair.082</t>
  </si>
  <si>
    <t>Bleu-violet profond</t>
  </si>
  <si>
    <t>Violet lég. bleu foncé.913 délavé.202</t>
  </si>
  <si>
    <t>Gris foncé</t>
  </si>
  <si>
    <t>Gris foncé.810</t>
  </si>
  <si>
    <t>Aurore</t>
  </si>
  <si>
    <t>Orange clair.122</t>
  </si>
  <si>
    <t>Bleu-violet foncé</t>
  </si>
  <si>
    <t>Violet lég. bleu foncé.930 délavé.454</t>
  </si>
  <si>
    <t>Gris foncé.814</t>
  </si>
  <si>
    <t>burlywood2</t>
  </si>
  <si>
    <t>Orange clair.150 délavé.333</t>
  </si>
  <si>
    <t>Glycine</t>
  </si>
  <si>
    <t>Violet lég. magenta clair.082 délavé.606</t>
  </si>
  <si>
    <t>gris 32</t>
  </si>
  <si>
    <t>Gris foncé.823</t>
  </si>
  <si>
    <t>Jaune orangé clair</t>
  </si>
  <si>
    <t>Orange clair.185 délavé.084</t>
  </si>
  <si>
    <t>Parme</t>
  </si>
  <si>
    <t>Violet lég. magenta clair.180 délavé.441</t>
  </si>
  <si>
    <t>gris 31</t>
  </si>
  <si>
    <t>Gris foncé.836</t>
  </si>
  <si>
    <t>New Tan</t>
  </si>
  <si>
    <t>Orange clair.186 délavé.406</t>
  </si>
  <si>
    <t>Violet très pâle</t>
  </si>
  <si>
    <t>Violet lég. magenta clair.328 délavé.806</t>
  </si>
  <si>
    <t>gris 30</t>
  </si>
  <si>
    <t>Gris foncé.844</t>
  </si>
  <si>
    <t>NavajoBlanc 2</t>
  </si>
  <si>
    <t>Orange clair.224 délavé.365</t>
  </si>
  <si>
    <t>Lilas</t>
  </si>
  <si>
    <t>Violet lég. magenta foncé.210 délavé.351</t>
  </si>
  <si>
    <t>burlywood1</t>
  </si>
  <si>
    <t>Orange clair.337</t>
  </si>
  <si>
    <t>Violet très profond</t>
  </si>
  <si>
    <t>Violet lég. magenta foncé.914 délavé.246</t>
  </si>
  <si>
    <t>Fin du document cellule &gt;End of the “cell” document &gt;Fin del documento “celda” &gt;</t>
  </si>
  <si>
    <t xml:space="preserve">Comment trouver le bon accord des couleurs </t>
  </si>
  <si>
    <t xml:space="preserve">Comment trouver le bon accord des couleurs lors de la création de votre affiche, poster, flyer, </t>
  </si>
  <si>
    <t xml:space="preserve">carte pour une pièce comme votre salon, une chambre ou lors du développement de votre site web ? </t>
  </si>
  <si>
    <t xml:space="preserve">C’est une étape qu’il ne faut pas négliger car, comme dans l'agencement d'espace intérieur, </t>
  </si>
  <si>
    <t>CHARTE GRAPHIQUE — FICHE TECHNIQUE (Excel 2021)</t>
  </si>
  <si>
    <t>Les 8 tendances de couleurs pour 2026</t>
  </si>
  <si>
    <t xml:space="preserve">POUR VOS DOCUMENTS EXCEL  OU WORD </t>
  </si>
  <si>
    <t>ce choix de couleurs va donner du sens, révéler une atmosphère et surtout, assurer une impression couleurs</t>
  </si>
  <si>
    <t>🛠️ Astuce Excel : “icône couleur + texte noir”</t>
  </si>
  <si>
    <t>https://www.vistaprint.fr/hub/tendances-couleurs</t>
  </si>
  <si>
    <t>réussie !</t>
  </si>
  <si>
    <t>CHARTE GRAPHIQUE — palette  (HEX) &amp; usages</t>
  </si>
  <si>
    <t>Au choix</t>
  </si>
  <si>
    <r>
      <t xml:space="preserve">Excel ne garde pas la couleur si tu colles juste du texte coloré depuis ChatGPT, </t>
    </r>
    <r>
      <rPr>
        <b/>
        <sz val="11"/>
        <color theme="1"/>
        <rFont val="Calibri"/>
        <family val="2"/>
        <scheme val="minor"/>
      </rPr>
      <t>mais</t>
    </r>
    <r>
      <rPr>
        <sz val="11"/>
        <color theme="1"/>
        <rFont val="Calibri"/>
        <family val="2"/>
        <scheme val="minor"/>
      </rPr>
      <t xml:space="preserve"> tu peux le faire comme ça :</t>
    </r>
  </si>
  <si>
    <t>Couleur</t>
  </si>
  <si>
    <t>Usage</t>
  </si>
  <si>
    <t>Comment reproduire les couleurs</t>
  </si>
  <si>
    <t>Il est commun de dire que les couleurs parlent d’elles-mêmes. Le violet, reflète mystère et féminité.</t>
  </si>
  <si>
    <t>Primaire</t>
  </si>
  <si>
    <t>#0E7C7B</t>
  </si>
  <si>
    <t>Bandeaux titres / sections</t>
  </si>
  <si>
    <t>Teal Pro</t>
  </si>
  <si>
    <t>#0F766E</t>
  </si>
  <si>
    <t>Titres / bandeaux</t>
  </si>
  <si>
    <t>1. Dans une cellule, écris par exemple :</t>
  </si>
  <si>
    <t>Bonus “charte” rapide (hyper pro)</t>
  </si>
  <si>
    <t xml:space="preserve">copiez le code de la couleur choisie </t>
  </si>
  <si>
    <t xml:space="preserve"> Le jaune est associé à la joie, le dynamisme et fait également référence à l’opulence. </t>
  </si>
  <si>
    <t>#F25F5C</t>
  </si>
  <si>
    <t>Alertes, repères, éléments dynamiques</t>
  </si>
  <si>
    <t>#F4B740</t>
  </si>
  <si>
    <t>Sous-titres / repères pédagogiques</t>
  </si>
  <si>
    <t>✅ Objectif : découper le texte</t>
  </si>
  <si>
    <r>
      <t>Titres</t>
    </r>
    <r>
      <rPr>
        <sz val="11"/>
        <color theme="1"/>
        <rFont val="Calibri"/>
        <family val="2"/>
        <scheme val="minor"/>
      </rPr>
      <t xml:space="preserve"> : #0F172A (gris très foncé)</t>
    </r>
  </si>
  <si>
    <t>Exemple  #DDC5A2</t>
  </si>
  <si>
    <t xml:space="preserve">Le bleu est connu pour être une couleur calme et sereine. Choisissez du rose pour évoquer la douceur ou la gourmandise. </t>
  </si>
  <si>
    <t>#F7B32B</t>
  </si>
  <si>
    <t>Badges, champs importants</t>
  </si>
  <si>
    <t>#F97316</t>
  </si>
  <si>
    <t>Alertes / sections clés</t>
  </si>
  <si>
    <r>
      <t>2. Double-clique</t>
    </r>
    <r>
      <rPr>
        <sz val="11"/>
        <color theme="1"/>
        <rFont val="Calibri"/>
        <family val="2"/>
        <scheme val="minor"/>
      </rPr>
      <t xml:space="preserve"> dans la cellule (ou F2)</t>
    </r>
  </si>
  <si>
    <r>
      <t>Fond léger</t>
    </r>
    <r>
      <rPr>
        <sz val="11"/>
        <color theme="1"/>
        <rFont val="Calibri"/>
        <family val="2"/>
        <scheme val="minor"/>
      </rPr>
      <t xml:space="preserve"> : #F8FAFC</t>
    </r>
  </si>
  <si>
    <t>ouvrez couleur de remplissage</t>
  </si>
  <si>
    <t xml:space="preserve">Le rouge est la couleur de la passion… Le vert fera penser à la nature bien-sûr mais aussi à la fraîcheur et à l’optimisme. </t>
  </si>
  <si>
    <t>Menthe</t>
  </si>
  <si>
    <t>#2EC4B6</t>
  </si>
  <si>
    <t>Accents positifs / repères</t>
  </si>
  <si>
    <t>#F6F2EA</t>
  </si>
  <si>
    <t>Fond tableaux (confort lecture)</t>
  </si>
  <si>
    <r>
      <t xml:space="preserve">3. Sélectionne </t>
    </r>
    <r>
      <rPr>
        <b/>
        <sz val="11"/>
        <color theme="1"/>
        <rFont val="Calibri"/>
        <family val="2"/>
        <scheme val="minor"/>
      </rPr>
      <t>uniquement l’icône</t>
    </r>
    <r>
      <rPr>
        <sz val="11"/>
        <color theme="1"/>
        <rFont val="Calibri"/>
        <family val="2"/>
        <scheme val="minor"/>
      </rPr>
      <t xml:space="preserve"> </t>
    </r>
    <r>
      <rPr>
        <sz val="10"/>
        <color theme="1"/>
        <rFont val="Arial Unicode MS"/>
      </rPr>
      <t>✅</t>
    </r>
  </si>
  <si>
    <r>
      <t>Bordures</t>
    </r>
    <r>
      <rPr>
        <sz val="11"/>
        <color theme="1"/>
        <rFont val="Calibri"/>
        <family val="2"/>
        <scheme val="minor"/>
      </rPr>
      <t xml:space="preserve"> : #E2E8F0</t>
    </r>
  </si>
  <si>
    <t>Autres couleurs</t>
  </si>
  <si>
    <t>Mais la symbolique des couleurs n'explique pas comment les assortir.</t>
  </si>
  <si>
    <t>Fond sable</t>
  </si>
  <si>
    <t>#FFF3E0</t>
  </si>
  <si>
    <t>Encarts / zones d’aide</t>
  </si>
  <si>
    <t>Zones neutres / en-têtes secondaires</t>
  </si>
  <si>
    <r>
      <t xml:space="preserve">4. Change </t>
    </r>
    <r>
      <rPr>
        <b/>
        <sz val="11"/>
        <color theme="1"/>
        <rFont val="Calibri"/>
        <family val="2"/>
        <scheme val="minor"/>
      </rPr>
      <t>Couleur de police</t>
    </r>
    <r>
      <rPr>
        <sz val="11"/>
        <color theme="1"/>
        <rFont val="Calibri"/>
        <family val="2"/>
        <scheme val="minor"/>
      </rPr>
      <t xml:space="preserve"> → RVB (34;197;94)</t>
    </r>
  </si>
  <si>
    <r>
      <t>Zone paramètre</t>
    </r>
    <r>
      <rPr>
        <sz val="11"/>
        <color theme="1"/>
        <rFont val="Calibri"/>
        <family val="2"/>
        <scheme val="minor"/>
      </rPr>
      <t xml:space="preserve"> : fond #FEF9C3 (jaune très doux)</t>
    </r>
  </si>
  <si>
    <t>Personnalisées</t>
  </si>
  <si>
    <t>Après notre article sur la théorie du code des couleurs</t>
  </si>
  <si>
    <t>Jaune saisie</t>
  </si>
  <si>
    <t>#FFF7D6</t>
  </si>
  <si>
    <t>Cellules à saisir</t>
  </si>
  <si>
    <t>#0B3D2E</t>
  </si>
  <si>
    <r>
      <t>Zone saisie</t>
    </r>
    <r>
      <rPr>
        <sz val="11"/>
        <color theme="1"/>
        <rFont val="Calibri"/>
        <family val="2"/>
        <scheme val="minor"/>
      </rPr>
      <t xml:space="preserve"> : fond #DCFCE7 (vert très doux)</t>
    </r>
  </si>
  <si>
    <t>https://www.behance.net/gallery/223506737/Sunwhip-tanning-foam-Brand-identity#</t>
  </si>
  <si>
    <r>
      <t>Collez le code dans la cellule</t>
    </r>
    <r>
      <rPr>
        <u/>
        <sz val="11"/>
        <color theme="1"/>
        <rFont val="Calibri"/>
        <family val="2"/>
        <scheme val="minor"/>
      </rPr>
      <t xml:space="preserve"> Hex</t>
    </r>
  </si>
  <si>
    <t>Bleu calcul</t>
  </si>
  <si>
    <t>Cellules calculées</t>
  </si>
  <si>
    <t>#0F6A5C</t>
  </si>
  <si>
    <t xml:space="preserve">🟢 </t>
  </si>
  <si>
    <t>⬛</t>
  </si>
  <si>
    <t xml:space="preserve">🎯 </t>
  </si>
  <si>
    <r>
      <t>Zone résultat</t>
    </r>
    <r>
      <rPr>
        <sz val="11"/>
        <color theme="1"/>
        <rFont val="Calibri"/>
        <family val="2"/>
        <scheme val="minor"/>
      </rPr>
      <t xml:space="preserve"> : fond #DBEAFE (bleu très doux)</t>
    </r>
  </si>
  <si>
    <t>cliquez sur Ok</t>
  </si>
  <si>
    <t>et notre tutoriel de création d'une palette de couleurs,</t>
  </si>
  <si>
    <t>Zone technique / pied de page</t>
  </si>
  <si>
    <t>#D8F3E5</t>
  </si>
  <si>
    <t>🟠</t>
  </si>
  <si>
    <t>#DDC5A2</t>
  </si>
  <si>
    <t>servez vous du pinceau pour la reproduire</t>
  </si>
  <si>
    <t>Texte</t>
  </si>
  <si>
    <t>Texte principal</t>
  </si>
  <si>
    <t>#0F2440</t>
  </si>
  <si>
    <t>🔴</t>
  </si>
  <si>
    <t>🧩 Pack “icônes prêtes” + couleur conseillée — HEX + RVB (Excel)</t>
  </si>
  <si>
    <t>voici donc pour vous 20 associations de couleurs tendance qui donneront à vos créations graphique un effet époustouflant !</t>
  </si>
  <si>
    <t>Traits</t>
  </si>
  <si>
    <t>Bordures / séparateurs</t>
  </si>
  <si>
    <t>#17365D</t>
  </si>
  <si>
    <t>À utiliser dans Excel :</t>
  </si>
  <si>
    <t>#829079 olive</t>
  </si>
  <si>
    <t>#2F5597</t>
  </si>
  <si>
    <r>
      <rPr>
        <sz val="12"/>
        <color rgb="FF22C55E"/>
        <rFont val="Calibri"/>
        <family val="2"/>
        <scheme val="minor"/>
      </rPr>
      <t>🟢</t>
    </r>
    <r>
      <rPr>
        <sz val="12"/>
        <color rgb="FFF97316"/>
        <rFont val="Calibri"/>
        <family val="2"/>
        <scheme val="minor"/>
      </rPr>
      <t>🟠</t>
    </r>
    <r>
      <rPr>
        <sz val="12"/>
        <color rgb="FFEF4444"/>
        <rFont val="Calibri"/>
        <family val="2"/>
        <scheme val="minor"/>
      </rPr>
      <t>🔴</t>
    </r>
  </si>
  <si>
    <r>
      <rPr>
        <sz val="12"/>
        <color rgb="FF22C55E"/>
        <rFont val="Calibri"/>
        <family val="2"/>
        <scheme val="minor"/>
      </rPr>
      <t>🎯</t>
    </r>
    <r>
      <rPr>
        <sz val="12"/>
        <color theme="1"/>
        <rFont val="Calibri"/>
        <family val="2"/>
        <scheme val="minor"/>
      </rPr>
      <t xml:space="preserve">   </t>
    </r>
    <r>
      <rPr>
        <sz val="12"/>
        <color rgb="FFF97316"/>
        <rFont val="Calibri"/>
        <family val="2"/>
        <scheme val="minor"/>
      </rPr>
      <t>🎯</t>
    </r>
    <r>
      <rPr>
        <sz val="12"/>
        <color theme="1"/>
        <rFont val="Calibri"/>
        <family val="2"/>
        <scheme val="minor"/>
      </rPr>
      <t xml:space="preserve">   </t>
    </r>
    <r>
      <rPr>
        <sz val="12"/>
        <color rgb="FFFF0000"/>
        <rFont val="Calibri"/>
        <family val="2"/>
        <scheme val="minor"/>
      </rPr>
      <t xml:space="preserve">🎯 </t>
    </r>
  </si>
  <si>
    <r>
      <t xml:space="preserve">Accueil → </t>
    </r>
    <r>
      <rPr>
        <b/>
        <sz val="11"/>
        <color theme="1"/>
        <rFont val="Calibri"/>
        <family val="2"/>
        <scheme val="minor"/>
      </rPr>
      <t>Couleur de police</t>
    </r>
    <r>
      <rPr>
        <sz val="11"/>
        <color theme="1"/>
        <rFont val="Calibri"/>
        <family val="2"/>
        <scheme val="minor"/>
      </rPr>
      <t xml:space="preserve"> → </t>
    </r>
    <r>
      <rPr>
        <b/>
        <sz val="11"/>
        <color theme="1"/>
        <rFont val="Calibri"/>
        <family val="2"/>
        <scheme val="minor"/>
      </rPr>
      <t>Autres couleurs…</t>
    </r>
    <r>
      <rPr>
        <sz val="11"/>
        <color theme="1"/>
        <rFont val="Calibri"/>
        <family val="2"/>
        <scheme val="minor"/>
      </rPr>
      <t xml:space="preserve"> → </t>
    </r>
    <r>
      <rPr>
        <b/>
        <sz val="11"/>
        <color theme="1"/>
        <rFont val="Calibri"/>
        <family val="2"/>
        <scheme val="minor"/>
      </rPr>
      <t>Personnalisé</t>
    </r>
    <r>
      <rPr>
        <sz val="11"/>
        <color theme="1"/>
        <rFont val="Calibri"/>
        <family val="2"/>
        <scheme val="minor"/>
      </rPr>
      <t xml:space="preserve"> → saisir </t>
    </r>
    <r>
      <rPr>
        <b/>
        <sz val="11"/>
        <color theme="1"/>
        <rFont val="Calibri"/>
        <family val="2"/>
        <scheme val="minor"/>
      </rPr>
      <t>R / V / B</t>
    </r>
  </si>
  <si>
    <t>#ede6b9 beige</t>
  </si>
  <si>
    <t>Bon à savoir :Pour réutiliser ces harmonies de couleurs, rien de plus simple : utilisez les codes couleurs (# hex code). En effet, lorsque vous créez votre design dans un outil tel queCanva, cliquez sur la couleur, puis sur le « + ». Tapez ensuite le code directement dans l’emplacement prévu et voilà : votre couleur sera exactement celle souhaitée !</t>
  </si>
  <si>
    <t>Variantes par métier (même structure, accents différents)</t>
  </si>
  <si>
    <t>#6D91D1</t>
  </si>
  <si>
    <r>
      <t xml:space="preserve">⬛  </t>
    </r>
    <r>
      <rPr>
        <sz val="11"/>
        <color rgb="FFF97316"/>
        <rFont val="Calibri"/>
        <family val="2"/>
        <scheme val="minor"/>
      </rPr>
      <t>⬛</t>
    </r>
    <r>
      <rPr>
        <sz val="11"/>
        <color rgb="FF22C55E"/>
        <rFont val="Calibri"/>
        <family val="2"/>
        <scheme val="minor"/>
      </rPr>
      <t xml:space="preserve">  </t>
    </r>
    <r>
      <rPr>
        <sz val="11"/>
        <color rgb="FFEF4444"/>
        <rFont val="Calibri"/>
        <family val="2"/>
        <scheme val="minor"/>
      </rPr>
      <t>⬛</t>
    </r>
  </si>
  <si>
    <r>
      <t xml:space="preserve">Tu peux copier-coller ces icônes dans Excel, puis colorer </t>
    </r>
    <r>
      <rPr>
        <b/>
        <sz val="11"/>
        <color theme="1"/>
        <rFont val="Calibri"/>
        <family val="2"/>
        <scheme val="minor"/>
      </rPr>
      <t>uniquement l’icône</t>
    </r>
    <r>
      <rPr>
        <sz val="11"/>
        <color theme="1"/>
        <rFont val="Calibri"/>
        <family val="2"/>
        <scheme val="minor"/>
      </rPr>
      <t xml:space="preserve"> :</t>
    </r>
  </si>
  <si>
    <t>#b9925e ambré</t>
  </si>
  <si>
    <t>• Cuisine : #0E7C7B  (teal pro)</t>
  </si>
  <si>
    <t>✅ Vert (OK / validé) Validation, terminé, conforme, bon</t>
  </si>
  <si>
    <t>j'ai désactivé les liens des photos pour les coller dans le cadre</t>
  </si>
  <si>
    <t>Utilisez le cercle chromatique ou, pour être plus précis, tapez votre code couleur.</t>
  </si>
  <si>
    <t xml:space="preserve"> #C2410C</t>
  </si>
  <si>
    <t>• Charcuterie/Traiteur : #C2410C  (terracotta chaleureux)</t>
  </si>
  <si>
    <t>Allergènes — Statuts si vous faites des (MFC) Mises en formes Conditionnelles</t>
  </si>
  <si>
    <t>✅</t>
  </si>
  <si>
    <r>
      <t xml:space="preserve">HEX : </t>
    </r>
    <r>
      <rPr>
        <sz val="10"/>
        <color rgb="FF22C55E"/>
        <rFont val="Arial Unicode MS"/>
      </rPr>
      <t>#22C55E</t>
    </r>
  </si>
  <si>
    <t>#E11D48</t>
  </si>
  <si>
    <t>• Pâtisserie : #E11D48  (framboise moderne)</t>
  </si>
  <si>
    <t>Statut Présent</t>
  </si>
  <si>
    <t>#D1FAE5</t>
  </si>
  <si>
    <t>Couleur automatique (vert doux)</t>
  </si>
  <si>
    <r>
      <t>RVB :</t>
    </r>
    <r>
      <rPr>
        <sz val="11"/>
        <color rgb="FF22C55E"/>
        <rFont val="Calibri"/>
        <family val="2"/>
        <scheme val="minor"/>
      </rPr>
      <t xml:space="preserve"> </t>
    </r>
    <r>
      <rPr>
        <b/>
        <sz val="11"/>
        <color rgb="FF22C55E"/>
        <rFont val="Calibri"/>
        <family val="2"/>
        <scheme val="minor"/>
      </rPr>
      <t>(34 ; 197 ; 94)</t>
    </r>
  </si>
  <si>
    <t>Nature</t>
  </si>
  <si>
    <t>❿ votre référence #0000FF</t>
  </si>
  <si>
    <t>Statut Traces</t>
  </si>
  <si>
    <t>#FEF3C7</t>
  </si>
  <si>
    <t>Couleur automatique (ambre doux)</t>
  </si>
  <si>
    <t>🟩 Vert saisie : #16A34A</t>
  </si>
  <si>
    <t>La nature est source d’inspiration : de nombreuses couleurs s’y déclinent et forment des ensembles harmonieux. Observez.</t>
  </si>
  <si>
    <t>⓫  Dupliquée pour #C00000</t>
  </si>
  <si>
    <t>Statut À vérifier</t>
  </si>
  <si>
    <t>Couleur automatique (gris doux)</t>
  </si>
  <si>
    <t>📈 Vert progression : #10B981</t>
  </si>
  <si>
    <t>1-Fraîcheur et luminosité</t>
  </si>
  <si>
    <t>Couleurs des onglets</t>
  </si>
  <si>
    <t>Typographie recommandée</t>
  </si>
  <si>
    <t>⚠️ Orange (alerte / attention / baisse) Risque, à vérifier, point sensible</t>
  </si>
  <si>
    <t>#f98866</t>
  </si>
  <si>
    <t xml:space="preserve">Ces tons de vert et corail donneront à vos affiches un air dynamique, en croissance. </t>
  </si>
  <si>
    <t>FICHE_CUISINE</t>
  </si>
  <si>
    <t>• Police : Calibri (compatibilité Excel) — titres 18–22, sections 12–14, texte 10–11</t>
  </si>
  <si>
    <t>⚠️</t>
  </si>
  <si>
    <t>📉 Orange baisse : HEX : F97316</t>
  </si>
  <si>
    <t>#ff420e</t>
  </si>
  <si>
    <t xml:space="preserve">En les associant, votre création sera fraîche et gaie, rappelant le printemps. </t>
  </si>
  <si>
    <t>#C2410C</t>
  </si>
  <si>
    <t>FICHE_CHARCUTERIE</t>
  </si>
  <si>
    <t>• Bordures : fines gris clair, accents uniquement sur titres/sections</t>
  </si>
  <si>
    <r>
      <t>RVB :</t>
    </r>
    <r>
      <rPr>
        <sz val="11"/>
        <color rgb="FFF97316"/>
        <rFont val="Calibri"/>
        <family val="2"/>
        <scheme val="minor"/>
      </rPr>
      <t xml:space="preserve"> </t>
    </r>
    <r>
      <rPr>
        <b/>
        <sz val="11"/>
        <color rgb="FFF97316"/>
        <rFont val="Calibri"/>
        <family val="2"/>
        <scheme val="minor"/>
      </rPr>
      <t>(249 ; 115 ; 22)</t>
    </r>
    <r>
      <rPr>
        <sz val="11"/>
        <color rgb="FFF97316"/>
        <rFont val="Calibri"/>
        <family val="2"/>
        <scheme val="minor"/>
      </rPr>
      <t xml:space="preserve"> ✅ </t>
    </r>
  </si>
  <si>
    <t>#80bd9e</t>
  </si>
  <si>
    <t xml:space="preserve">Vous pouvez aussi remplacer le rouge « poppy » et le rose « petal » par du orange #EB8A44 </t>
  </si>
  <si>
    <t>FICHE_PATISSERIE</t>
  </si>
  <si>
    <t>• Impression : A4 portrait, ajuster à 1 page en largeur (Fit to width = 1)</t>
  </si>
  <si>
    <t>⚠️ Orange Attention : #F59E0B</t>
  </si>
  <si>
    <t>#89da59</t>
  </si>
  <si>
    <t>et du jaune #F9DC24 pour un effet plus épanoui.</t>
  </si>
  <si>
    <t>Conseils impression :</t>
  </si>
  <si>
    <t>❌ Rouge (erreur / danger / stop) Bloquant, interdit, rejeté, non conforme</t>
  </si>
  <si>
    <t>https://www.flickr.com/photos/lolo65/</t>
  </si>
  <si>
    <t>#ff2e63 rose vibrant</t>
  </si>
  <si>
    <t>2-Inspiration océan</t>
  </si>
  <si>
    <t>• A4 Portrait • Ajuster en largeur = 1 page • Marges étroites</t>
  </si>
  <si>
    <t xml:space="preserve">❌ </t>
  </si>
  <si>
    <r>
      <t>HEX :</t>
    </r>
    <r>
      <rPr>
        <sz val="11"/>
        <color rgb="FFEF4444"/>
        <rFont val="Calibri"/>
        <family val="2"/>
        <scheme val="minor"/>
      </rPr>
      <t xml:space="preserve"> </t>
    </r>
    <r>
      <rPr>
        <sz val="10"/>
        <color rgb="FFEF4444"/>
        <rFont val="Arial Unicode MS"/>
      </rPr>
      <t>EF4444</t>
    </r>
  </si>
  <si>
    <t>#8a4fbd violet électrique</t>
  </si>
  <si>
    <t>Un camaïeu de bleu et blanc pour donner à vos cartes, votre site web ou vos affiches, une allure imposante et sérieuse, océanique.</t>
  </si>
  <si>
    <t>• Prévoir une version N&amp;B pour photocopies</t>
  </si>
  <si>
    <r>
      <t>RVB :</t>
    </r>
    <r>
      <rPr>
        <sz val="11"/>
        <rFont val="Calibri"/>
        <family val="2"/>
        <scheme val="minor"/>
      </rPr>
      <t xml:space="preserve"> </t>
    </r>
    <r>
      <rPr>
        <b/>
        <sz val="11"/>
        <rFont val="Calibri"/>
        <family val="2"/>
        <scheme val="minor"/>
      </rPr>
      <t>(239 ; 68 ; 68)</t>
    </r>
  </si>
  <si>
    <t>#e5d7c3 beige</t>
  </si>
  <si>
    <t>Pour une ambiance plus légère, utilisez des bleus rappelant les couleurs des glaciers :</t>
  </si>
  <si>
    <t>PICTOGRAMMES (PNG transparents) — prêts à copier/coller dans Excel</t>
  </si>
  <si>
    <r>
      <t xml:space="preserve">🟥 </t>
    </r>
    <r>
      <rPr>
        <b/>
        <sz val="11"/>
        <rFont val="Calibri"/>
        <family val="2"/>
        <scheme val="minor"/>
      </rPr>
      <t>Rouge danger</t>
    </r>
    <r>
      <rPr>
        <sz val="11"/>
        <rFont val="Calibri"/>
        <family val="2"/>
        <scheme val="minor"/>
      </rPr>
      <t xml:space="preserve"> : </t>
    </r>
    <r>
      <rPr>
        <b/>
        <sz val="11"/>
        <rFont val="Calibri"/>
        <family val="2"/>
        <scheme val="minor"/>
      </rPr>
      <t>#DC2626</t>
    </r>
  </si>
  <si>
    <t xml:space="preserve"> blanc « overcast » #F1F1F2, gris clair #BCBABE, un bleu glace clair « ice » #A1D6E2 </t>
  </si>
  <si>
    <t xml:space="preserve">et un bleu un peu plus profond « glacier blue » #1995AD. </t>
  </si>
  <si>
    <t>Nom</t>
  </si>
  <si>
    <t>Cuisine</t>
  </si>
  <si>
    <t>Pâtisserie</t>
  </si>
  <si>
    <t>Charcuterie / Traiteur</t>
  </si>
  <si>
    <t>🎨 CHARTE_GRAPH (palette)</t>
  </si>
  <si>
    <t>ℹ️ Bleu (info / aide / note)</t>
  </si>
  <si>
    <t xml:space="preserve">Si vous êtes ambiance plus chaleureuse, ce sont ces couleurs méditerranéennes </t>
  </si>
  <si>
    <t>chef</t>
  </si>
  <si>
    <t>ℹ️</t>
  </si>
  <si>
    <r>
      <t>HEX :</t>
    </r>
    <r>
      <rPr>
        <sz val="11"/>
        <color rgb="FF3B82F6"/>
        <rFont val="Calibri"/>
        <family val="2"/>
        <scheme val="minor"/>
      </rPr>
      <t xml:space="preserve"> </t>
    </r>
    <r>
      <rPr>
        <sz val="10"/>
        <color rgb="FF3B82F6"/>
        <rFont val="Arial Unicode MS"/>
      </rPr>
      <t>3B82F6</t>
    </r>
  </si>
  <si>
    <t>#003b46</t>
  </si>
  <si>
    <t xml:space="preserve">qu’il vous faut : sable « sandstone » #F4CC70, orange « burnt orange » #DE7A22 </t>
  </si>
  <si>
    <t>📋 MODE D’EMPLOI — CHARTE GRAPHIQUE</t>
  </si>
  <si>
    <r>
      <t>RVB :</t>
    </r>
    <r>
      <rPr>
        <sz val="11"/>
        <color rgb="FF3B82F6"/>
        <rFont val="Calibri"/>
        <family val="2"/>
        <scheme val="minor"/>
      </rPr>
      <t xml:space="preserve"> </t>
    </r>
    <r>
      <rPr>
        <b/>
        <sz val="11"/>
        <color rgb="FF3B82F6"/>
        <rFont val="Calibri"/>
        <family val="2"/>
        <scheme val="minor"/>
      </rPr>
      <t>(59 ; 130 ; 246)</t>
    </r>
  </si>
  <si>
    <t>#07575b</t>
  </si>
  <si>
    <t>et des bleus « sea » #20948B et « lagoon » #6AB187.</t>
  </si>
  <si>
    <t>portions</t>
  </si>
  <si>
    <t>1️⃣ Cette page liste les couleurs officielles + leurs usages</t>
  </si>
  <si>
    <t>🧪 Bleu test : #0EA5E9</t>
  </si>
  <si>
    <t>#66a5ad</t>
  </si>
  <si>
    <t>2️⃣ Garde les bandeaux en TEAL / repères en SAFRAN / alertes en CORAIL</t>
  </si>
  <si>
    <t>🟦 Bleu bloc : #2563EB</t>
  </si>
  <si>
    <t>#c4dfe6</t>
  </si>
  <si>
    <t>3-Ambiance forestière et chaleureuse</t>
  </si>
  <si>
    <t>chrono</t>
  </si>
  <si>
    <t>3️⃣ Fond “SABLE” pour confort de lecture + impression</t>
  </si>
  <si>
    <t>Si vous optez pour des couleurs naturelles, vous irez tout naturellement vers ces tons de vert et marron.</t>
  </si>
  <si>
    <t>✅ Objectif : cohérence visuelle entre toutes les fiches</t>
  </si>
  <si>
    <t>🟣 Violet (astuce / bonus / option)</t>
  </si>
  <si>
    <t>https://www.flickr.com/photos/sunova_surfboards/</t>
  </si>
  <si>
    <t xml:space="preserve"> Pensez à ajouter un vert « lime » pour apporter une touche lumineuse. </t>
  </si>
  <si>
    <t>thermo</t>
  </si>
  <si>
    <t>🟣</t>
  </si>
  <si>
    <r>
      <t>HEX :</t>
    </r>
    <r>
      <rPr>
        <sz val="11"/>
        <color rgb="FFA855F7"/>
        <rFont val="Calibri"/>
        <family val="2"/>
        <scheme val="minor"/>
      </rPr>
      <t xml:space="preserve"> </t>
    </r>
    <r>
      <rPr>
        <sz val="10"/>
        <color rgb="FFA855F7"/>
        <rFont val="Arial Unicode MS"/>
      </rPr>
      <t>A855F7</t>
    </r>
  </si>
  <si>
    <t xml:space="preserve">Pour une ambiance plus automnale, prenez ces couleurs : marron « bark » #2E2300, </t>
  </si>
  <si>
    <r>
      <t>RVB :</t>
    </r>
    <r>
      <rPr>
        <sz val="11"/>
        <color rgb="FFA855F7"/>
        <rFont val="Calibri"/>
        <family val="2"/>
        <scheme val="minor"/>
      </rPr>
      <t xml:space="preserve"> </t>
    </r>
    <r>
      <rPr>
        <b/>
        <sz val="11"/>
        <color rgb="FFA855F7"/>
        <rFont val="Calibri"/>
        <family val="2"/>
        <scheme val="minor"/>
      </rPr>
      <t>(168 ; 85 ; 247)</t>
    </r>
  </si>
  <si>
    <t>vert kaki « seawed green » #6E6702, un ton « bronze » #C05805 et doré « glodenrod » #DB9501.</t>
  </si>
  <si>
    <t>balance</t>
  </si>
  <si>
    <t>🧠 Violet logique : #8B5CF6</t>
  </si>
  <si>
    <t>2. Format de l’image</t>
  </si>
  <si>
    <t>4-Mode tropicale</t>
  </si>
  <si>
    <t>hygiene</t>
  </si>
  <si>
    <t>🟡 Jaune (mise en avant / point important)</t>
  </si>
  <si>
    <r>
      <t xml:space="preserve">3. Onglet </t>
    </r>
    <r>
      <rPr>
        <b/>
        <sz val="12"/>
        <color theme="1"/>
        <rFont val="Calibri"/>
        <family val="2"/>
        <scheme val="minor"/>
      </rPr>
      <t>Taille et propriétés</t>
    </r>
  </si>
  <si>
    <t>Très tendances, ces couleurs donneront de l’énergie à vos créations :</t>
  </si>
  <si>
    <t>🟡</t>
  </si>
  <si>
    <r>
      <t>HEX :</t>
    </r>
    <r>
      <rPr>
        <sz val="11"/>
        <color rgb="FFEAB308"/>
        <rFont val="Calibri"/>
        <family val="2"/>
        <scheme val="minor"/>
      </rPr>
      <t xml:space="preserve"> </t>
    </r>
    <r>
      <rPr>
        <sz val="10"/>
        <color rgb="FFEAB308"/>
        <rFont val="Arial Unicode MS"/>
      </rPr>
      <t>EAB308</t>
    </r>
  </si>
  <si>
    <t>#2e4600</t>
  </si>
  <si>
    <r>
      <t>4. Propriétés</t>
    </r>
    <r>
      <rPr>
        <sz val="12"/>
        <color theme="1"/>
        <rFont val="Calibri"/>
        <family val="2"/>
        <scheme val="minor"/>
      </rPr>
      <t xml:space="preserve"> → coche : ✅ </t>
    </r>
    <r>
      <rPr>
        <b/>
        <sz val="12"/>
        <color theme="1"/>
        <rFont val="Calibri"/>
        <family val="2"/>
        <scheme val="minor"/>
      </rPr>
      <t>Déplacer et dimensionner avec les cellules</t>
    </r>
  </si>
  <si>
    <t xml:space="preserve"> « aquamarine » #98DBC6, « turquoise » #5BC8AC, « canary yellow » #E6D72A et « pink tulip » #F18D9E.</t>
  </si>
  <si>
    <t>couteau</t>
  </si>
  <si>
    <r>
      <t>RVB :</t>
    </r>
    <r>
      <rPr>
        <sz val="11"/>
        <color rgb="FFEAB308"/>
        <rFont val="Calibri"/>
        <family val="2"/>
        <scheme val="minor"/>
      </rPr>
      <t xml:space="preserve"> </t>
    </r>
    <r>
      <rPr>
        <b/>
        <sz val="11"/>
        <color rgb="FFEAB308"/>
        <rFont val="Calibri"/>
        <family val="2"/>
        <scheme val="minor"/>
      </rPr>
      <t>(234 ; 179 ; 8)</t>
    </r>
  </si>
  <si>
    <t>#486b00</t>
  </si>
  <si>
    <t>➡️ Résultat : tes images se comportent comme si elles “vivaient dans les cases”.</t>
  </si>
  <si>
    <t>Visitez le site des cravates Cinabre. Il utilise des couleurs très vives ce qui donne beaucoup de dynamisme à leurs beaux accessoires.</t>
  </si>
  <si>
    <t>🟨 Jaune paramètre : #EAB308</t>
  </si>
  <si>
    <t>#a2c523</t>
  </si>
  <si>
    <t>bol</t>
  </si>
  <si>
    <t>#7d4427</t>
  </si>
  <si>
    <t>5- Douce nature</t>
  </si>
  <si>
    <t>🩶 Gris (neutre / technique / discret)</t>
  </si>
  <si>
    <t>Cette association de couleurs délicates donnera un ton naturel tout à fait moderne à vos visuels</t>
  </si>
  <si>
    <t>Pictogrammes Familles (PNG transparents) — Noir &amp; Blanc</t>
  </si>
  <si>
    <t>🩶</t>
  </si>
  <si>
    <r>
      <t>HEX :</t>
    </r>
    <r>
      <rPr>
        <sz val="11"/>
        <color rgb="FF6B7280"/>
        <rFont val="Calibri"/>
        <family val="2"/>
        <scheme val="minor"/>
      </rPr>
      <t xml:space="preserve"> </t>
    </r>
    <r>
      <rPr>
        <sz val="10"/>
        <color rgb="FF6B7280"/>
        <rFont val="Arial Unicode MS"/>
      </rPr>
      <t>6B7280</t>
    </r>
  </si>
  <si>
    <t>. Le rose « berry » s’accorde en effet très bien avec un jaune / vert acidulé « yellow feathers ».</t>
  </si>
  <si>
    <r>
      <t>RVB :</t>
    </r>
    <r>
      <rPr>
        <sz val="11"/>
        <color rgb="FF6B7280"/>
        <rFont val="Calibri"/>
        <family val="2"/>
        <scheme val="minor"/>
      </rPr>
      <t xml:space="preserve"> </t>
    </r>
    <r>
      <rPr>
        <b/>
        <sz val="11"/>
        <color rgb="FF6B7280"/>
        <rFont val="Calibri"/>
        <family val="2"/>
        <scheme val="minor"/>
      </rPr>
      <t>(107 ; 114 ; 128)</t>
    </r>
  </si>
  <si>
    <t>Chrono_Temps</t>
  </si>
  <si>
    <t>📋 Gris Notice : #64748B</t>
  </si>
  <si>
    <t>6-Tendance verte</t>
  </si>
  <si>
    <t>🔸 Gris clair Note : #94A3B8</t>
  </si>
  <si>
    <t xml:space="preserve">De belles associations de couleurs peuvent également être réalisées en prenant une couleur de référence </t>
  </si>
  <si>
    <t>HACCP_Securite</t>
  </si>
  <si>
    <t xml:space="preserve">et en y associant des couleurs basiques. Dans l’exemple ci-dessus avec du noir, le vert se décline en bleu-vert </t>
  </si>
  <si>
    <t>⬛ Noir (texte standard)</t>
  </si>
  <si>
    <t xml:space="preserve">et vert « greenery », très tendance cette année. </t>
  </si>
  <si>
    <t>Allergenes</t>
  </si>
  <si>
    <r>
      <t>HEX :</t>
    </r>
    <r>
      <rPr>
        <sz val="11"/>
        <color theme="1"/>
        <rFont val="Calibri"/>
        <family val="2"/>
        <scheme val="minor"/>
      </rPr>
      <t xml:space="preserve"> </t>
    </r>
    <r>
      <rPr>
        <sz val="10"/>
        <color theme="1"/>
        <rFont val="Arial Unicode MS"/>
      </rPr>
      <t>000000</t>
    </r>
  </si>
  <si>
    <t>#f52549</t>
  </si>
  <si>
    <t>Ajoutez du blanc #ffffff si vous souhaitez donner un coté un peu plus lumineux à ces couleurs :</t>
  </si>
  <si>
    <r>
      <t>RVB :</t>
    </r>
    <r>
      <rPr>
        <sz val="11"/>
        <color theme="1"/>
        <rFont val="Calibri"/>
        <family val="2"/>
        <scheme val="minor"/>
      </rPr>
      <t xml:space="preserve"> </t>
    </r>
    <r>
      <rPr>
        <b/>
        <sz val="11"/>
        <color theme="1"/>
        <rFont val="Calibri"/>
        <family val="2"/>
        <scheme val="minor"/>
      </rPr>
      <t>(0 ; 0 ; 0)</t>
    </r>
  </si>
  <si>
    <t>#fa6775</t>
  </si>
  <si>
    <t xml:space="preserve"> vert profond « deep green » #0F1B07, vert plantes « plants » #5C821A et un vert jeune pousse « new growth » #C6D166.</t>
  </si>
  <si>
    <t>Froid_Fridge</t>
  </si>
  <si>
    <t>Bandeau — Palette d’icônes (copiable en couleur)</t>
  </si>
  <si>
    <t>#ffd64d</t>
  </si>
  <si>
    <t>#9bc01c</t>
  </si>
  <si>
    <t>Gourmandises</t>
  </si>
  <si>
    <t>Cuisson_Feu</t>
  </si>
  <si>
    <t>🧾</t>
  </si>
  <si>
    <t>■</t>
  </si>
  <si>
    <t>#4B5563</t>
  </si>
  <si>
    <t>Administratif</t>
  </si>
  <si>
    <t>7- Ambiance café-crème</t>
  </si>
  <si>
    <t>💡</t>
  </si>
  <si>
    <t>#A855F7</t>
  </si>
  <si>
    <t>Astuce</t>
  </si>
  <si>
    <t>https://www.flickr.com/photos/jean-mi83/</t>
  </si>
  <si>
    <t xml:space="preserve">Utilisez des couleurs neutres et rassurantes comme gris, blanc, café pour un effet apaisant et calme. </t>
  </si>
  <si>
    <t>Materiel_Outils</t>
  </si>
  <si>
    <t>Attention</t>
  </si>
  <si>
    <t xml:space="preserve">Pour un visuel tout chocolat, voici les couleurs : « cocoa » #301B28, « chocolate » #523634, « toffee » #B6452C et « frosting » #DDC5A2. </t>
  </si>
  <si>
    <t>🍸</t>
  </si>
  <si>
    <t>#06B6D4</t>
  </si>
  <si>
    <t>Bar / boissons</t>
  </si>
  <si>
    <t xml:space="preserve">Déclinable également dans une version plus épicée : « cayenne » #AF4425, « cinnamon » #662E1C, « cream » #EBDCB2 et « caramel » #C9A66B. </t>
  </si>
  <si>
    <t>Service_Cloche</t>
  </si>
  <si>
    <t>🟦</t>
  </si>
  <si>
    <t>#2563EB</t>
  </si>
  <si>
    <t>Bloc / section</t>
  </si>
  <si>
    <t>Cellule à remplir, entrée utilisateur</t>
  </si>
  <si>
    <t>ChatGPT</t>
  </si>
  <si>
    <t xml:space="preserve">Tentez également des couleurs « dessert fraises et crème » pour plus de gourmandise : « strawberry » (#D8412F), </t>
  </si>
  <si>
    <t>🥖</t>
  </si>
  <si>
    <t>#D97706</t>
  </si>
  <si>
    <t>Boulangerie / pain</t>
  </si>
  <si>
    <r>
      <t xml:space="preserve">Voilà une méthode </t>
    </r>
    <r>
      <rPr>
        <b/>
        <sz val="12"/>
        <color theme="1"/>
        <rFont val="Calibri"/>
        <family val="2"/>
        <scheme val="minor"/>
      </rPr>
      <t>propre + rapide</t>
    </r>
    <r>
      <rPr>
        <sz val="12"/>
        <color theme="1"/>
        <rFont val="Calibri"/>
        <family val="2"/>
        <scheme val="minor"/>
      </rPr>
      <t xml:space="preserve"> pour faire une </t>
    </r>
    <r>
      <rPr>
        <b/>
        <sz val="12"/>
        <color theme="1"/>
        <rFont val="Calibri"/>
        <family val="2"/>
        <scheme val="minor"/>
      </rPr>
      <t>grille d’images</t>
    </r>
  </si>
  <si>
    <t>« papaya » (#FE7A47), « milk » (#FCFDFE) et « granola » (F5CA99).</t>
  </si>
  <si>
    <t>LOGO — NOM DE VOTRE RESTAURANT</t>
  </si>
  <si>
    <t>VERSION</t>
  </si>
  <si>
    <t>RÉVISION</t>
  </si>
  <si>
    <t>DATE</t>
  </si>
  <si>
    <t>🔥</t>
  </si>
  <si>
    <t>Chaud / cuisson</t>
  </si>
  <si>
    <t>Prépa végétale, frais</t>
  </si>
  <si>
    <t xml:space="preserve"> “aimantées” aux cellules dans Excel (et ne plus galérer avec les déplacements).</t>
  </si>
  <si>
    <t>1.0</t>
  </si>
  <si>
    <t>21/01/2026</t>
  </si>
  <si>
    <t>Titre de zone, séparation, groupe</t>
  </si>
  <si>
    <t>#9a9eab</t>
  </si>
  <si>
    <t>8-Macaron pastel</t>
  </si>
  <si>
    <t>🟥</t>
  </si>
  <si>
    <t>Danger</t>
  </si>
  <si>
    <t>Responsables, affectations, tâches</t>
  </si>
  <si>
    <t>#5d535e</t>
  </si>
  <si>
    <t>1) Préparer une grille (cellules carrées ou rectangles)</t>
  </si>
  <si>
    <t>Des couleurs pastel qui correspondent bien à une ambiance douce et délicate. A utiliser sans modération pour des faire-part de naissance, cartes de Pâques, cartes anniversaire d’une petite fille ou d’un petit garçon, cartons d’invitation. Jetez un œil sur le site de Ladurée, les fameux macarons parisiens. Les couleurs y sont toujours douces et raffinées.</t>
  </si>
  <si>
    <t>FICHE TECHNIQUE — NOM DE VOTRE RESTAURANT</t>
  </si>
  <si>
    <t>👨‍🍳</t>
  </si>
  <si>
    <t>#334155</t>
  </si>
  <si>
    <t>Équipe / poste</t>
  </si>
  <si>
    <t>Chambre froide, congélateur</t>
  </si>
  <si>
    <t>#ec96a4</t>
  </si>
  <si>
    <r>
      <t xml:space="preserve">Le plus simple : </t>
    </r>
    <r>
      <rPr>
        <b/>
        <sz val="12"/>
        <color theme="1"/>
        <rFont val="Calibri"/>
        <family val="2"/>
        <scheme val="minor"/>
      </rPr>
      <t>tu imposes une taille fixe aux cellules</t>
    </r>
    <r>
      <rPr>
        <sz val="12"/>
        <color theme="1"/>
        <rFont val="Calibri"/>
        <family val="2"/>
        <scheme val="minor"/>
      </rPr>
      <t>, comme un “tableau photo”.</t>
    </r>
  </si>
  <si>
    <t>Cuisine • Pâtisserie • Charcuterie • Traiteur</t>
  </si>
  <si>
    <t>❌</t>
  </si>
  <si>
    <t>#EF4444</t>
  </si>
  <si>
    <t>Erreur / Stop</t>
  </si>
  <si>
    <t>Rappel, point clé, à ne pas oublier</t>
  </si>
  <si>
    <t>#dfe166</t>
  </si>
  <si>
    <t>9-Sérénité et douceur</t>
  </si>
  <si>
    <t>Version : 3.0  |  Date : 21/01/2026</t>
  </si>
  <si>
    <t>🧊</t>
  </si>
  <si>
    <t>#38BDF8</t>
  </si>
  <si>
    <t>Froid / stockage</t>
  </si>
  <si>
    <t>Facture, doc, traçabilité papier</t>
  </si>
  <si>
    <t>Exemple (classique)</t>
  </si>
  <si>
    <t>Du bleu clair, du vert amande et un jaune miel pour donner une ambiance sereine et tranquille. Le rouge framboise permet de relever l’ensemble mais de manière harmonieuse. Ce sont les couleurs choisies par la chaîne de spa, thalasso et fitness Aquatonic, les thermes marins de Saint Malo.</t>
  </si>
  <si>
    <t>Auteur : Joel Leboucher  |  Date : 22/01/2026  |  heure : 10h07</t>
  </si>
  <si>
    <t>🧼</t>
  </si>
  <si>
    <t>#0EA5E9</t>
  </si>
  <si>
    <t>Hygiène / nettoyage</t>
  </si>
  <si>
    <t>Notice, procédure, étapes</t>
  </si>
  <si>
    <t>https://www.flickr.com/photos/johnfish/</t>
  </si>
  <si>
    <r>
      <t>Largeur de colonne</t>
    </r>
    <r>
      <rPr>
        <sz val="12"/>
        <color theme="1"/>
        <rFont val="Calibri"/>
        <family val="2"/>
        <scheme val="minor"/>
      </rPr>
      <t xml:space="preserve"> = 20</t>
    </r>
  </si>
  <si>
    <t>📌</t>
  </si>
  <si>
    <t>Important</t>
  </si>
  <si>
    <t>Temps, durée, planning</t>
  </si>
  <si>
    <r>
      <t>Hauteur de ligne</t>
    </r>
    <r>
      <rPr>
        <sz val="12"/>
        <color theme="1"/>
        <rFont val="Calibri"/>
        <family val="2"/>
        <scheme val="minor"/>
      </rPr>
      <t xml:space="preserve"> = 90</t>
    </r>
  </si>
  <si>
    <t>10-Couleurs estivales</t>
  </si>
  <si>
    <t>🥦</t>
  </si>
  <si>
    <t>Légumes / végétal</t>
  </si>
  <si>
    <t>Réception, transport, logistique</t>
  </si>
  <si>
    <t>Procédure :</t>
  </si>
  <si>
    <t>De belles couleurs modernes pour donner du tonus à vos visuels. Ces couleurs sont stimulantes et gourmandes.</t>
  </si>
  <si>
    <t>🚚</t>
  </si>
  <si>
    <t>#64748B</t>
  </si>
  <si>
    <t>Livraison</t>
  </si>
  <si>
    <t>Règle métier, formule, condition</t>
  </si>
  <si>
    <t>1. Sélectionne les colonnes où tu vas mettre les photos (ex : A:H)</t>
  </si>
  <si>
    <t>🧠</t>
  </si>
  <si>
    <t>#8B5CF6</t>
  </si>
  <si>
    <t>Logique / règle</t>
  </si>
  <si>
    <t>Info secondaire, précision, remarque</t>
  </si>
  <si>
    <r>
      <t xml:space="preserve">2. Clic droit → </t>
    </r>
    <r>
      <rPr>
        <b/>
        <sz val="12"/>
        <color theme="1"/>
        <rFont val="Calibri"/>
        <family val="2"/>
        <scheme val="minor"/>
      </rPr>
      <t>Largeur de colonne…</t>
    </r>
  </si>
  <si>
    <t>11-Tons cerise et baies</t>
  </si>
  <si>
    <t>🔄</t>
  </si>
  <si>
    <t>Mise à jour</t>
  </si>
  <si>
    <t>Idée, conseil, gain de temps</t>
  </si>
  <si>
    <t>3. Sélectionne les lignes (ex : 1:30)</t>
  </si>
  <si>
    <t>Donnez une allure sophistiquée et moderne à votre site web ou à vos supports en utilisant cette palette « rouge baies et cerises ».</t>
  </si>
  <si>
    <t>📋</t>
  </si>
  <si>
    <t>Mode d’emploi</t>
  </si>
  <si>
    <t>Zone sensible, froid, sanitaire</t>
  </si>
  <si>
    <t>#021c1e</t>
  </si>
  <si>
    <r>
      <t xml:space="preserve">4. Clic droit → </t>
    </r>
    <r>
      <rPr>
        <b/>
        <sz val="12"/>
        <color theme="1"/>
        <rFont val="Calibri"/>
        <family val="2"/>
        <scheme val="minor"/>
      </rPr>
      <t>Hauteur de ligne…</t>
    </r>
  </si>
  <si>
    <t xml:space="preserve"> Les blancs cassés («smoke » et « chiffon ») apportent de la luminosité et se marient extrêmement bien avec les rouges plus profonds.</t>
  </si>
  <si>
    <t>🔸</t>
  </si>
  <si>
    <t>Note / détail</t>
  </si>
  <si>
    <t>Farine, cuisson, fournil</t>
  </si>
  <si>
    <t>#004445</t>
  </si>
  <si>
    <t>💡 Astuce : si tu veux des “carrés”, tu ajustes jusqu’à un rendu visuellement carré</t>
  </si>
  <si>
    <t>OK / Validé</t>
  </si>
  <si>
    <t>Critique, sécurité, urgent</t>
  </si>
  <si>
    <t>#2c7873</t>
  </si>
  <si>
    <t xml:space="preserve"> (Excel n’a pas la même unité entre largeur et hauteur).</t>
  </si>
  <si>
    <t>Ambiance urbaine</t>
  </si>
  <si>
    <t>🟨</t>
  </si>
  <si>
    <t>#EAB308</t>
  </si>
  <si>
    <t>Paramètre</t>
  </si>
  <si>
    <t>Réglage, option, valeur à choisir</t>
  </si>
  <si>
    <t>#6fb98f</t>
  </si>
  <si>
    <t>12- Night life</t>
  </si>
  <si>
    <t>🧁</t>
  </si>
  <si>
    <t>#EC4899</t>
  </si>
  <si>
    <t>Sucré, dessert, labo pâtissier</t>
  </si>
  <si>
    <t>2) Sélectionner les images SANS ouvrir les liens (en masse)</t>
  </si>
  <si>
    <t xml:space="preserve">Jaune, noir et rouge : des classiques indémodables qui attirent l’œil par leur vivacité. </t>
  </si>
  <si>
    <t>📉</t>
  </si>
  <si>
    <t>Perte / baisse</t>
  </si>
  <si>
    <t>Tu évites les clics accidentels :</t>
  </si>
  <si>
    <t>Le noir peut se teinter de bleu avec la couleur « Midnight blue » #16253D et le jaune devenir plus doré avec la couleur « golden » #EFB509.</t>
  </si>
  <si>
    <t>📈</t>
  </si>
  <si>
    <t>#10B981</t>
  </si>
  <si>
    <t>Progression</t>
  </si>
  <si>
    <t>Option A (la plus fiable)</t>
  </si>
  <si>
    <t>🍽️</t>
  </si>
  <si>
    <t>Service / repas</t>
  </si>
  <si>
    <t>Production, distribution, service</t>
  </si>
  <si>
    <r>
      <t>F5</t>
    </r>
    <r>
      <rPr>
        <sz val="12"/>
        <color theme="1"/>
        <rFont val="Calibri"/>
        <family val="2"/>
        <scheme val="minor"/>
      </rPr>
      <t xml:space="preserve"> → </t>
    </r>
    <r>
      <rPr>
        <b/>
        <sz val="12"/>
        <color theme="1"/>
        <rFont val="Calibri"/>
        <family val="2"/>
        <scheme val="minor"/>
      </rPr>
      <t>Spécial…</t>
    </r>
    <r>
      <rPr>
        <sz val="12"/>
        <color theme="1"/>
        <rFont val="Calibri"/>
        <family val="2"/>
        <scheme val="minor"/>
      </rPr>
      <t xml:space="preserve"> → </t>
    </r>
    <r>
      <rPr>
        <b/>
        <sz val="12"/>
        <color theme="1"/>
        <rFont val="Calibri"/>
        <family val="2"/>
        <scheme val="minor"/>
      </rPr>
      <t>Objets</t>
    </r>
    <r>
      <rPr>
        <sz val="12"/>
        <color theme="1"/>
        <rFont val="Calibri"/>
        <family val="2"/>
        <scheme val="minor"/>
      </rPr>
      <t xml:space="preserve"> → OK</t>
    </r>
  </si>
  <si>
    <t>13-Moderne et urbain</t>
  </si>
  <si>
    <t>🕒</t>
  </si>
  <si>
    <t>Temps / délai</t>
  </si>
  <si>
    <t>Dégradation, gaspillage, écart négatif</t>
  </si>
  <si>
    <r>
      <t xml:space="preserve">➡️ Excel sélectionne </t>
    </r>
    <r>
      <rPr>
        <b/>
        <sz val="12"/>
        <color theme="1"/>
        <rFont val="Calibri"/>
        <family val="2"/>
        <scheme val="minor"/>
      </rPr>
      <t>tous les objets</t>
    </r>
    <r>
      <rPr>
        <sz val="12"/>
        <color theme="1"/>
        <rFont val="Calibri"/>
        <family val="2"/>
        <scheme val="minor"/>
      </rPr>
      <t xml:space="preserve"> (donc tes images)</t>
    </r>
  </si>
  <si>
    <t>Avec cette palette de couleurs, vos visuels seront trendy et punchy ! En effet,</t>
  </si>
  <si>
    <t>🧪</t>
  </si>
  <si>
    <t>Test / essai</t>
  </si>
  <si>
    <t>Four, cuisson, maintien chaud</t>
  </si>
  <si>
    <t xml:space="preserve"> il est tendance d’associer des couleurs douces avec une couleur plus vive pour relever l’ensemble, comme ici une touche de le jaune. </t>
  </si>
  <si>
    <t>🥩</t>
  </si>
  <si>
    <t>#B91C1C</t>
  </si>
  <si>
    <t>Viandes / HACCP</t>
  </si>
  <si>
    <t>Option B</t>
  </si>
  <si>
    <t>Vous pouvez également tester en remplaçant le blanc « bone » par un bleu-gris foncé « asphalt » #32384D.</t>
  </si>
  <si>
    <t>🟩</t>
  </si>
  <si>
    <t>#16A34A</t>
  </si>
  <si>
    <t>Zone saisie</t>
  </si>
  <si>
    <t>Ambiance café crème</t>
  </si>
  <si>
    <r>
      <t xml:space="preserve">Accueil → </t>
    </r>
    <r>
      <rPr>
        <b/>
        <sz val="12"/>
        <color theme="1"/>
        <rFont val="Calibri"/>
        <family val="2"/>
        <scheme val="minor"/>
      </rPr>
      <t>Rechercher et sélectionner</t>
    </r>
    <r>
      <rPr>
        <sz val="12"/>
        <color theme="1"/>
        <rFont val="Calibri"/>
        <family val="2"/>
        <scheme val="minor"/>
      </rPr>
      <t xml:space="preserve"> → </t>
    </r>
    <r>
      <rPr>
        <b/>
        <sz val="12"/>
        <color theme="1"/>
        <rFont val="Calibri"/>
        <family val="2"/>
        <scheme val="minor"/>
      </rPr>
      <t>Sélectionner des objets</t>
    </r>
  </si>
  <si>
    <t xml:space="preserve">🔄 </t>
  </si>
  <si>
    <t>#626d71 slate</t>
  </si>
  <si>
    <t>➡️ Tu encadres à la souris pour sélectionner plusieurs images.</t>
  </si>
  <si>
    <t xml:space="preserve">🧠 </t>
  </si>
  <si>
    <t>Astuce / rappel</t>
  </si>
  <si>
    <t>#CDCDC0 ceramic</t>
  </si>
  <si>
    <t>14-Vintage</t>
  </si>
  <si>
    <t>⏱️</t>
  </si>
  <si>
    <t xml:space="preserve"> Temps / délai</t>
  </si>
  <si>
    <t>#B38867 coffee</t>
  </si>
  <si>
    <t>3) Les “aimanter” aux cellules (le réglage magique)</t>
  </si>
  <si>
    <t>Donnez une ambiance urbaine vintage avec ces couleurs pastel et chaudes. C’est cette ambiance chaleureuse que Wolf &amp; Sona choisi pour son nouveau site web en l’associant à des grandes photos de leurs produits. Dans le même esprit, utilisez ces couleurs retro et relaxantes : « ginger » #D35C37, « hazelnut » #BF9A77, « oat » #D6C6B9 et « sky » #97B8C2.</t>
  </si>
  <si>
    <t xml:space="preserve"> Test / essai</t>
  </si>
  <si>
    <t>#ddbc95 latte</t>
  </si>
  <si>
    <t>C’est ça qui fait que les images restent bien en place quand tu modifies les lignes/colonnes.</t>
  </si>
  <si>
    <t>Votre visuel sera un peu plus cosmopolite et urbain avec cette palette : « blue-gray » #8593AE, « steel » #5A4E4D, « pewter » #7E675E et « blush » #DDA288.</t>
  </si>
  <si>
    <t>1. Clic droit sur une image (ou plusieurs sélectionnées)</t>
  </si>
  <si>
    <t>15-Ambiance méditerranéenne</t>
  </si>
  <si>
    <t>Mes conseils “icônes qui restent toujours en couleur”</t>
  </si>
  <si>
    <t>Avec ces couleurs, on s’imagine aisément déambuler dans les petites rues d’un village italien…</t>
  </si>
  <si>
    <t xml:space="preserve"> Chaleureuse et douce, cette palette de couleurs apaise et apporte de la sérénité. </t>
  </si>
  <si>
    <t>Utilise plutôt ces icônes-là (elles tiennent mieux en couleur dans Excel) :</t>
  </si>
  <si>
    <t>Essayez également ces couleurs qui donneront un coté italien gourmand à vos supports :</t>
  </si>
  <si>
    <t>✅ 🟩 🟦 🟨 🟥 🔸 🔹 📌 ⚠️ 🧾</t>
  </si>
  <si>
    <t>#c1e1dc</t>
  </si>
  <si>
    <t xml:space="preserve"> « currant » #8C0004, « scarlet » #C8000A, « marigold » #E8A735 et « cobblestone » #E2C499.</t>
  </si>
  <si>
    <t>#ffccac</t>
  </si>
  <si>
    <t>4) Redimensionner proprement (sans tout déformer)</t>
  </si>
  <si>
    <t>Les “1️⃣ 2️⃣ 3️⃣” peuvent parfois devenir noirs selon la police → dans ce cas :</t>
  </si>
  <si>
    <t>#ffeb94</t>
  </si>
  <si>
    <r>
      <t xml:space="preserve">Prends une poignée </t>
    </r>
    <r>
      <rPr>
        <b/>
        <sz val="12"/>
        <color theme="1"/>
        <rFont val="Calibri"/>
        <family val="2"/>
        <scheme val="minor"/>
      </rPr>
      <t>d’angle</t>
    </r>
  </si>
  <si>
    <t>16-Energisant</t>
  </si>
  <si>
    <r>
      <t xml:space="preserve">➡️ utilise </t>
    </r>
    <r>
      <rPr>
        <b/>
        <sz val="11"/>
        <color theme="1"/>
        <rFont val="Calibri"/>
        <family val="2"/>
        <scheme val="minor"/>
      </rPr>
      <t>✅ Étape 1</t>
    </r>
    <r>
      <rPr>
        <sz val="11"/>
        <color theme="1"/>
        <rFont val="Calibri"/>
        <family val="2"/>
        <scheme val="minor"/>
      </rPr>
      <t xml:space="preserve">, </t>
    </r>
    <r>
      <rPr>
        <b/>
        <sz val="11"/>
        <color theme="1"/>
        <rFont val="Calibri"/>
        <family val="2"/>
        <scheme val="minor"/>
      </rPr>
      <t>✅ Étape 2</t>
    </r>
    <r>
      <rPr>
        <sz val="11"/>
        <color theme="1"/>
        <rFont val="Calibri"/>
        <family val="2"/>
        <scheme val="minor"/>
      </rPr>
      <t xml:space="preserve"> à la place.</t>
    </r>
  </si>
  <si>
    <t>#fdd475</t>
  </si>
  <si>
    <r>
      <t xml:space="preserve">Maintiens </t>
    </r>
    <r>
      <rPr>
        <b/>
        <sz val="12"/>
        <color theme="1"/>
        <rFont val="Calibri"/>
        <family val="2"/>
        <scheme val="minor"/>
      </rPr>
      <t>MAJ</t>
    </r>
    <r>
      <rPr>
        <sz val="12"/>
        <color theme="1"/>
        <rFont val="Calibri"/>
        <family val="2"/>
        <scheme val="minor"/>
      </rPr>
      <t xml:space="preserve"> = conserve les proportions (recommandé)</t>
    </r>
  </si>
  <si>
    <t xml:space="preserve">Avec ces couleurs, vos designs seront dynamiques et pleins d’énergie ! </t>
  </si>
  <si>
    <r>
      <t xml:space="preserve">Maintiens </t>
    </r>
    <r>
      <rPr>
        <b/>
        <sz val="12"/>
        <color theme="1"/>
        <rFont val="Calibri"/>
        <family val="2"/>
        <scheme val="minor"/>
      </rPr>
      <t>ALT</t>
    </r>
    <r>
      <rPr>
        <sz val="12"/>
        <color theme="1"/>
        <rFont val="Calibri"/>
        <family val="2"/>
        <scheme val="minor"/>
      </rPr>
      <t xml:space="preserve"> pendant que tu redimensionnes/déplaces = </t>
    </r>
    <r>
      <rPr>
        <b/>
        <sz val="12"/>
        <color theme="1"/>
        <rFont val="Calibri"/>
        <family val="2"/>
        <scheme val="minor"/>
      </rPr>
      <t>accrochage au bord des cellules</t>
    </r>
    <r>
      <rPr>
        <sz val="12"/>
        <color theme="1"/>
        <rFont val="Calibri"/>
        <family val="2"/>
        <scheme val="minor"/>
      </rPr>
      <t xml:space="preserve"> (effet “snap”)</t>
    </r>
  </si>
  <si>
    <t>Ces couleurs basiques ont, lorsqu’on les marie, l’avantage de donner une apparence jeune à vos visuels. C’est simple et efficace.</t>
  </si>
  <si>
    <t>2) Liste d’icônes “pro” (copiables et en couleur)</t>
  </si>
  <si>
    <t>⚠️ Et pour ne pas ouvrir le lien :</t>
  </si>
  <si>
    <r>
      <t xml:space="preserve">✅ </t>
    </r>
    <r>
      <rPr>
        <b/>
        <sz val="12"/>
        <color theme="1"/>
        <rFont val="Calibri"/>
        <family val="2"/>
        <scheme val="minor"/>
      </rPr>
      <t>CTRL + clic</t>
    </r>
    <r>
      <rPr>
        <sz val="12"/>
        <color theme="1"/>
        <rFont val="Calibri"/>
        <family val="2"/>
        <scheme val="minor"/>
      </rPr>
      <t xml:space="preserve"> pour sélectionner l’image sans déclencher le lien (ou utilise F5 &gt; Objets).</t>
    </r>
  </si>
  <si>
    <t>Au bureau</t>
  </si>
  <si>
    <t>✅ Actions / Validation</t>
  </si>
  <si>
    <t>17-Métallique</t>
  </si>
  <si>
    <t>5) Alignement automatique (style planche contact)</t>
  </si>
  <si>
    <t>Sobre et classique, l’esprit métallique donne un coté professionnel à vos créations.</t>
  </si>
  <si>
    <t>✅ ☑️ ✔️ ✳️ 🟢 🟩</t>
  </si>
  <si>
    <t>Une fois plusieurs images sélectionnées :</t>
  </si>
  <si>
    <t xml:space="preserve"> Pour vos flyers par exemple, vous allez à l’essentiel et cela permet de mettre en avant votre message.</t>
  </si>
  <si>
    <t>❌ ⛔ 🛑 🔴 🟥</t>
  </si>
  <si>
    <r>
      <t xml:space="preserve">Onglet </t>
    </r>
    <r>
      <rPr>
        <b/>
        <sz val="12"/>
        <color theme="1"/>
        <rFont val="Calibri"/>
        <family val="2"/>
        <scheme val="minor"/>
      </rPr>
      <t>Format de l’image</t>
    </r>
    <r>
      <rPr>
        <sz val="12"/>
        <color theme="1"/>
        <rFont val="Calibri"/>
        <family val="2"/>
        <scheme val="minor"/>
      </rPr>
      <t xml:space="preserve"> → </t>
    </r>
    <r>
      <rPr>
        <b/>
        <sz val="12"/>
        <color theme="1"/>
        <rFont val="Calibri"/>
        <family val="2"/>
        <scheme val="minor"/>
      </rPr>
      <t>Aligner</t>
    </r>
  </si>
  <si>
    <t xml:space="preserve"> Pour une petite touche fun et lumineuse, utilisez le rouge « Neon Red » #F34A4A.</t>
  </si>
  <si>
    <t>🔄 ♻️ 🔁 🔃</t>
  </si>
  <si>
    <t>#a1be95</t>
  </si>
  <si>
    <t>Aligner en haut</t>
  </si>
  <si>
    <t xml:space="preserve"> Pour un rendu plus nuancé en gris-bleu, je vous conseille d’utiliser cette palette : « blue-green » #2C4A52, « waterway » #537072, « haze » #8E9B97 » et « smog » #F4EBDB.</t>
  </si>
  <si>
    <t>🧾 📌 📝 🗂️ 📋</t>
  </si>
  <si>
    <t>#e2dfa2</t>
  </si>
  <si>
    <t>Aligner à gauche</t>
  </si>
  <si>
    <t>#92aac7</t>
  </si>
  <si>
    <t>Distribuer horizontalement</t>
  </si>
  <si>
    <t>18- Touche orangée</t>
  </si>
  <si>
    <t>⚠️ Alertes / Qualité / Sécurité</t>
  </si>
  <si>
    <t>#ed5752</t>
  </si>
  <si>
    <t>Distribuer verticalement</t>
  </si>
  <si>
    <t xml:space="preserve">Bon exemple pour un site professionnel. Mettez en avant vos produits avec une couleur flashy </t>
  </si>
  <si>
    <t>https://www.flickr.com/photos/mizzmurray/</t>
  </si>
  <si>
    <t>➡️ Tu obtiens un rendu “grille” ultra propre.</t>
  </si>
  <si>
    <t>(orange, rose, violet, bleu électrique) dans un univers sobre. C’est tendance.</t>
  </si>
  <si>
    <t>⚠️ 🚨 🔥 💥</t>
  </si>
  <si>
    <t>🧯 🧤 🥽 🧼</t>
  </si>
  <si>
    <t>6) Mode “verrouillage anti-boulette” (option béton)</t>
  </si>
  <si>
    <t>19-Sobre et chic</t>
  </si>
  <si>
    <t>🦠 🧫 🧪</t>
  </si>
  <si>
    <t>Si tu veux éviter de déplacer des photos par accident :</t>
  </si>
  <si>
    <t>Toujours dans le même esprit mais plus coloré, vos créations seront tendance et modernes.</t>
  </si>
  <si>
    <t>🟧 🟨 🟥 (code couleur risque)</t>
  </si>
  <si>
    <t>1. Sélectionne les images</t>
  </si>
  <si>
    <t xml:space="preserve"> Pour rester dans les mêmes tons et la même ambiance, vous pouvez aussi utiliser ces couleurs dans les tons bleus et rosés :</t>
  </si>
  <si>
    <r>
      <t xml:space="preserve">2. Clic droit → </t>
    </r>
    <r>
      <rPr>
        <b/>
        <sz val="12"/>
        <color theme="1"/>
        <rFont val="Calibri"/>
        <family val="2"/>
        <scheme val="minor"/>
      </rPr>
      <t>Format de l’image</t>
    </r>
  </si>
  <si>
    <t xml:space="preserve"> « faded navy » #444C5C, « punch » #CE5A57, « ocean breeze » #78A5A3 et « warm » #E1B16A.</t>
  </si>
  <si>
    <t>📍 Étapes / Process / Méthodes</t>
  </si>
  <si>
    <t>#c7db00</t>
  </si>
  <si>
    <r>
      <t>3. Taille et propriétés</t>
    </r>
    <r>
      <rPr>
        <sz val="12"/>
        <color theme="1"/>
        <rFont val="Calibri"/>
        <family val="2"/>
        <scheme val="minor"/>
      </rPr>
      <t xml:space="preserve"> → </t>
    </r>
    <r>
      <rPr>
        <b/>
        <sz val="12"/>
        <color theme="1"/>
        <rFont val="Calibri"/>
        <family val="2"/>
        <scheme val="minor"/>
      </rPr>
      <t>Propriétés</t>
    </r>
  </si>
  <si>
    <t xml:space="preserve">Pour une dominante en vert / vert d’eau : « stone » #688B8A, « sage » #A0B084, « buttermilk » #FAEFD4 et « leather » #A57C65. </t>
  </si>
  <si>
    <t>🟦 🔹 🔸</t>
  </si>
  <si>
    <t>#7aa802</t>
  </si>
  <si>
    <r>
      <t xml:space="preserve">4. Mets plutôt : </t>
    </r>
    <r>
      <rPr>
        <b/>
        <sz val="12"/>
        <color theme="1"/>
        <rFont val="Calibri"/>
        <family val="2"/>
        <scheme val="minor"/>
      </rPr>
      <t>Ne pas déplacer ni dimensionner avec les cellules</t>
    </r>
  </si>
  <si>
    <t>Enfin pour finir, pour une ambiance plus froide et scandinave vous utiliserez du bleu « dark aqua » #488a99,</t>
  </si>
  <si>
    <t>➡️ ⬇️ ⬆️ ⬅️ ➕ ➖</t>
  </si>
  <si>
    <t>#F78b2d</t>
  </si>
  <si>
    <r>
      <t xml:space="preserve">5. Puis tu mets ta feuille en </t>
    </r>
    <r>
      <rPr>
        <b/>
        <sz val="12"/>
        <color theme="1"/>
        <rFont val="Calibri"/>
        <family val="2"/>
        <scheme val="minor"/>
      </rPr>
      <t>protection</t>
    </r>
    <r>
      <rPr>
        <sz val="12"/>
        <color theme="1"/>
        <rFont val="Calibri"/>
        <family val="2"/>
        <scheme val="minor"/>
      </rPr>
      <t xml:space="preserve"> si besoin (là c’est carrément blindé)</t>
    </r>
  </si>
  <si>
    <t xml:space="preserve"> un jaune « gold » #DBAE58, un gris foncé « charcoal » #FBE9E7 et un gris plus clair « gray » #B4B4B4.</t>
  </si>
  <si>
    <t>🔧 🛠️ ⚙️</t>
  </si>
  <si>
    <t>#e4b600</t>
  </si>
  <si>
    <t>🧭 📐 📏</t>
  </si>
  <si>
    <t>Bonus : la technique ninja pour bosser vite</t>
  </si>
  <si>
    <t>20-Technologie et nature</t>
  </si>
  <si>
    <r>
      <t xml:space="preserve">✅ </t>
    </r>
    <r>
      <rPr>
        <b/>
        <sz val="12"/>
        <color theme="1"/>
        <rFont val="Calibri"/>
        <family val="2"/>
        <scheme val="minor"/>
      </rPr>
      <t>Volet de sélection</t>
    </r>
    <r>
      <rPr>
        <sz val="12"/>
        <color theme="1"/>
        <rFont val="Calibri"/>
        <family val="2"/>
        <scheme val="minor"/>
      </rPr>
      <t xml:space="preserve"> (zéro clic accidentel sur les liens)</t>
    </r>
  </si>
  <si>
    <t xml:space="preserve">Vert et gris pour une ambiance tendance développement durable où nature et technologie cohabitent. </t>
  </si>
  <si>
    <t>⏱️ Temps / Planning / Organisation</t>
  </si>
  <si>
    <r>
      <t xml:space="preserve">Accueil → Rechercher et sélectionner → </t>
    </r>
    <r>
      <rPr>
        <b/>
        <sz val="12"/>
        <color theme="1"/>
        <rFont val="Calibri"/>
        <family val="2"/>
        <scheme val="minor"/>
      </rPr>
      <t>Volet de sélection</t>
    </r>
  </si>
  <si>
    <t>Ces couleurs se marient à merveille et sont à utiliser sur tant sur supports professionnels que créatifs.</t>
  </si>
  <si>
    <t>➡️ Tu cliques sur “Image 12”, “Image 13”… dans la liste = sélection instantanée.</t>
  </si>
  <si>
    <t>Toutes ces idées d’association de couleurs devraient pouvoir vous inspirer pour vos designs ;)</t>
  </si>
  <si>
    <t>⏱️ ⏲️ 🕒 🗓️ 📅</t>
  </si>
  <si>
    <t>📍 🧩 ✅</t>
  </si>
  <si>
    <t>🚚 📦 🏷️</t>
  </si>
  <si>
    <t>#a10115</t>
  </si>
  <si>
    <t>📊 Mesure / Contrôle / Audit</t>
  </si>
  <si>
    <t>#d72c16</t>
  </si>
  <si>
    <t>#foefea</t>
  </si>
  <si>
    <t>📊 📈 📉</t>
  </si>
  <si>
    <t>LÉGENDE (standard à réutiliser dans tes documents)</t>
  </si>
  <si>
    <t>#cob2b5</t>
  </si>
  <si>
    <t>🔍 🧪 🧾</t>
  </si>
  <si>
    <t>2 couleurs invalides dans excel</t>
  </si>
  <si>
    <t>✅ ❌ ⚠️</t>
  </si>
  <si>
    <t>Attention / Contrôle</t>
  </si>
  <si>
    <t>chiffon et smoke</t>
  </si>
  <si>
    <t>🎯 📌</t>
  </si>
  <si>
    <t>Erreur / À corriger</t>
  </si>
  <si>
    <t>Point important</t>
  </si>
  <si>
    <t>🍽️ Cuisine / Production / Service</t>
  </si>
  <si>
    <t>Document / Trace</t>
  </si>
  <si>
    <t>Mise à jour / Recalcul</t>
  </si>
  <si>
    <t>🍽️ 🍴 🥄 🔪</t>
  </si>
  <si>
    <t>Temps / Délai</t>
  </si>
  <si>
    <t>🧑‍🍳 👨‍🍳 👩‍🍳</t>
  </si>
  <si>
    <t>🎯</t>
  </si>
  <si>
    <t>#000b29</t>
  </si>
  <si>
    <t>🥘 🍲 🍳 🥗</t>
  </si>
  <si>
    <t>#d70026</t>
  </si>
  <si>
    <t>🔥 ♨️ ❄️ 🧊</t>
  </si>
  <si>
    <t>PALETTE D’ICÔNES — copiables (Excel / Word / PDF)</t>
  </si>
  <si>
    <t>#f8f5f2</t>
  </si>
  <si>
    <t>🧂 🍋 🧄 🧅</t>
  </si>
  <si>
    <t>📎</t>
  </si>
  <si>
    <t>Astuce : icônes très compatibles (affichage fiable) → 🟦 🟩 🟨 🟧 🟥  🔹 🔸 ✅ ⚠️ ❌ 📌 🧾 🔄 ⏱️ 🎯</t>
  </si>
  <si>
    <t>#edb83d</t>
  </si>
  <si>
    <t>🧁 Pâtisserie / Boulangerie</t>
  </si>
  <si>
    <t>Catégorie</t>
  </si>
  <si>
    <t>Icônes (copie-colle)</t>
  </si>
  <si>
    <t>Actions / Validation</t>
  </si>
  <si>
    <t>✅ ☑️ ✔️ ✳️ 🟢 🟩  |  ❌ ⛔ 🛑 🔴 🟥  |  🔄 ♻️ 🔁 🔃  |  📌 📝 📋 🗂️ 🧾</t>
  </si>
  <si>
    <t>🧁 🍰 🎂 🍪</t>
  </si>
  <si>
    <t>Alertes / Sécurité</t>
  </si>
  <si>
    <t>⚠️ 🚨 🔥 💥  |  🧯 🧤 🥽 🧼  |  🦠 🧫 🧪  |  🟧 🟨 🟥</t>
  </si>
  <si>
    <t>🥐 🍞 🥖</t>
  </si>
  <si>
    <t>Process / Organisation</t>
  </si>
  <si>
    <t>🔹 🔸 ➡️ ⬇️ ⬆️ ➕ ➖  |  🔧 🛠️ ⚙️  |  📐 📏 🧭</t>
  </si>
  <si>
    <t>🍫 🍯 🧈</t>
  </si>
  <si>
    <t>Temps / Planning</t>
  </si>
  <si>
    <t>⏱️ ⏲️ 🕒 🗓️ 📅  |  📦 🚚 🏷️</t>
  </si>
  <si>
    <t>⚖️ 🥣 🥛</t>
  </si>
  <si>
    <t>Mesure / Audit</t>
  </si>
  <si>
    <t>📊 📈 📉  |  🔍 🧪 🧾  |  🎯 ✅ ⚠️</t>
  </si>
  <si>
    <t>Cuisine / Production</t>
  </si>
  <si>
    <t>🍽️ 🍴 🥄 🔪  |  🧑‍🍳  |  🔥 ♨️ ❄️ 🧊  |  🧂 🍋 🧄 🧅</t>
  </si>
  <si>
    <t>#f9ba32</t>
  </si>
  <si>
    <t>🥩 Boucherie / Charcuterie</t>
  </si>
  <si>
    <t>Pâtisserie / Boulangerie</t>
  </si>
  <si>
    <t>🧁 🍰 🎂 🍪  |  🥐 🍞 🥖  |  🍫 🍯 🧈  |  ⚖️ 🥣 🥛</t>
  </si>
  <si>
    <t>#426e86</t>
  </si>
  <si>
    <t>Boucherie / Charcuterie</t>
  </si>
  <si>
    <t>🥩 🍖 🥓  |  🔪 🧤 🧊  |  🏷️ 🧾 ✅</t>
  </si>
  <si>
    <t>#f8f1e5</t>
  </si>
  <si>
    <t>🥩 🍖 🥓</t>
  </si>
  <si>
    <t>HACCP / Hygiène</t>
  </si>
  <si>
    <t>🧼 🧽 🧴  |  🧤 🥽 😷  |  🦠 ⚠️ ✅  |  🌡️ ❄️ 🧊 🔥</t>
  </si>
  <si>
    <t>#2f3131</t>
  </si>
  <si>
    <t>🔪 🧤 🧊</t>
  </si>
  <si>
    <t>Formation / Pédagogie</t>
  </si>
  <si>
    <t>🎓 📚 🧠  |  📝 📌 ✅  |  💡 🔍  |  🧪</t>
  </si>
  <si>
    <t>🏷️ (étiquetage)</t>
  </si>
  <si>
    <t>✅ (traçabilité OK)</t>
  </si>
  <si>
    <t>🧼 HACCP / Nettoyage / Hygiène</t>
  </si>
  <si>
    <t>🧼 🧽 🧴</t>
  </si>
  <si>
    <t>🧤 🥽 😷</t>
  </si>
  <si>
    <t>#fcc875</t>
  </si>
  <si>
    <t>🦠 ⚠️ ✅</t>
  </si>
  <si>
    <t>#baa896</t>
  </si>
  <si>
    <t>🌡️ (température)</t>
  </si>
  <si>
    <t>#e6ccb5</t>
  </si>
  <si>
    <t>🧊 ❄️ (froid)</t>
  </si>
  <si>
    <t>#e38b75</t>
  </si>
  <si>
    <t>🌡️ Températures / Chaud / Froid</t>
  </si>
  <si>
    <t>🌡️ 🔥 ♨️</t>
  </si>
  <si>
    <t>❄️ 🧊 🥶</t>
  </si>
  <si>
    <t>📌 “chaîne du froid”</t>
  </si>
  <si>
    <t>✅ “température conforme”</t>
  </si>
  <si>
    <t>#a4cabc</t>
  </si>
  <si>
    <t>💰 Coûts / Gestion / Achats</t>
  </si>
  <si>
    <t>#eab364</t>
  </si>
  <si>
    <t>#b2473e</t>
  </si>
  <si>
    <t>💰 💶 🧾</t>
  </si>
  <si>
    <t>#acbd78</t>
  </si>
  <si>
    <t>📦 🚚 🏷️</t>
  </si>
  <si>
    <t>📉 (réduction)</t>
  </si>
  <si>
    <t>📈 (hausse)</t>
  </si>
  <si>
    <t>🎓 Formation / Cours / Mémo</t>
  </si>
  <si>
    <t>🎓 📚 🧠</t>
  </si>
  <si>
    <t>📝 📌 ✅</t>
  </si>
  <si>
    <t>#f47d4a</t>
  </si>
  <si>
    <t>💡 🔍</t>
  </si>
  <si>
    <t>#e1315b</t>
  </si>
  <si>
    <t>🧪 (exercice)</t>
  </si>
  <si>
    <t>#ffec5c</t>
  </si>
  <si>
    <t>#008dcb</t>
  </si>
  <si>
    <t>🏁 Résultat / Niveau / Progression</t>
  </si>
  <si>
    <t>🏁 🏆 ⭐</t>
  </si>
  <si>
    <t>📍 🎯 ✅</t>
  </si>
  <si>
    <t>🟩 (acquis) 🟧 (en cours) 🟥 (à revoir)</t>
  </si>
  <si>
    <t>#080706</t>
  </si>
  <si>
    <t>Pack “icônes ultra propres” (compatibles documents pro)</t>
  </si>
  <si>
    <t>#efefef</t>
  </si>
  <si>
    <t>#d1b280</t>
  </si>
  <si>
    <r>
      <t xml:space="preserve">Ceux-là rendent </t>
    </r>
    <r>
      <rPr>
        <i/>
        <sz val="11"/>
        <color theme="1"/>
        <rFont val="Calibri"/>
        <family val="2"/>
        <scheme val="minor"/>
      </rPr>
      <t>toujours bien</t>
    </r>
    <r>
      <rPr>
        <sz val="11"/>
        <color theme="1"/>
        <rFont val="Calibri"/>
        <family val="2"/>
        <scheme val="minor"/>
      </rPr>
      <t xml:space="preserve"> dans Excel + PDF :</t>
    </r>
  </si>
  <si>
    <t>#594d46</t>
  </si>
  <si>
    <t>🟦 🟩 🟨 🟧 🟥</t>
  </si>
  <si>
    <t>🔹 🔸 ✅ ⚠️ ❌</t>
  </si>
  <si>
    <t>📌 🧾 🔍 🔄 🛠️</t>
  </si>
  <si>
    <t>⏱️ 🗓️ 📦 🚚 💰</t>
  </si>
  <si>
    <t>🎯 🧠 📚 🎓 🏁</t>
  </si>
  <si>
    <t>#756867</t>
  </si>
  <si>
    <t>#d5d6d2</t>
  </si>
  <si>
    <t>#353c3f</t>
  </si>
  <si>
    <t>#ff8d3f</t>
  </si>
  <si>
    <t>#52908b</t>
  </si>
  <si>
    <t>#e5e2ca</t>
  </si>
  <si>
    <t xml:space="preserve">#ddbc95 </t>
  </si>
  <si>
    <t>#e7472e</t>
  </si>
  <si>
    <t>#ddbc95  impossible sur excel</t>
  </si>
  <si>
    <t>#fbcd4b</t>
  </si>
  <si>
    <t>#a3a599</t>
  </si>
  <si>
    <t>#282623</t>
  </si>
  <si>
    <t>#88a550</t>
  </si>
  <si>
    <t>https://99designs.fr/blog/inspiration-graphique/combinaisons-de-couleurs/</t>
  </si>
  <si>
    <t>#e1dd72  jaune-vert</t>
  </si>
  <si>
    <t>#a8c66c vert olive</t>
  </si>
  <si>
    <t>#1b6535 vert forêt</t>
  </si>
  <si>
    <t>#e3b448 jaune moutarde</t>
  </si>
  <si>
    <t>#cbd18f vert sauge</t>
  </si>
  <si>
    <t>#3a6b35 vert forêt</t>
  </si>
  <si>
    <t>#f6ead4 beige</t>
  </si>
  <si>
    <t>#a2a595 ardoise</t>
  </si>
  <si>
    <t>#b4a284 khaki</t>
  </si>
  <si>
    <t>#</t>
  </si>
  <si>
    <t>Transmission des savoirs faire</t>
  </si>
  <si>
    <t>🇬🇧 Passing on Know-How</t>
  </si>
  <si>
    <t>🇪🇸 Transmisión del Saber Hacer</t>
  </si>
  <si>
    <t>Madame..Monsieur….Bonjour</t>
  </si>
  <si>
    <t>Dear Sir or Madam,</t>
  </si>
  <si>
    <t>Señora, Señor:</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</si>
  <si>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</si>
  <si>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</si>
  <si>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</si>
  <si>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</si>
  <si>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</si>
  <si>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</si>
  <si>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</si>
  <si>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</si>
  <si>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</si>
  <si>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</si>
  <si>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</si>
  <si>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</si>
  <si>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</si>
  <si>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</si>
  <si>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</si>
  <si>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</si>
  <si>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</si>
  <si>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</si>
  <si>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</si>
  <si>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</si>
  <si>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</si>
  <si>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</si>
  <si>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</si>
  <si>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Sincères salutations Joël Leboucher 21/10/2025</t>
  </si>
  <si>
    <t>Best regards,Joël Leboucher — October 21, 2025</t>
  </si>
  <si>
    <t>Atentamente,Joël Leboucher — 21 de octubre de 2025</t>
  </si>
  <si>
    <t>Everything  un utilitaire de recherche gratuit pour indexer et rechercher vos fichiers</t>
  </si>
  <si>
    <t>https://everything.fr.softonic.com/</t>
  </si>
  <si>
    <t>Pour faire court voici quelques petits exemples</t>
  </si>
  <si>
    <t>sur cette page vous avez déjà des formules à récupérer et des liens à visiter</t>
  </si>
  <si>
    <t>Utilitaires à copier dans vos documents puis ajustez la largeur des colonnes comme indiqué dans les cellules de couleur en bas de chaque tableau</t>
  </si>
  <si>
    <t>les cellules grises vous indiquent la largeur des colonnes sur votre document et les corrections à apporter</t>
  </si>
  <si>
    <t>la première colonne de chaque tableau n'a pas de cellule grise volontairement. Cette colonne est fusionnée pour vous faciliter la sélection du tableau - Largeur par défaut 3</t>
  </si>
  <si>
    <t>ICI</t>
  </si>
  <si>
    <t>Pourquoi une cellule ICI &gt; pour sélectionner le tableau en se déportant vers la droite et vous pouvez le coller dans une autre feuille</t>
  </si>
  <si>
    <t>Quelques liens hypertexte internes exemple de formules</t>
  </si>
  <si>
    <t>Pour modifier une formule &gt; dans la barre de formule supprimez le =</t>
  </si>
  <si>
    <t>la formule devient texte et se modifie comme du texte</t>
  </si>
  <si>
    <t>Un lien Hypertexte commence toujours par :    LIEN_HYPERTEXTE("#" c25 par exemple</t>
  </si>
  <si>
    <t xml:space="preserve">lorsque vous avez fini remettez un = devant positionnez vous à la fin de la formule </t>
  </si>
  <si>
    <t>Mettre seulement le dièse "#" entre 2 guillemets pour ne pas figer la cellule de destination</t>
  </si>
  <si>
    <t>et appuyez sur Entrée</t>
  </si>
  <si>
    <t>les mises à jours seront automatiques lorsque vous collerez votre tableau dans une autre feuille</t>
  </si>
  <si>
    <t>Vous avez une autre option pour figer la formule &gt; saisissez un ' apostrophe devant =</t>
  </si>
  <si>
    <t>vous obtenez le même résultat  MAIS cet ' est plus difficile à identifier en cas d'erreur</t>
  </si>
  <si>
    <t>Exemples de formules nomades vous indiquez une bonne fois pour toutes l'emplacement de la cellule de destination</t>
  </si>
  <si>
    <t xml:space="preserve">Combiner les Prénoms et Noms </t>
  </si>
  <si>
    <t>A vous d'imaginer d'autres utilisations possibles</t>
  </si>
  <si>
    <t>Affichage</t>
  </si>
  <si>
    <t>Détail de la formule saisie</t>
  </si>
  <si>
    <t>Prénom</t>
  </si>
  <si>
    <t>Combinaison</t>
  </si>
  <si>
    <t>Formules utilisées pour afficher ces résultats</t>
  </si>
  <si>
    <t>Robert</t>
  </si>
  <si>
    <t>Spière</t>
  </si>
  <si>
    <t>Guillaume</t>
  </si>
  <si>
    <t>Tell</t>
  </si>
  <si>
    <t>Prénom et Nom</t>
  </si>
  <si>
    <t>Extraire les Noms et Prénoms</t>
  </si>
  <si>
    <t>Guillaume Tell</t>
  </si>
  <si>
    <t>FORMULETEXTE(O42)</t>
  </si>
  <si>
    <t>Guillaume,Tell</t>
  </si>
  <si>
    <t>indiquez entre les guillemets " , "que vous voulez supprimer la virgule de séparation</t>
  </si>
  <si>
    <t>Séparer Nom et Prénom et en faire une adresse mail</t>
  </si>
  <si>
    <t>https://www.youtube.com/watch?v=2TmdhLLUsOQ</t>
  </si>
  <si>
    <t>Largeurs de colonnes figées pour mémoire  et  Largeurs de colonnes formule pourquoi ?</t>
  </si>
  <si>
    <t xml:space="preserve">Lorsque vous Copiez/Collez un document dans une nouvelle feuille </t>
  </si>
  <si>
    <t>vous n'obtenez pas toujours le même écartement de colonnes pour la taille de police.</t>
  </si>
  <si>
    <t>les formules vous indiquent les nouvelles largeurs et les largeurs figées les corrections à apporter</t>
  </si>
  <si>
    <t>Excel n'aime pas les cellules vides j'ai donc saisi des valeurs 1 dans certaines cellules</t>
  </si>
  <si>
    <t>&lt;Largeurs de colonnes figées pour mémoire</t>
  </si>
  <si>
    <t xml:space="preserve">Pour toutes ces formules remplacez </t>
  </si>
  <si>
    <t>par votre N° de Ligne et de Colonne</t>
  </si>
  <si>
    <t>&lt;Largeurs de colonnes formule</t>
  </si>
  <si>
    <t>l'avantage de ne pas mettre le nom de la cellule entre guillemets c'est qu'elle se mettra automatiquement à jour lorsque vous copierez votre tableau ailleurs</t>
  </si>
  <si>
    <t>Formats de cellules nombres personnalisées</t>
  </si>
  <si>
    <t>UNICAR(128269)</t>
  </si>
  <si>
    <t>Tableau de bord des ventes et de gestion des stocks</t>
  </si>
  <si>
    <t>https://www.youtube.com/watch?v=BEAwIv4fIw4</t>
  </si>
  <si>
    <t>dans les 3 formules suivantes</t>
  </si>
  <si>
    <t># ##0" gr"</t>
  </si>
  <si>
    <t>Lien incrémenté ne se met pas à jour dans un autre emplacement</t>
  </si>
  <si>
    <t># ##0.000" kg"</t>
  </si>
  <si>
    <t>Extraire du texte d'une chaine de caractères</t>
  </si>
  <si>
    <t>formule plus simple MAIS si vous déplacez votre tableau vous devez à chaque fois modifier l'adresse ("# c131";</t>
  </si>
  <si>
    <t>de # ##0.000" kg"</t>
  </si>
  <si>
    <t>Collez votre texte &gt;</t>
  </si>
  <si>
    <t>qtzt-45221-kiu</t>
  </si>
  <si>
    <t>de 0.00" Kg"</t>
  </si>
  <si>
    <t>0.000" Kg"</t>
  </si>
  <si>
    <t>position du premier caractère à extraire</t>
  </si>
  <si>
    <t>0.000K\g</t>
  </si>
  <si>
    <t>nombre de caractères à extraire</t>
  </si>
  <si>
    <t>Poids portion 0.000" Kg"</t>
  </si>
  <si>
    <t>Résultat</t>
  </si>
  <si>
    <t># ##0" cl"</t>
  </si>
  <si>
    <t>0.00 " cm³"</t>
  </si>
  <si>
    <t>Vous pouvez extraire ce que vous voulez d'une phrase des nombre un prénom etc</t>
  </si>
  <si>
    <t>0.000 " dm³"</t>
  </si>
  <si>
    <t>0.000" L"</t>
  </si>
  <si>
    <t>Vous pouvez mettre des émotocones dans vos formules entre deux guillemets "   "</t>
  </si>
  <si>
    <t>0" lignes"</t>
  </si>
  <si>
    <t>"🚲 "   " 🤓 "   " ✔ "   " 🆗 "</t>
  </si>
  <si>
    <t>0" jours"</t>
  </si>
  <si>
    <t>0" H"</t>
  </si>
  <si>
    <t>➕  ⏮  ➿  ⁉  ⬅  ☺  ✔  ❓  🆗  🌼  🚲  🤓  🔛 🚐  «</t>
  </si>
  <si>
    <t>0" Mx"</t>
  </si>
  <si>
    <t>Voici quelques photos pour aider à estimer les quantités</t>
  </si>
  <si>
    <t>0.0" %"</t>
  </si>
  <si>
    <t>Visuellement, ça représente quoi 100 calories ?</t>
  </si>
  <si>
    <t>🔗</t>
  </si>
  <si>
    <t>🔎#</t>
  </si>
  <si>
    <t>N° 0</t>
  </si>
  <si>
    <t>Col.0</t>
  </si>
  <si>
    <t>Comment taper sur votre clavier d'ordinateur tous les symboles, emoji, signes, icones ?</t>
  </si>
  <si>
    <t>0.0" mm"</t>
  </si>
  <si>
    <t>http://www.symbole-clavier.com/</t>
  </si>
  <si>
    <t>https://www.premiers-clics.fr/cours-informatique/windows-les-fonctionnalites-du-clavier/</t>
  </si>
  <si>
    <t>0.00" cm"</t>
  </si>
  <si>
    <t>Manuel d’utilisation</t>
  </si>
  <si>
    <t>0.00 " cm²"</t>
  </si>
  <si>
    <t>https://bepo.fr/wiki/Manuel</t>
  </si>
  <si>
    <t>https://bepo.fr/wiki/Menu</t>
  </si>
  <si>
    <t>Actif;"Actif";"Inactif"</t>
  </si>
  <si>
    <t>Vrai;"Vrai";"Faux"</t>
  </si>
  <si>
    <t>Liste des fonctions Excel avec une traduction</t>
  </si>
  <si>
    <t>https://fr.excelfunctions.eu/</t>
  </si>
  <si>
    <t>Pour vous détendre un peu  : Convertir un CD en MP3 avec Windows Media Player</t>
  </si>
  <si>
    <t>https://www.premiers-clics.fr/cours-informatique/windows-convertir-un-cd-en-fichiers-mp3/</t>
  </si>
  <si>
    <t>lorsque vous collez ce tableau ailleurs</t>
  </si>
  <si>
    <t>Amusez vous un tableur c'est fait pour ça</t>
  </si>
  <si>
    <t>Pour obtenir un nombre de plaques gastro à utiliser par exemple</t>
  </si>
  <si>
    <t>dans les formules avec loupe n'oubliez pas de modifier les adresses &gt; # k93 &amp;" K93"</t>
  </si>
  <si>
    <t>🛺</t>
  </si>
  <si>
    <t>🚲</t>
  </si>
  <si>
    <t>si vous utilisez un poids cru vous avez une formule</t>
  </si>
  <si>
    <t>❹ Kg cru</t>
  </si>
  <si>
    <t>et si vous utilisez un poids cuit vous en avez une autre</t>
  </si>
  <si>
    <t>❺ Kg cuit</t>
  </si>
  <si>
    <t>🤓</t>
  </si>
  <si>
    <t>Nombre de contenants</t>
  </si>
  <si>
    <t>Produit conditionné</t>
  </si>
  <si>
    <t>contenant(s) a prévoir &gt;</t>
  </si>
  <si>
    <t>Bœuf</t>
  </si>
  <si>
    <t>Sautés en morceaux service au poids</t>
  </si>
  <si>
    <t>❷ Type de Contenant</t>
  </si>
  <si>
    <t xml:space="preserve"> GN 1/ 1 = 3 Kg crus</t>
  </si>
  <si>
    <t>▼  ❹ ou ❺</t>
  </si>
  <si>
    <t>capacité du contenant ❸</t>
  </si>
  <si>
    <t xml:space="preserve"> Grammage  p.p.❼</t>
  </si>
  <si>
    <t>Effectif ❽</t>
  </si>
  <si>
    <t>couverts</t>
  </si>
  <si>
    <t xml:space="preserve">A conditionner </t>
  </si>
  <si>
    <t>Total contenants &gt;</t>
  </si>
  <si>
    <t>1 cont.pour &gt;</t>
  </si>
  <si>
    <t>un contenant* peut être une panière - un sachet - une plaque gastro - une louche - une barquette etc..</t>
  </si>
  <si>
    <t>Saisissez vos valeurs dans les cellules fond de couleur et collez ❹ Kg cru ou  ❺ Kg cuit</t>
  </si>
  <si>
    <t>LÉGENDE</t>
  </si>
  <si>
    <t>❶ FAMILLE et NOM DU PLAT</t>
  </si>
  <si>
    <t xml:space="preserve">❻ %  de PERTE </t>
  </si>
  <si>
    <t>❻ % de BONI &gt;</t>
  </si>
  <si>
    <t>❸ capacité du contenant*</t>
  </si>
  <si>
    <t>❻ Foisonnement</t>
  </si>
  <si>
    <t>❼  Grammage  p.p.</t>
  </si>
  <si>
    <t>❽ Saisissez vos effectifs</t>
  </si>
  <si>
    <t xml:space="preserve">Collez ❹ Kg cru ou ❺ Kg cuit </t>
  </si>
  <si>
    <t>Cellule &gt;</t>
  </si>
  <si>
    <t>CRU moins % Perte = CUIT</t>
  </si>
  <si>
    <t xml:space="preserve">CUIT + % boni = CRU </t>
  </si>
  <si>
    <t>Utilitaire pour le foisionnement en + ou - pour légumes secs et céréales etc…</t>
  </si>
  <si>
    <t>Cliquez sur les ◀</t>
  </si>
  <si>
    <t>cellules</t>
  </si>
  <si>
    <t>Produit conditionné &gt;</t>
  </si>
  <si>
    <t>Féculent</t>
  </si>
  <si>
    <t>Semoule (poids cru)</t>
  </si>
  <si>
    <t>CRU  Multiplié = CUIT</t>
  </si>
  <si>
    <t xml:space="preserve">CUIT Divisé  = CRU </t>
  </si>
  <si>
    <t xml:space="preserve"> GN 1/ 1 = 35 morceaux</t>
  </si>
  <si>
    <t>Service de quoi ? &gt;</t>
  </si>
  <si>
    <t>Morceaux</t>
  </si>
  <si>
    <t>(Morceaux- Tranches ...?)</t>
  </si>
  <si>
    <t>❹ Cru</t>
  </si>
  <si>
    <t>Poids Unitaire</t>
  </si>
  <si>
    <t>Combien p.p.❼</t>
  </si>
  <si>
    <t>Saisissez vos valeurs dans les cellules fond de couleur et collez ❹ Cu ou  ❺ Cuit</t>
  </si>
  <si>
    <t>❼  Quantité p.p.</t>
  </si>
  <si>
    <t>❺ Cuit</t>
  </si>
  <si>
    <t>Collez ❹ Cru ou ❺ Cuit Cellule &gt;</t>
  </si>
  <si>
    <t>Prix D'ACHAT / Prix de VENTE</t>
  </si>
  <si>
    <t>Bricolage "artisanal "   on peut faire plus simple mais c'est "pédagogique"</t>
  </si>
  <si>
    <t>&lt; position colonne et n° de ligne</t>
  </si>
  <si>
    <t>PRIX D'ACHAT</t>
  </si>
  <si>
    <t>PRIX VENTE</t>
  </si>
  <si>
    <t>%  d'augmentation</t>
  </si>
  <si>
    <t>Augmentation</t>
  </si>
  <si>
    <t xml:space="preserve">Saisissez vos valeurs dans les cellules fond ivoire </t>
  </si>
  <si>
    <t>Aide à la décision en Kg</t>
  </si>
  <si>
    <t>Pourcentages NET / BRUT et BRUT / NET</t>
  </si>
  <si>
    <t>Décriptage d'une recette par les pourcentages</t>
  </si>
  <si>
    <t>POIDS NET</t>
  </si>
  <si>
    <t>Nom de la recette &gt;</t>
  </si>
  <si>
    <t>PUNCH</t>
  </si>
  <si>
    <t>POIDS BRUT</t>
  </si>
  <si>
    <t>POIDS de PERTE</t>
  </si>
  <si>
    <t>%  de PERTE</t>
  </si>
  <si>
    <t xml:space="preserve"> Poids de perte</t>
  </si>
  <si>
    <t>Poids brut</t>
  </si>
  <si>
    <t>Total :</t>
  </si>
  <si>
    <t>%  de perte</t>
  </si>
  <si>
    <t>Pourcentages</t>
  </si>
  <si>
    <t>NET</t>
  </si>
  <si>
    <t>% Perte</t>
  </si>
  <si>
    <t>BRUT</t>
  </si>
  <si>
    <t>POIDS DE LA RECETTE A DÉCRYPTER &gt;</t>
  </si>
  <si>
    <t>Poids net</t>
  </si>
  <si>
    <t>Rhum</t>
  </si>
  <si>
    <t>Sucre de cannes</t>
  </si>
  <si>
    <t>Jus de pamplemousse</t>
  </si>
  <si>
    <t>Jus d'orange</t>
  </si>
  <si>
    <t>Citron vert</t>
  </si>
  <si>
    <t>conversion : volume Centilitres / poids</t>
  </si>
  <si>
    <t>Volume</t>
  </si>
  <si>
    <t>produit</t>
  </si>
  <si>
    <t>densité</t>
  </si>
  <si>
    <t>Eau</t>
  </si>
  <si>
    <t>lait entier</t>
  </si>
  <si>
    <t>Saisissez vos valeurs dans les cellules fond jaune</t>
  </si>
  <si>
    <t>lait 1/2 écrémé</t>
  </si>
  <si>
    <t>Nom de la recette</t>
  </si>
  <si>
    <t>POIDS DE LA RECETTE A DÉCRYPTER</t>
  </si>
  <si>
    <t>huile</t>
  </si>
  <si>
    <t>liste des produits</t>
  </si>
  <si>
    <t>Pourcentages des produits</t>
  </si>
  <si>
    <t>alcool</t>
  </si>
  <si>
    <t>Saisissez vos valeurs dans la cellule fond jaune encre rouge</t>
  </si>
  <si>
    <t>Ligne</t>
  </si>
  <si>
    <t>Sauvegarde texte original (Mode d'emploi)</t>
  </si>
  <si>
    <t>Astuce : garde ce fichier “couleurs.xlsx” comme référentiel et copie/colle uniquement les formats (pas les cellules).</t>
  </si>
  <si>
    <t>Si tu changes ces 4 couleurs, tu changes le “langage visuel” : risque d’erreurs en production.</t>
  </si>
  <si>
    <t>INFO / VALIDÉ / À VÉRIFIER / BLOQUANT doivent rester identiques dans tous tes fichiers.
Légende : ℹ️ INFO #3B82F6 | ✅ OK #22C55E | ⚠️ ALERTE #F59E0B | ❌ BLOQUANT #DC2626</t>
  </si>
  <si>
    <t>Sémantique (règle d’or)</t>
  </si>
  <si>
    <t>6</t>
  </si>
  <si>
    <t>Utilise INFO/OK/ALERTE/BLOQUANT uniquement pour guider l’œil (pas pour “décorer”).</t>
  </si>
  <si>
    <t>TITRE pour bandeaux / titres
BLOC pour sections
FOND pour zones de lecture
INFO/OK/ALERTE/BLOQUANT pour messages et états.</t>
  </si>
  <si>
    <t>Appliquer</t>
  </si>
  <si>
    <t>5</t>
  </si>
  <si>
    <t>Ne colle pas les valeurs : on transfère uniquement la mise en forme.</t>
  </si>
  <si>
    <t>Dans ton fichier cible, colle dans la feuille Param (ou Couleurs) : Collage spécial → Formats.</t>
  </si>
  <si>
    <t>Coller dans le template</t>
  </si>
  <si>
    <t>4</t>
  </si>
  <si>
    <t>Copie toujours les 7 rôles : tu évites 90% des incohérences.</t>
  </si>
  <si>
    <t>Sélectionne les 7 lignes du style voulu (Titre → Bloc → Fond → Info → OK → Alerte → Bloquant) puis copie.</t>
  </si>
  <si>
    <t>Copier un bloc</t>
  </si>
  <si>
    <t>3</t>
  </si>
  <si>
    <t>Ne mélange pas plusieurs styles dans le même fichier : cohérence = lisibilité.</t>
  </si>
  <si>
    <t>SOFT = lecture longue / impression
STANDARD = polyvalent
BOOST = repérage rapide (accents plus visibles)</t>
  </si>
  <si>
    <t>Choisir un style</t>
  </si>
  <si>
    <t>2</t>
  </si>
  <si>
    <t>Prends une palette “Standard” si tu veux un rendu polyvalent et facile à réutiliser.</t>
  </si>
  <si>
    <t>Dans la zone A_COPIER, repère la palette adaptée à ton document (Corporate, KPI, Éducation, Hygiène, etc.).</t>
  </si>
  <si>
    <t>Choisir une palette</t>
  </si>
  <si>
    <t>1</t>
  </si>
  <si>
    <t>Contrôle / Astuce</t>
  </si>
  <si>
    <t>Procédure (quoi faire)</t>
  </si>
  <si>
    <t>Action</t>
  </si>
  <si>
    <t>Étape</t>
  </si>
  <si>
    <t>Objectif : harmoniser tes fichiers (codes couleur identiques) pour une lecture immédiate, sans VBA et sans MFC.</t>
  </si>
  <si>
    <t>C’est pourquoi j’invite l’internaute à télécharger sur son disque dur les documents disponibles sur la page d'archives de ce site,</t>
  </si>
  <si>
    <t>• Duplique cette feuille pour créer un nouveau document.
• Saisie : privilégie les cellules blanches (zone de travail).
• Les couleurs fortes servent uniquement aux bandeaux / en-têtes.
• Accents = guidage visuel (pas de décoration).</t>
  </si>
  <si>
    <t>3) Notes / Mode d’emploi (rapide)</t>
  </si>
  <si>
    <t>TOTAL</t>
  </si>
  <si>
    <t>Normal</t>
  </si>
  <si>
    <t>OK</t>
  </si>
  <si>
    <t>Commentaire libre</t>
  </si>
  <si>
    <t>u</t>
  </si>
  <si>
    <t>Ligne de démonstration (modifie le libellé)</t>
  </si>
  <si>
    <t>Exemple</t>
  </si>
  <si>
    <t>EX-001</t>
  </si>
  <si>
    <t>Lien / Pièce</t>
  </si>
  <si>
    <t>Priorité</t>
  </si>
  <si>
    <t>Statut</t>
  </si>
  <si>
    <t>Commentaire</t>
  </si>
  <si>
    <t>Prix unit.</t>
  </si>
  <si>
    <t>Unité</t>
  </si>
  <si>
    <t>Qté</t>
  </si>
  <si>
    <t>Libellé</t>
  </si>
  <si>
    <t>Code</t>
  </si>
  <si>
    <t>2) Tableau principal</t>
  </si>
  <si>
    <t>Décrire le contenu de la feuille en 1 phrase (utile pour l’impression / archivage).</t>
  </si>
  <si>
    <t>Auteur</t>
  </si>
  <si>
    <t>JJ/MM/AAAA</t>
  </si>
  <si>
    <t>Date</t>
  </si>
  <si>
    <t>v1</t>
  </si>
  <si>
    <t>Version</t>
  </si>
  <si>
    <t>À saisir</t>
  </si>
  <si>
    <t>Intitulé / Sujet</t>
  </si>
  <si>
    <t>Référence</t>
  </si>
  <si>
    <t>1) Informations générales</t>
  </si>
  <si>
    <t/>
  </si>
  <si>
    <t>Document de travail : respiration (blanc), contrastes doux, accents limités pour guider l’œil.</t>
  </si>
  <si>
    <t>TEMPLATE EXCEL — LIE DE VIN DÉGRADÉ</t>
  </si>
  <si>
    <t>TEMPLATE EXCEL — LAVANDE DÉGRADÉ</t>
  </si>
  <si>
    <t>TEMPLATE EXCEL — CARAMEL DÉGRADÉ</t>
  </si>
  <si>
    <t>TEMPLATE EXCEL — VERT DÉGRADÉ</t>
  </si>
  <si>
    <t>Dupliquer la feuille et l’utiliser comme base de document.</t>
  </si>
  <si>
    <t>LIE DE VIN DÉGRADÉ</t>
  </si>
  <si>
    <t>LAVANDE DÉGRADÉ</t>
  </si>
  <si>
    <t>CARAMEL DÉGRADÉ</t>
  </si>
  <si>
    <t>VERT DÉGRADÉ</t>
  </si>
  <si>
    <t>BLEU DÉGRADÉ</t>
  </si>
  <si>
    <t>Feuilles disponibles</t>
  </si>
  <si>
    <t>70% blanc / quasi blanc (zone de travail)
20% teintes claires (encarts / tableaux)
10% accents (actions, repères, statuts)
Les couleurs fortes ne doivent jamais couvrir de grandes surfaces : elles guident, elles n’écrasent pas.</t>
  </si>
  <si>
    <t>Règle PRO anti-saturation</t>
  </si>
  <si>
    <t>Conseil : duplique une feuille THÈME, renomme-la, puis commence à saisir dans les zones blanches.</t>
  </si>
  <si>
    <t>TEMPLATE EXCEL — 5 THÈMES PRO (PRÊT À DUPLIQUER)</t>
  </si>
  <si>
    <t xml:space="preserve">Rôles recommandés :
• Dark : bandeau titre
• Deep : titres de sections
• Mid : en-têtes de tableaux
• Pale : fonds très légers / encarts
• Accent 1 : repères / actions
• Accent 2 : focus / badges
</t>
  </si>
  <si>
    <t>#7FB285</t>
  </si>
  <si>
    <t>#D4AF37</t>
  </si>
  <si>
    <t>#FCEAF2</t>
  </si>
  <si>
    <t>#9A2E5D</t>
  </si>
  <si>
    <t>#6B1F3B</t>
  </si>
  <si>
    <t>#3B1020</t>
  </si>
  <si>
    <t>#F6D365</t>
  </si>
  <si>
    <t>#F4F1FF</t>
  </si>
  <si>
    <t>#7B6CD9</t>
  </si>
  <si>
    <t>#5A4A8F</t>
  </si>
  <si>
    <t>#3D2C5A</t>
  </si>
  <si>
    <t>#6D597A</t>
  </si>
  <si>
    <t>#2E8A8A</t>
  </si>
  <si>
    <t>#B77A4A</t>
  </si>
  <si>
    <t>#8A5A3B</t>
  </si>
  <si>
    <t>#5A3E2B</t>
  </si>
  <si>
    <t>#1F6FEB</t>
  </si>
  <si>
    <t>#E76F51</t>
  </si>
  <si>
    <t>#DFF7EB</t>
  </si>
  <si>
    <t>#1AA36F</t>
  </si>
  <si>
    <t>#0F6B4E</t>
  </si>
  <si>
    <t>#DCEEFF</t>
  </si>
  <si>
    <t>#1E66B3</t>
  </si>
  <si>
    <t>#134074</t>
  </si>
  <si>
    <t>#0B1F3B</t>
  </si>
  <si>
    <t>Accent 2</t>
  </si>
  <si>
    <t>Accent 1</t>
  </si>
  <si>
    <t>Pale</t>
  </si>
  <si>
    <t>Mid</t>
  </si>
  <si>
    <t>Deep</t>
  </si>
  <si>
    <t>Dark</t>
  </si>
  <si>
    <t>Thème</t>
  </si>
  <si>
    <t>CHARTE GRAPHIQUE — palettes &amp; rôles (HEX)</t>
  </si>
  <si>
    <t>TEMPLATE EXCEL — BLEU DÉGRADÉ</t>
  </si>
  <si>
    <t>BANQUE DE STYLES — Copier/Coller pour appliquer un look PRO</t>
  </si>
  <si>
    <t>Mode d’emploi : sélectionne un bloc ci-dessous → Copier → dans ta feuille cible : Collage spécial &gt; Formats. Règle PRO : 70% blanc / 20% teinte claire / 10% accents.</t>
  </si>
  <si>
    <t>#FFF</t>
  </si>
  <si>
    <t>#Acc1</t>
  </si>
  <si>
    <t>#Acc2</t>
  </si>
  <si>
    <t>Note</t>
  </si>
  <si>
    <t>Alerte</t>
  </si>
  <si>
    <t>Titre principal (bandeau)</t>
  </si>
  <si>
    <t>Sous-titre / objectif / version (respiration : fond clair)</t>
  </si>
  <si>
    <t>En-tête de section</t>
  </si>
  <si>
    <t>PU</t>
  </si>
  <si>
    <t>Ligne de démonstration</t>
  </si>
  <si>
    <t>10,00</t>
  </si>
  <si>
    <t>Texte libre</t>
  </si>
  <si>
    <t>EX-002</t>
  </si>
  <si>
    <t>Autre ligne (zébrage)</t>
  </si>
  <si>
    <t>5,00</t>
  </si>
  <si>
    <t>—</t>
  </si>
  <si>
    <t>À traiter</t>
  </si>
  <si>
    <t>Haute</t>
  </si>
  <si>
    <t>20,00</t>
  </si>
  <si>
    <t>Zone de saisie (fond blanc, bordure douce)</t>
  </si>
  <si>
    <t>Astuce / note</t>
  </si>
  <si>
    <t>Intitulé</t>
  </si>
  <si>
    <t>ACTION</t>
  </si>
  <si>
    <t>FOCUS</t>
  </si>
  <si>
    <t>INFO</t>
  </si>
  <si>
    <t>ALERTE</t>
  </si>
  <si>
    <t>ERREUR</t>
  </si>
  <si>
    <t>Encart NOTE : instructions courtes / procédure.</t>
  </si>
  <si>
    <t>Encart ALERTE : à utiliser rarement (vraies anomalies seulement).</t>
  </si>
  <si>
    <t>Comment l’utiliser (simple)</t>
  </si>
  <si>
    <t>1. Ouvre ton fichier de travail + ce template.</t>
  </si>
  <si>
    <r>
      <t>3. Copier</t>
    </r>
    <r>
      <rPr>
        <sz val="11"/>
        <color theme="1"/>
        <rFont val="Calibri"/>
        <family val="2"/>
        <scheme val="minor"/>
      </rPr>
      <t xml:space="preserve"> → dans ton fichier : </t>
    </r>
    <r>
      <rPr>
        <b/>
        <sz val="11"/>
        <color theme="1"/>
        <rFont val="Calibri"/>
        <family val="2"/>
        <scheme val="minor"/>
      </rPr>
      <t>Collage spécial &gt; Formats</t>
    </r>
    <r>
      <rPr>
        <sz val="11"/>
        <color theme="1"/>
        <rFont val="Calibri"/>
        <family val="2"/>
        <scheme val="minor"/>
      </rPr>
      <t xml:space="preserve"> (ou le pinceau).</t>
    </r>
  </si>
  <si>
    <r>
      <t xml:space="preserve">4. Garde la règle : </t>
    </r>
    <r>
      <rPr>
        <b/>
        <sz val="11"/>
        <color theme="1"/>
        <rFont val="Calibri"/>
        <family val="2"/>
        <scheme val="minor"/>
      </rPr>
      <t>beaucoup de blanc</t>
    </r>
    <r>
      <rPr>
        <sz val="11"/>
        <color theme="1"/>
        <rFont val="Calibri"/>
        <family val="2"/>
        <scheme val="minor"/>
      </rPr>
      <t>, couleur seulement pour guider.</t>
    </r>
  </si>
  <si>
    <t>2.  sélectionne un bloc (ex : bandeau titre, en-tête tableau, zone saisie).</t>
  </si>
  <si>
    <t>Aide / commentaires</t>
  </si>
  <si>
    <t>#6B7280</t>
  </si>
  <si>
    <t>Texte secondaire</t>
  </si>
  <si>
    <t>Texte standard</t>
  </si>
  <si>
    <t>Traits fins (éviter le noir)</t>
  </si>
  <si>
    <t>Bordures</t>
  </si>
  <si>
    <t>Saisie utilisateur / tableau</t>
  </si>
  <si>
    <t>Fond (travail)</t>
  </si>
  <si>
    <t>Surlignage léger, repère secondaire</t>
  </si>
  <si>
    <t>#A1BE95</t>
  </si>
  <si>
    <t>Accent 2 (focus)</t>
  </si>
  <si>
    <t>Boutons, étapes importantes, liens</t>
  </si>
  <si>
    <t>#ED5752</t>
  </si>
  <si>
    <t>Accent 1 (action)</t>
  </si>
  <si>
    <t>Notes, encarts pédagogiques, cadres</t>
  </si>
  <si>
    <t>#F6F6EE</t>
  </si>
  <si>
    <t>Panel (encarts)</t>
  </si>
  <si>
    <t>Sous-titres, badges, repères doux</t>
  </si>
  <si>
    <t>#E2DFA2</t>
  </si>
  <si>
    <t>Mid (repères doux)</t>
  </si>
  <si>
    <t>En-têtes de sections (Paramètres / Tableau / Notes)</t>
  </si>
  <si>
    <t>#92AAC7</t>
  </si>
  <si>
    <t>Deep (sections)</t>
  </si>
  <si>
    <t>Titre principal + numéros de modèle</t>
  </si>
  <si>
    <t>#72859B</t>
  </si>
  <si>
    <t>Dark (bandeau)</t>
  </si>
  <si>
    <t>Utilisation</t>
  </si>
  <si>
    <t>Palette &amp; rôles (copiable pour ta charte graphique)</t>
  </si>
  <si>
    <t>► Étapes principales : ...
◄ Notes formateur : ...
▲ Astuce : conserver 70% de blanc pour la zone de travail.
▼ Attention : utiliser la couleur uniquement comme repère.</t>
  </si>
  <si>
    <t>3) Notes / Procédure / Rappels pédagogiques</t>
  </si>
  <si>
    <t>Boisson</t>
  </si>
  <si>
    <t>Autre élément</t>
  </si>
  <si>
    <t>Saisie</t>
  </si>
  <si>
    <t>Denrée</t>
  </si>
  <si>
    <t>Produit / ingrédient</t>
  </si>
  <si>
    <t>Remarque</t>
  </si>
  <si>
    <t>Allergènes</t>
  </si>
  <si>
    <t>N°</t>
  </si>
  <si>
    <t>Brouillon</t>
  </si>
  <si>
    <t>Durée</t>
  </si>
  <si>
    <t>Portions</t>
  </si>
  <si>
    <t>Service</t>
  </si>
  <si>
    <t>Recette / Cocktail / HACCP</t>
  </si>
  <si>
    <t>Type de fiche</t>
  </si>
  <si>
    <t>Modèle 09</t>
  </si>
  <si>
    <t>26/01/2026</t>
  </si>
  <si>
    <t>v1.0</t>
  </si>
  <si>
    <t>1) Paramètres (rapides)</t>
  </si>
  <si>
    <t>Modèle de fiche Excel (document de travail) — zones blanches = saisie / couleurs = repères</t>
  </si>
  <si>
    <t>MODÈLE 09 — SAUGE • SABLE • CIEL • CORAIL</t>
  </si>
  <si>
    <t>#2E4600</t>
  </si>
  <si>
    <t>#A2C523</t>
  </si>
  <si>
    <t>#F5EFEA</t>
  </si>
  <si>
    <t>#486B00</t>
  </si>
  <si>
    <t>#7D4427</t>
  </si>
  <si>
    <t>#62351E</t>
  </si>
  <si>
    <t>Modèle 08</t>
  </si>
  <si>
    <t>MODÈLE 08 — FOREST (VARIANTE) • CAFÉ</t>
  </si>
  <si>
    <t>#CDCDC0</t>
  </si>
  <si>
    <t>#B38867</t>
  </si>
  <si>
    <t>#F2F0EA</t>
  </si>
  <si>
    <t>#DDBC95</t>
  </si>
  <si>
    <t>#626D71</t>
  </si>
  <si>
    <t>#4C5558</t>
  </si>
  <si>
    <t>Modèle 07</t>
  </si>
  <si>
    <t>MODÈLE 07 — SLATE • COFFEE • CERAMIC</t>
  </si>
  <si>
    <t>#9BC01C</t>
  </si>
  <si>
    <t>#FFD64D</t>
  </si>
  <si>
    <t>#FFF1F3</t>
  </si>
  <si>
    <t>#FA6775</t>
  </si>
  <si>
    <t>#F52549</t>
  </si>
  <si>
    <t>#BF1D39</t>
  </si>
  <si>
    <t>Modèle 06</t>
  </si>
  <si>
    <t>MODÈLE 06 — FRAMBOISE • SOLEIL • POMME</t>
  </si>
  <si>
    <t>#EEF3E5</t>
  </si>
  <si>
    <t>#243700</t>
  </si>
  <si>
    <t>Modèle 05</t>
  </si>
  <si>
    <t>MODÈLE 05 — FOREST • LIME • CAFÉ</t>
  </si>
  <si>
    <t>#829079</t>
  </si>
  <si>
    <t>#B9925E</t>
  </si>
  <si>
    <t>#F7F5E3</t>
  </si>
  <si>
    <t>#EDE6B9</t>
  </si>
  <si>
    <t>#65705E</t>
  </si>
  <si>
    <t>Modèle 04</t>
  </si>
  <si>
    <t>MODÈLE 04 — OLIVE • BEIGE • AMBRÉ</t>
  </si>
  <si>
    <t>#89DA59</t>
  </si>
  <si>
    <t>#80BD9E</t>
  </si>
  <si>
    <t>#FFF3EE</t>
  </si>
  <si>
    <t>#F98866</t>
  </si>
  <si>
    <t>#FF420E</t>
  </si>
  <si>
    <t>#C7330B</t>
  </si>
  <si>
    <t>Modèle 03</t>
  </si>
  <si>
    <t>MODÈLE 03 — CORAIL • ORANGE • MENTHE</t>
  </si>
  <si>
    <t>#8A4FBD</t>
  </si>
  <si>
    <t>#FF2E63</t>
  </si>
  <si>
    <t>#F3EBDD</t>
  </si>
  <si>
    <t>#E5D7C3</t>
  </si>
  <si>
    <t>#6C3E93</t>
  </si>
  <si>
    <t>Modèle 02</t>
  </si>
  <si>
    <t>MODÈLE 02 — ROSE • VIOLET • BEIGE</t>
  </si>
  <si>
    <t>#E4B600</t>
  </si>
  <si>
    <t>#F78B2D</t>
  </si>
  <si>
    <t>#F6FBE8</t>
  </si>
  <si>
    <t>#C7DB00</t>
  </si>
  <si>
    <t>#7AA802</t>
  </si>
  <si>
    <t>#5F8302</t>
  </si>
  <si>
    <t>Modèle 01</t>
  </si>
  <si>
    <t>MODÈLE 01 — CITRON • ORANGE • OLIVE</t>
  </si>
  <si>
    <t>Check-list + erreurs à éviter.</t>
  </si>
  <si>
    <t>Conseils PRO + mode d’emploi pour standardiser tous tes fichiers.</t>
  </si>
  <si>
    <t>CONSEILS_MODE_EMPLOI</t>
  </si>
  <si>
    <t>Astuce PRO : n’utilise pas la couleur pour “remplir” le document. Utilise la couleur pour guider l’œil (repères, actions, sections).</t>
  </si>
  <si>
    <t>Copie un bloc → Collage spécial &gt; Formats (ou pinceau).</t>
  </si>
  <si>
    <t>Banque de blocs (bandeau, en-têtes, tableau, note, alerte) pour copier/coller.</t>
  </si>
  <si>
    <t>STYLE_UNIVERSEL</t>
  </si>
  <si>
    <t>Corporate moderne. Orange en accent pour CTA et repères.</t>
  </si>
  <si>
    <t>CHARCOAL • GRIS • ORANGE</t>
  </si>
  <si>
    <t>MODELE_10</t>
  </si>
  <si>
    <t>Rapide + propre</t>
  </si>
  <si>
    <t>Copier tout le tableau</t>
  </si>
  <si>
    <t>Copier bloc → Collage spécial &gt; Formats</t>
  </si>
  <si>
    <t>Réutilisation</t>
  </si>
  <si>
    <t>Bouton / Action</t>
  </si>
  <si>
    <t>Pastel pro, doux. Bon équilibre lecture / repères.</t>
  </si>
  <si>
    <t>SAUGE • SABLE • CIEL • CORAIL</t>
  </si>
  <si>
    <t>MODELE_09</t>
  </si>
  <si>
    <t>Crédibilité</t>
  </si>
  <si>
    <t>Alerte partout</t>
  </si>
  <si>
    <t>Alerte = vraie erreur / risque</t>
  </si>
  <si>
    <t>Rare</t>
  </si>
  <si>
    <t>Encart Alerte</t>
  </si>
  <si>
    <t>Variante plus premium : bandeaux bruns, accents verts.</t>
  </si>
  <si>
    <t>FOREST (VARIANTE) • CAFÉ</t>
  </si>
  <si>
    <t>MODELE_08</t>
  </si>
  <si>
    <t>Productivité</t>
  </si>
  <si>
    <t>En-têtes qui disparaissent</t>
  </si>
  <si>
    <t>Figer la ligne d’en-tête du tableau</t>
  </si>
  <si>
    <t>Freeze panes</t>
  </si>
  <si>
    <t>Ergonomie</t>
  </si>
  <si>
    <t>NOTE</t>
  </si>
  <si>
    <t>Encart Note</t>
  </si>
  <si>
    <t>Premium, sobre, excellente lisibilité. Top pour fiches “pack pro”.</t>
  </si>
  <si>
    <t>SLATE • COFFEE • CERAMIC</t>
  </si>
  <si>
    <t>MODELE_07</t>
  </si>
  <si>
    <t>Modernité</t>
  </si>
  <si>
    <t>Noir dur</t>
  </si>
  <si>
    <t>Bordures fines + une ligne épaisse pour Totaux</t>
  </si>
  <si>
    <t>Gris doux</t>
  </si>
  <si>
    <t>Total / Résultat</t>
  </si>
  <si>
    <t>Très vivant. À utiliser en petites touches (boutons / alertes).</t>
  </si>
  <si>
    <t>FRAMBOISE • SOLEIL • POMME</t>
  </si>
  <si>
    <t>MODELE_06</t>
  </si>
  <si>
    <t>Compréhension</t>
  </si>
  <si>
    <t>Tout au même style</t>
  </si>
  <si>
    <t>Calcul = teinté clair, Total = surligné</t>
  </si>
  <si>
    <t>Saisie = blanc</t>
  </si>
  <si>
    <t>Saisie vs calcul</t>
  </si>
  <si>
    <t>ligne</t>
  </si>
  <si>
    <t>Ligne zébrée</t>
  </si>
  <si>
    <t>Identité forte “nature / terroir”. Très pro sur fond blanc.</t>
  </si>
  <si>
    <t>FOREST • LIME • CAFÉ</t>
  </si>
  <si>
    <t>MODELE_05</t>
  </si>
  <si>
    <t>Lecture rapide</t>
  </si>
  <si>
    <t>Bordures noires partout</t>
  </si>
  <si>
    <t>1 ligne sur 2 très clair</t>
  </si>
  <si>
    <t>Zébrage léger</t>
  </si>
  <si>
    <t>Tableaux</t>
  </si>
  <si>
    <t>saisie</t>
  </si>
  <si>
    <t>Zone de saisie</t>
  </si>
  <si>
    <t>Sobriété naturelle. Parfait documents HACCP / production.</t>
  </si>
  <si>
    <t>OLIVE • BEIGE • AMBRÉ</t>
  </si>
  <si>
    <t>MODELE_04</t>
  </si>
  <si>
    <t>Structure immédiate</t>
  </si>
  <si>
    <t>Multiplication de titres</t>
  </si>
  <si>
    <t>Bandeau foncé, sous-titre blanc</t>
  </si>
  <si>
    <t>1 bandeau + 1 sous-titre</t>
  </si>
  <si>
    <t>Titres</t>
  </si>
  <si>
    <t>EN-TÊTE</t>
  </si>
  <si>
    <t>En-tête Tableau</t>
  </si>
  <si>
    <t>Énergique mais maîtrisé. Très bon pour tableaux et actions.</t>
  </si>
  <si>
    <t>CORAIL • ORANGE • MENTHE</t>
  </si>
  <si>
    <t>MODELE_03</t>
  </si>
  <si>
    <t>Look pro</t>
  </si>
  <si>
    <t>Trop d’accents</t>
  </si>
  <si>
    <t>Actions, repères, badges uniquement</t>
  </si>
  <si>
    <t>10% max</t>
  </si>
  <si>
    <t>Accents</t>
  </si>
  <si>
    <t>SECTION</t>
  </si>
  <si>
    <t>En-tête Section</t>
  </si>
  <si>
    <t>Moderne, formation, fiches d’animation / ateliers.</t>
  </si>
  <si>
    <t>ROSE • VIOLET • BEIGE</t>
  </si>
  <si>
    <t>MODELE_02</t>
  </si>
  <si>
    <t>Confort visuel</t>
  </si>
  <si>
    <t>Aplats saturés</t>
  </si>
  <si>
    <t>Encarts légers (panel) et zébrage doux</t>
  </si>
  <si>
    <t>20% clair</t>
  </si>
  <si>
    <t>Couleurs</t>
  </si>
  <si>
    <t>Sous-titre</t>
  </si>
  <si>
    <t>Dynamique et chaleureux. Idéal fiches pédagogiques et repères visuels.</t>
  </si>
  <si>
    <t>CITRON • ORANGE • OLIVE</t>
  </si>
  <si>
    <t>MODELE_01</t>
  </si>
  <si>
    <t>Lisibilité + envie d’utiliser</t>
  </si>
  <si>
    <t>Tout colorer</t>
  </si>
  <si>
    <t>Zones de saisie et tableau = fond blanc</t>
  </si>
  <si>
    <t>70% blanc</t>
  </si>
  <si>
    <t>Respiration</t>
  </si>
  <si>
    <t>TITRE</t>
  </si>
  <si>
    <t>Bandeau Titre</t>
  </si>
  <si>
    <t>Usage conseillé</t>
  </si>
  <si>
    <t>Feuille</t>
  </si>
  <si>
    <t>Impact</t>
  </si>
  <si>
    <t>À éviter</t>
  </si>
  <si>
    <t>Comment faire</t>
  </si>
  <si>
    <t>Règle PRO</t>
  </si>
  <si>
    <t>M10</t>
  </si>
  <si>
    <t>M09</t>
  </si>
  <si>
    <t>M08</t>
  </si>
  <si>
    <t>M07</t>
  </si>
  <si>
    <t>M06</t>
  </si>
  <si>
    <t>M05</t>
  </si>
  <si>
    <t>M04</t>
  </si>
  <si>
    <t>M03</t>
  </si>
  <si>
    <t>M02</t>
  </si>
  <si>
    <t>M01</t>
  </si>
  <si>
    <t>Bloc</t>
  </si>
  <si>
    <t>Objectif : documents Excel lisibles, motivants, et cohérents (70% blanc / 20% clair / 10% accent).</t>
  </si>
  <si>
    <t>Objectif : un rendu motivant, lisible, et durable. Sans VBA, sans MFC, compatible Excel 2021.</t>
  </si>
  <si>
    <t>Méthode : sélectionne un bloc → Copier → dans ton fichier : Collage spécial &gt; Formats (ou Pinceau). Garde 70% de blanc.</t>
  </si>
  <si>
    <t>PACK PRO — 10 CHARTES GRAPHIQUES + MODÈLES DE FICHE (Excel)</t>
  </si>
  <si>
    <t>CONSEILS PRO + MODE D’EMPLOI (standardiser tes fichiers Excel)</t>
  </si>
  <si>
    <t>STYLE_UNIVERSEL — Banque de blocs à copier/coller (Collage spécial &gt; Formats)</t>
  </si>
  <si>
    <t>Auteur : Joel Leboucher • Rochefort sur Mer |  Date : 26 Janvier 2026  |  document élaboré avec l'aide de ChatGPT  |  heure : 20h00</t>
  </si>
  <si>
    <t>ZOOM 100%</t>
  </si>
  <si>
    <t>police  #548235</t>
  </si>
  <si>
    <t>police  #000000</t>
  </si>
  <si>
    <t>police  #C00000</t>
  </si>
  <si>
    <t>#E2EFDA</t>
  </si>
  <si>
    <t>Listes des nuanciers de couleurs prédéfinies</t>
  </si>
  <si>
    <t>https://web-color.aliasdmc.fr/couleurs-html/liste-couleurs-nommees.html</t>
  </si>
  <si>
    <t>http://www.letoileauxsecrets.fr/couleurs/couleurs-bordeaux.html</t>
  </si>
  <si>
    <t>https://www.figma.com/fr-fr/couleurs/?lang=fr-fr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</si>
</sst>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0.000&quot; Kg&quot;"/>
    <numFmt numFmtId="165" formatCode="0.0"/>
    <numFmt numFmtId="166" formatCode="[$-F800]dddd\,\ mmmm\ dd\,\ yyyy"/>
    <numFmt numFmtId="167" formatCode="&quot;=UNICAR(128269)&quot;"/>
    <numFmt numFmtId="168" formatCode="#,##0&quot; gr&quot;"/>
    <numFmt numFmtId="169" formatCode="#,##0.000&quot; kg&quot;"/>
    <numFmt numFmtId="170" formatCode="&quot;de &quot;#,##0.000&quot; kg&quot;"/>
    <numFmt numFmtId="171" formatCode="&quot;de &quot;0.00&quot; Kg&quot;"/>
    <numFmt numFmtId="172" formatCode="0.000\K\g"/>
    <numFmt numFmtId="173" formatCode="&quot;Poids portion&quot;\ 0.000&quot; Kg&quot;"/>
    <numFmt numFmtId="174" formatCode="#,##0&quot; cl&quot;"/>
    <numFmt numFmtId="175" formatCode="0.00\ &quot; cm³&quot;"/>
    <numFmt numFmtId="176" formatCode="0.000\ &quot; dm³&quot;"/>
    <numFmt numFmtId="177" formatCode="0.000&quot; L&quot;"/>
    <numFmt numFmtId="178" formatCode="0&quot; lignes&quot;"/>
    <numFmt numFmtId="179" formatCode="0&quot; jours&quot;"/>
    <numFmt numFmtId="180" formatCode="0&quot; H&quot;"/>
    <numFmt numFmtId="181" formatCode="0.0&quot; %&quot;"/>
    <numFmt numFmtId="182" formatCode="&quot;N° &quot;0"/>
    <numFmt numFmtId="183" formatCode="&quot;Col.&quot;0"/>
    <numFmt numFmtId="184" formatCode="0.0&quot; mm&quot;"/>
    <numFmt numFmtId="185" formatCode="0.00&quot; cm&quot;"/>
    <numFmt numFmtId="186" formatCode="0.00\ &quot; cm²&quot;"/>
    <numFmt numFmtId="187" formatCode="&quot;Actif&quot;;&quot;Actif&quot;;&quot;Inactif&quot;"/>
    <numFmt numFmtId="188" formatCode="&quot;Vrai&quot;;&quot;Vrai&quot;;&quot;Faux&quot;"/>
    <numFmt numFmtId="189" formatCode="0.00&quot; Kg&quot;"/>
    <numFmt numFmtId="190" formatCode="0&quot;%&quot;"/>
    <numFmt numFmtId="191" formatCode="0.0&quot; Kg&quot;"/>
    <numFmt numFmtId="192" formatCode="&quot;de &quot;0"/>
    <numFmt numFmtId="193" formatCode="#,##0.00\ &quot;€&quot;"/>
    <numFmt numFmtId="194" formatCode="0.00&quot;Kg&quot;"/>
    <numFmt numFmtId="195" formatCode="0.0%"/>
    <numFmt numFmtId="196" formatCode="0.000&quot;Kg&quot;"/>
    <numFmt numFmtId="197" formatCode="0.000"/>
    <numFmt numFmtId="198" formatCode="0.0000"/>
  </numFmts>
  <fonts count="317">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8"/>
      <color theme="0"/>
      <name val="Calibri"/>
      <family val="2"/>
      <scheme val="minor"/>
    </font>
    <font>
      <sz val="10"/>
      <name val="Arial"/>
      <family val="2"/>
    </font>
    <font>
      <b/>
      <sz val="12"/>
      <name val="Calibri"/>
      <family val="2"/>
      <scheme val="minor"/>
    </font>
    <font>
      <b/>
      <sz val="12"/>
      <color theme="0"/>
      <name val="Calibri"/>
      <family val="2"/>
      <scheme val="minor"/>
    </font>
    <font>
      <sz val="9"/>
      <color theme="0"/>
      <name val="Calibri"/>
      <family val="2"/>
      <scheme val="minor"/>
    </font>
    <font>
      <sz val="11"/>
      <name val="Calibri"/>
      <family val="2"/>
      <scheme val="minor"/>
    </font>
    <font>
      <sz val="12"/>
      <color theme="0"/>
      <name val="Calibri"/>
      <family val="2"/>
      <scheme val="minor"/>
    </font>
    <font>
      <b/>
      <sz val="12"/>
      <color rgb="FFFF0000"/>
      <name val="Calibri"/>
      <family val="2"/>
      <scheme val="minor"/>
    </font>
    <font>
      <sz val="12"/>
      <name val="Calibri"/>
      <family val="2"/>
      <scheme val="minor"/>
    </font>
    <font>
      <b/>
      <sz val="10"/>
      <name val="Calibri"/>
      <family val="2"/>
      <scheme val="minor"/>
    </font>
    <font>
      <sz val="8"/>
      <color theme="0" tint="-0.249977111117893"/>
      <name val="Calibri"/>
      <family val="2"/>
      <scheme val="minor"/>
    </font>
    <font>
      <sz val="12"/>
      <color rgb="FF0033CC"/>
      <name val="Calibri"/>
      <family val="2"/>
      <scheme val="minor"/>
    </font>
    <font>
      <sz val="11"/>
      <color theme="1"/>
      <name val="Calibri"/>
      <family val="2"/>
    </font>
    <font>
      <sz val="10"/>
      <name val="Calibri"/>
      <family val="2"/>
      <scheme val="minor"/>
    </font>
    <font>
      <b/>
      <sz val="12"/>
      <color theme="9" tint="-0.249977111117893"/>
      <name val="Calibri"/>
      <family val="2"/>
      <scheme val="minor"/>
    </font>
    <font>
      <sz val="12"/>
      <color theme="1"/>
      <name val="Calibri"/>
      <family val="2"/>
      <scheme val="minor"/>
    </font>
    <font>
      <sz val="10"/>
      <name val="MS Sans Serif"/>
      <family val="2"/>
    </font>
    <font>
      <b/>
      <sz val="12"/>
      <color rgb="FF0000FF"/>
      <name val="Calibri"/>
      <family val="2"/>
      <scheme val="minor"/>
    </font>
    <font>
      <b/>
      <sz val="12"/>
      <color indexed="12"/>
      <name val="Calibri"/>
      <family val="2"/>
      <scheme val="minor"/>
    </font>
    <font>
      <b/>
      <sz val="8"/>
      <name val="Calibri"/>
      <family val="2"/>
      <scheme val="minor"/>
    </font>
    <font>
      <sz val="9"/>
      <name val="Calibri"/>
      <family val="2"/>
      <scheme val="minor"/>
    </font>
    <font>
      <b/>
      <sz val="10"/>
      <color theme="0"/>
      <name val="Calibri"/>
      <family val="2"/>
      <scheme val="minor"/>
    </font>
    <font>
      <sz val="8"/>
      <color theme="1"/>
      <name val="Calibri"/>
      <family val="2"/>
      <scheme val="minor"/>
    </font>
    <font>
      <sz val="11"/>
      <color theme="9" tint="-0.499984740745262"/>
      <name val="Calibri"/>
      <family val="2"/>
      <scheme val="minor"/>
    </font>
    <font>
      <sz val="12"/>
      <color theme="9" tint="-0.499984740745262"/>
      <name val="Calibri"/>
      <family val="2"/>
      <scheme val="minor"/>
    </font>
    <font>
      <b/>
      <sz val="11"/>
      <name val="Calibri"/>
      <family val="2"/>
      <scheme val="minor"/>
    </font>
    <font>
      <b/>
      <sz val="12"/>
      <color theme="1"/>
      <name val="Calibri"/>
      <family val="2"/>
      <scheme val="minor"/>
    </font>
    <font>
      <sz val="10"/>
      <color theme="1"/>
      <name val="Calibri"/>
      <family val="2"/>
      <scheme val="minor"/>
    </font>
    <font>
      <b/>
      <sz val="11"/>
      <color theme="9" tint="-0.499984740745262"/>
      <name val="Calibri"/>
      <family val="2"/>
      <scheme val="minor"/>
    </font>
    <font>
      <sz val="10"/>
      <color rgb="FF0000FF"/>
      <name val="Calibri"/>
      <family val="2"/>
      <scheme val="minor"/>
    </font>
    <font>
      <b/>
      <sz val="10"/>
      <color theme="9" tint="-0.499984740745262"/>
      <name val="Calibri"/>
      <family val="2"/>
      <scheme val="minor"/>
    </font>
    <font>
      <b/>
      <sz val="11"/>
      <color rgb="FFC00000"/>
      <name val="Calibri"/>
      <family val="2"/>
      <scheme val="minor"/>
    </font>
    <font>
      <b/>
      <sz val="14"/>
      <color rgb="FF0000FF"/>
      <name val="Calibri"/>
      <family val="2"/>
      <scheme val="minor"/>
    </font>
    <font>
      <sz val="8"/>
      <color theme="0" tint="-0.499984740745262"/>
      <name val="Calibri"/>
      <family val="2"/>
      <scheme val="minor"/>
    </font>
    <font>
      <sz val="12"/>
      <color theme="9" tint="-0.249977111117893"/>
      <name val="Calibri"/>
      <family val="2"/>
      <scheme val="minor"/>
    </font>
    <font>
      <sz val="12"/>
      <color rgb="FFC00000"/>
      <name val="Calibri"/>
      <family val="2"/>
      <scheme val="minor"/>
    </font>
    <font>
      <b/>
      <sz val="12"/>
      <color theme="5" tint="-0.499984740745262"/>
      <name val="Calibri"/>
      <family val="2"/>
      <scheme val="minor"/>
    </font>
    <font>
      <b/>
      <sz val="14"/>
      <color theme="0"/>
      <name val="Calibri"/>
      <family val="2"/>
      <scheme val="minor"/>
    </font>
    <font>
      <b/>
      <sz val="14"/>
      <name val="Calibri"/>
      <family val="2"/>
      <scheme val="minor"/>
    </font>
    <font>
      <sz val="10"/>
      <color rgb="FF111827"/>
      <name val="Calibri"/>
      <family val="2"/>
    </font>
    <font>
      <b/>
      <sz val="8"/>
      <color theme="0"/>
      <name val="Calibri"/>
      <family val="2"/>
      <scheme val="minor"/>
    </font>
    <font>
      <b/>
      <sz val="12"/>
      <color rgb="FFC00000"/>
      <name val="Calibri"/>
      <family val="2"/>
      <scheme val="minor"/>
    </font>
    <font>
      <sz val="11"/>
      <name val="Calibri"/>
      <family val="2"/>
    </font>
    <font>
      <b/>
      <sz val="11"/>
      <color indexed="9"/>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b/>
      <i/>
      <sz val="14"/>
      <name val="Calibri"/>
      <family val="2"/>
      <scheme val="minor"/>
    </font>
    <font>
      <b/>
      <sz val="16"/>
      <name val="Calibri"/>
      <family val="2"/>
      <scheme val="minor"/>
    </font>
    <font>
      <sz val="10"/>
      <name val="Calibri"/>
      <family val="2"/>
    </font>
    <font>
      <b/>
      <sz val="10"/>
      <name val="Calibri"/>
      <family val="2"/>
    </font>
    <font>
      <b/>
      <sz val="14"/>
      <name val="Calibri"/>
      <family val="2"/>
    </font>
    <font>
      <b/>
      <sz val="11"/>
      <color rgb="FFFFFFFF"/>
      <name val="Calibri"/>
      <family val="2"/>
    </font>
    <font>
      <sz val="9"/>
      <color theme="1"/>
      <name val="Calibri"/>
      <family val="2"/>
      <scheme val="minor"/>
    </font>
    <font>
      <b/>
      <sz val="11"/>
      <color theme="9" tint="-0.249977111117893"/>
      <name val="Calibri"/>
      <family val="2"/>
      <scheme val="minor"/>
    </font>
    <font>
      <sz val="11"/>
      <color rgb="FF000000"/>
      <name val="Calibri"/>
      <family val="2"/>
    </font>
    <font>
      <sz val="10"/>
      <color theme="9" tint="-0.499984740745262"/>
      <name val="Calibri"/>
      <family val="2"/>
      <scheme val="minor"/>
    </font>
    <font>
      <sz val="10"/>
      <color theme="9" tint="-0.249977111117893"/>
      <name val="Calibri"/>
      <family val="2"/>
      <scheme val="minor"/>
    </font>
    <font>
      <sz val="11"/>
      <color rgb="FFF97316"/>
      <name val="Calibri"/>
      <family val="2"/>
      <scheme val="minor"/>
    </font>
    <font>
      <b/>
      <sz val="11"/>
      <color rgb="FFF97316"/>
      <name val="Calibri"/>
      <family val="2"/>
      <scheme val="minor"/>
    </font>
    <font>
      <sz val="11"/>
      <color theme="0" tint="-4.9989318521683403E-2"/>
      <name val="Calibri"/>
      <family val="2"/>
      <scheme val="minor"/>
    </font>
    <font>
      <i/>
      <sz val="11"/>
      <name val="Calibri"/>
      <family val="2"/>
      <scheme val="minor"/>
    </font>
    <font>
      <u/>
      <sz val="11"/>
      <color theme="10"/>
      <name val="Calibri"/>
      <family val="2"/>
      <scheme val="minor"/>
    </font>
    <font>
      <sz val="10"/>
      <color theme="1"/>
      <name val="Calibri"/>
      <family val="2"/>
    </font>
    <font>
      <b/>
      <sz val="9"/>
      <color theme="1"/>
      <name val="Calibri"/>
      <family val="2"/>
      <scheme val="minor"/>
    </font>
    <font>
      <b/>
      <sz val="10"/>
      <color theme="1"/>
      <name val="Calibri"/>
      <family val="2"/>
      <scheme val="minor"/>
    </font>
    <font>
      <sz val="11"/>
      <color rgb="FF003049"/>
      <name val="Calibri"/>
      <family val="2"/>
    </font>
    <font>
      <b/>
      <sz val="16"/>
      <color rgb="FFFFFFFF"/>
      <name val="Calibri"/>
      <family val="2"/>
    </font>
    <font>
      <sz val="10"/>
      <color rgb="FFFFFFFF"/>
      <name val="Calibri"/>
      <family val="2"/>
    </font>
    <font>
      <sz val="11"/>
      <color rgb="FFFFFFFF"/>
      <name val="Calibri"/>
      <family val="2"/>
      <scheme val="minor"/>
    </font>
    <font>
      <b/>
      <sz val="9"/>
      <color rgb="FFFFFFFF"/>
      <name val="Calibri"/>
      <family val="2"/>
      <scheme val="minor"/>
    </font>
    <font>
      <sz val="11"/>
      <color rgb="FFFFFFFF"/>
      <name val="Calibri"/>
      <family val="2"/>
    </font>
    <font>
      <b/>
      <sz val="14"/>
      <color rgb="FFFFFFFF"/>
      <name val="Calibri"/>
      <family val="2"/>
    </font>
    <font>
      <sz val="10"/>
      <color rgb="FF1F2937"/>
      <name val="Calibri"/>
      <family val="2"/>
    </font>
    <font>
      <b/>
      <sz val="10"/>
      <color rgb="FF1F2937"/>
      <name val="Calibri"/>
      <family val="2"/>
    </font>
    <font>
      <sz val="11"/>
      <color rgb="FF1F2937"/>
      <name val="Calibri"/>
      <family val="2"/>
    </font>
    <font>
      <sz val="11"/>
      <color rgb="FF0B3D2E"/>
      <name val="Calibri"/>
      <family val="2"/>
    </font>
    <font>
      <sz val="11"/>
      <color rgb="FF2F4F3E"/>
      <name val="Calibri"/>
      <family val="2"/>
    </font>
    <font>
      <b/>
      <sz val="10"/>
      <color rgb="FFFFFFFF"/>
      <name val="Calibri"/>
      <family val="2"/>
    </font>
    <font>
      <sz val="11"/>
      <color rgb="FF222222"/>
      <name val="Calibri"/>
      <family val="2"/>
    </font>
    <font>
      <sz val="11"/>
      <color rgb="FF111827"/>
      <name val="Calibri"/>
      <family val="2"/>
    </font>
    <font>
      <sz val="12"/>
      <color rgb="FF111827"/>
      <name val="Calibri"/>
      <family val="2"/>
    </font>
    <font>
      <sz val="11"/>
      <color theme="9" tint="-0.499984740745262"/>
      <name val="Calibri"/>
      <family val="2"/>
    </font>
    <font>
      <sz val="11"/>
      <color theme="9"/>
      <name val="Calibri"/>
      <family val="2"/>
    </font>
    <font>
      <b/>
      <sz val="12"/>
      <color rgb="FFFFFFFF"/>
      <name val="Calibri"/>
      <family val="2"/>
    </font>
    <font>
      <b/>
      <sz val="12"/>
      <color rgb="FF111827"/>
      <name val="Calibri"/>
      <family val="2"/>
    </font>
    <font>
      <b/>
      <sz val="9"/>
      <color rgb="FFFFFFFF"/>
      <name val="Calibri"/>
      <family val="2"/>
    </font>
    <font>
      <sz val="11"/>
      <color theme="0"/>
      <name val="Calibri"/>
      <family val="2"/>
    </font>
    <font>
      <sz val="12"/>
      <color theme="0"/>
      <name val="Calibri"/>
      <family val="2"/>
    </font>
    <font>
      <b/>
      <sz val="11"/>
      <color theme="1"/>
      <name val="Calibri"/>
      <family val="2"/>
      <scheme val="minor"/>
    </font>
    <font>
      <b/>
      <sz val="11"/>
      <color rgb="FF000000"/>
      <name val="Calibri"/>
      <family val="2"/>
      <scheme val="minor"/>
    </font>
    <font>
      <sz val="8"/>
      <color rgb="FFBFBFBF"/>
      <name val="Calibri"/>
      <family val="2"/>
      <scheme val="minor"/>
    </font>
    <font>
      <b/>
      <sz val="12"/>
      <color rgb="FF0070C0"/>
      <name val="Calibri"/>
      <family val="2"/>
      <scheme val="minor"/>
    </font>
    <font>
      <sz val="14"/>
      <name val="Calibri"/>
      <family val="2"/>
      <scheme val="minor"/>
    </font>
    <font>
      <b/>
      <sz val="14"/>
      <color theme="0" tint="-4.9989318521683403E-2"/>
      <name val="Calibri"/>
      <family val="2"/>
      <scheme val="minor"/>
    </font>
    <font>
      <sz val="11"/>
      <color indexed="8"/>
      <name val="Calibri"/>
      <family val="2"/>
    </font>
    <font>
      <sz val="11"/>
      <color indexed="8"/>
      <name val="Calibri"/>
      <family val="2"/>
      <scheme val="minor"/>
    </font>
    <font>
      <sz val="14"/>
      <color theme="1"/>
      <name val="Calibri"/>
      <family val="2"/>
      <scheme val="minor"/>
    </font>
    <font>
      <u/>
      <sz val="10"/>
      <color indexed="12"/>
      <name val="Arial"/>
      <family val="2"/>
    </font>
    <font>
      <u/>
      <sz val="11"/>
      <color indexed="12"/>
      <name val="Calibri"/>
      <family val="2"/>
      <scheme val="minor"/>
    </font>
    <font>
      <b/>
      <sz val="11"/>
      <color rgb="FF0000FF"/>
      <name val="Calibri"/>
      <family val="2"/>
      <scheme val="minor"/>
    </font>
    <font>
      <b/>
      <sz val="12"/>
      <color indexed="8"/>
      <name val="Calibri"/>
      <family val="2"/>
      <scheme val="minor"/>
    </font>
    <font>
      <b/>
      <sz val="10"/>
      <color theme="1"/>
      <name val="Calibri"/>
      <family val="2"/>
    </font>
    <font>
      <sz val="8"/>
      <name val="Courier New"/>
      <family val="3"/>
    </font>
    <font>
      <sz val="10"/>
      <color theme="0"/>
      <name val="Calibri"/>
      <family val="2"/>
      <scheme val="minor"/>
    </font>
    <font>
      <sz val="10"/>
      <color indexed="8"/>
      <name val="Calibri"/>
      <family val="2"/>
      <scheme val="minor"/>
    </font>
    <font>
      <b/>
      <sz val="14"/>
      <color theme="1"/>
      <name val="Calibri"/>
      <family val="2"/>
      <scheme val="minor"/>
    </font>
    <font>
      <b/>
      <u/>
      <sz val="16"/>
      <color theme="10"/>
      <name val="Calibri"/>
      <family val="2"/>
      <scheme val="minor"/>
    </font>
    <font>
      <sz val="11"/>
      <color rgb="FF000000"/>
      <name val="Calibri"/>
      <family val="2"/>
      <scheme val="minor"/>
    </font>
    <font>
      <sz val="12"/>
      <color rgb="FF0000FF"/>
      <name val="Calibri"/>
      <family val="2"/>
      <scheme val="minor"/>
    </font>
    <font>
      <b/>
      <sz val="12"/>
      <color theme="1" tint="0.499984740745262"/>
      <name val="Calibri"/>
      <family val="2"/>
      <scheme val="minor"/>
    </font>
    <font>
      <b/>
      <sz val="18"/>
      <color rgb="FF0E7C7B"/>
      <name val="Calibri"/>
      <family val="2"/>
    </font>
    <font>
      <b/>
      <sz val="18"/>
      <color theme="1"/>
      <name val="Calibri"/>
      <family val="2"/>
      <scheme val="minor"/>
    </font>
    <font>
      <b/>
      <sz val="20"/>
      <color theme="1"/>
      <name val="Calibri"/>
      <family val="2"/>
      <scheme val="minor"/>
    </font>
    <font>
      <b/>
      <sz val="12"/>
      <color rgb="FF0F172A"/>
      <name val="Calibri"/>
      <family val="2"/>
    </font>
    <font>
      <b/>
      <sz val="11"/>
      <color rgb="FF0F172A"/>
      <name val="Calibri"/>
      <family val="2"/>
    </font>
    <font>
      <sz val="11"/>
      <color rgb="FF0F172A"/>
      <name val="Calibri"/>
      <family val="2"/>
    </font>
    <font>
      <b/>
      <sz val="13.5"/>
      <color theme="1"/>
      <name val="Calibri"/>
      <family val="2"/>
      <scheme val="minor"/>
    </font>
    <font>
      <sz val="10"/>
      <color theme="1"/>
      <name val="Arial Unicode MS"/>
    </font>
    <font>
      <u/>
      <sz val="11"/>
      <color theme="1"/>
      <name val="Calibri"/>
      <family val="2"/>
      <scheme val="minor"/>
    </font>
    <font>
      <sz val="11"/>
      <color rgb="FF22C55E"/>
      <name val="Calibri"/>
      <family val="2"/>
      <scheme val="minor"/>
    </font>
    <font>
      <sz val="12"/>
      <color rgb="FF22C55E"/>
      <name val="Calibri"/>
      <family val="2"/>
      <scheme val="minor"/>
    </font>
    <font>
      <sz val="12"/>
      <color rgb="FFF97316"/>
      <name val="Calibri"/>
      <family val="2"/>
      <scheme val="minor"/>
    </font>
    <font>
      <sz val="12"/>
      <color rgb="FFEF4444"/>
      <name val="Calibri"/>
      <family val="2"/>
      <scheme val="minor"/>
    </font>
    <font>
      <sz val="12"/>
      <color rgb="FFFF0000"/>
      <name val="Calibri"/>
      <family val="2"/>
      <scheme val="minor"/>
    </font>
    <font>
      <b/>
      <sz val="11"/>
      <name val="Calibri"/>
      <family val="2"/>
    </font>
    <font>
      <sz val="11"/>
      <color rgb="FFEF4444"/>
      <name val="Calibri"/>
      <family val="2"/>
      <scheme val="minor"/>
    </font>
    <font>
      <b/>
      <sz val="13.5"/>
      <color rgb="FF22C55E"/>
      <name val="Calibri"/>
      <family val="2"/>
      <scheme val="minor"/>
    </font>
    <font>
      <sz val="10"/>
      <color rgb="FF22C55E"/>
      <name val="Arial Unicode MS"/>
    </font>
    <font>
      <b/>
      <sz val="11"/>
      <color rgb="FF22C55E"/>
      <name val="Calibri"/>
      <family val="2"/>
      <scheme val="minor"/>
    </font>
    <font>
      <b/>
      <sz val="14"/>
      <color rgb="FF0F172A"/>
      <name val="Calibri"/>
      <family val="2"/>
    </font>
    <font>
      <b/>
      <sz val="13.5"/>
      <color rgb="FFF97316"/>
      <name val="Calibri"/>
      <family val="2"/>
      <scheme val="minor"/>
    </font>
    <font>
      <sz val="11"/>
      <color rgb="FF334155"/>
      <name val="Calibri"/>
      <family val="2"/>
    </font>
    <font>
      <b/>
      <sz val="13.5"/>
      <color rgb="FFEF4444"/>
      <name val="Calibri"/>
      <family val="2"/>
      <scheme val="minor"/>
    </font>
    <font>
      <b/>
      <sz val="11"/>
      <color rgb="FFEF4444"/>
      <name val="Calibri"/>
      <family val="2"/>
      <scheme val="minor"/>
    </font>
    <font>
      <sz val="10"/>
      <color rgb="FFEF4444"/>
      <name val="Arial Unicode MS"/>
    </font>
    <font>
      <sz val="8"/>
      <color theme="0" tint="-0.14999847407452621"/>
      <name val="Calibri"/>
      <family val="2"/>
      <scheme val="minor"/>
    </font>
    <font>
      <b/>
      <sz val="13.5"/>
      <color rgb="FF3B82F6"/>
      <name val="Calibri"/>
      <family val="2"/>
      <scheme val="minor"/>
    </font>
    <font>
      <sz val="11"/>
      <color rgb="FF3B82F6"/>
      <name val="Calibri"/>
      <family val="2"/>
      <scheme val="minor"/>
    </font>
    <font>
      <b/>
      <sz val="11"/>
      <color rgb="FF3B82F6"/>
      <name val="Calibri"/>
      <family val="2"/>
      <scheme val="minor"/>
    </font>
    <font>
      <sz val="10"/>
      <color rgb="FF3B82F6"/>
      <name val="Arial Unicode MS"/>
    </font>
    <font>
      <b/>
      <sz val="13.5"/>
      <color rgb="FFA855F7"/>
      <name val="Calibri"/>
      <family val="2"/>
      <scheme val="minor"/>
    </font>
    <font>
      <sz val="11"/>
      <color rgb="FFA855F7"/>
      <name val="Calibri"/>
      <family val="2"/>
      <scheme val="minor"/>
    </font>
    <font>
      <b/>
      <sz val="11"/>
      <color rgb="FFA855F7"/>
      <name val="Calibri"/>
      <family val="2"/>
      <scheme val="minor"/>
    </font>
    <font>
      <sz val="10"/>
      <color rgb="FFA855F7"/>
      <name val="Arial Unicode MS"/>
    </font>
    <font>
      <b/>
      <sz val="13.5"/>
      <color rgb="FFEAB308"/>
      <name val="Calibri"/>
      <family val="2"/>
      <scheme val="minor"/>
    </font>
    <font>
      <sz val="11"/>
      <color rgb="FFEAB308"/>
      <name val="Calibri"/>
      <family val="2"/>
      <scheme val="minor"/>
    </font>
    <font>
      <b/>
      <sz val="11"/>
      <color rgb="FFEAB308"/>
      <name val="Calibri"/>
      <family val="2"/>
      <scheme val="minor"/>
    </font>
    <font>
      <sz val="10"/>
      <color rgb="FFEAB308"/>
      <name val="Arial Unicode MS"/>
    </font>
    <font>
      <sz val="12"/>
      <color rgb="FFEAB308"/>
      <name val="Calibri"/>
      <family val="2"/>
      <scheme val="minor"/>
    </font>
    <font>
      <b/>
      <sz val="13.5"/>
      <color rgb="FF6B7280"/>
      <name val="Calibri"/>
      <family val="2"/>
      <scheme val="minor"/>
    </font>
    <font>
      <sz val="11"/>
      <color rgb="FF6B7280"/>
      <name val="Calibri"/>
      <family val="2"/>
      <scheme val="minor"/>
    </font>
    <font>
      <b/>
      <sz val="12"/>
      <name val="Calibri"/>
      <family val="2"/>
    </font>
    <font>
      <b/>
      <sz val="11"/>
      <color rgb="FF6B7280"/>
      <name val="Calibri"/>
      <family val="2"/>
      <scheme val="minor"/>
    </font>
    <font>
      <sz val="10"/>
      <color rgb="FF6B7280"/>
      <name val="Arial Unicode MS"/>
    </font>
    <font>
      <b/>
      <sz val="16"/>
      <color rgb="FF22C55E"/>
      <name val="Calibri"/>
      <family val="2"/>
    </font>
    <font>
      <b/>
      <sz val="10"/>
      <color rgb="FF22C55E"/>
      <name val="Calibri"/>
      <family val="2"/>
    </font>
    <font>
      <sz val="12"/>
      <color rgb="FF4B5563"/>
      <name val="Calibri"/>
      <family val="2"/>
    </font>
    <font>
      <b/>
      <sz val="12"/>
      <color rgb="FF4B5563"/>
      <name val="Calibri"/>
      <family val="2"/>
    </font>
    <font>
      <b/>
      <sz val="16"/>
      <color rgb="FF4B5563"/>
      <name val="Calibri"/>
      <family val="2"/>
    </font>
    <font>
      <sz val="12"/>
      <color rgb="FFA855F7"/>
      <name val="Calibri"/>
      <family val="2"/>
    </font>
    <font>
      <b/>
      <sz val="12"/>
      <color rgb="FFA855F7"/>
      <name val="Calibri"/>
      <family val="2"/>
    </font>
    <font>
      <b/>
      <sz val="16"/>
      <color rgb="FFA855F7"/>
      <name val="Calibri"/>
      <family val="2"/>
    </font>
    <font>
      <sz val="12"/>
      <color rgb="FFF59E0B"/>
      <name val="Calibri"/>
      <family val="2"/>
    </font>
    <font>
      <b/>
      <sz val="12"/>
      <color rgb="FFF59E0B"/>
      <name val="Calibri"/>
      <family val="2"/>
    </font>
    <font>
      <b/>
      <sz val="16"/>
      <color rgb="FFF59E0B"/>
      <name val="Calibri"/>
      <family val="2"/>
    </font>
    <font>
      <sz val="12"/>
      <color rgb="FF06B6D4"/>
      <name val="Calibri"/>
      <family val="2"/>
    </font>
    <font>
      <b/>
      <sz val="12"/>
      <color rgb="FF06B6D4"/>
      <name val="Calibri"/>
      <family val="2"/>
    </font>
    <font>
      <b/>
      <sz val="16"/>
      <color rgb="FF06B6D4"/>
      <name val="Calibri"/>
      <family val="2"/>
    </font>
    <font>
      <sz val="12"/>
      <color rgb="FF2563EB"/>
      <name val="Calibri"/>
      <family val="2"/>
    </font>
    <font>
      <b/>
      <sz val="12"/>
      <color rgb="FF2563EB"/>
      <name val="Calibri"/>
      <family val="2"/>
    </font>
    <font>
      <b/>
      <sz val="16"/>
      <color rgb="FF2563EB"/>
      <name val="Calibri"/>
      <family val="2"/>
    </font>
    <font>
      <sz val="12"/>
      <color rgb="FFD97706"/>
      <name val="Calibri"/>
      <family val="2"/>
    </font>
    <font>
      <b/>
      <sz val="12"/>
      <color rgb="FFD97706"/>
      <name val="Calibri"/>
      <family val="2"/>
    </font>
    <font>
      <b/>
      <sz val="16"/>
      <color rgb="FFD97706"/>
      <name val="Calibri"/>
      <family val="2"/>
    </font>
    <font>
      <sz val="12"/>
      <color rgb="FFF97316"/>
      <name val="Calibri"/>
      <family val="2"/>
    </font>
    <font>
      <b/>
      <sz val="12"/>
      <color rgb="FFF97316"/>
      <name val="Calibri"/>
      <family val="2"/>
    </font>
    <font>
      <b/>
      <sz val="16"/>
      <color rgb="FFF97316"/>
      <name val="Calibri"/>
      <family val="2"/>
    </font>
    <font>
      <sz val="12"/>
      <color rgb="FFDC2626"/>
      <name val="Calibri"/>
      <family val="2"/>
    </font>
    <font>
      <b/>
      <sz val="12"/>
      <color rgb="FFDC2626"/>
      <name val="Calibri"/>
      <family val="2"/>
    </font>
    <font>
      <b/>
      <sz val="16"/>
      <color rgb="FFDC2626"/>
      <name val="Calibri"/>
      <family val="2"/>
    </font>
    <font>
      <sz val="12"/>
      <color rgb="FF334155"/>
      <name val="Calibri"/>
      <family val="2"/>
    </font>
    <font>
      <b/>
      <sz val="14"/>
      <color rgb="FF111827"/>
      <name val="Calibri"/>
      <family val="2"/>
    </font>
    <font>
      <sz val="9"/>
      <color rgb="FF111827"/>
      <name val="Calibri"/>
      <family val="2"/>
    </font>
    <font>
      <b/>
      <sz val="12"/>
      <color rgb="FF334155"/>
      <name val="Calibri"/>
      <family val="2"/>
    </font>
    <font>
      <b/>
      <sz val="16"/>
      <color rgb="FF334155"/>
      <name val="Calibri"/>
      <family val="2"/>
    </font>
    <font>
      <sz val="12"/>
      <color rgb="FFEF4444"/>
      <name val="Calibri"/>
      <family val="2"/>
    </font>
    <font>
      <b/>
      <sz val="12"/>
      <color rgb="FFEF4444"/>
      <name val="Calibri"/>
      <family val="2"/>
    </font>
    <font>
      <b/>
      <sz val="16"/>
      <color rgb="FFEF4444"/>
      <name val="Calibri"/>
      <family val="2"/>
    </font>
    <font>
      <sz val="12"/>
      <color rgb="FF38BDF8"/>
      <name val="Calibri"/>
      <family val="2"/>
    </font>
    <font>
      <b/>
      <sz val="9"/>
      <color rgb="FF111827"/>
      <name val="Calibri"/>
      <family val="2"/>
    </font>
    <font>
      <b/>
      <sz val="12"/>
      <color rgb="FF38BDF8"/>
      <name val="Calibri"/>
      <family val="2"/>
    </font>
    <font>
      <b/>
      <sz val="16"/>
      <color rgb="FF38BDF8"/>
      <name val="Calibri"/>
      <family val="2"/>
    </font>
    <font>
      <sz val="12"/>
      <color rgb="FF0EA5E9"/>
      <name val="Calibri"/>
      <family val="2"/>
    </font>
    <font>
      <b/>
      <sz val="12"/>
      <color rgb="FF0EA5E9"/>
      <name val="Calibri"/>
      <family val="2"/>
    </font>
    <font>
      <b/>
      <sz val="16"/>
      <color rgb="FF0EA5E9"/>
      <name val="Calibri"/>
      <family val="2"/>
    </font>
    <font>
      <sz val="12"/>
      <color rgb="FF3B82F6"/>
      <name val="Calibri"/>
      <family val="2"/>
    </font>
    <font>
      <b/>
      <sz val="12"/>
      <color rgb="FF3B82F6"/>
      <name val="Calibri"/>
      <family val="2"/>
    </font>
    <font>
      <b/>
      <sz val="16"/>
      <color rgb="FF3B82F6"/>
      <name val="Calibri"/>
      <family val="2"/>
    </font>
    <font>
      <sz val="12"/>
      <color rgb="FF22C55E"/>
      <name val="Calibri"/>
      <family val="2"/>
    </font>
    <font>
      <b/>
      <sz val="12"/>
      <color rgb="FF22C55E"/>
      <name val="Calibri"/>
      <family val="2"/>
    </font>
    <font>
      <sz val="12"/>
      <color rgb="FF64748B"/>
      <name val="Calibri"/>
      <family val="2"/>
    </font>
    <font>
      <b/>
      <sz val="12"/>
      <color rgb="FF64748B"/>
      <name val="Calibri"/>
      <family val="2"/>
    </font>
    <font>
      <b/>
      <sz val="16"/>
      <color rgb="FF64748B"/>
      <name val="Calibri"/>
      <family val="2"/>
    </font>
    <font>
      <sz val="12"/>
      <color rgb="FF8B5CF6"/>
      <name val="Calibri"/>
      <family val="2"/>
    </font>
    <font>
      <b/>
      <sz val="12"/>
      <color rgb="FF8B5CF6"/>
      <name val="Calibri"/>
      <family val="2"/>
    </font>
    <font>
      <b/>
      <sz val="16"/>
      <color rgb="FF8B5CF6"/>
      <name val="Calibri"/>
      <family val="2"/>
    </font>
    <font>
      <sz val="12"/>
      <color rgb="FF94A3B8"/>
      <name val="Calibri"/>
      <family val="2"/>
    </font>
    <font>
      <b/>
      <sz val="12"/>
      <color rgb="FF94A3B8"/>
      <name val="Calibri"/>
      <family val="2"/>
    </font>
    <font>
      <b/>
      <sz val="16"/>
      <color rgb="FF94A3B8"/>
      <name val="Calibri"/>
      <family val="2"/>
    </font>
    <font>
      <sz val="12"/>
      <color rgb="FFEAB308"/>
      <name val="Calibri"/>
      <family val="2"/>
    </font>
    <font>
      <b/>
      <sz val="12"/>
      <color rgb="FFEAB308"/>
      <name val="Calibri"/>
      <family val="2"/>
    </font>
    <font>
      <b/>
      <sz val="16"/>
      <color rgb="FFEAB308"/>
      <name val="Calibri"/>
      <family val="2"/>
    </font>
    <font>
      <sz val="12"/>
      <color rgb="FFEC4899"/>
      <name val="Calibri"/>
      <family val="2"/>
    </font>
    <font>
      <b/>
      <sz val="12"/>
      <color rgb="FFEC4899"/>
      <name val="Calibri"/>
      <family val="2"/>
    </font>
    <font>
      <b/>
      <sz val="16"/>
      <color rgb="FFEC4899"/>
      <name val="Calibri"/>
      <family val="2"/>
    </font>
    <font>
      <sz val="12"/>
      <color rgb="FF10B981"/>
      <name val="Calibri"/>
      <family val="2"/>
    </font>
    <font>
      <b/>
      <sz val="12"/>
      <color rgb="FF10B981"/>
      <name val="Calibri"/>
      <family val="2"/>
    </font>
    <font>
      <b/>
      <sz val="16"/>
      <color rgb="FF10B981"/>
      <name val="Calibri"/>
      <family val="2"/>
    </font>
    <font>
      <sz val="12"/>
      <color rgb="FFB91C1C"/>
      <name val="Calibri"/>
      <family val="2"/>
    </font>
    <font>
      <b/>
      <sz val="12"/>
      <color rgb="FFB91C1C"/>
      <name val="Calibri"/>
      <family val="2"/>
    </font>
    <font>
      <b/>
      <sz val="16"/>
      <color rgb="FFB91C1C"/>
      <name val="Calibri"/>
      <family val="2"/>
    </font>
    <font>
      <sz val="12"/>
      <color rgb="FF16A34A"/>
      <name val="Calibri"/>
      <family val="2"/>
    </font>
    <font>
      <b/>
      <sz val="12"/>
      <color rgb="FF16A34A"/>
      <name val="Calibri"/>
      <family val="2"/>
    </font>
    <font>
      <b/>
      <sz val="16"/>
      <color rgb="FF16A34A"/>
      <name val="Calibri"/>
      <family val="2"/>
    </font>
    <font>
      <sz val="12"/>
      <color rgb="FFA855F7"/>
      <name val="Calibri"/>
      <family val="2"/>
      <scheme val="minor"/>
    </font>
    <font>
      <sz val="16"/>
      <color rgb="FFA855F7"/>
      <name val="Calibri"/>
      <family val="2"/>
      <scheme val="minor"/>
    </font>
    <font>
      <b/>
      <sz val="12"/>
      <color rgb="FF2F5597"/>
      <name val="Calibri"/>
      <family val="2"/>
    </font>
    <font>
      <sz val="11"/>
      <name val="Segoe UI Emoji"/>
      <family val="2"/>
    </font>
    <font>
      <sz val="11"/>
      <color theme="0" tint="-0.499984740745262"/>
      <name val="Calibri"/>
      <family val="2"/>
      <scheme val="minor"/>
    </font>
    <font>
      <sz val="12"/>
      <name val="Segoe UI Emoji"/>
      <family val="2"/>
    </font>
    <font>
      <b/>
      <sz val="11"/>
      <color rgb="FF2F5597"/>
      <name val="Calibri"/>
      <family val="2"/>
    </font>
    <font>
      <sz val="11"/>
      <color theme="0" tint="-0.14999847407452621"/>
      <name val="Calibri"/>
      <family val="2"/>
      <scheme val="minor"/>
    </font>
    <font>
      <i/>
      <sz val="11"/>
      <color theme="1"/>
      <name val="Calibri"/>
      <family val="2"/>
      <scheme val="minor"/>
    </font>
    <font>
      <sz val="11"/>
      <color theme="1" tint="0.34998626667073579"/>
      <name val="Calibri"/>
      <family val="2"/>
      <scheme val="minor"/>
    </font>
    <font>
      <sz val="18"/>
      <color theme="1"/>
      <name val="Calibri"/>
      <family val="2"/>
      <scheme val="minor"/>
    </font>
    <font>
      <sz val="14"/>
      <name val="Segoe Print"/>
    </font>
    <font>
      <b/>
      <sz val="14"/>
      <name val="Segoe Print"/>
    </font>
    <font>
      <u/>
      <sz val="14"/>
      <color theme="10"/>
      <name val="Calibri"/>
      <family val="2"/>
      <scheme val="minor"/>
    </font>
    <font>
      <sz val="18"/>
      <color rgb="FF0000FF"/>
      <name val="Calibri"/>
      <family val="2"/>
      <scheme val="minor"/>
    </font>
    <font>
      <sz val="11"/>
      <color theme="4" tint="0.39997558519241921"/>
      <name val="Calibri"/>
      <family val="2"/>
      <scheme val="minor"/>
    </font>
    <font>
      <u/>
      <sz val="12"/>
      <color theme="10"/>
      <name val="Calibri"/>
      <family val="2"/>
      <scheme val="minor"/>
    </font>
    <font>
      <sz val="11"/>
      <color theme="9" tint="-0.249977111117893"/>
      <name val="Calibri"/>
      <family val="2"/>
      <scheme val="minor"/>
    </font>
    <font>
      <sz val="11"/>
      <color rgb="FF0033CC"/>
      <name val="Calibri"/>
      <family val="2"/>
      <scheme val="minor"/>
    </font>
    <font>
      <b/>
      <sz val="11"/>
      <color rgb="FF7030A0"/>
      <name val="Calibri"/>
      <family val="2"/>
      <scheme val="minor"/>
    </font>
    <font>
      <b/>
      <sz val="14"/>
      <color rgb="FF7030A0"/>
      <name val="Calibri"/>
      <family val="2"/>
      <scheme val="minor"/>
    </font>
    <font>
      <b/>
      <u/>
      <sz val="14"/>
      <color theme="10"/>
      <name val="Calibri"/>
      <family val="2"/>
      <scheme val="minor"/>
    </font>
    <font>
      <sz val="11"/>
      <color rgb="FF0070C0"/>
      <name val="Calibri"/>
      <family val="2"/>
      <scheme val="minor"/>
    </font>
    <font>
      <sz val="11"/>
      <color theme="1"/>
      <name val="Segoe Print"/>
    </font>
    <font>
      <sz val="26"/>
      <color theme="7" tint="-0.249977111117893"/>
      <name val="Calibri"/>
      <family val="2"/>
      <scheme val="minor"/>
    </font>
    <font>
      <b/>
      <sz val="22"/>
      <color theme="9" tint="-0.249977111117893"/>
      <name val="Calibri"/>
      <family val="2"/>
      <scheme val="minor"/>
    </font>
    <font>
      <sz val="8"/>
      <name val="Arial"/>
      <family val="2"/>
    </font>
    <font>
      <b/>
      <sz val="10"/>
      <color theme="5" tint="-0.249977111117893"/>
      <name val="Calibri"/>
      <family val="2"/>
      <scheme val="minor"/>
    </font>
    <font>
      <sz val="18"/>
      <color rgb="FF0070C0"/>
      <name val="Calibri"/>
      <family val="2"/>
      <scheme val="minor"/>
    </font>
    <font>
      <sz val="11"/>
      <color theme="10"/>
      <name val="Calibri"/>
      <family val="2"/>
      <scheme val="minor"/>
    </font>
    <font>
      <sz val="10"/>
      <color rgb="FF800000"/>
      <name val="Calibri"/>
      <family val="2"/>
      <scheme val="minor"/>
    </font>
    <font>
      <b/>
      <sz val="11"/>
      <color rgb="FF800000"/>
      <name val="Calibri"/>
      <family val="2"/>
      <scheme val="minor"/>
    </font>
    <font>
      <sz val="10"/>
      <color rgb="FFC00000"/>
      <name val="Calibri"/>
      <family val="2"/>
      <scheme val="minor"/>
    </font>
    <font>
      <sz val="10"/>
      <color theme="1" tint="0.499984740745262"/>
      <name val="Calibri"/>
      <family val="2"/>
      <scheme val="minor"/>
    </font>
    <font>
      <sz val="10"/>
      <color theme="1" tint="0.34998626667073579"/>
      <name val="Calibri"/>
      <family val="2"/>
      <scheme val="minor"/>
    </font>
    <font>
      <sz val="11"/>
      <color theme="1" tint="0.499984740745262"/>
      <name val="Calibri"/>
      <family val="2"/>
      <scheme val="minor"/>
    </font>
    <font>
      <b/>
      <sz val="10"/>
      <color rgb="FF7030A0"/>
      <name val="Calibri"/>
      <family val="2"/>
      <scheme val="minor"/>
    </font>
    <font>
      <b/>
      <sz val="10"/>
      <color rgb="FFC00000"/>
      <name val="Calibri"/>
      <family val="2"/>
      <scheme val="minor"/>
    </font>
    <font>
      <b/>
      <sz val="10"/>
      <color theme="9" tint="-0.249977111117893"/>
      <name val="Calibri"/>
      <family val="2"/>
      <scheme val="minor"/>
    </font>
    <font>
      <b/>
      <sz val="18"/>
      <color theme="0"/>
      <name val="Calibri"/>
      <family val="2"/>
      <scheme val="minor"/>
    </font>
    <font>
      <sz val="18"/>
      <color theme="0"/>
      <name val="Calibri"/>
      <family val="2"/>
      <scheme val="minor"/>
    </font>
    <font>
      <sz val="10"/>
      <color rgb="FF808080"/>
      <name val="Calibri"/>
      <family val="2"/>
      <scheme val="minor"/>
    </font>
    <font>
      <sz val="11"/>
      <color rgb="FF800000"/>
      <name val="Calibri"/>
      <family val="2"/>
      <scheme val="minor"/>
    </font>
    <font>
      <b/>
      <sz val="12"/>
      <color rgb="FF800000"/>
      <name val="Calibri"/>
      <family val="2"/>
      <scheme val="minor"/>
    </font>
    <font>
      <sz val="8"/>
      <color rgb="FF808080"/>
      <name val="Calibri"/>
      <family val="2"/>
      <scheme val="minor"/>
    </font>
    <font>
      <b/>
      <sz val="10"/>
      <color rgb="FF0000FF"/>
      <name val="Calibri"/>
      <family val="2"/>
      <scheme val="minor"/>
    </font>
    <font>
      <sz val="10"/>
      <color rgb="FF7030A0"/>
      <name val="Calibri"/>
      <family val="2"/>
      <scheme val="minor"/>
    </font>
    <font>
      <b/>
      <sz val="12"/>
      <color rgb="FF7030A0"/>
      <name val="Calibri"/>
      <family val="2"/>
      <scheme val="minor"/>
    </font>
    <font>
      <b/>
      <sz val="10"/>
      <color indexed="10"/>
      <name val="Calibri"/>
      <family val="2"/>
      <scheme val="minor"/>
    </font>
    <font>
      <sz val="11"/>
      <color indexed="10"/>
      <name val="Calibri"/>
      <family val="2"/>
      <scheme val="minor"/>
    </font>
    <font>
      <b/>
      <sz val="10"/>
      <color indexed="12"/>
      <name val="Calibri"/>
      <family val="2"/>
      <scheme val="minor"/>
    </font>
    <font>
      <sz val="11"/>
      <color indexed="12"/>
      <name val="Calibri"/>
      <family val="2"/>
      <scheme val="minor"/>
    </font>
    <font>
      <sz val="12"/>
      <color indexed="12"/>
      <name val="Calibri"/>
      <family val="2"/>
      <scheme val="minor"/>
    </font>
    <font>
      <b/>
      <sz val="11"/>
      <color indexed="12"/>
      <name val="Calibri"/>
      <family val="2"/>
      <scheme val="minor"/>
    </font>
    <font>
      <b/>
      <sz val="10"/>
      <color rgb="FF0070C0"/>
      <name val="Calibri"/>
      <family val="2"/>
      <scheme val="minor"/>
    </font>
    <font>
      <b/>
      <sz val="12"/>
      <color indexed="10"/>
      <name val="Calibri"/>
      <family val="2"/>
      <scheme val="minor"/>
    </font>
    <font>
      <b/>
      <sz val="16"/>
      <color rgb="FF0070C0"/>
      <name val="Calibri"/>
      <family val="2"/>
      <scheme val="minor"/>
    </font>
    <font>
      <sz val="8"/>
      <name val="Calibri"/>
      <family val="2"/>
      <scheme val="minor"/>
    </font>
    <font>
      <b/>
      <sz val="10"/>
      <color rgb="FFFF0000"/>
      <name val="Calibri"/>
      <family val="2"/>
      <scheme val="minor"/>
    </font>
    <font>
      <sz val="12"/>
      <name val="Calibri"/>
      <family val="2"/>
    </font>
    <font>
      <i/>
      <sz val="12"/>
      <color rgb="FF334155"/>
      <name val="Calibri"/>
      <family val="2"/>
    </font>
    <font>
      <i/>
      <sz val="10"/>
      <color rgb="FF334155"/>
      <name val="Calibri"/>
      <family val="2"/>
    </font>
    <font>
      <sz val="16"/>
      <color theme="1"/>
      <name val="Calibri"/>
      <family val="2"/>
      <scheme val="minor"/>
    </font>
    <font>
      <b/>
      <sz val="14"/>
      <color rgb="FF0033CC"/>
      <name val="Calibri"/>
      <family val="2"/>
    </font>
    <font>
      <b/>
      <sz val="14"/>
      <color rgb="FFC00000"/>
      <name val="Calibri"/>
      <family val="2"/>
    </font>
    <font>
      <b/>
      <sz val="10"/>
      <color theme="0"/>
      <name val="Calibri"/>
      <family val="2"/>
    </font>
    <font>
      <sz val="9"/>
      <color theme="0" tint="-0.49995422223578601"/>
      <name val="Calibri"/>
      <family val="2"/>
      <scheme val="minor"/>
    </font>
    <font>
      <b/>
      <sz val="11"/>
      <color rgb="FF111827"/>
      <name val="Calibri"/>
      <family val="2"/>
    </font>
    <font>
      <i/>
      <sz val="10"/>
      <color rgb="FF475569"/>
      <name val="Calibri"/>
      <family val="2"/>
    </font>
    <font>
      <sz val="11"/>
      <color rgb="FF475569"/>
      <name val="Calibri"/>
      <family val="2"/>
    </font>
    <font>
      <i/>
      <sz val="11"/>
      <color rgb="FF475569"/>
      <name val="Calibri"/>
      <family val="2"/>
    </font>
    <font>
      <b/>
      <sz val="18"/>
      <color rgb="FFFFFFFF"/>
      <name val="Calibri"/>
      <family val="2"/>
    </font>
    <font>
      <b/>
      <sz val="10"/>
      <color rgb="FF111827"/>
      <name val="Calibri"/>
      <family val="2"/>
    </font>
    <font>
      <sz val="10"/>
      <color rgb="FF6B7280"/>
      <name val="Calibri"/>
      <family val="2"/>
    </font>
    <font>
      <b/>
      <sz val="12"/>
      <color rgb="FF1F2937"/>
      <name val="Calibri"/>
      <family val="2"/>
    </font>
    <font>
      <b/>
      <sz val="9"/>
      <color rgb="FF1F2937"/>
      <name val="Calibri"/>
      <family val="2"/>
    </font>
    <font>
      <b/>
      <sz val="11"/>
      <color rgb="FF1F2937"/>
      <name val="Calibri"/>
      <family val="2"/>
    </font>
    <font>
      <i/>
      <sz val="10"/>
      <color rgb="FF6B7280"/>
      <name val="Calibri"/>
      <family val="2"/>
    </font>
    <font>
      <sz val="12"/>
      <color theme="10"/>
      <name val="Calibri"/>
      <family val="2"/>
      <scheme val="minor"/>
    </font>
    <font>
      <b/>
      <sz val="15"/>
      <color rgb="FFFFFFFF"/>
      <name val="Calibri"/>
      <family val="2"/>
    </font>
    <font>
      <sz val="12"/>
      <color rgb="FF1F2937"/>
      <name val="Calibri"/>
      <family val="2"/>
    </font>
    <font>
      <i/>
      <sz val="12"/>
      <color rgb="FF6B7280"/>
      <name val="Calibri"/>
      <family val="2"/>
    </font>
    <font>
      <b/>
      <sz val="20"/>
      <color rgb="FFFF0000"/>
      <name val="Calibri"/>
      <family val="2"/>
      <scheme val="minor"/>
    </font>
    <font>
      <b/>
      <sz val="12"/>
      <color rgb="FF548235"/>
      <name val="Calibri"/>
      <family val="2"/>
      <scheme val="minor"/>
    </font>
    <font>
      <b/>
      <sz val="11"/>
      <color rgb="FFFFFFFF"/>
      <name val="Calibri"/>
      <family val="2"/>
      <scheme val="minor"/>
    </font>
    <font>
      <b/>
      <sz val="11"/>
      <color theme="0" tint="-4.9989318521683403E-2"/>
      <name val="Calibri"/>
      <family val="2"/>
      <scheme val="minor"/>
    </font>
  </fonts>
  <fills count="236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99CC0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99"/>
        <bgColor indexed="64"/>
      </patternFill>
    </fill>
    <fill>
      <patternFill patternType="solid">
        <fgColor rgb="FFFF0000"/>
        <bgColor indexed="64"/>
      </patternFill>
    </fill>
    <fill>
      <patternFill patternType="solid">
        <fgColor rgb="FFCC00FF"/>
        <bgColor indexed="64"/>
      </patternFill>
    </fill>
    <fill>
      <patternFill patternType="solid">
        <fgColor rgb="FFF2F2F2"/>
      </patternFill>
    </fill>
    <fill>
      <patternFill patternType="solid">
        <fgColor indexed="23"/>
        <bgColor indexed="64"/>
      </patternFill>
    </fill>
    <fill>
      <patternFill patternType="solid">
        <fgColor rgb="FF808080"/>
        <bgColor indexed="64"/>
      </patternFill>
    </fill>
    <fill>
      <patternFill patternType="solid">
        <fgColor rgb="FF2F5597"/>
      </patternFill>
    </fill>
    <fill>
      <patternFill patternType="solid">
        <fgColor rgb="FFB38867"/>
        <bgColor indexed="64"/>
      </patternFill>
    </fill>
    <fill>
      <patternFill patternType="solid">
        <fgColor rgb="FF22C55E"/>
        <bgColor indexed="64"/>
      </patternFill>
    </fill>
    <fill>
      <patternFill patternType="solid">
        <fgColor rgb="FFFFD64D"/>
        <bgColor indexed="64"/>
      </patternFill>
    </fill>
    <fill>
      <patternFill patternType="solid">
        <fgColor rgb="FF85FF85"/>
        <bgColor indexed="64"/>
      </patternFill>
    </fill>
    <fill>
      <patternFill patternType="solid">
        <fgColor rgb="FF2F5597"/>
        <bgColor indexed="64"/>
      </patternFill>
    </fill>
    <fill>
      <patternFill patternType="solid">
        <fgColor theme="9" tint="0.59999389629810485"/>
        <bgColor indexed="64"/>
      </patternFill>
    </fill>
    <fill>
      <patternFill patternType="solid">
        <fgColor rgb="FFF2F2F2"/>
        <bgColor indexed="64"/>
      </patternFill>
    </fill>
    <fill>
      <patternFill patternType="solid">
        <fgColor rgb="FF5FA8D3"/>
      </patternFill>
    </fill>
    <fill>
      <patternFill patternType="solid">
        <fgColor rgb="FFFFB703"/>
      </patternFill>
    </fill>
    <fill>
      <patternFill patternType="solid">
        <fgColor rgb="FF90E0EF"/>
      </patternFill>
    </fill>
    <fill>
      <patternFill patternType="solid">
        <fgColor rgb="FFFFFFFF"/>
      </patternFill>
    </fill>
    <fill>
      <patternFill patternType="solid">
        <fgColor rgb="FFE0FBFC"/>
      </patternFill>
    </fill>
    <fill>
      <patternFill patternType="solid">
        <fgColor rgb="FFCDEDF6"/>
      </patternFill>
    </fill>
    <fill>
      <patternFill patternType="solid">
        <fgColor rgb="FFF8FAFC"/>
      </patternFill>
    </fill>
    <fill>
      <patternFill patternType="solid">
        <fgColor rgb="FF0077B6"/>
      </patternFill>
    </fill>
    <fill>
      <patternFill patternType="solid">
        <fgColor rgb="FF00B4D8"/>
      </patternFill>
    </fill>
    <fill>
      <patternFill patternType="solid">
        <fgColor rgb="FFFF6D00"/>
      </patternFill>
    </fill>
    <fill>
      <patternFill patternType="solid">
        <fgColor rgb="FF74C69D"/>
      </patternFill>
    </fill>
    <fill>
      <patternFill patternType="solid">
        <fgColor rgb="FFE5E7EB"/>
      </patternFill>
    </fill>
    <fill>
      <patternFill patternType="solid">
        <fgColor rgb="FFB7E4C7"/>
      </patternFill>
    </fill>
    <fill>
      <patternFill patternType="solid">
        <fgColor rgb="FF003049"/>
      </patternFill>
    </fill>
    <fill>
      <patternFill patternType="solid">
        <fgColor rgb="FFFFF7D6"/>
      </patternFill>
    </fill>
    <fill>
      <patternFill patternType="solid">
        <fgColor rgb="FFFFF7E6"/>
      </patternFill>
    </fill>
    <fill>
      <patternFill patternType="solid">
        <fgColor rgb="FFCCCCFF"/>
        <bgColor indexed="64"/>
      </patternFill>
    </fill>
    <fill>
      <patternFill patternType="solid">
        <fgColor rgb="FF2D6A4F"/>
      </patternFill>
    </fill>
    <fill>
      <patternFill patternType="solid">
        <fgColor rgb="FFFFE08A"/>
      </patternFill>
    </fill>
    <fill>
      <patternFill patternType="solid">
        <fgColor rgb="FFFFC857"/>
      </patternFill>
    </fill>
    <fill>
      <patternFill patternType="solid">
        <fgColor rgb="FF0B3D2E"/>
      </patternFill>
    </fill>
    <fill>
      <patternFill patternType="solid">
        <fgColor rgb="FF2E8B57"/>
      </patternFill>
    </fill>
    <fill>
      <patternFill patternType="solid">
        <fgColor rgb="FFFFD60A"/>
      </patternFill>
    </fill>
    <fill>
      <patternFill patternType="solid">
        <fgColor rgb="FF6FAF8A"/>
      </patternFill>
    </fill>
    <fill>
      <patternFill patternType="solid">
        <fgColor rgb="FFFFF0F3"/>
      </patternFill>
    </fill>
    <fill>
      <patternFill patternType="solid">
        <fgColor rgb="FFA4133C"/>
      </patternFill>
    </fill>
    <fill>
      <patternFill patternType="solid">
        <fgColor rgb="FFD0F4DE"/>
      </patternFill>
    </fill>
    <fill>
      <patternFill patternType="solid">
        <fgColor rgb="FFFFF4E6"/>
      </patternFill>
    </fill>
    <fill>
      <patternFill patternType="solid">
        <fgColor rgb="FFB23A62"/>
      </patternFill>
    </fill>
    <fill>
      <patternFill patternType="solid">
        <fgColor rgb="FFF2C57C"/>
      </patternFill>
    </fill>
    <fill>
      <patternFill patternType="solid">
        <fgColor rgb="FFF3E7D3"/>
      </patternFill>
    </fill>
    <fill>
      <patternFill patternType="solid">
        <fgColor rgb="FFE9D8FD"/>
      </patternFill>
    </fill>
    <fill>
      <patternFill patternType="solid">
        <fgColor rgb="FFCFA5B4"/>
      </patternFill>
    </fill>
    <fill>
      <patternFill patternType="solid">
        <fgColor rgb="FF3A2B86"/>
      </patternFill>
    </fill>
    <fill>
      <patternFill patternType="solid">
        <fgColor rgb="FF6C63FF"/>
      </patternFill>
    </fill>
    <fill>
      <patternFill patternType="solid">
        <fgColor rgb="FFCBD5FF"/>
      </patternFill>
    </fill>
    <fill>
      <patternFill patternType="solid">
        <fgColor rgb="FF141A33"/>
      </patternFill>
    </fill>
    <fill>
      <patternFill patternType="solid">
        <fgColor rgb="FF7C4DFF"/>
      </patternFill>
    </fill>
    <fill>
      <patternFill patternType="solid">
        <fgColor rgb="FFEAF2FF"/>
      </patternFill>
    </fill>
    <fill>
      <patternFill patternType="solid">
        <fgColor rgb="FF0B1020"/>
      </patternFill>
    </fill>
    <fill>
      <patternFill patternType="solid">
        <fgColor rgb="FFA7DFFF"/>
      </patternFill>
    </fill>
    <fill>
      <patternFill patternType="solid">
        <fgColor rgb="FFFF2E88"/>
      </patternFill>
    </fill>
    <fill>
      <patternFill patternType="solid">
        <fgColor rgb="FF6D4C41"/>
      </patternFill>
    </fill>
    <fill>
      <patternFill patternType="solid">
        <fgColor rgb="FF6B4F3A"/>
      </patternFill>
    </fill>
    <fill>
      <patternFill patternType="solid">
        <fgColor rgb="FFC08457"/>
      </patternFill>
    </fill>
    <fill>
      <patternFill patternType="solid">
        <fgColor rgb="FF3A2D28"/>
      </patternFill>
    </fill>
    <fill>
      <patternFill patternType="solid">
        <fgColor rgb="FF374151"/>
      </patternFill>
    </fill>
    <fill>
      <patternFill patternType="solid">
        <fgColor rgb="FF9CA3AF"/>
      </patternFill>
    </fill>
    <fill>
      <patternFill patternType="solid">
        <fgColor rgb="FF111827"/>
      </patternFill>
    </fill>
    <fill>
      <patternFill patternType="solid">
        <fgColor rgb="FF6B635B"/>
      </patternFill>
    </fill>
    <fill>
      <patternFill patternType="solid">
        <fgColor rgb="FFEDE7DF"/>
      </patternFill>
    </fill>
    <fill>
      <patternFill patternType="solid">
        <fgColor rgb="FF8B7E74"/>
      </patternFill>
    </fill>
    <fill>
      <patternFill patternType="solid">
        <fgColor rgb="FFFAFAF7"/>
      </patternFill>
    </fill>
    <fill>
      <patternFill patternType="solid">
        <fgColor rgb="FF6B6B6B"/>
      </patternFill>
    </fill>
    <fill>
      <patternFill patternType="solid">
        <fgColor rgb="FFFFE8D6"/>
      </patternFill>
    </fill>
    <fill>
      <patternFill patternType="solid">
        <fgColor rgb="FF2B2B2B"/>
      </patternFill>
    </fill>
    <fill>
      <patternFill patternType="solid">
        <fgColor rgb="FF14532D"/>
      </patternFill>
    </fill>
    <fill>
      <patternFill patternType="solid">
        <fgColor rgb="FF334155"/>
      </patternFill>
    </fill>
    <fill>
      <patternFill patternType="solid">
        <fgColor rgb="FF94A3B8"/>
      </patternFill>
    </fill>
    <fill>
      <patternFill patternType="solid">
        <fgColor rgb="FF0F172A"/>
      </patternFill>
    </fill>
    <fill>
      <patternFill patternType="solid">
        <fgColor rgb="FF1B4332"/>
      </patternFill>
    </fill>
    <fill>
      <patternFill patternType="solid">
        <fgColor rgb="FFFFF7ED"/>
      </patternFill>
    </fill>
    <fill>
      <patternFill patternType="solid">
        <fgColor rgb="FFA13C6A"/>
      </patternFill>
    </fill>
    <fill>
      <patternFill patternType="solid">
        <fgColor rgb="FFE4B1C2"/>
      </patternFill>
    </fill>
    <fill>
      <patternFill patternType="solid">
        <fgColor rgb="FF6B2148"/>
      </patternFill>
    </fill>
    <fill>
      <patternFill patternType="solid">
        <fgColor rgb="FF00E5FF"/>
      </patternFill>
    </fill>
    <fill>
      <patternFill patternType="solid">
        <fgColor rgb="FF2DFFB7"/>
      </patternFill>
    </fill>
    <fill>
      <patternFill patternType="solid">
        <fgColor rgb="FF3A86FF"/>
      </patternFill>
    </fill>
    <fill>
      <patternFill patternType="solid">
        <fgColor rgb="FF2B2D42"/>
      </patternFill>
    </fill>
    <fill>
      <patternFill patternType="solid">
        <fgColor rgb="FF264653"/>
      </patternFill>
    </fill>
    <fill>
      <patternFill patternType="solid">
        <fgColor rgb="FF93C5FD"/>
      </patternFill>
    </fill>
    <fill>
      <patternFill patternType="solid">
        <fgColor rgb="FF64748B"/>
      </patternFill>
    </fill>
    <fill>
      <patternFill patternType="solid">
        <fgColor rgb="FFF1F5F9"/>
      </patternFill>
    </fill>
    <fill>
      <patternFill patternType="solid">
        <fgColor rgb="FF2F5D8A"/>
      </patternFill>
    </fill>
    <fill>
      <patternFill patternType="solid">
        <fgColor rgb="FFA7C7E7"/>
      </patternFill>
    </fill>
    <fill>
      <patternFill patternType="solid">
        <fgColor rgb="FFF7FAFF"/>
      </patternFill>
    </fill>
    <fill>
      <patternFill patternType="solid">
        <fgColor rgb="FF1E4E8C"/>
      </patternFill>
    </fill>
    <fill>
      <patternFill patternType="solid">
        <fgColor rgb="FF6FA8DC"/>
      </patternFill>
    </fill>
    <fill>
      <patternFill patternType="solid">
        <fgColor rgb="FFEDF4FF"/>
      </patternFill>
    </fill>
    <fill>
      <patternFill patternType="solid">
        <fgColor rgb="FF0B3D91"/>
      </patternFill>
    </fill>
    <fill>
      <patternFill patternType="solid">
        <fgColor rgb="FF2E86DE"/>
      </patternFill>
    </fill>
    <fill>
      <patternFill patternType="solid">
        <fgColor rgb="FFA7C5BD"/>
      </patternFill>
    </fill>
    <fill>
      <patternFill patternType="solid">
        <fgColor rgb="FFF7F8FA"/>
      </patternFill>
    </fill>
    <fill>
      <patternFill patternType="solid">
        <fgColor rgb="FF1F2937"/>
      </patternFill>
    </fill>
    <fill>
      <patternFill patternType="solid">
        <fgColor rgb="FF4DB6AC"/>
      </patternFill>
    </fill>
    <fill>
      <patternFill patternType="solid">
        <fgColor rgb="FF00BFA6"/>
      </patternFill>
    </fill>
    <fill>
      <patternFill patternType="solid">
        <fgColor rgb="FFE6FFFB"/>
      </patternFill>
    </fill>
    <fill>
      <patternFill patternType="solid">
        <fgColor rgb="FFF4FBF7"/>
      </patternFill>
    </fill>
    <fill>
      <patternFill patternType="solid">
        <fgColor rgb="FFEEF8F1"/>
      </patternFill>
    </fill>
    <fill>
      <patternFill patternType="solid">
        <fgColor rgb="FF22C55E"/>
      </patternFill>
    </fill>
    <fill>
      <patternFill patternType="solid">
        <fgColor rgb="FFEFFFF1"/>
      </patternFill>
    </fill>
    <fill>
      <patternFill patternType="solid">
        <fgColor rgb="FFD6C6B3"/>
      </patternFill>
    </fill>
    <fill>
      <patternFill patternType="solid">
        <fgColor rgb="FFB99470"/>
      </patternFill>
    </fill>
    <fill>
      <patternFill patternType="solid">
        <fgColor rgb="FFCBD5E1"/>
      </patternFill>
    </fill>
    <fill>
      <patternFill patternType="solid">
        <fgColor rgb="FF0B1320"/>
      </patternFill>
    </fill>
    <fill>
      <patternFill patternType="solid">
        <fgColor rgb="FF020617"/>
      </patternFill>
    </fill>
    <fill>
      <patternFill patternType="solid">
        <fgColor rgb="FF3B82F6"/>
      </patternFill>
    </fill>
    <fill>
      <patternFill patternType="solid">
        <fgColor rgb="FFE0F2FE"/>
      </patternFill>
    </fill>
    <fill>
      <patternFill patternType="solid">
        <fgColor rgb="FF3A506B"/>
      </patternFill>
    </fill>
    <fill>
      <patternFill patternType="solid">
        <fgColor rgb="FFBEE3DB"/>
      </patternFill>
    </fill>
    <fill>
      <patternFill patternType="solid">
        <fgColor rgb="FFFAFDFB"/>
      </patternFill>
    </fill>
    <fill>
      <patternFill patternType="solid">
        <fgColor rgb="FFA8DADC"/>
      </patternFill>
    </fill>
    <fill>
      <patternFill patternType="solid">
        <fgColor rgb="FFF1FAEE"/>
      </patternFill>
    </fill>
    <fill>
      <patternFill patternType="solid">
        <fgColor rgb="FF1D3557"/>
      </patternFill>
    </fill>
    <fill>
      <patternFill patternType="solid">
        <fgColor rgb="FF335C67"/>
      </patternFill>
    </fill>
    <fill>
      <patternFill patternType="solid">
        <fgColor rgb="FFF7FCFF"/>
      </patternFill>
    </fill>
    <fill>
      <patternFill patternType="solid">
        <fgColor rgb="FF1E6091"/>
      </patternFill>
    </fill>
    <fill>
      <patternFill patternType="solid">
        <fgColor rgb="FFEAF9FF"/>
      </patternFill>
    </fill>
    <fill>
      <patternFill patternType="solid">
        <fgColor rgb="FF0A4C6A"/>
      </patternFill>
    </fill>
    <fill>
      <patternFill patternType="solid">
        <fgColor rgb="FF48CAE4"/>
      </patternFill>
    </fill>
    <fill>
      <patternFill patternType="solid">
        <fgColor rgb="FFE0FBFF"/>
      </patternFill>
    </fill>
    <fill>
      <patternFill patternType="solid">
        <fgColor rgb="FFD1D5DB"/>
      </patternFill>
    </fill>
    <fill>
      <patternFill patternType="solid"/>
    </fill>
    <fill>
      <patternFill patternType="solid">
        <fgColor rgb="FFFBBF24"/>
      </patternFill>
    </fill>
    <fill>
      <patternFill patternType="solid">
        <fgColor rgb="FFFFFBEB"/>
      </patternFill>
    </fill>
    <fill>
      <patternFill patternType="solid">
        <fgColor rgb="FFF59E0B"/>
      </patternFill>
    </fill>
    <fill>
      <patternFill patternType="solid">
        <fgColor rgb="FFFFF3C4"/>
      </patternFill>
    </fill>
    <fill>
      <patternFill patternType="solid">
        <fgColor rgb="FF1E3A8A"/>
      </patternFill>
    </fill>
    <fill>
      <patternFill patternType="solid">
        <fgColor rgb="FFC7D2FE"/>
      </patternFill>
    </fill>
    <fill>
      <patternFill patternType="solid">
        <fgColor rgb="FFF5F7FF"/>
      </patternFill>
    </fill>
    <fill>
      <patternFill patternType="solid">
        <fgColor rgb="FF172554"/>
      </patternFill>
    </fill>
    <fill>
      <patternFill patternType="solid">
        <fgColor rgb="FFEFF6FF"/>
      </patternFill>
    </fill>
    <fill>
      <patternFill patternType="solid">
        <fgColor rgb="FF0B1F4B"/>
      </patternFill>
    </fill>
    <fill>
      <patternFill patternType="solid">
        <fgColor rgb="FF60A5FA"/>
      </patternFill>
    </fill>
    <fill>
      <patternFill patternType="solid">
        <fgColor rgb="FF3D405B"/>
      </patternFill>
    </fill>
    <fill>
      <patternFill patternType="solid">
        <fgColor rgb="FFF2CC8F"/>
      </patternFill>
    </fill>
    <fill>
      <patternFill patternType="solid">
        <fgColor rgb="FFFFF9F0"/>
      </patternFill>
    </fill>
    <fill>
      <patternFill patternType="solid">
        <fgColor rgb="FFEF8354"/>
      </patternFill>
    </fill>
    <fill>
      <patternFill patternType="solid">
        <fgColor rgb="FFFFF3E6"/>
      </patternFill>
    </fill>
    <fill>
      <patternFill patternType="solid">
        <fgColor rgb="FF1D1E2C"/>
      </patternFill>
    </fill>
    <fill>
      <patternFill patternType="solid">
        <fgColor rgb="FFF3F4F6"/>
      </patternFill>
    </fill>
    <fill>
      <patternFill patternType="solid">
        <fgColor rgb="FFDC2626"/>
      </patternFill>
    </fill>
    <fill>
      <patternFill patternType="solid">
        <fgColor rgb="FFFFFFFF"/>
        <bgColor indexed="64"/>
      </patternFill>
    </fill>
    <fill>
      <patternFill patternType="solid">
        <fgColor rgb="FF3B82F6"/>
        <bgColor indexed="64"/>
      </patternFill>
    </fill>
    <fill>
      <patternFill patternType="solid">
        <fgColor rgb="FFF59E0B"/>
        <bgColor indexed="64"/>
      </patternFill>
    </fill>
    <fill>
      <patternFill patternType="solid">
        <fgColor rgb="FFDC2626"/>
        <bgColor indexed="64"/>
      </patternFill>
    </fill>
    <fill>
      <patternFill patternType="solid">
        <fgColor rgb="FF00B050"/>
        <bgColor indexed="64"/>
      </patternFill>
    </fill>
    <fill>
      <patternFill patternType="solid">
        <fgColor rgb="FF339966"/>
        <bgColor indexed="64"/>
      </patternFill>
    </fill>
    <fill>
      <patternFill patternType="solid">
        <fgColor theme="1" tint="0.34998626667073579"/>
        <bgColor indexed="64"/>
      </patternFill>
    </fill>
    <fill>
      <patternFill patternType="solid">
        <fgColor rgb="FF008000"/>
        <bgColor indexed="64"/>
      </patternFill>
    </fill>
    <fill>
      <patternFill patternType="solid">
        <fgColor indexed="8"/>
        <bgColor indexed="64"/>
      </patternFill>
    </fill>
    <fill>
      <patternFill patternType="solid">
        <fgColor indexed="9"/>
        <bgColor indexed="64"/>
      </patternFill>
    </fill>
    <fill>
      <patternFill patternType="solid">
        <fgColor indexed="10"/>
        <bgColor indexed="64"/>
      </patternFill>
    </fill>
    <fill>
      <patternFill patternType="solid">
        <fgColor indexed="11"/>
        <bgColor indexed="64"/>
      </patternFill>
    </fill>
    <fill>
      <patternFill patternType="solid">
        <fgColor indexed="12"/>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16"/>
        <bgColor indexed="64"/>
      </patternFill>
    </fill>
    <fill>
      <patternFill patternType="solid">
        <fgColor indexed="17"/>
        <bgColor indexed="64"/>
      </patternFill>
    </fill>
    <fill>
      <patternFill patternType="solid">
        <fgColor indexed="18"/>
        <bgColor indexed="64"/>
      </patternFill>
    </fill>
    <fill>
      <patternFill patternType="solid">
        <fgColor indexed="19"/>
        <bgColor indexed="64"/>
      </patternFill>
    </fill>
    <fill>
      <patternFill patternType="solid">
        <fgColor indexed="20"/>
        <bgColor indexed="64"/>
      </patternFill>
    </fill>
    <fill>
      <patternFill patternType="solid">
        <fgColor indexed="21"/>
        <bgColor indexed="64"/>
      </patternFill>
    </fill>
    <fill>
      <patternFill patternType="solid">
        <fgColor indexed="22"/>
        <bgColor indexed="64"/>
      </patternFill>
    </fill>
    <fill>
      <patternFill patternType="solid">
        <fgColor indexed="24"/>
        <bgColor indexed="64"/>
      </patternFill>
    </fill>
    <fill>
      <patternFill patternType="solid">
        <fgColor indexed="25"/>
        <bgColor indexed="64"/>
      </patternFill>
    </fill>
    <fill>
      <patternFill patternType="solid">
        <fgColor indexed="26"/>
        <bgColor indexed="64"/>
      </patternFill>
    </fill>
    <fill>
      <patternFill patternType="solid">
        <fgColor indexed="27"/>
        <bgColor indexed="64"/>
      </patternFill>
    </fill>
    <fill>
      <patternFill patternType="solid">
        <fgColor indexed="28"/>
        <bgColor indexed="64"/>
      </patternFill>
    </fill>
    <fill>
      <patternFill patternType="solid">
        <fgColor indexed="29"/>
        <bgColor indexed="64"/>
      </patternFill>
    </fill>
    <fill>
      <patternFill patternType="solid">
        <fgColor indexed="30"/>
        <bgColor indexed="64"/>
      </patternFill>
    </fill>
    <fill>
      <patternFill patternType="solid">
        <fgColor indexed="31"/>
        <bgColor indexed="64"/>
      </patternFill>
    </fill>
    <fill>
      <patternFill patternType="solid">
        <fgColor rgb="FF800000"/>
        <bgColor indexed="64"/>
      </patternFill>
    </fill>
    <fill>
      <patternFill patternType="solid">
        <fgColor rgb="FF00FF00"/>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35"/>
        <bgColor indexed="64"/>
      </patternFill>
    </fill>
    <fill>
      <patternFill patternType="solid">
        <fgColor indexed="36"/>
        <bgColor indexed="64"/>
      </patternFill>
    </fill>
    <fill>
      <patternFill patternType="solid">
        <fgColor indexed="37"/>
        <bgColor indexed="64"/>
      </patternFill>
    </fill>
    <fill>
      <patternFill patternType="solid">
        <fgColor indexed="38"/>
        <bgColor indexed="64"/>
      </patternFill>
    </fill>
    <fill>
      <patternFill patternType="solid">
        <fgColor indexed="39"/>
        <bgColor indexed="64"/>
      </patternFill>
    </fill>
    <fill>
      <patternFill patternType="solid">
        <fgColor indexed="40"/>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7"/>
        <bgColor indexed="64"/>
      </patternFill>
    </fill>
    <fill>
      <patternFill patternType="solid">
        <fgColor indexed="48"/>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4"/>
        <bgColor indexed="64"/>
      </patternFill>
    </fill>
    <fill>
      <patternFill patternType="solid">
        <fgColor indexed="55"/>
        <bgColor indexed="64"/>
      </patternFill>
    </fill>
    <fill>
      <patternFill patternType="solid">
        <fgColor rgb="FFFF00FF"/>
        <bgColor indexed="64"/>
      </patternFill>
    </fill>
    <fill>
      <patternFill patternType="solid">
        <fgColor rgb="FFFF99CC"/>
        <bgColor indexed="64"/>
      </patternFill>
    </fill>
    <fill>
      <patternFill patternType="solid">
        <fgColor indexed="56"/>
        <bgColor indexed="64"/>
      </patternFill>
    </fill>
    <fill>
      <patternFill patternType="solid">
        <fgColor indexed="57"/>
        <bgColor indexed="64"/>
      </patternFill>
    </fill>
    <fill>
      <patternFill patternType="solid">
        <fgColor indexed="58"/>
        <bgColor indexed="64"/>
      </patternFill>
    </fill>
    <fill>
      <patternFill patternType="solid">
        <fgColor indexed="59"/>
        <bgColor indexed="64"/>
      </patternFill>
    </fill>
    <fill>
      <patternFill patternType="solid">
        <fgColor indexed="60"/>
        <bgColor indexed="64"/>
      </patternFill>
    </fill>
    <fill>
      <patternFill patternType="solid">
        <fgColor indexed="61"/>
        <bgColor indexed="64"/>
      </patternFill>
    </fill>
    <fill>
      <patternFill patternType="solid">
        <fgColor indexed="62"/>
        <bgColor indexed="64"/>
      </patternFill>
    </fill>
    <fill>
      <patternFill patternType="solid">
        <fgColor indexed="63"/>
        <bgColor indexed="64"/>
      </patternFill>
    </fill>
    <fill>
      <patternFill patternType="solid">
        <fgColor rgb="FFFF6600"/>
        <bgColor indexed="64"/>
      </patternFill>
    </fill>
    <fill>
      <patternFill patternType="solid">
        <fgColor rgb="FF00CCFF"/>
        <bgColor indexed="64"/>
      </patternFill>
    </fill>
    <fill>
      <patternFill patternType="solid">
        <fgColor rgb="FF000000"/>
        <bgColor indexed="64"/>
      </patternFill>
    </fill>
    <fill>
      <patternFill patternType="solid">
        <fgColor rgb="FF00BFFF"/>
        <bgColor indexed="64"/>
      </patternFill>
    </fill>
    <fill>
      <patternFill patternType="solid">
        <fgColor rgb="FF4A4A4A"/>
        <bgColor indexed="64"/>
      </patternFill>
    </fill>
    <fill>
      <patternFill patternType="solid">
        <fgColor rgb="FFEED5B7"/>
        <bgColor indexed="64"/>
      </patternFill>
    </fill>
    <fill>
      <patternFill patternType="solid">
        <fgColor rgb="FFFFCC00"/>
        <bgColor indexed="64"/>
      </patternFill>
    </fill>
    <fill>
      <patternFill patternType="solid">
        <fgColor rgb="FFAABBCC"/>
        <bgColor indexed="64"/>
      </patternFill>
    </fill>
    <fill>
      <patternFill patternType="solid">
        <fgColor rgb="FF474747"/>
        <bgColor indexed="64"/>
      </patternFill>
    </fill>
    <fill>
      <patternFill patternType="solid">
        <fgColor rgb="FFFAD6A5"/>
        <bgColor indexed="64"/>
      </patternFill>
    </fill>
    <fill>
      <patternFill patternType="solid">
        <fgColor rgb="FF7EC0EE"/>
        <bgColor indexed="64"/>
      </patternFill>
    </fill>
    <fill>
      <patternFill patternType="solid">
        <fgColor rgb="FF454545"/>
        <bgColor indexed="64"/>
      </patternFill>
    </fill>
    <fill>
      <patternFill patternType="solid">
        <fgColor rgb="FFFFDEAD"/>
        <bgColor indexed="64"/>
      </patternFill>
    </fill>
    <fill>
      <patternFill patternType="solid">
        <fgColor rgb="FF87CEFA"/>
        <bgColor indexed="64"/>
      </patternFill>
    </fill>
    <fill>
      <patternFill patternType="solid">
        <fgColor rgb="FF424242"/>
        <bgColor indexed="64"/>
      </patternFill>
    </fill>
    <fill>
      <patternFill patternType="solid">
        <fgColor rgb="FFEEDFCC"/>
        <bgColor indexed="64"/>
      </patternFill>
    </fill>
    <fill>
      <patternFill patternType="solid">
        <fgColor rgb="FF0000FF"/>
        <bgColor indexed="64"/>
      </patternFill>
    </fill>
    <fill>
      <patternFill patternType="solid">
        <fgColor rgb="FFA1CAF1"/>
        <bgColor indexed="64"/>
      </patternFill>
    </fill>
    <fill>
      <patternFill patternType="solid">
        <fgColor rgb="FF404040"/>
        <bgColor indexed="64"/>
      </patternFill>
    </fill>
    <fill>
      <patternFill patternType="solid">
        <fgColor rgb="FFFFE4C4"/>
        <bgColor indexed="64"/>
      </patternFill>
    </fill>
    <fill>
      <patternFill patternType="solid">
        <fgColor rgb="FF87CEFF"/>
        <bgColor indexed="64"/>
      </patternFill>
    </fill>
    <fill>
      <patternFill patternType="solid">
        <fgColor rgb="FF3D3D3D"/>
        <bgColor indexed="64"/>
      </patternFill>
    </fill>
    <fill>
      <patternFill patternType="solid">
        <fgColor rgb="FFFAEBD7"/>
        <bgColor indexed="64"/>
      </patternFill>
    </fill>
    <fill>
      <patternFill patternType="solid">
        <fgColor rgb="FFBCD4E6"/>
        <bgColor indexed="64"/>
      </patternFill>
    </fill>
    <fill>
      <patternFill patternType="solid">
        <fgColor rgb="FF3B3B3B"/>
        <bgColor indexed="64"/>
      </patternFill>
    </fill>
    <fill>
      <patternFill patternType="solid">
        <fgColor rgb="FFFFEFDB"/>
        <bgColor indexed="64"/>
      </patternFill>
    </fill>
    <fill>
      <patternFill patternType="solid">
        <fgColor rgb="FFFFCC99"/>
        <bgColor indexed="64"/>
      </patternFill>
    </fill>
    <fill>
      <patternFill patternType="solid">
        <fgColor rgb="FF99CCFF"/>
        <bgColor indexed="64"/>
      </patternFill>
    </fill>
    <fill>
      <patternFill patternType="solid">
        <fgColor rgb="FF00FFFF"/>
        <bgColor indexed="64"/>
      </patternFill>
    </fill>
    <fill>
      <patternFill patternType="solid">
        <fgColor rgb="FFB9D3EE"/>
        <bgColor indexed="64"/>
      </patternFill>
    </fill>
    <fill>
      <patternFill patternType="solid">
        <fgColor rgb="FF383838"/>
        <bgColor indexed="64"/>
      </patternFill>
    </fill>
    <fill>
      <patternFill patternType="solid">
        <fgColor rgb="FFFAF0E6"/>
        <bgColor indexed="64"/>
      </patternFill>
    </fill>
    <fill>
      <patternFill patternType="solid">
        <fgColor rgb="FFC6E2FF"/>
        <bgColor indexed="64"/>
      </patternFill>
    </fill>
    <fill>
      <patternFill patternType="solid">
        <fgColor rgb="FF363636"/>
        <bgColor indexed="64"/>
      </patternFill>
    </fill>
    <fill>
      <patternFill patternType="solid">
        <fgColor rgb="FFDEB887"/>
        <bgColor indexed="64"/>
      </patternFill>
    </fill>
    <fill>
      <patternFill patternType="solid">
        <fgColor rgb="FFF2F3F4"/>
        <bgColor indexed="64"/>
      </patternFill>
    </fill>
    <fill>
      <patternFill patternType="solid">
        <fgColor rgb="FF333333"/>
        <bgColor indexed="64"/>
      </patternFill>
    </fill>
    <fill>
      <patternFill patternType="solid">
        <fgColor rgb="FFCDB79E"/>
        <bgColor indexed="64"/>
      </patternFill>
    </fill>
    <fill>
      <patternFill patternType="solid">
        <fgColor rgb="FFCC99FF"/>
        <bgColor indexed="64"/>
      </patternFill>
    </fill>
    <fill>
      <patternFill patternType="solid">
        <fgColor rgb="FF0066CC"/>
        <bgColor indexed="64"/>
      </patternFill>
    </fill>
    <fill>
      <patternFill patternType="solid">
        <fgColor rgb="FFF0F8FF"/>
        <bgColor indexed="64"/>
      </patternFill>
    </fill>
    <fill>
      <patternFill patternType="solid">
        <fgColor rgb="FF303030"/>
        <bgColor indexed="64"/>
      </patternFill>
    </fill>
    <fill>
      <patternFill patternType="solid">
        <fgColor rgb="FFD2B48C"/>
        <bgColor indexed="64"/>
      </patternFill>
    </fill>
    <fill>
      <patternFill patternType="solid">
        <fgColor rgb="FF9FB6CD"/>
        <bgColor indexed="64"/>
      </patternFill>
    </fill>
    <fill>
      <patternFill patternType="solid">
        <fgColor rgb="FF2E2E2E"/>
        <bgColor indexed="64"/>
      </patternFill>
    </fill>
    <fill>
      <patternFill patternType="solid">
        <fgColor rgb="FFCDB38B"/>
        <bgColor indexed="64"/>
      </patternFill>
    </fill>
    <fill>
      <patternFill patternType="solid">
        <fgColor rgb="FF00B2EE"/>
        <bgColor indexed="64"/>
      </patternFill>
    </fill>
    <fill>
      <patternFill patternType="solid">
        <fgColor rgb="FF2B2B2B"/>
        <bgColor indexed="64"/>
      </patternFill>
    </fill>
    <fill>
      <patternFill patternType="solid">
        <fgColor rgb="FFEEB422"/>
        <bgColor indexed="64"/>
      </patternFill>
    </fill>
    <fill>
      <patternFill patternType="solid">
        <fgColor rgb="FF70A3CC"/>
        <bgColor indexed="64"/>
      </patternFill>
    </fill>
    <fill>
      <patternFill patternType="solid">
        <fgColor rgb="FF292929"/>
        <bgColor indexed="64"/>
      </patternFill>
    </fill>
    <fill>
      <patternFill patternType="solid">
        <fgColor rgb="FFE3A857"/>
        <bgColor indexed="64"/>
      </patternFill>
    </fill>
    <fill>
      <patternFill patternType="solid">
        <fgColor rgb="FF6CA6CD"/>
        <bgColor indexed="64"/>
      </patternFill>
    </fill>
    <fill>
      <patternFill patternType="solid">
        <fgColor rgb="FF262626"/>
        <bgColor indexed="64"/>
      </patternFill>
    </fill>
    <fill>
      <patternFill patternType="solid">
        <fgColor rgb="FFEEAD0E"/>
        <bgColor indexed="64"/>
      </patternFill>
    </fill>
    <fill>
      <patternFill patternType="solid">
        <fgColor rgb="FF91A3B0"/>
        <bgColor indexed="64"/>
      </patternFill>
    </fill>
    <fill>
      <patternFill patternType="solid">
        <fgColor rgb="FF242424"/>
        <bgColor indexed="64"/>
      </patternFill>
    </fill>
    <fill>
      <patternFill patternType="solid">
        <fgColor rgb="FFCDAA7D"/>
        <bgColor indexed="64"/>
      </patternFill>
    </fill>
    <fill>
      <patternFill patternType="solid">
        <fgColor rgb="FF3399CC"/>
        <bgColor indexed="64"/>
      </patternFill>
    </fill>
    <fill>
      <patternFill patternType="solid">
        <fgColor rgb="FF212121"/>
        <bgColor indexed="64"/>
      </patternFill>
    </fill>
    <fill>
      <patternFill patternType="solid">
        <fgColor rgb="FFDAA520"/>
        <bgColor indexed="64"/>
      </patternFill>
    </fill>
    <fill>
      <patternFill patternType="solid">
        <fgColor rgb="FF3299CC"/>
        <bgColor indexed="64"/>
      </patternFill>
    </fill>
    <fill>
      <patternFill patternType="solid">
        <fgColor rgb="FF1F1F1F"/>
        <bgColor indexed="64"/>
      </patternFill>
    </fill>
    <fill>
      <patternFill patternType="solid">
        <fgColor rgb="FFC19A6B"/>
        <bgColor indexed="64"/>
      </patternFill>
    </fill>
    <fill>
      <patternFill patternType="solid">
        <fgColor rgb="FFFFFFCC"/>
        <bgColor indexed="64"/>
      </patternFill>
    </fill>
    <fill>
      <patternFill patternType="solid">
        <fgColor rgb="FF009ACD"/>
        <bgColor indexed="64"/>
      </patternFill>
    </fill>
    <fill>
      <patternFill patternType="solid">
        <fgColor rgb="FF1C1C1C"/>
        <bgColor indexed="64"/>
      </patternFill>
    </fill>
    <fill>
      <patternFill patternType="solid">
        <fgColor rgb="FFAE9B82"/>
        <bgColor indexed="64"/>
      </patternFill>
    </fill>
    <fill>
      <patternFill patternType="solid">
        <fgColor rgb="FF3A8EBA"/>
        <bgColor indexed="64"/>
      </patternFill>
    </fill>
    <fill>
      <patternFill patternType="solid">
        <fgColor rgb="FF1A1A1A"/>
        <bgColor indexed="64"/>
      </patternFill>
    </fill>
    <fill>
      <patternFill patternType="solid">
        <fgColor rgb="FFCD9B1D"/>
        <bgColor indexed="64"/>
      </patternFill>
    </fill>
    <fill>
      <patternFill patternType="solid">
        <fgColor rgb="FF778899"/>
        <bgColor indexed="64"/>
      </patternFill>
    </fill>
    <fill>
      <patternFill patternType="solid">
        <fgColor rgb="FF171717"/>
        <bgColor indexed="64"/>
      </patternFill>
    </fill>
    <fill>
      <patternFill patternType="solid">
        <fgColor rgb="FFCD950C"/>
        <bgColor indexed="64"/>
      </patternFill>
    </fill>
    <fill>
      <patternFill patternType="solid">
        <fgColor rgb="FF708090"/>
        <bgColor indexed="64"/>
      </patternFill>
    </fill>
    <fill>
      <patternFill patternType="solid">
        <fgColor rgb="FF141414"/>
        <bgColor indexed="64"/>
      </patternFill>
    </fill>
    <fill>
      <patternFill patternType="solid">
        <fgColor rgb="FFCC9900"/>
        <bgColor indexed="64"/>
      </patternFill>
    </fill>
    <fill>
      <patternFill patternType="solid">
        <fgColor rgb="FF6C7B8B"/>
        <bgColor indexed="64"/>
      </patternFill>
    </fill>
    <fill>
      <patternFill patternType="solid">
        <fgColor rgb="FF121212"/>
        <bgColor indexed="64"/>
      </patternFill>
    </fill>
    <fill>
      <patternFill patternType="solid">
        <fgColor rgb="FFBE8A3D"/>
        <bgColor indexed="64"/>
      </patternFill>
    </fill>
    <fill>
      <patternFill patternType="solid">
        <fgColor rgb="FF677179"/>
        <bgColor indexed="64"/>
      </patternFill>
    </fill>
    <fill>
      <patternFill patternType="solid">
        <fgColor rgb="FF0F0F0F"/>
        <bgColor indexed="64"/>
      </patternFill>
    </fill>
    <fill>
      <patternFill patternType="solid">
        <fgColor rgb="FFB8860B"/>
        <bgColor indexed="64"/>
      </patternFill>
    </fill>
    <fill>
      <patternFill patternType="solid">
        <fgColor rgb="FF4A708B"/>
        <bgColor indexed="64"/>
      </patternFill>
    </fill>
    <fill>
      <patternFill patternType="solid">
        <fgColor rgb="FF0D0D0D"/>
        <bgColor indexed="64"/>
      </patternFill>
    </fill>
    <fill>
      <patternFill patternType="solid">
        <fgColor rgb="FFA67D3D"/>
        <bgColor indexed="64"/>
      </patternFill>
    </fill>
    <fill>
      <patternFill patternType="solid">
        <fgColor rgb="FF236B8E"/>
        <bgColor indexed="64"/>
      </patternFill>
    </fill>
    <fill>
      <patternFill patternType="solid">
        <fgColor rgb="FF0A0A0A"/>
        <bgColor indexed="64"/>
      </patternFill>
    </fill>
    <fill>
      <patternFill patternType="solid">
        <fgColor rgb="FF947F60"/>
        <bgColor indexed="64"/>
      </patternFill>
    </fill>
    <fill>
      <patternFill patternType="solid">
        <fgColor rgb="FF536878"/>
        <bgColor indexed="64"/>
      </patternFill>
    </fill>
    <fill>
      <patternFill patternType="solid">
        <fgColor rgb="FF080808"/>
        <bgColor indexed="64"/>
      </patternFill>
    </fill>
    <fill>
      <patternFill patternType="solid">
        <fgColor rgb="FF967C5C"/>
        <bgColor indexed="64"/>
      </patternFill>
    </fill>
    <fill>
      <patternFill patternType="solid">
        <fgColor rgb="FF00688B"/>
        <bgColor indexed="64"/>
      </patternFill>
    </fill>
    <fill>
      <patternFill patternType="solid">
        <fgColor rgb="FF050505"/>
        <bgColor indexed="64"/>
      </patternFill>
    </fill>
    <fill>
      <patternFill patternType="solid">
        <fgColor rgb="FF8B7D6B"/>
        <bgColor indexed="64"/>
      </patternFill>
    </fill>
    <fill>
      <patternFill patternType="solid">
        <fgColor rgb="FF51585E"/>
        <bgColor indexed="64"/>
      </patternFill>
    </fill>
    <fill>
      <patternFill patternType="solid">
        <fgColor rgb="FF030303"/>
        <bgColor indexed="64"/>
      </patternFill>
    </fill>
    <fill>
      <patternFill patternType="solid">
        <fgColor rgb="FF8B795E"/>
        <bgColor indexed="64"/>
      </patternFill>
    </fill>
    <fill>
      <patternFill patternType="solid">
        <fgColor rgb="FF24445C"/>
        <bgColor indexed="64"/>
      </patternFill>
    </fill>
    <fill>
      <patternFill patternType="solid">
        <fgColor rgb="FF8B7355"/>
        <bgColor indexed="64"/>
      </patternFill>
    </fill>
    <fill>
      <patternFill patternType="solid">
        <fgColor rgb="FF36454F"/>
        <bgColor indexed="64"/>
      </patternFill>
    </fill>
    <fill>
      <patternFill patternType="solid">
        <fgColor rgb="FFEAE679"/>
        <bgColor indexed="64"/>
      </patternFill>
    </fill>
    <fill>
      <patternFill patternType="solid">
        <fgColor rgb="FF806D5A"/>
        <bgColor indexed="64"/>
      </patternFill>
    </fill>
    <fill>
      <patternFill patternType="solid">
        <fgColor rgb="FF202830"/>
        <bgColor indexed="64"/>
      </patternFill>
    </fill>
    <fill>
      <patternFill patternType="solid">
        <fgColor rgb="FFF7FF3C"/>
        <bgColor indexed="64"/>
      </patternFill>
    </fill>
    <fill>
      <patternFill patternType="solid">
        <fgColor rgb="FF8B6C42"/>
        <bgColor indexed="64"/>
      </patternFill>
    </fill>
    <fill>
      <patternFill patternType="solid">
        <fgColor rgb="FF000020"/>
        <bgColor indexed="64"/>
      </patternFill>
    </fill>
    <fill>
      <patternFill patternType="solid">
        <fgColor rgb="FF000040"/>
        <bgColor indexed="64"/>
      </patternFill>
    </fill>
    <fill>
      <patternFill patternType="solid">
        <fgColor rgb="FF000060"/>
        <bgColor indexed="64"/>
      </patternFill>
    </fill>
    <fill>
      <patternFill patternType="solid">
        <fgColor rgb="FF000080"/>
        <bgColor indexed="64"/>
      </patternFill>
    </fill>
    <fill>
      <patternFill patternType="solid">
        <fgColor rgb="FF0000A0"/>
        <bgColor indexed="64"/>
      </patternFill>
    </fill>
    <fill>
      <patternFill patternType="solid">
        <fgColor rgb="FF0000C0"/>
        <bgColor indexed="64"/>
      </patternFill>
    </fill>
    <fill>
      <patternFill patternType="solid">
        <fgColor rgb="FF0000E0"/>
        <bgColor indexed="64"/>
      </patternFill>
    </fill>
    <fill>
      <patternFill patternType="solid">
        <fgColor rgb="FF202428"/>
        <bgColor indexed="64"/>
      </patternFill>
    </fill>
    <fill>
      <patternFill patternType="solid">
        <fgColor rgb="FFCDCDB4"/>
        <bgColor indexed="64"/>
      </patternFill>
    </fill>
    <fill>
      <patternFill patternType="solid">
        <fgColor rgb="FF7E6D5A"/>
        <bgColor indexed="64"/>
      </patternFill>
    </fill>
    <fill>
      <patternFill patternType="solid">
        <fgColor rgb="FF002000"/>
        <bgColor indexed="64"/>
      </patternFill>
    </fill>
    <fill>
      <patternFill patternType="solid">
        <fgColor rgb="FF002020"/>
        <bgColor indexed="64"/>
      </patternFill>
    </fill>
    <fill>
      <patternFill patternType="solid">
        <fgColor rgb="FF002040"/>
        <bgColor indexed="64"/>
      </patternFill>
    </fill>
    <fill>
      <patternFill patternType="solid">
        <fgColor rgb="FF002060"/>
        <bgColor indexed="64"/>
      </patternFill>
    </fill>
    <fill>
      <patternFill patternType="solid">
        <fgColor rgb="FF002080"/>
        <bgColor indexed="64"/>
      </patternFill>
    </fill>
    <fill>
      <patternFill patternType="solid">
        <fgColor rgb="FF0020A0"/>
        <bgColor indexed="64"/>
      </patternFill>
    </fill>
    <fill>
      <patternFill patternType="solid">
        <fgColor rgb="FF0020C0"/>
        <bgColor indexed="64"/>
      </patternFill>
    </fill>
    <fill>
      <patternFill patternType="solid">
        <fgColor rgb="FF0020E0"/>
        <bgColor indexed="64"/>
      </patternFill>
    </fill>
    <fill>
      <patternFill patternType="solid">
        <fgColor rgb="FF0020FF"/>
        <bgColor indexed="64"/>
      </patternFill>
    </fill>
    <fill>
      <patternFill patternType="solid">
        <fgColor rgb="FF63B8FF"/>
        <bgColor indexed="64"/>
      </patternFill>
    </fill>
    <fill>
      <patternFill patternType="solid">
        <fgColor rgb="FFE6E697"/>
        <bgColor indexed="64"/>
      </patternFill>
    </fill>
    <fill>
      <patternFill patternType="solid">
        <fgColor rgb="FF967117"/>
        <bgColor indexed="64"/>
      </patternFill>
    </fill>
    <fill>
      <patternFill patternType="solid">
        <fgColor rgb="FF004000"/>
        <bgColor indexed="64"/>
      </patternFill>
    </fill>
    <fill>
      <patternFill patternType="solid">
        <fgColor rgb="FF004020"/>
        <bgColor indexed="64"/>
      </patternFill>
    </fill>
    <fill>
      <patternFill patternType="solid">
        <fgColor rgb="FF004040"/>
        <bgColor indexed="64"/>
      </patternFill>
    </fill>
    <fill>
      <patternFill patternType="solid">
        <fgColor rgb="FF004060"/>
        <bgColor indexed="64"/>
      </patternFill>
    </fill>
    <fill>
      <patternFill patternType="solid">
        <fgColor rgb="FF004080"/>
        <bgColor indexed="64"/>
      </patternFill>
    </fill>
    <fill>
      <patternFill patternType="solid">
        <fgColor rgb="FF0040A0"/>
        <bgColor indexed="64"/>
      </patternFill>
    </fill>
    <fill>
      <patternFill patternType="solid">
        <fgColor rgb="FF0040C0"/>
        <bgColor indexed="64"/>
      </patternFill>
    </fill>
    <fill>
      <patternFill patternType="solid">
        <fgColor rgb="FF0040E0"/>
        <bgColor indexed="64"/>
      </patternFill>
    </fill>
    <fill>
      <patternFill patternType="solid">
        <fgColor rgb="FF0040FF"/>
        <bgColor indexed="64"/>
      </patternFill>
    </fill>
    <fill>
      <patternFill patternType="solid">
        <fgColor rgb="FFB0C4DE"/>
        <bgColor indexed="64"/>
      </patternFill>
    </fill>
    <fill>
      <patternFill patternType="solid">
        <fgColor rgb="FFFEF86C"/>
        <bgColor indexed="64"/>
      </patternFill>
    </fill>
    <fill>
      <patternFill patternType="solid">
        <fgColor rgb="FF856D4D"/>
        <bgColor indexed="64"/>
      </patternFill>
    </fill>
    <fill>
      <patternFill patternType="solid">
        <fgColor rgb="FF006000"/>
        <bgColor indexed="64"/>
      </patternFill>
    </fill>
    <fill>
      <patternFill patternType="solid">
        <fgColor rgb="FF006020"/>
        <bgColor indexed="64"/>
      </patternFill>
    </fill>
    <fill>
      <patternFill patternType="solid">
        <fgColor rgb="FF006040"/>
        <bgColor indexed="64"/>
      </patternFill>
    </fill>
    <fill>
      <patternFill patternType="solid">
        <fgColor rgb="FF006060"/>
        <bgColor indexed="64"/>
      </patternFill>
    </fill>
    <fill>
      <patternFill patternType="solid">
        <fgColor rgb="FF006080"/>
        <bgColor indexed="64"/>
      </patternFill>
    </fill>
    <fill>
      <patternFill patternType="solid">
        <fgColor rgb="FF0060A0"/>
        <bgColor indexed="64"/>
      </patternFill>
    </fill>
    <fill>
      <patternFill patternType="solid">
        <fgColor rgb="FF0060C0"/>
        <bgColor indexed="64"/>
      </patternFill>
    </fill>
    <fill>
      <patternFill patternType="solid">
        <fgColor rgb="FF0060E0"/>
        <bgColor indexed="64"/>
      </patternFill>
    </fill>
    <fill>
      <patternFill patternType="solid">
        <fgColor rgb="FF0060FF"/>
        <bgColor indexed="64"/>
      </patternFill>
    </fill>
    <fill>
      <patternFill patternType="solid">
        <fgColor rgb="FF77B5FE"/>
        <bgColor indexed="64"/>
      </patternFill>
    </fill>
    <fill>
      <patternFill patternType="solid">
        <fgColor rgb="FFFFFF6B"/>
        <bgColor indexed="64"/>
      </patternFill>
    </fill>
    <fill>
      <patternFill patternType="solid">
        <fgColor rgb="FF926D27"/>
        <bgColor indexed="64"/>
      </patternFill>
    </fill>
    <fill>
      <patternFill patternType="solid">
        <fgColor rgb="FF008020"/>
        <bgColor indexed="64"/>
      </patternFill>
    </fill>
    <fill>
      <patternFill patternType="solid">
        <fgColor rgb="FF008040"/>
        <bgColor indexed="64"/>
      </patternFill>
    </fill>
    <fill>
      <patternFill patternType="solid">
        <fgColor rgb="FF008060"/>
        <bgColor indexed="64"/>
      </patternFill>
    </fill>
    <fill>
      <patternFill patternType="solid">
        <fgColor rgb="FF008080"/>
        <bgColor indexed="64"/>
      </patternFill>
    </fill>
    <fill>
      <patternFill patternType="solid">
        <fgColor rgb="FF0080A0"/>
        <bgColor indexed="64"/>
      </patternFill>
    </fill>
    <fill>
      <patternFill patternType="solid">
        <fgColor rgb="FF0080C0"/>
        <bgColor indexed="64"/>
      </patternFill>
    </fill>
    <fill>
      <patternFill patternType="solid">
        <fgColor rgb="FF0080E0"/>
        <bgColor indexed="64"/>
      </patternFill>
    </fill>
    <fill>
      <patternFill patternType="solid">
        <fgColor rgb="FF0080FF"/>
        <bgColor indexed="64"/>
      </patternFill>
    </fill>
    <fill>
      <patternFill patternType="solid">
        <fgColor rgb="FFCDCDC1"/>
        <bgColor indexed="64"/>
      </patternFill>
    </fill>
    <fill>
      <patternFill patternType="solid">
        <fgColor rgb="FF8E6B23"/>
        <bgColor indexed="64"/>
      </patternFill>
    </fill>
    <fill>
      <patternFill patternType="solid">
        <fgColor rgb="FF00A000"/>
        <bgColor indexed="64"/>
      </patternFill>
    </fill>
    <fill>
      <patternFill patternType="solid">
        <fgColor rgb="FF00A020"/>
        <bgColor indexed="64"/>
      </patternFill>
    </fill>
    <fill>
      <patternFill patternType="solid">
        <fgColor rgb="FF00A040"/>
        <bgColor indexed="64"/>
      </patternFill>
    </fill>
    <fill>
      <patternFill patternType="solid">
        <fgColor rgb="FF00A060"/>
        <bgColor indexed="64"/>
      </patternFill>
    </fill>
    <fill>
      <patternFill patternType="solid">
        <fgColor rgb="FF00A080"/>
        <bgColor indexed="64"/>
      </patternFill>
    </fill>
    <fill>
      <patternFill patternType="solid">
        <fgColor rgb="FF00A0A0"/>
        <bgColor indexed="64"/>
      </patternFill>
    </fill>
    <fill>
      <patternFill patternType="solid">
        <fgColor rgb="FF00A0C0"/>
        <bgColor indexed="64"/>
      </patternFill>
    </fill>
    <fill>
      <patternFill patternType="solid">
        <fgColor rgb="FF00A0E0"/>
        <bgColor indexed="64"/>
      </patternFill>
    </fill>
    <fill>
      <patternFill patternType="solid">
        <fgColor rgb="FF00A0FF"/>
        <bgColor indexed="64"/>
      </patternFill>
    </fill>
    <fill>
      <patternFill patternType="solid">
        <fgColor rgb="FFBCD2EE"/>
        <bgColor indexed="64"/>
      </patternFill>
    </fill>
    <fill>
      <patternFill patternType="solid">
        <fgColor rgb="FFEBE8A4"/>
        <bgColor indexed="64"/>
      </patternFill>
    </fill>
    <fill>
      <patternFill patternType="solid">
        <fgColor rgb="FF826644"/>
        <bgColor indexed="64"/>
      </patternFill>
    </fill>
    <fill>
      <patternFill patternType="solid">
        <fgColor rgb="FF00C000"/>
        <bgColor indexed="64"/>
      </patternFill>
    </fill>
    <fill>
      <patternFill patternType="solid">
        <fgColor rgb="FF00C020"/>
        <bgColor indexed="64"/>
      </patternFill>
    </fill>
    <fill>
      <patternFill patternType="solid">
        <fgColor rgb="FF00C040"/>
        <bgColor indexed="64"/>
      </patternFill>
    </fill>
    <fill>
      <patternFill patternType="solid">
        <fgColor rgb="FF00C060"/>
        <bgColor indexed="64"/>
      </patternFill>
    </fill>
    <fill>
      <patternFill patternType="solid">
        <fgColor rgb="FF00C080"/>
        <bgColor indexed="64"/>
      </patternFill>
    </fill>
    <fill>
      <patternFill patternType="solid">
        <fgColor rgb="FF00C0A0"/>
        <bgColor indexed="64"/>
      </patternFill>
    </fill>
    <fill>
      <patternFill patternType="solid">
        <fgColor rgb="FF00C0C0"/>
        <bgColor indexed="64"/>
      </patternFill>
    </fill>
    <fill>
      <patternFill patternType="solid">
        <fgColor rgb="FF00C0E0"/>
        <bgColor indexed="64"/>
      </patternFill>
    </fill>
    <fill>
      <patternFill patternType="solid">
        <fgColor rgb="FF00C0FF"/>
        <bgColor indexed="64"/>
      </patternFill>
    </fill>
    <fill>
      <patternFill patternType="solid">
        <fgColor rgb="FFCAE1FF"/>
        <bgColor indexed="64"/>
      </patternFill>
    </fill>
    <fill>
      <patternFill patternType="solid">
        <fgColor rgb="FFD8D8BF"/>
        <bgColor indexed="64"/>
      </patternFill>
    </fill>
    <fill>
      <patternFill patternType="solid">
        <fgColor rgb="FF8B6914"/>
        <bgColor indexed="64"/>
      </patternFill>
    </fill>
    <fill>
      <patternFill patternType="solid">
        <fgColor rgb="FF00E000"/>
        <bgColor indexed="64"/>
      </patternFill>
    </fill>
    <fill>
      <patternFill patternType="solid">
        <fgColor rgb="FF00E020"/>
        <bgColor indexed="64"/>
      </patternFill>
    </fill>
    <fill>
      <patternFill patternType="solid">
        <fgColor rgb="FF00E040"/>
        <bgColor indexed="64"/>
      </patternFill>
    </fill>
    <fill>
      <patternFill patternType="solid">
        <fgColor rgb="FF00E060"/>
        <bgColor indexed="64"/>
      </patternFill>
    </fill>
    <fill>
      <patternFill patternType="solid">
        <fgColor rgb="FF00E080"/>
        <bgColor indexed="64"/>
      </patternFill>
    </fill>
    <fill>
      <patternFill patternType="solid">
        <fgColor rgb="FF00E0A0"/>
        <bgColor indexed="64"/>
      </patternFill>
    </fill>
    <fill>
      <patternFill patternType="solid">
        <fgColor rgb="FF00E0C0"/>
        <bgColor indexed="64"/>
      </patternFill>
    </fill>
    <fill>
      <patternFill patternType="solid">
        <fgColor rgb="FF00E0E0"/>
        <bgColor indexed="64"/>
      </patternFill>
    </fill>
    <fill>
      <patternFill patternType="solid">
        <fgColor rgb="FF00E0FF"/>
        <bgColor indexed="64"/>
      </patternFill>
    </fill>
    <fill>
      <patternFill patternType="solid">
        <fgColor rgb="FFA2B5CD"/>
        <bgColor indexed="64"/>
      </patternFill>
    </fill>
    <fill>
      <patternFill patternType="solid">
        <fgColor rgb="FFEAEAAE"/>
        <bgColor indexed="64"/>
      </patternFill>
    </fill>
    <fill>
      <patternFill patternType="solid">
        <fgColor rgb="FF8B6508"/>
        <bgColor indexed="64"/>
      </patternFill>
    </fill>
    <fill>
      <patternFill patternType="solid">
        <fgColor rgb="FF00FF20"/>
        <bgColor indexed="64"/>
      </patternFill>
    </fill>
    <fill>
      <patternFill patternType="solid">
        <fgColor rgb="FF00FF40"/>
        <bgColor indexed="64"/>
      </patternFill>
    </fill>
    <fill>
      <patternFill patternType="solid">
        <fgColor rgb="FF00FF60"/>
        <bgColor indexed="64"/>
      </patternFill>
    </fill>
    <fill>
      <patternFill patternType="solid">
        <fgColor rgb="FF00FF80"/>
        <bgColor indexed="64"/>
      </patternFill>
    </fill>
    <fill>
      <patternFill patternType="solid">
        <fgColor rgb="FF00FFA0"/>
        <bgColor indexed="64"/>
      </patternFill>
    </fill>
    <fill>
      <patternFill patternType="solid">
        <fgColor rgb="FF00FFC0"/>
        <bgColor indexed="64"/>
      </patternFill>
    </fill>
    <fill>
      <patternFill patternType="solid">
        <fgColor rgb="FF00FFE0"/>
        <bgColor indexed="64"/>
      </patternFill>
    </fill>
    <fill>
      <patternFill patternType="solid">
        <fgColor rgb="FF5CACEE"/>
        <bgColor indexed="64"/>
      </patternFill>
    </fill>
    <fill>
      <patternFill patternType="solid">
        <fgColor rgb="FFEEEED1"/>
        <bgColor indexed="64"/>
      </patternFill>
    </fill>
    <fill>
      <patternFill patternType="solid">
        <fgColor rgb="FF785E2F"/>
        <bgColor indexed="64"/>
      </patternFill>
    </fill>
    <fill>
      <patternFill patternType="solid">
        <fgColor rgb="FF200000"/>
        <bgColor indexed="64"/>
      </patternFill>
    </fill>
    <fill>
      <patternFill patternType="solid">
        <fgColor rgb="FF200020"/>
        <bgColor indexed="64"/>
      </patternFill>
    </fill>
    <fill>
      <patternFill patternType="solid">
        <fgColor rgb="FF200040"/>
        <bgColor indexed="64"/>
      </patternFill>
    </fill>
    <fill>
      <patternFill patternType="solid">
        <fgColor rgb="FF200060"/>
        <bgColor indexed="64"/>
      </patternFill>
    </fill>
    <fill>
      <patternFill patternType="solid">
        <fgColor rgb="FF200080"/>
        <bgColor indexed="64"/>
      </patternFill>
    </fill>
    <fill>
      <patternFill patternType="solid">
        <fgColor rgb="FF2000A0"/>
        <bgColor indexed="64"/>
      </patternFill>
    </fill>
    <fill>
      <patternFill patternType="solid">
        <fgColor rgb="FF2000C0"/>
        <bgColor indexed="64"/>
      </patternFill>
    </fill>
    <fill>
      <patternFill patternType="solid">
        <fgColor rgb="FF2000E0"/>
        <bgColor indexed="64"/>
      </patternFill>
    </fill>
    <fill>
      <patternFill patternType="solid">
        <fgColor rgb="FF2000FF"/>
        <bgColor indexed="64"/>
      </patternFill>
    </fill>
    <fill>
      <patternFill patternType="solid">
        <fgColor rgb="FF6699CC"/>
        <bgColor indexed="64"/>
      </patternFill>
    </fill>
    <fill>
      <patternFill patternType="solid">
        <fgColor rgb="FFFAFAD2"/>
        <bgColor indexed="64"/>
      </patternFill>
    </fill>
    <fill>
      <patternFill patternType="solid">
        <fgColor rgb="FF202000"/>
        <bgColor indexed="64"/>
      </patternFill>
    </fill>
    <fill>
      <patternFill patternType="solid">
        <fgColor rgb="FF202020"/>
        <bgColor indexed="64"/>
      </patternFill>
    </fill>
    <fill>
      <patternFill patternType="solid">
        <fgColor rgb="FF202040"/>
        <bgColor indexed="64"/>
      </patternFill>
    </fill>
    <fill>
      <patternFill patternType="solid">
        <fgColor rgb="FF202060"/>
        <bgColor indexed="64"/>
      </patternFill>
    </fill>
    <fill>
      <patternFill patternType="solid">
        <fgColor rgb="FF202080"/>
        <bgColor indexed="64"/>
      </patternFill>
    </fill>
    <fill>
      <patternFill patternType="solid">
        <fgColor rgb="FF2020A0"/>
        <bgColor indexed="64"/>
      </patternFill>
    </fill>
    <fill>
      <patternFill patternType="solid">
        <fgColor rgb="FF2020C0"/>
        <bgColor indexed="64"/>
      </patternFill>
    </fill>
    <fill>
      <patternFill patternType="solid">
        <fgColor rgb="FF2020E0"/>
        <bgColor indexed="64"/>
      </patternFill>
    </fill>
    <fill>
      <patternFill patternType="solid">
        <fgColor rgb="FF2020FF"/>
        <bgColor indexed="64"/>
      </patternFill>
    </fill>
    <fill>
      <patternFill patternType="solid">
        <fgColor rgb="FF4997D0"/>
        <bgColor indexed="64"/>
      </patternFill>
    </fill>
    <fill>
      <patternFill patternType="solid">
        <fgColor rgb="FFEEEEE0"/>
        <bgColor indexed="64"/>
      </patternFill>
    </fill>
    <fill>
      <patternFill patternType="solid">
        <fgColor rgb="FF6C541E"/>
        <bgColor indexed="64"/>
      </patternFill>
    </fill>
    <fill>
      <patternFill patternType="solid">
        <fgColor rgb="FF204000"/>
        <bgColor indexed="64"/>
      </patternFill>
    </fill>
    <fill>
      <patternFill patternType="solid">
        <fgColor rgb="FF204020"/>
        <bgColor indexed="64"/>
      </patternFill>
    </fill>
    <fill>
      <patternFill patternType="solid">
        <fgColor rgb="FF204040"/>
        <bgColor indexed="64"/>
      </patternFill>
    </fill>
    <fill>
      <patternFill patternType="solid">
        <fgColor rgb="FF204060"/>
        <bgColor indexed="64"/>
      </patternFill>
    </fill>
    <fill>
      <patternFill patternType="solid">
        <fgColor rgb="FF204080"/>
        <bgColor indexed="64"/>
      </patternFill>
    </fill>
    <fill>
      <patternFill patternType="solid">
        <fgColor rgb="FF2040A0"/>
        <bgColor indexed="64"/>
      </patternFill>
    </fill>
    <fill>
      <patternFill patternType="solid">
        <fgColor rgb="FF2040C0"/>
        <bgColor indexed="64"/>
      </patternFill>
    </fill>
    <fill>
      <patternFill patternType="solid">
        <fgColor rgb="FF2040E0"/>
        <bgColor indexed="64"/>
      </patternFill>
    </fill>
    <fill>
      <patternFill patternType="solid">
        <fgColor rgb="FF2040FF"/>
        <bgColor indexed="64"/>
      </patternFill>
    </fill>
    <fill>
      <patternFill patternType="solid">
        <fgColor rgb="FF4F94CD"/>
        <bgColor indexed="64"/>
      </patternFill>
    </fill>
    <fill>
      <patternFill patternType="solid">
        <fgColor rgb="FFF5F5DC"/>
        <bgColor indexed="64"/>
      </patternFill>
    </fill>
    <fill>
      <patternFill patternType="solid">
        <fgColor rgb="FF4E3D28"/>
        <bgColor indexed="64"/>
      </patternFill>
    </fill>
    <fill>
      <patternFill patternType="solid">
        <fgColor rgb="FF206000"/>
        <bgColor indexed="64"/>
      </patternFill>
    </fill>
    <fill>
      <patternFill patternType="solid">
        <fgColor rgb="FF206020"/>
        <bgColor indexed="64"/>
      </patternFill>
    </fill>
    <fill>
      <patternFill patternType="solid">
        <fgColor rgb="FF206040"/>
        <bgColor indexed="64"/>
      </patternFill>
    </fill>
    <fill>
      <patternFill patternType="solid">
        <fgColor rgb="FF206060"/>
        <bgColor indexed="64"/>
      </patternFill>
    </fill>
    <fill>
      <patternFill patternType="solid">
        <fgColor rgb="FF206080"/>
        <bgColor indexed="64"/>
      </patternFill>
    </fill>
    <fill>
      <patternFill patternType="solid">
        <fgColor rgb="FF2060A0"/>
        <bgColor indexed="64"/>
      </patternFill>
    </fill>
    <fill>
      <patternFill patternType="solid">
        <fgColor rgb="FF2060C0"/>
        <bgColor indexed="64"/>
      </patternFill>
    </fill>
    <fill>
      <patternFill patternType="solid">
        <fgColor rgb="FF2060E0"/>
        <bgColor indexed="64"/>
      </patternFill>
    </fill>
    <fill>
      <patternFill patternType="solid">
        <fgColor rgb="FF2060FF"/>
        <bgColor indexed="64"/>
      </patternFill>
    </fill>
    <fill>
      <patternFill patternType="solid">
        <fgColor rgb="FF1E7FCB"/>
        <bgColor indexed="64"/>
      </patternFill>
    </fill>
    <fill>
      <patternFill patternType="solid">
        <fgColor rgb="FFFFFFD4"/>
        <bgColor indexed="64"/>
      </patternFill>
    </fill>
    <fill>
      <patternFill patternType="solid">
        <fgColor rgb="FF3B3121"/>
        <bgColor indexed="64"/>
      </patternFill>
    </fill>
    <fill>
      <patternFill patternType="solid">
        <fgColor rgb="FF208000"/>
        <bgColor indexed="64"/>
      </patternFill>
    </fill>
    <fill>
      <patternFill patternType="solid">
        <fgColor rgb="FF208020"/>
        <bgColor indexed="64"/>
      </patternFill>
    </fill>
    <fill>
      <patternFill patternType="solid">
        <fgColor rgb="FF208040"/>
        <bgColor indexed="64"/>
      </patternFill>
    </fill>
    <fill>
      <patternFill patternType="solid">
        <fgColor rgb="FF208060"/>
        <bgColor indexed="64"/>
      </patternFill>
    </fill>
    <fill>
      <patternFill patternType="solid">
        <fgColor rgb="FF208080"/>
        <bgColor indexed="64"/>
      </patternFill>
    </fill>
    <fill>
      <patternFill patternType="solid">
        <fgColor rgb="FF2080A0"/>
        <bgColor indexed="64"/>
      </patternFill>
    </fill>
    <fill>
      <patternFill patternType="solid">
        <fgColor rgb="FF2080C0"/>
        <bgColor indexed="64"/>
      </patternFill>
    </fill>
    <fill>
      <patternFill patternType="solid">
        <fgColor rgb="FF2080E0"/>
        <bgColor indexed="64"/>
      </patternFill>
    </fill>
    <fill>
      <patternFill patternType="solid">
        <fgColor rgb="FF2080FF"/>
        <bgColor indexed="64"/>
      </patternFill>
    </fill>
    <fill>
      <patternFill patternType="solid">
        <fgColor rgb="FF4682B4"/>
        <bgColor indexed="64"/>
      </patternFill>
    </fill>
    <fill>
      <patternFill patternType="solid">
        <fgColor rgb="FFFEFEE0"/>
        <bgColor indexed="64"/>
      </patternFill>
    </fill>
    <fill>
      <patternFill patternType="solid">
        <fgColor rgb="FF372F25"/>
        <bgColor indexed="64"/>
      </patternFill>
    </fill>
    <fill>
      <patternFill patternType="solid">
        <fgColor rgb="FF20A000"/>
        <bgColor indexed="64"/>
      </patternFill>
    </fill>
    <fill>
      <patternFill patternType="solid">
        <fgColor rgb="FF20A020"/>
        <bgColor indexed="64"/>
      </patternFill>
    </fill>
    <fill>
      <patternFill patternType="solid">
        <fgColor rgb="FF20A040"/>
        <bgColor indexed="64"/>
      </patternFill>
    </fill>
    <fill>
      <patternFill patternType="solid">
        <fgColor rgb="FF20A060"/>
        <bgColor indexed="64"/>
      </patternFill>
    </fill>
    <fill>
      <patternFill patternType="solid">
        <fgColor rgb="FF20A080"/>
        <bgColor indexed="64"/>
      </patternFill>
    </fill>
    <fill>
      <patternFill patternType="solid">
        <fgColor rgb="FF20A0A0"/>
        <bgColor indexed="64"/>
      </patternFill>
    </fill>
    <fill>
      <patternFill patternType="solid">
        <fgColor rgb="FF20A0C0"/>
        <bgColor indexed="64"/>
      </patternFill>
    </fill>
    <fill>
      <patternFill patternType="solid">
        <fgColor rgb="FF20A0E0"/>
        <bgColor indexed="64"/>
      </patternFill>
    </fill>
    <fill>
      <patternFill patternType="solid">
        <fgColor rgb="FF20A0FF"/>
        <bgColor indexed="64"/>
      </patternFill>
    </fill>
    <fill>
      <patternFill patternType="solid">
        <fgColor rgb="FF357AB7"/>
        <bgColor indexed="64"/>
      </patternFill>
    </fill>
    <fill>
      <patternFill patternType="solid">
        <fgColor rgb="FFFFFFE0"/>
        <bgColor indexed="64"/>
      </patternFill>
    </fill>
    <fill>
      <patternFill patternType="solid">
        <fgColor rgb="FFEDD38C"/>
        <bgColor indexed="64"/>
      </patternFill>
    </fill>
    <fill>
      <patternFill patternType="solid">
        <fgColor rgb="FF20C000"/>
        <bgColor indexed="64"/>
      </patternFill>
    </fill>
    <fill>
      <patternFill patternType="solid">
        <fgColor rgb="FF20C020"/>
        <bgColor indexed="64"/>
      </patternFill>
    </fill>
    <fill>
      <patternFill patternType="solid">
        <fgColor rgb="FF20C040"/>
        <bgColor indexed="64"/>
      </patternFill>
    </fill>
    <fill>
      <patternFill patternType="solid">
        <fgColor rgb="FF20C060"/>
        <bgColor indexed="64"/>
      </patternFill>
    </fill>
    <fill>
      <patternFill patternType="solid">
        <fgColor rgb="FF20C080"/>
        <bgColor indexed="64"/>
      </patternFill>
    </fill>
    <fill>
      <patternFill patternType="solid">
        <fgColor rgb="FF20C0A0"/>
        <bgColor indexed="64"/>
      </patternFill>
    </fill>
    <fill>
      <patternFill patternType="solid">
        <fgColor rgb="FF20C0C0"/>
        <bgColor indexed="64"/>
      </patternFill>
    </fill>
    <fill>
      <patternFill patternType="solid">
        <fgColor rgb="FF20C0E0"/>
        <bgColor indexed="64"/>
      </patternFill>
    </fill>
    <fill>
      <patternFill patternType="solid">
        <fgColor rgb="FF20C0FF"/>
        <bgColor indexed="64"/>
      </patternFill>
    </fill>
    <fill>
      <patternFill patternType="solid">
        <fgColor rgb="FF56739A"/>
        <bgColor indexed="64"/>
      </patternFill>
    </fill>
    <fill>
      <patternFill patternType="solid">
        <fgColor rgb="FFFEFEE2"/>
        <bgColor indexed="64"/>
      </patternFill>
    </fill>
    <fill>
      <patternFill patternType="solid">
        <fgColor rgb="FFE0CDA9"/>
        <bgColor indexed="64"/>
      </patternFill>
    </fill>
    <fill>
      <patternFill patternType="solid">
        <fgColor rgb="FF20E000"/>
        <bgColor indexed="64"/>
      </patternFill>
    </fill>
    <fill>
      <patternFill patternType="solid">
        <fgColor rgb="FF20E020"/>
        <bgColor indexed="64"/>
      </patternFill>
    </fill>
    <fill>
      <patternFill patternType="solid">
        <fgColor rgb="FF20E040"/>
        <bgColor indexed="64"/>
      </patternFill>
    </fill>
    <fill>
      <patternFill patternType="solid">
        <fgColor rgb="FF20E060"/>
        <bgColor indexed="64"/>
      </patternFill>
    </fill>
    <fill>
      <patternFill patternType="solid">
        <fgColor rgb="FF20E080"/>
        <bgColor indexed="64"/>
      </patternFill>
    </fill>
    <fill>
      <patternFill patternType="solid">
        <fgColor rgb="FF20E0A0"/>
        <bgColor indexed="64"/>
      </patternFill>
    </fill>
    <fill>
      <patternFill patternType="solid">
        <fgColor rgb="FF20E0C0"/>
        <bgColor indexed="64"/>
      </patternFill>
    </fill>
    <fill>
      <patternFill patternType="solid">
        <fgColor rgb="FF20E0E0"/>
        <bgColor indexed="64"/>
      </patternFill>
    </fill>
    <fill>
      <patternFill patternType="solid">
        <fgColor rgb="FF20E0FF"/>
        <bgColor indexed="64"/>
      </patternFill>
    </fill>
    <fill>
      <patternFill patternType="solid">
        <fgColor rgb="FF6E7B8B"/>
        <bgColor indexed="64"/>
      </patternFill>
    </fill>
    <fill>
      <patternFill patternType="solid">
        <fgColor rgb="FFFFFFF0"/>
        <bgColor indexed="64"/>
      </patternFill>
    </fill>
    <fill>
      <patternFill patternType="solid">
        <fgColor rgb="FFEED8AE"/>
        <bgColor indexed="64"/>
      </patternFill>
    </fill>
    <fill>
      <patternFill patternType="solid">
        <fgColor rgb="FF20FF00"/>
        <bgColor indexed="64"/>
      </patternFill>
    </fill>
    <fill>
      <patternFill patternType="solid">
        <fgColor rgb="FF20FF20"/>
        <bgColor indexed="64"/>
      </patternFill>
    </fill>
    <fill>
      <patternFill patternType="solid">
        <fgColor rgb="FF20FF40"/>
        <bgColor indexed="64"/>
      </patternFill>
    </fill>
    <fill>
      <patternFill patternType="solid">
        <fgColor rgb="FF20FF60"/>
        <bgColor indexed="64"/>
      </patternFill>
    </fill>
    <fill>
      <patternFill patternType="solid">
        <fgColor rgb="FF20FF80"/>
        <bgColor indexed="64"/>
      </patternFill>
    </fill>
    <fill>
      <patternFill patternType="solid">
        <fgColor rgb="FF20FFA0"/>
        <bgColor indexed="64"/>
      </patternFill>
    </fill>
    <fill>
      <patternFill patternType="solid">
        <fgColor rgb="FF20FFC0"/>
        <bgColor indexed="64"/>
      </patternFill>
    </fill>
    <fill>
      <patternFill patternType="solid">
        <fgColor rgb="FF20FFE0"/>
        <bgColor indexed="64"/>
      </patternFill>
    </fill>
    <fill>
      <patternFill patternType="solid">
        <fgColor rgb="FF20FFFF"/>
        <bgColor indexed="64"/>
      </patternFill>
    </fill>
    <fill>
      <patternFill patternType="solid">
        <fgColor rgb="FF0067A5"/>
        <bgColor indexed="64"/>
      </patternFill>
    </fill>
    <fill>
      <patternFill patternType="solid">
        <fgColor rgb="FFE9E450"/>
        <bgColor indexed="64"/>
      </patternFill>
    </fill>
    <fill>
      <patternFill patternType="solid">
        <fgColor rgb="FFF5DEB3"/>
        <bgColor indexed="64"/>
      </patternFill>
    </fill>
    <fill>
      <patternFill patternType="solid">
        <fgColor rgb="FF400000"/>
        <bgColor indexed="64"/>
      </patternFill>
    </fill>
    <fill>
      <patternFill patternType="solid">
        <fgColor rgb="FF400020"/>
        <bgColor indexed="64"/>
      </patternFill>
    </fill>
    <fill>
      <patternFill patternType="solid">
        <fgColor rgb="FF400040"/>
        <bgColor indexed="64"/>
      </patternFill>
    </fill>
    <fill>
      <patternFill patternType="solid">
        <fgColor rgb="FF400060"/>
        <bgColor indexed="64"/>
      </patternFill>
    </fill>
    <fill>
      <patternFill patternType="solid">
        <fgColor rgb="FF400080"/>
        <bgColor indexed="64"/>
      </patternFill>
    </fill>
    <fill>
      <patternFill patternType="solid">
        <fgColor rgb="FF4000A0"/>
        <bgColor indexed="64"/>
      </patternFill>
    </fill>
    <fill>
      <patternFill patternType="solid">
        <fgColor rgb="FF4000C0"/>
        <bgColor indexed="64"/>
      </patternFill>
    </fill>
    <fill>
      <patternFill patternType="solid">
        <fgColor rgb="FF4000E0"/>
        <bgColor indexed="64"/>
      </patternFill>
    </fill>
    <fill>
      <patternFill patternType="solid">
        <fgColor rgb="FF4000FF"/>
        <bgColor indexed="64"/>
      </patternFill>
    </fill>
    <fill>
      <patternFill patternType="solid">
        <fgColor rgb="FF436B95"/>
        <bgColor indexed="64"/>
      </patternFill>
    </fill>
    <fill>
      <patternFill patternType="solid">
        <fgColor rgb="FFDBDB70"/>
        <bgColor indexed="64"/>
      </patternFill>
    </fill>
    <fill>
      <patternFill patternType="solid">
        <fgColor rgb="FFFFE4B5"/>
        <bgColor indexed="64"/>
      </patternFill>
    </fill>
    <fill>
      <patternFill patternType="solid">
        <fgColor rgb="FF402000"/>
        <bgColor indexed="64"/>
      </patternFill>
    </fill>
    <fill>
      <patternFill patternType="solid">
        <fgColor rgb="FF402020"/>
        <bgColor indexed="64"/>
      </patternFill>
    </fill>
    <fill>
      <patternFill patternType="solid">
        <fgColor rgb="FF402040"/>
        <bgColor indexed="64"/>
      </patternFill>
    </fill>
    <fill>
      <patternFill patternType="solid">
        <fgColor rgb="FF402060"/>
        <bgColor indexed="64"/>
      </patternFill>
    </fill>
    <fill>
      <patternFill patternType="solid">
        <fgColor rgb="FF402080"/>
        <bgColor indexed="64"/>
      </patternFill>
    </fill>
    <fill>
      <patternFill patternType="solid">
        <fgColor rgb="FF4020A0"/>
        <bgColor indexed="64"/>
      </patternFill>
    </fill>
    <fill>
      <patternFill patternType="solid">
        <fgColor rgb="FF4020C0"/>
        <bgColor indexed="64"/>
      </patternFill>
    </fill>
    <fill>
      <patternFill patternType="solid">
        <fgColor rgb="FF4020E0"/>
        <bgColor indexed="64"/>
      </patternFill>
    </fill>
    <fill>
      <patternFill patternType="solid">
        <fgColor rgb="FF4020FF"/>
        <bgColor indexed="64"/>
      </patternFill>
    </fill>
    <fill>
      <patternFill patternType="solid">
        <fgColor rgb="FF336699"/>
        <bgColor indexed="64"/>
      </patternFill>
    </fill>
    <fill>
      <patternFill patternType="solid">
        <fgColor rgb="FFEEEE00"/>
        <bgColor indexed="64"/>
      </patternFill>
    </fill>
    <fill>
      <patternFill patternType="solid">
        <fgColor rgb="FFFFE7BA"/>
        <bgColor indexed="64"/>
      </patternFill>
    </fill>
    <fill>
      <patternFill patternType="solid">
        <fgColor rgb="FF404000"/>
        <bgColor indexed="64"/>
      </patternFill>
    </fill>
    <fill>
      <patternFill patternType="solid">
        <fgColor rgb="FF404020"/>
        <bgColor indexed="64"/>
      </patternFill>
    </fill>
    <fill>
      <patternFill patternType="solid">
        <fgColor rgb="FF404060"/>
        <bgColor indexed="64"/>
      </patternFill>
    </fill>
    <fill>
      <patternFill patternType="solid">
        <fgColor rgb="FF404080"/>
        <bgColor indexed="64"/>
      </patternFill>
    </fill>
    <fill>
      <patternFill patternType="solid">
        <fgColor rgb="FF4040A0"/>
        <bgColor indexed="64"/>
      </patternFill>
    </fill>
    <fill>
      <patternFill patternType="solid">
        <fgColor rgb="FF4040C0"/>
        <bgColor indexed="64"/>
      </patternFill>
    </fill>
    <fill>
      <patternFill patternType="solid">
        <fgColor rgb="FF4040E0"/>
        <bgColor indexed="64"/>
      </patternFill>
    </fill>
    <fill>
      <patternFill patternType="solid">
        <fgColor rgb="FF4040FF"/>
        <bgColor indexed="64"/>
      </patternFill>
    </fill>
    <fill>
      <patternFill patternType="solid">
        <fgColor rgb="FF36648B"/>
        <bgColor indexed="64"/>
      </patternFill>
    </fill>
    <fill>
      <patternFill patternType="solid">
        <fgColor rgb="FFB3B191"/>
        <bgColor indexed="64"/>
      </patternFill>
    </fill>
    <fill>
      <patternFill patternType="solid">
        <fgColor rgb="FFFFEBCD"/>
        <bgColor indexed="64"/>
      </patternFill>
    </fill>
    <fill>
      <patternFill patternType="solid">
        <fgColor rgb="FF406000"/>
        <bgColor indexed="64"/>
      </patternFill>
    </fill>
    <fill>
      <patternFill patternType="solid">
        <fgColor rgb="FF406020"/>
        <bgColor indexed="64"/>
      </patternFill>
    </fill>
    <fill>
      <patternFill patternType="solid">
        <fgColor rgb="FF406040"/>
        <bgColor indexed="64"/>
      </patternFill>
    </fill>
    <fill>
      <patternFill patternType="solid">
        <fgColor rgb="FF406060"/>
        <bgColor indexed="64"/>
      </patternFill>
    </fill>
    <fill>
      <patternFill patternType="solid">
        <fgColor rgb="FF406080"/>
        <bgColor indexed="64"/>
      </patternFill>
    </fill>
    <fill>
      <patternFill patternType="solid">
        <fgColor rgb="FF4060A0"/>
        <bgColor indexed="64"/>
      </patternFill>
    </fill>
    <fill>
      <patternFill patternType="solid">
        <fgColor rgb="FF4060C0"/>
        <bgColor indexed="64"/>
      </patternFill>
    </fill>
    <fill>
      <patternFill patternType="solid">
        <fgColor rgb="FF4060E0"/>
        <bgColor indexed="64"/>
      </patternFill>
    </fill>
    <fill>
      <patternFill patternType="solid">
        <fgColor rgb="FF4060FF"/>
        <bgColor indexed="64"/>
      </patternFill>
    </fill>
    <fill>
      <patternFill patternType="solid">
        <fgColor rgb="FF00416A"/>
        <bgColor indexed="64"/>
      </patternFill>
    </fill>
    <fill>
      <patternFill patternType="solid">
        <fgColor rgb="FFD9D919"/>
        <bgColor indexed="64"/>
      </patternFill>
    </fill>
    <fill>
      <patternFill patternType="solid">
        <fgColor rgb="FFFFEFD5"/>
        <bgColor indexed="64"/>
      </patternFill>
    </fill>
    <fill>
      <patternFill patternType="solid">
        <fgColor rgb="FF408000"/>
        <bgColor indexed="64"/>
      </patternFill>
    </fill>
    <fill>
      <patternFill patternType="solid">
        <fgColor rgb="FF408020"/>
        <bgColor indexed="64"/>
      </patternFill>
    </fill>
    <fill>
      <patternFill patternType="solid">
        <fgColor rgb="FF408040"/>
        <bgColor indexed="64"/>
      </patternFill>
    </fill>
    <fill>
      <patternFill patternType="solid">
        <fgColor rgb="FF408060"/>
        <bgColor indexed="64"/>
      </patternFill>
    </fill>
    <fill>
      <patternFill patternType="solid">
        <fgColor rgb="FF408080"/>
        <bgColor indexed="64"/>
      </patternFill>
    </fill>
    <fill>
      <patternFill patternType="solid">
        <fgColor rgb="FF4080A0"/>
        <bgColor indexed="64"/>
      </patternFill>
    </fill>
    <fill>
      <patternFill patternType="solid">
        <fgColor rgb="FF4080C0"/>
        <bgColor indexed="64"/>
      </patternFill>
    </fill>
    <fill>
      <patternFill patternType="solid">
        <fgColor rgb="FF4080E0"/>
        <bgColor indexed="64"/>
      </patternFill>
    </fill>
    <fill>
      <patternFill patternType="solid">
        <fgColor rgb="FF4080FF"/>
        <bgColor indexed="64"/>
      </patternFill>
    </fill>
    <fill>
      <patternFill patternType="solid">
        <fgColor rgb="FF00304E"/>
        <bgColor indexed="64"/>
      </patternFill>
    </fill>
    <fill>
      <patternFill patternType="solid">
        <fgColor rgb="FFCDCD0D"/>
        <bgColor indexed="64"/>
      </patternFill>
    </fill>
    <fill>
      <patternFill patternType="solid">
        <fgColor rgb="FFFDF5E6"/>
        <bgColor indexed="64"/>
      </patternFill>
    </fill>
    <fill>
      <patternFill patternType="solid">
        <fgColor rgb="FF40A000"/>
        <bgColor indexed="64"/>
      </patternFill>
    </fill>
    <fill>
      <patternFill patternType="solid">
        <fgColor rgb="FF40A020"/>
        <bgColor indexed="64"/>
      </patternFill>
    </fill>
    <fill>
      <patternFill patternType="solid">
        <fgColor rgb="FF40A040"/>
        <bgColor indexed="64"/>
      </patternFill>
    </fill>
    <fill>
      <patternFill patternType="solid">
        <fgColor rgb="FF40A060"/>
        <bgColor indexed="64"/>
      </patternFill>
    </fill>
    <fill>
      <patternFill patternType="solid">
        <fgColor rgb="FF40A080"/>
        <bgColor indexed="64"/>
      </patternFill>
    </fill>
    <fill>
      <patternFill patternType="solid">
        <fgColor rgb="FF40A0A0"/>
        <bgColor indexed="64"/>
      </patternFill>
    </fill>
    <fill>
      <patternFill patternType="solid">
        <fgColor rgb="FF40A0C0"/>
        <bgColor indexed="64"/>
      </patternFill>
    </fill>
    <fill>
      <patternFill patternType="solid">
        <fgColor rgb="FF40A0E0"/>
        <bgColor indexed="64"/>
      </patternFill>
    </fill>
    <fill>
      <patternFill patternType="solid">
        <fgColor rgb="FF40A0FF"/>
        <bgColor indexed="64"/>
      </patternFill>
    </fill>
    <fill>
      <patternFill patternType="solid">
        <fgColor rgb="FFB4BCC0"/>
        <bgColor indexed="64"/>
      </patternFill>
    </fill>
    <fill>
      <patternFill patternType="solid">
        <fgColor rgb="FFCDCD00"/>
        <bgColor indexed="64"/>
      </patternFill>
    </fill>
    <fill>
      <patternFill patternType="solid">
        <fgColor rgb="FFFFFAF0"/>
        <bgColor indexed="64"/>
      </patternFill>
    </fill>
    <fill>
      <patternFill patternType="solid">
        <fgColor rgb="FF40C000"/>
        <bgColor indexed="64"/>
      </patternFill>
    </fill>
    <fill>
      <patternFill patternType="solid">
        <fgColor rgb="FF40C020"/>
        <bgColor indexed="64"/>
      </patternFill>
    </fill>
    <fill>
      <patternFill patternType="solid">
        <fgColor rgb="FF40C040"/>
        <bgColor indexed="64"/>
      </patternFill>
    </fill>
    <fill>
      <patternFill patternType="solid">
        <fgColor rgb="FF40C060"/>
        <bgColor indexed="64"/>
      </patternFill>
    </fill>
    <fill>
      <patternFill patternType="solid">
        <fgColor rgb="FF40C080"/>
        <bgColor indexed="64"/>
      </patternFill>
    </fill>
    <fill>
      <patternFill patternType="solid">
        <fgColor rgb="FF40C0A0"/>
        <bgColor indexed="64"/>
      </patternFill>
    </fill>
    <fill>
      <patternFill patternType="solid">
        <fgColor rgb="FF40C0C0"/>
        <bgColor indexed="64"/>
      </patternFill>
    </fill>
    <fill>
      <patternFill patternType="solid">
        <fgColor rgb="FF40C0E0"/>
        <bgColor indexed="64"/>
      </patternFill>
    </fill>
    <fill>
      <patternFill patternType="solid">
        <fgColor rgb="FF40C0FF"/>
        <bgColor indexed="64"/>
      </patternFill>
    </fill>
    <fill>
      <patternFill patternType="solid">
        <fgColor rgb="FF74D0F1"/>
        <bgColor indexed="64"/>
      </patternFill>
    </fill>
    <fill>
      <patternFill patternType="solid">
        <fgColor rgb="FF8B8B83"/>
        <bgColor indexed="64"/>
      </patternFill>
    </fill>
    <fill>
      <patternFill patternType="solid">
        <fgColor rgb="FFFCD21C"/>
        <bgColor indexed="64"/>
      </patternFill>
    </fill>
    <fill>
      <patternFill patternType="solid">
        <fgColor rgb="FF40E000"/>
        <bgColor indexed="64"/>
      </patternFill>
    </fill>
    <fill>
      <patternFill patternType="solid">
        <fgColor rgb="FF40E020"/>
        <bgColor indexed="64"/>
      </patternFill>
    </fill>
    <fill>
      <patternFill patternType="solid">
        <fgColor rgb="FF40E040"/>
        <bgColor indexed="64"/>
      </patternFill>
    </fill>
    <fill>
      <patternFill patternType="solid">
        <fgColor rgb="FF40E060"/>
        <bgColor indexed="64"/>
      </patternFill>
    </fill>
    <fill>
      <patternFill patternType="solid">
        <fgColor rgb="FF40E080"/>
        <bgColor indexed="64"/>
      </patternFill>
    </fill>
    <fill>
      <patternFill patternType="solid">
        <fgColor rgb="FF40E0A0"/>
        <bgColor indexed="64"/>
      </patternFill>
    </fill>
    <fill>
      <patternFill patternType="solid">
        <fgColor rgb="FF40E0C0"/>
        <bgColor indexed="64"/>
      </patternFill>
    </fill>
    <fill>
      <patternFill patternType="solid">
        <fgColor rgb="FF40E0E0"/>
        <bgColor indexed="64"/>
      </patternFill>
    </fill>
    <fill>
      <patternFill patternType="solid">
        <fgColor rgb="FF40E0FF"/>
        <bgColor indexed="64"/>
      </patternFill>
    </fill>
    <fill>
      <patternFill patternType="solid">
        <fgColor rgb="FF87CEEB"/>
        <bgColor indexed="64"/>
      </patternFill>
    </fill>
    <fill>
      <patternFill patternType="solid">
        <fgColor rgb="FF848482"/>
        <bgColor indexed="64"/>
      </patternFill>
    </fill>
    <fill>
      <patternFill patternType="solid">
        <fgColor rgb="FFE2BC74"/>
        <bgColor indexed="64"/>
      </patternFill>
    </fill>
    <fill>
      <patternFill patternType="solid">
        <fgColor rgb="FF40FF00"/>
        <bgColor indexed="64"/>
      </patternFill>
    </fill>
    <fill>
      <patternFill patternType="solid">
        <fgColor rgb="FF40FF20"/>
        <bgColor indexed="64"/>
      </patternFill>
    </fill>
    <fill>
      <patternFill patternType="solid">
        <fgColor rgb="FF40FF40"/>
        <bgColor indexed="64"/>
      </patternFill>
    </fill>
    <fill>
      <patternFill patternType="solid">
        <fgColor rgb="FF40FF60"/>
        <bgColor indexed="64"/>
      </patternFill>
    </fill>
    <fill>
      <patternFill patternType="solid">
        <fgColor rgb="FF40FF80"/>
        <bgColor indexed="64"/>
      </patternFill>
    </fill>
    <fill>
      <patternFill patternType="solid">
        <fgColor rgb="FF40FFA0"/>
        <bgColor indexed="64"/>
      </patternFill>
    </fill>
    <fill>
      <patternFill patternType="solid">
        <fgColor rgb="FF40FFC0"/>
        <bgColor indexed="64"/>
      </patternFill>
    </fill>
    <fill>
      <patternFill patternType="solid">
        <fgColor rgb="FF40FFE0"/>
        <bgColor indexed="64"/>
      </patternFill>
    </fill>
    <fill>
      <patternFill patternType="solid">
        <fgColor rgb="FF40FFFF"/>
        <bgColor indexed="64"/>
      </patternFill>
    </fill>
    <fill>
      <patternFill patternType="solid">
        <fgColor rgb="FFA4D3EE"/>
        <bgColor indexed="64"/>
      </patternFill>
    </fill>
    <fill>
      <patternFill patternType="solid">
        <fgColor rgb="FF8B8B7A"/>
        <bgColor indexed="64"/>
      </patternFill>
    </fill>
    <fill>
      <patternFill patternType="solid">
        <fgColor rgb="FFCDBA96"/>
        <bgColor indexed="64"/>
      </patternFill>
    </fill>
    <fill>
      <patternFill patternType="solid">
        <fgColor rgb="FF600000"/>
        <bgColor indexed="64"/>
      </patternFill>
    </fill>
    <fill>
      <patternFill patternType="solid">
        <fgColor rgb="FF600020"/>
        <bgColor indexed="64"/>
      </patternFill>
    </fill>
    <fill>
      <patternFill patternType="solid">
        <fgColor rgb="FF600040"/>
        <bgColor indexed="64"/>
      </patternFill>
    </fill>
    <fill>
      <patternFill patternType="solid">
        <fgColor rgb="FF600060"/>
        <bgColor indexed="64"/>
      </patternFill>
    </fill>
    <fill>
      <patternFill patternType="solid">
        <fgColor rgb="FF600080"/>
        <bgColor indexed="64"/>
      </patternFill>
    </fill>
    <fill>
      <patternFill patternType="solid">
        <fgColor rgb="FF6000A0"/>
        <bgColor indexed="64"/>
      </patternFill>
    </fill>
    <fill>
      <patternFill patternType="solid">
        <fgColor rgb="FF6000C0"/>
        <bgColor indexed="64"/>
      </patternFill>
    </fill>
    <fill>
      <patternFill patternType="solid">
        <fgColor rgb="FF6000E0"/>
        <bgColor indexed="64"/>
      </patternFill>
    </fill>
    <fill>
      <patternFill patternType="solid">
        <fgColor rgb="FF6000FF"/>
        <bgColor indexed="64"/>
      </patternFill>
    </fill>
    <fill>
      <patternFill patternType="solid">
        <fgColor rgb="FFBBD2E1"/>
        <bgColor indexed="64"/>
      </patternFill>
    </fill>
    <fill>
      <patternFill patternType="solid">
        <fgColor rgb="FF98943E"/>
        <bgColor indexed="64"/>
      </patternFill>
    </fill>
    <fill>
      <patternFill patternType="solid">
        <fgColor rgb="FFF3C300"/>
        <bgColor indexed="64"/>
      </patternFill>
    </fill>
    <fill>
      <patternFill patternType="solid">
        <fgColor rgb="FF602000"/>
        <bgColor indexed="64"/>
      </patternFill>
    </fill>
    <fill>
      <patternFill patternType="solid">
        <fgColor rgb="FF602020"/>
        <bgColor indexed="64"/>
      </patternFill>
    </fill>
    <fill>
      <patternFill patternType="solid">
        <fgColor rgb="FF602040"/>
        <bgColor indexed="64"/>
      </patternFill>
    </fill>
    <fill>
      <patternFill patternType="solid">
        <fgColor rgb="FF602060"/>
        <bgColor indexed="64"/>
      </patternFill>
    </fill>
    <fill>
      <patternFill patternType="solid">
        <fgColor rgb="FF602080"/>
        <bgColor indexed="64"/>
      </patternFill>
    </fill>
    <fill>
      <patternFill patternType="solid">
        <fgColor rgb="FF6020A0"/>
        <bgColor indexed="64"/>
      </patternFill>
    </fill>
    <fill>
      <patternFill patternType="solid">
        <fgColor rgb="FF6020C0"/>
        <bgColor indexed="64"/>
      </patternFill>
    </fill>
    <fill>
      <patternFill patternType="solid">
        <fgColor rgb="FF6020E0"/>
        <bgColor indexed="64"/>
      </patternFill>
    </fill>
    <fill>
      <patternFill patternType="solid">
        <fgColor rgb="FF6020FF"/>
        <bgColor indexed="64"/>
      </patternFill>
    </fill>
    <fill>
      <patternFill patternType="solid">
        <fgColor rgb="FFB0E2FF"/>
        <bgColor indexed="64"/>
      </patternFill>
    </fill>
    <fill>
      <patternFill patternType="solid">
        <fgColor rgb="FF8B8B00"/>
        <bgColor indexed="64"/>
      </patternFill>
    </fill>
    <fill>
      <patternFill patternType="solid">
        <fgColor rgb="FFF0C300"/>
        <bgColor indexed="64"/>
      </patternFill>
    </fill>
    <fill>
      <patternFill patternType="solid">
        <fgColor rgb="FF604000"/>
        <bgColor indexed="64"/>
      </patternFill>
    </fill>
    <fill>
      <patternFill patternType="solid">
        <fgColor rgb="FF604020"/>
        <bgColor indexed="64"/>
      </patternFill>
    </fill>
    <fill>
      <patternFill patternType="solid">
        <fgColor rgb="FF604040"/>
        <bgColor indexed="64"/>
      </patternFill>
    </fill>
    <fill>
      <patternFill patternType="solid">
        <fgColor rgb="FF604060"/>
        <bgColor indexed="64"/>
      </patternFill>
    </fill>
    <fill>
      <patternFill patternType="solid">
        <fgColor rgb="FF604080"/>
        <bgColor indexed="64"/>
      </patternFill>
    </fill>
    <fill>
      <patternFill patternType="solid">
        <fgColor rgb="FF6040A0"/>
        <bgColor indexed="64"/>
      </patternFill>
    </fill>
    <fill>
      <patternFill patternType="solid">
        <fgColor rgb="FF6040C0"/>
        <bgColor indexed="64"/>
      </patternFill>
    </fill>
    <fill>
      <patternFill patternType="solid">
        <fgColor rgb="FF6040E0"/>
        <bgColor indexed="64"/>
      </patternFill>
    </fill>
    <fill>
      <patternFill patternType="solid">
        <fgColor rgb="FF6040FF"/>
        <bgColor indexed="64"/>
      </patternFill>
    </fill>
    <fill>
      <patternFill patternType="solid">
        <fgColor rgb="FFDFF2FF"/>
        <bgColor indexed="64"/>
      </patternFill>
    </fill>
    <fill>
      <patternFill patternType="solid">
        <fgColor rgb="FF808000"/>
        <bgColor indexed="64"/>
      </patternFill>
    </fill>
    <fill>
      <patternFill patternType="solid">
        <fgColor rgb="FFBBAE98"/>
        <bgColor indexed="64"/>
      </patternFill>
    </fill>
    <fill>
      <patternFill patternType="solid">
        <fgColor rgb="FF606000"/>
        <bgColor indexed="64"/>
      </patternFill>
    </fill>
    <fill>
      <patternFill patternType="solid">
        <fgColor rgb="FF606020"/>
        <bgColor indexed="64"/>
      </patternFill>
    </fill>
    <fill>
      <patternFill patternType="solid">
        <fgColor rgb="FF606040"/>
        <bgColor indexed="64"/>
      </patternFill>
    </fill>
    <fill>
      <patternFill patternType="solid">
        <fgColor rgb="FF606060"/>
        <bgColor indexed="64"/>
      </patternFill>
    </fill>
    <fill>
      <patternFill patternType="solid">
        <fgColor rgb="FF606080"/>
        <bgColor indexed="64"/>
      </patternFill>
    </fill>
    <fill>
      <patternFill patternType="solid">
        <fgColor rgb="FF6060A0"/>
        <bgColor indexed="64"/>
      </patternFill>
    </fill>
    <fill>
      <patternFill patternType="solid">
        <fgColor rgb="FF6060C0"/>
        <bgColor indexed="64"/>
      </patternFill>
    </fill>
    <fill>
      <patternFill patternType="solid">
        <fgColor rgb="FF6060E0"/>
        <bgColor indexed="64"/>
      </patternFill>
    </fill>
    <fill>
      <patternFill patternType="solid">
        <fgColor rgb="FF6060FF"/>
        <bgColor indexed="64"/>
      </patternFill>
    </fill>
    <fill>
      <patternFill patternType="solid">
        <fgColor rgb="FF8DB6CD"/>
        <bgColor indexed="64"/>
      </patternFill>
    </fill>
    <fill>
      <patternFill patternType="solid">
        <fgColor rgb="FF4F4F2F"/>
        <bgColor indexed="64"/>
      </patternFill>
    </fill>
    <fill>
      <patternFill patternType="solid">
        <fgColor rgb="FFC8AD7F"/>
        <bgColor indexed="64"/>
      </patternFill>
    </fill>
    <fill>
      <patternFill patternType="solid">
        <fgColor rgb="FF608000"/>
        <bgColor indexed="64"/>
      </patternFill>
    </fill>
    <fill>
      <patternFill patternType="solid">
        <fgColor rgb="FF608020"/>
        <bgColor indexed="64"/>
      </patternFill>
    </fill>
    <fill>
      <patternFill patternType="solid">
        <fgColor rgb="FF608040"/>
        <bgColor indexed="64"/>
      </patternFill>
    </fill>
    <fill>
      <patternFill patternType="solid">
        <fgColor rgb="FF608060"/>
        <bgColor indexed="64"/>
      </patternFill>
    </fill>
    <fill>
      <patternFill patternType="solid">
        <fgColor rgb="FF608080"/>
        <bgColor indexed="64"/>
      </patternFill>
    </fill>
    <fill>
      <patternFill patternType="solid">
        <fgColor rgb="FF6080A0"/>
        <bgColor indexed="64"/>
      </patternFill>
    </fill>
    <fill>
      <patternFill patternType="solid">
        <fgColor rgb="FF6080C0"/>
        <bgColor indexed="64"/>
      </patternFill>
    </fill>
    <fill>
      <patternFill patternType="solid">
        <fgColor rgb="FF6080E0"/>
        <bgColor indexed="64"/>
      </patternFill>
    </fill>
    <fill>
      <patternFill patternType="solid">
        <fgColor rgb="FF6080FF"/>
        <bgColor indexed="64"/>
      </patternFill>
    </fill>
    <fill>
      <patternFill patternType="solid">
        <fgColor rgb="FF26C4EC"/>
        <bgColor indexed="64"/>
      </patternFill>
    </fill>
    <fill>
      <patternFill patternType="solid">
        <fgColor rgb="FFEDFF0C"/>
        <bgColor indexed="64"/>
      </patternFill>
    </fill>
    <fill>
      <patternFill patternType="solid">
        <fgColor rgb="FFDFAF2C"/>
        <bgColor indexed="64"/>
      </patternFill>
    </fill>
    <fill>
      <patternFill patternType="solid">
        <fgColor rgb="FF60A000"/>
        <bgColor indexed="64"/>
      </patternFill>
    </fill>
    <fill>
      <patternFill patternType="solid">
        <fgColor rgb="FF60A020"/>
        <bgColor indexed="64"/>
      </patternFill>
    </fill>
    <fill>
      <patternFill patternType="solid">
        <fgColor rgb="FF60A040"/>
        <bgColor indexed="64"/>
      </patternFill>
    </fill>
    <fill>
      <patternFill patternType="solid">
        <fgColor rgb="FF60A060"/>
        <bgColor indexed="64"/>
      </patternFill>
    </fill>
    <fill>
      <patternFill patternType="solid">
        <fgColor rgb="FF60A080"/>
        <bgColor indexed="64"/>
      </patternFill>
    </fill>
    <fill>
      <patternFill patternType="solid">
        <fgColor rgb="FF60A0A0"/>
        <bgColor indexed="64"/>
      </patternFill>
    </fill>
    <fill>
      <patternFill patternType="solid">
        <fgColor rgb="FF60A0C0"/>
        <bgColor indexed="64"/>
      </patternFill>
    </fill>
    <fill>
      <patternFill patternType="solid">
        <fgColor rgb="FF60A0E0"/>
        <bgColor indexed="64"/>
      </patternFill>
    </fill>
    <fill>
      <patternFill patternType="solid">
        <fgColor rgb="FF60A0FF"/>
        <bgColor indexed="64"/>
      </patternFill>
    </fill>
    <fill>
      <patternFill patternType="solid">
        <fgColor rgb="FF38B0DE"/>
        <bgColor indexed="64"/>
      </patternFill>
    </fill>
    <fill>
      <patternFill patternType="solid">
        <fgColor rgb="FFDADFB7"/>
        <bgColor indexed="64"/>
      </patternFill>
    </fill>
    <fill>
      <patternFill patternType="solid">
        <fgColor rgb="FFDAB30A"/>
        <bgColor indexed="64"/>
      </patternFill>
    </fill>
    <fill>
      <patternFill patternType="solid">
        <fgColor rgb="FF60C000"/>
        <bgColor indexed="64"/>
      </patternFill>
    </fill>
    <fill>
      <patternFill patternType="solid">
        <fgColor rgb="FF60C020"/>
        <bgColor indexed="64"/>
      </patternFill>
    </fill>
    <fill>
      <patternFill patternType="solid">
        <fgColor rgb="FF60C040"/>
        <bgColor indexed="64"/>
      </patternFill>
    </fill>
    <fill>
      <patternFill patternType="solid">
        <fgColor rgb="FF60C060"/>
        <bgColor indexed="64"/>
      </patternFill>
    </fill>
    <fill>
      <patternFill patternType="solid">
        <fgColor rgb="FF60C080"/>
        <bgColor indexed="64"/>
      </patternFill>
    </fill>
    <fill>
      <patternFill patternType="solid">
        <fgColor rgb="FF60C0A0"/>
        <bgColor indexed="64"/>
      </patternFill>
    </fill>
    <fill>
      <patternFill patternType="solid">
        <fgColor rgb="FF60C0C0"/>
        <bgColor indexed="64"/>
      </patternFill>
    </fill>
    <fill>
      <patternFill patternType="solid">
        <fgColor rgb="FF60C0E0"/>
        <bgColor indexed="64"/>
      </patternFill>
    </fill>
    <fill>
      <patternFill patternType="solid">
        <fgColor rgb="FF60C0FF"/>
        <bgColor indexed="64"/>
      </patternFill>
    </fill>
    <fill>
      <patternFill patternType="solid">
        <fgColor rgb="FF00A1C2"/>
        <bgColor indexed="64"/>
      </patternFill>
    </fill>
    <fill>
      <patternFill patternType="solid">
        <fgColor rgb="FFE7F00D"/>
        <bgColor indexed="64"/>
      </patternFill>
    </fill>
    <fill>
      <patternFill patternType="solid">
        <fgColor rgb="FFC9AE5D"/>
        <bgColor indexed="64"/>
      </patternFill>
    </fill>
    <fill>
      <patternFill patternType="solid">
        <fgColor rgb="FF60E000"/>
        <bgColor indexed="64"/>
      </patternFill>
    </fill>
    <fill>
      <patternFill patternType="solid">
        <fgColor rgb="FF60E020"/>
        <bgColor indexed="64"/>
      </patternFill>
    </fill>
    <fill>
      <patternFill patternType="solid">
        <fgColor rgb="FF60E040"/>
        <bgColor indexed="64"/>
      </patternFill>
    </fill>
    <fill>
      <patternFill patternType="solid">
        <fgColor rgb="FF60E060"/>
        <bgColor indexed="64"/>
      </patternFill>
    </fill>
    <fill>
      <patternFill patternType="solid">
        <fgColor rgb="FF60E080"/>
        <bgColor indexed="64"/>
      </patternFill>
    </fill>
    <fill>
      <patternFill patternType="solid">
        <fgColor rgb="FF60E0A0"/>
        <bgColor indexed="64"/>
      </patternFill>
    </fill>
    <fill>
      <patternFill patternType="solid">
        <fgColor rgb="FF60E0C0"/>
        <bgColor indexed="64"/>
      </patternFill>
    </fill>
    <fill>
      <patternFill patternType="solid">
        <fgColor rgb="FF60E0E0"/>
        <bgColor indexed="64"/>
      </patternFill>
    </fill>
    <fill>
      <patternFill patternType="solid">
        <fgColor rgb="FF60E0FF"/>
        <bgColor indexed="64"/>
      </patternFill>
    </fill>
    <fill>
      <patternFill patternType="solid">
        <fgColor rgb="FF81878B"/>
        <bgColor indexed="64"/>
      </patternFill>
    </fill>
    <fill>
      <patternFill patternType="solid">
        <fgColor rgb="FFC7CF00"/>
        <bgColor indexed="64"/>
      </patternFill>
    </fill>
    <fill>
      <patternFill patternType="solid">
        <fgColor rgb="FFD4AF37"/>
        <bgColor indexed="64"/>
      </patternFill>
    </fill>
    <fill>
      <patternFill patternType="solid">
        <fgColor rgb="FF60FF00"/>
        <bgColor indexed="64"/>
      </patternFill>
    </fill>
    <fill>
      <patternFill patternType="solid">
        <fgColor rgb="FF60FF20"/>
        <bgColor indexed="64"/>
      </patternFill>
    </fill>
    <fill>
      <patternFill patternType="solid">
        <fgColor rgb="FF60FF40"/>
        <bgColor indexed="64"/>
      </patternFill>
    </fill>
    <fill>
      <patternFill patternType="solid">
        <fgColor rgb="FF60FF60"/>
        <bgColor indexed="64"/>
      </patternFill>
    </fill>
    <fill>
      <patternFill patternType="solid">
        <fgColor rgb="FF60FF80"/>
        <bgColor indexed="64"/>
      </patternFill>
    </fill>
    <fill>
      <patternFill patternType="solid">
        <fgColor rgb="FF60FFA0"/>
        <bgColor indexed="64"/>
      </patternFill>
    </fill>
    <fill>
      <patternFill patternType="solid">
        <fgColor rgb="FF60FFC0"/>
        <bgColor indexed="64"/>
      </patternFill>
    </fill>
    <fill>
      <patternFill patternType="solid">
        <fgColor rgb="FF60FFE0"/>
        <bgColor indexed="64"/>
      </patternFill>
    </fill>
    <fill>
      <patternFill patternType="solid">
        <fgColor rgb="FF60FFFF"/>
        <bgColor indexed="64"/>
      </patternFill>
    </fill>
    <fill>
      <patternFill patternType="solid">
        <fgColor rgb="FF607B8B"/>
        <bgColor indexed="64"/>
      </patternFill>
    </fill>
    <fill>
      <patternFill patternType="solid">
        <fgColor rgb="FFCDC9A5"/>
        <bgColor indexed="64"/>
      </patternFill>
    </fill>
    <fill>
      <patternFill patternType="solid">
        <fgColor rgb="FFBA9B61"/>
        <bgColor indexed="64"/>
      </patternFill>
    </fill>
    <fill>
      <patternFill patternType="solid">
        <fgColor rgb="FF800020"/>
        <bgColor indexed="64"/>
      </patternFill>
    </fill>
    <fill>
      <patternFill patternType="solid">
        <fgColor rgb="FF800040"/>
        <bgColor indexed="64"/>
      </patternFill>
    </fill>
    <fill>
      <patternFill patternType="solid">
        <fgColor rgb="FF800060"/>
        <bgColor indexed="64"/>
      </patternFill>
    </fill>
    <fill>
      <patternFill patternType="solid">
        <fgColor rgb="FF800080"/>
        <bgColor indexed="64"/>
      </patternFill>
    </fill>
    <fill>
      <patternFill patternType="solid">
        <fgColor rgb="FF8000A0"/>
        <bgColor indexed="64"/>
      </patternFill>
    </fill>
    <fill>
      <patternFill patternType="solid">
        <fgColor rgb="FF8000C0"/>
        <bgColor indexed="64"/>
      </patternFill>
    </fill>
    <fill>
      <patternFill patternType="solid">
        <fgColor rgb="FF8000E0"/>
        <bgColor indexed="64"/>
      </patternFill>
    </fill>
    <fill>
      <patternFill patternType="solid">
        <fgColor rgb="FF8000FF"/>
        <bgColor indexed="64"/>
      </patternFill>
    </fill>
    <fill>
      <patternFill patternType="solid">
        <fgColor rgb="FF0085A1"/>
        <bgColor indexed="64"/>
      </patternFill>
    </fill>
    <fill>
      <patternFill patternType="solid">
        <fgColor rgb="FFF0E36B"/>
        <bgColor indexed="64"/>
      </patternFill>
    </fill>
    <fill>
      <patternFill patternType="solid">
        <fgColor rgb="FFA89874"/>
        <bgColor indexed="64"/>
      </patternFill>
    </fill>
    <fill>
      <patternFill patternType="solid">
        <fgColor rgb="FF802000"/>
        <bgColor indexed="64"/>
      </patternFill>
    </fill>
    <fill>
      <patternFill patternType="solid">
        <fgColor rgb="FF802020"/>
        <bgColor indexed="64"/>
      </patternFill>
    </fill>
    <fill>
      <patternFill patternType="solid">
        <fgColor rgb="FF802040"/>
        <bgColor indexed="64"/>
      </patternFill>
    </fill>
    <fill>
      <patternFill patternType="solid">
        <fgColor rgb="FF802060"/>
        <bgColor indexed="64"/>
      </patternFill>
    </fill>
    <fill>
      <patternFill patternType="solid">
        <fgColor rgb="FF802080"/>
        <bgColor indexed="64"/>
      </patternFill>
    </fill>
    <fill>
      <patternFill patternType="solid">
        <fgColor rgb="FF8020A0"/>
        <bgColor indexed="64"/>
      </patternFill>
    </fill>
    <fill>
      <patternFill patternType="solid">
        <fgColor rgb="FF8020C0"/>
        <bgColor indexed="64"/>
      </patternFill>
    </fill>
    <fill>
      <patternFill patternType="solid">
        <fgColor rgb="FF8020E0"/>
        <bgColor indexed="64"/>
      </patternFill>
    </fill>
    <fill>
      <patternFill patternType="solid">
        <fgColor rgb="FF8020FF"/>
        <bgColor indexed="64"/>
      </patternFill>
    </fill>
    <fill>
      <patternFill patternType="solid">
        <fgColor rgb="FF007791"/>
        <bgColor indexed="64"/>
      </patternFill>
    </fill>
    <fill>
      <patternFill patternType="solid">
        <fgColor rgb="FFF7E35F"/>
        <bgColor indexed="64"/>
      </patternFill>
    </fill>
    <fill>
      <patternFill patternType="solid">
        <fgColor rgb="FFA18F60"/>
        <bgColor indexed="64"/>
      </patternFill>
    </fill>
    <fill>
      <patternFill patternType="solid">
        <fgColor rgb="FF804000"/>
        <bgColor indexed="64"/>
      </patternFill>
    </fill>
    <fill>
      <patternFill patternType="solid">
        <fgColor rgb="FF804020"/>
        <bgColor indexed="64"/>
      </patternFill>
    </fill>
    <fill>
      <patternFill patternType="solid">
        <fgColor rgb="FF804040"/>
        <bgColor indexed="64"/>
      </patternFill>
    </fill>
    <fill>
      <patternFill patternType="solid">
        <fgColor rgb="FF804060"/>
        <bgColor indexed="64"/>
      </patternFill>
    </fill>
    <fill>
      <patternFill patternType="solid">
        <fgColor rgb="FF804080"/>
        <bgColor indexed="64"/>
      </patternFill>
    </fill>
    <fill>
      <patternFill patternType="solid">
        <fgColor rgb="FF8040A0"/>
        <bgColor indexed="64"/>
      </patternFill>
    </fill>
    <fill>
      <patternFill patternType="solid">
        <fgColor rgb="FF8040C0"/>
        <bgColor indexed="64"/>
      </patternFill>
    </fill>
    <fill>
      <patternFill patternType="solid">
        <fgColor rgb="FF8040E0"/>
        <bgColor indexed="64"/>
      </patternFill>
    </fill>
    <fill>
      <patternFill patternType="solid">
        <fgColor rgb="FF8040FF"/>
        <bgColor indexed="64"/>
      </patternFill>
    </fill>
    <fill>
      <patternFill patternType="solid">
        <fgColor rgb="FF067790"/>
        <bgColor indexed="64"/>
      </patternFill>
    </fill>
    <fill>
      <patternFill patternType="solid">
        <fgColor rgb="FFCDC8B1"/>
        <bgColor indexed="64"/>
      </patternFill>
    </fill>
    <fill>
      <patternFill patternType="solid">
        <fgColor rgb="FFAB9144"/>
        <bgColor indexed="64"/>
      </patternFill>
    </fill>
    <fill>
      <patternFill patternType="solid">
        <fgColor rgb="FF806000"/>
        <bgColor indexed="64"/>
      </patternFill>
    </fill>
    <fill>
      <patternFill patternType="solid">
        <fgColor rgb="FF806020"/>
        <bgColor indexed="64"/>
      </patternFill>
    </fill>
    <fill>
      <patternFill patternType="solid">
        <fgColor rgb="FF806040"/>
        <bgColor indexed="64"/>
      </patternFill>
    </fill>
    <fill>
      <patternFill patternType="solid">
        <fgColor rgb="FF806060"/>
        <bgColor indexed="64"/>
      </patternFill>
    </fill>
    <fill>
      <patternFill patternType="solid">
        <fgColor rgb="FF806080"/>
        <bgColor indexed="64"/>
      </patternFill>
    </fill>
    <fill>
      <patternFill patternType="solid">
        <fgColor rgb="FF8060A0"/>
        <bgColor indexed="64"/>
      </patternFill>
    </fill>
    <fill>
      <patternFill patternType="solid">
        <fgColor rgb="FF8060C0"/>
        <bgColor indexed="64"/>
      </patternFill>
    </fill>
    <fill>
      <patternFill patternType="solid">
        <fgColor rgb="FF8060E0"/>
        <bgColor indexed="64"/>
      </patternFill>
    </fill>
    <fill>
      <patternFill patternType="solid">
        <fgColor rgb="FF8060FF"/>
        <bgColor indexed="64"/>
      </patternFill>
    </fill>
    <fill>
      <patternFill patternType="solid">
        <fgColor rgb="FF002E3B"/>
        <bgColor indexed="64"/>
      </patternFill>
    </fill>
    <fill>
      <patternFill patternType="solid">
        <fgColor rgb="FFEEE685"/>
        <bgColor indexed="64"/>
      </patternFill>
    </fill>
    <fill>
      <patternFill patternType="solid">
        <fgColor rgb="FF8B8378"/>
        <bgColor indexed="64"/>
      </patternFill>
    </fill>
    <fill>
      <patternFill patternType="solid">
        <fgColor rgb="FF808020"/>
        <bgColor indexed="64"/>
      </patternFill>
    </fill>
    <fill>
      <patternFill patternType="solid">
        <fgColor rgb="FF808040"/>
        <bgColor indexed="64"/>
      </patternFill>
    </fill>
    <fill>
      <patternFill patternType="solid">
        <fgColor rgb="FF808060"/>
        <bgColor indexed="64"/>
      </patternFill>
    </fill>
    <fill>
      <patternFill patternType="solid">
        <fgColor rgb="FF8080A0"/>
        <bgColor indexed="64"/>
      </patternFill>
    </fill>
    <fill>
      <patternFill patternType="solid">
        <fgColor rgb="FF8080C0"/>
        <bgColor indexed="64"/>
      </patternFill>
    </fill>
    <fill>
      <patternFill patternType="solid">
        <fgColor rgb="FF8080E0"/>
        <bgColor indexed="64"/>
      </patternFill>
    </fill>
    <fill>
      <patternFill patternType="solid">
        <fgColor rgb="FF8080FF"/>
        <bgColor indexed="64"/>
      </patternFill>
    </fill>
    <fill>
      <patternFill patternType="solid">
        <fgColor rgb="FFFAEA73"/>
        <bgColor indexed="64"/>
      </patternFill>
    </fill>
    <fill>
      <patternFill patternType="solid">
        <fgColor rgb="FFAF8D13"/>
        <bgColor indexed="64"/>
      </patternFill>
    </fill>
    <fill>
      <patternFill patternType="solid">
        <fgColor rgb="FF80A000"/>
        <bgColor indexed="64"/>
      </patternFill>
    </fill>
    <fill>
      <patternFill patternType="solid">
        <fgColor rgb="FF80A020"/>
        <bgColor indexed="64"/>
      </patternFill>
    </fill>
    <fill>
      <patternFill patternType="solid">
        <fgColor rgb="FF80A040"/>
        <bgColor indexed="64"/>
      </patternFill>
    </fill>
    <fill>
      <patternFill patternType="solid">
        <fgColor rgb="FF80A060"/>
        <bgColor indexed="64"/>
      </patternFill>
    </fill>
    <fill>
      <patternFill patternType="solid">
        <fgColor rgb="FF80A080"/>
        <bgColor indexed="64"/>
      </patternFill>
    </fill>
    <fill>
      <patternFill patternType="solid">
        <fgColor rgb="FF80A0A0"/>
        <bgColor indexed="64"/>
      </patternFill>
    </fill>
    <fill>
      <patternFill patternType="solid">
        <fgColor rgb="FF80A0C0"/>
        <bgColor indexed="64"/>
      </patternFill>
    </fill>
    <fill>
      <patternFill patternType="solid">
        <fgColor rgb="FF80A0E0"/>
        <bgColor indexed="64"/>
      </patternFill>
    </fill>
    <fill>
      <patternFill patternType="solid">
        <fgColor rgb="FF80A0FF"/>
        <bgColor indexed="64"/>
      </patternFill>
    </fill>
    <fill>
      <patternFill patternType="solid">
        <fgColor rgb="FFF0E68C"/>
        <bgColor indexed="64"/>
      </patternFill>
    </fill>
    <fill>
      <patternFill patternType="solid">
        <fgColor rgb="FF8B7E66"/>
        <bgColor indexed="64"/>
      </patternFill>
    </fill>
    <fill>
      <patternFill patternType="solid">
        <fgColor rgb="FF80C000"/>
        <bgColor indexed="64"/>
      </patternFill>
    </fill>
    <fill>
      <patternFill patternType="solid">
        <fgColor rgb="FF80C020"/>
        <bgColor indexed="64"/>
      </patternFill>
    </fill>
    <fill>
      <patternFill patternType="solid">
        <fgColor rgb="FF80C040"/>
        <bgColor indexed="64"/>
      </patternFill>
    </fill>
    <fill>
      <patternFill patternType="solid">
        <fgColor rgb="FF80C060"/>
        <bgColor indexed="64"/>
      </patternFill>
    </fill>
    <fill>
      <patternFill patternType="solid">
        <fgColor rgb="FF80C080"/>
        <bgColor indexed="64"/>
      </patternFill>
    </fill>
    <fill>
      <patternFill patternType="solid">
        <fgColor rgb="FF80C0A0"/>
        <bgColor indexed="64"/>
      </patternFill>
    </fill>
    <fill>
      <patternFill patternType="solid">
        <fgColor rgb="FF80C0C0"/>
        <bgColor indexed="64"/>
      </patternFill>
    </fill>
    <fill>
      <patternFill patternType="solid">
        <fgColor rgb="FF80C0E0"/>
        <bgColor indexed="64"/>
      </patternFill>
    </fill>
    <fill>
      <patternFill patternType="solid">
        <fgColor rgb="FF80C0FF"/>
        <bgColor indexed="64"/>
      </patternFill>
    </fill>
    <fill>
      <patternFill patternType="solid">
        <fgColor rgb="FF4D4DFF"/>
        <bgColor indexed="64"/>
      </patternFill>
    </fill>
    <fill>
      <patternFill patternType="solid">
        <fgColor rgb="FFEEE8AA"/>
        <bgColor indexed="64"/>
      </patternFill>
    </fill>
    <fill>
      <patternFill patternType="solid">
        <fgColor rgb="FF8C7853"/>
        <bgColor indexed="64"/>
      </patternFill>
    </fill>
    <fill>
      <patternFill patternType="solid">
        <fgColor rgb="FF80E000"/>
        <bgColor indexed="64"/>
      </patternFill>
    </fill>
    <fill>
      <patternFill patternType="solid">
        <fgColor rgb="FF80E020"/>
        <bgColor indexed="64"/>
      </patternFill>
    </fill>
    <fill>
      <patternFill patternType="solid">
        <fgColor rgb="FF80E040"/>
        <bgColor indexed="64"/>
      </patternFill>
    </fill>
    <fill>
      <patternFill patternType="solid">
        <fgColor rgb="FF80E060"/>
        <bgColor indexed="64"/>
      </patternFill>
    </fill>
    <fill>
      <patternFill patternType="solid">
        <fgColor rgb="FF80E080"/>
        <bgColor indexed="64"/>
      </patternFill>
    </fill>
    <fill>
      <patternFill patternType="solid">
        <fgColor rgb="FF80E0A0"/>
        <bgColor indexed="64"/>
      </patternFill>
    </fill>
    <fill>
      <patternFill patternType="solid">
        <fgColor rgb="FF80E0C0"/>
        <bgColor indexed="64"/>
      </patternFill>
    </fill>
    <fill>
      <patternFill patternType="solid">
        <fgColor rgb="FF80E0E0"/>
        <bgColor indexed="64"/>
      </patternFill>
    </fill>
    <fill>
      <patternFill patternType="solid">
        <fgColor rgb="FF80E0FF"/>
        <bgColor indexed="64"/>
      </patternFill>
    </fill>
    <fill>
      <patternFill patternType="solid">
        <fgColor rgb="FFC4C3DD"/>
        <bgColor indexed="64"/>
      </patternFill>
    </fill>
    <fill>
      <patternFill patternType="solid">
        <fgColor rgb="FFFFF48D"/>
        <bgColor indexed="64"/>
      </patternFill>
    </fill>
    <fill>
      <patternFill patternType="solid">
        <fgColor rgb="FF766F64"/>
        <bgColor indexed="64"/>
      </patternFill>
    </fill>
    <fill>
      <patternFill patternType="solid">
        <fgColor rgb="FF80FF00"/>
        <bgColor indexed="64"/>
      </patternFill>
    </fill>
    <fill>
      <patternFill patternType="solid">
        <fgColor rgb="FF80FF20"/>
        <bgColor indexed="64"/>
      </patternFill>
    </fill>
    <fill>
      <patternFill patternType="solid">
        <fgColor rgb="FF80FF40"/>
        <bgColor indexed="64"/>
      </patternFill>
    </fill>
    <fill>
      <patternFill patternType="solid">
        <fgColor rgb="FF80FF60"/>
        <bgColor indexed="64"/>
      </patternFill>
    </fill>
    <fill>
      <patternFill patternType="solid">
        <fgColor rgb="FF80FF80"/>
        <bgColor indexed="64"/>
      </patternFill>
    </fill>
    <fill>
      <patternFill patternType="solid">
        <fgColor rgb="FF80FFA0"/>
        <bgColor indexed="64"/>
      </patternFill>
    </fill>
    <fill>
      <patternFill patternType="solid">
        <fgColor rgb="FF80FFC0"/>
        <bgColor indexed="64"/>
      </patternFill>
    </fill>
    <fill>
      <patternFill patternType="solid">
        <fgColor rgb="FF80FFE0"/>
        <bgColor indexed="64"/>
      </patternFill>
    </fill>
    <fill>
      <patternFill patternType="solid">
        <fgColor rgb="FF80FFFF"/>
        <bgColor indexed="64"/>
      </patternFill>
    </fill>
    <fill>
      <patternFill patternType="solid">
        <fgColor rgb="FFD9D9F3"/>
        <bgColor indexed="64"/>
      </patternFill>
    </fill>
    <fill>
      <patternFill patternType="solid">
        <fgColor rgb="FFFFF68F"/>
        <bgColor indexed="64"/>
      </patternFill>
    </fill>
    <fill>
      <patternFill patternType="solid">
        <fgColor rgb="FF6B5731"/>
        <bgColor indexed="64"/>
      </patternFill>
    </fill>
    <fill>
      <patternFill patternType="solid">
        <fgColor rgb="FFA00000"/>
        <bgColor indexed="64"/>
      </patternFill>
    </fill>
    <fill>
      <patternFill patternType="solid">
        <fgColor rgb="FFA00020"/>
        <bgColor indexed="64"/>
      </patternFill>
    </fill>
    <fill>
      <patternFill patternType="solid">
        <fgColor rgb="FFA00040"/>
        <bgColor indexed="64"/>
      </patternFill>
    </fill>
    <fill>
      <patternFill patternType="solid">
        <fgColor rgb="FFA00060"/>
        <bgColor indexed="64"/>
      </patternFill>
    </fill>
    <fill>
      <patternFill patternType="solid">
        <fgColor rgb="FFA00080"/>
        <bgColor indexed="64"/>
      </patternFill>
    </fill>
    <fill>
      <patternFill patternType="solid">
        <fgColor rgb="FFA000A0"/>
        <bgColor indexed="64"/>
      </patternFill>
    </fill>
    <fill>
      <patternFill patternType="solid">
        <fgColor rgb="FFA000C0"/>
        <bgColor indexed="64"/>
      </patternFill>
    </fill>
    <fill>
      <patternFill patternType="solid">
        <fgColor rgb="FFA000E0"/>
        <bgColor indexed="64"/>
      </patternFill>
    </fill>
    <fill>
      <patternFill patternType="solid">
        <fgColor rgb="FFA000FF"/>
        <bgColor indexed="64"/>
      </patternFill>
    </fill>
    <fill>
      <patternFill patternType="solid">
        <fgColor rgb="FFEEE9BF"/>
        <bgColor indexed="64"/>
      </patternFill>
    </fill>
    <fill>
      <patternFill patternType="solid">
        <fgColor rgb="FF614E1A"/>
        <bgColor indexed="64"/>
      </patternFill>
    </fill>
    <fill>
      <patternFill patternType="solid">
        <fgColor rgb="FFA02000"/>
        <bgColor indexed="64"/>
      </patternFill>
    </fill>
    <fill>
      <patternFill patternType="solid">
        <fgColor rgb="FFA02020"/>
        <bgColor indexed="64"/>
      </patternFill>
    </fill>
    <fill>
      <patternFill patternType="solid">
        <fgColor rgb="FFA02040"/>
        <bgColor indexed="64"/>
      </patternFill>
    </fill>
    <fill>
      <patternFill patternType="solid">
        <fgColor rgb="FFA02060"/>
        <bgColor indexed="64"/>
      </patternFill>
    </fill>
    <fill>
      <patternFill patternType="solid">
        <fgColor rgb="FFA02080"/>
        <bgColor indexed="64"/>
      </patternFill>
    </fill>
    <fill>
      <patternFill patternType="solid">
        <fgColor rgb="FFA020A0"/>
        <bgColor indexed="64"/>
      </patternFill>
    </fill>
    <fill>
      <patternFill patternType="solid">
        <fgColor rgb="FFA020C0"/>
        <bgColor indexed="64"/>
      </patternFill>
    </fill>
    <fill>
      <patternFill patternType="solid">
        <fgColor rgb="FFA020E0"/>
        <bgColor indexed="64"/>
      </patternFill>
    </fill>
    <fill>
      <patternFill patternType="solid">
        <fgColor rgb="FFA020FF"/>
        <bgColor indexed="64"/>
      </patternFill>
    </fill>
    <fill>
      <patternFill patternType="solid">
        <fgColor rgb="FFE9E9ED"/>
        <bgColor indexed="64"/>
      </patternFill>
    </fill>
    <fill>
      <patternFill patternType="solid">
        <fgColor rgb="FFFBF2B7"/>
        <bgColor indexed="64"/>
      </patternFill>
    </fill>
    <fill>
      <patternFill patternType="solid">
        <fgColor rgb="FF463F32"/>
        <bgColor indexed="64"/>
      </patternFill>
    </fill>
    <fill>
      <patternFill patternType="solid">
        <fgColor rgb="FFA04000"/>
        <bgColor indexed="64"/>
      </patternFill>
    </fill>
    <fill>
      <patternFill patternType="solid">
        <fgColor rgb="FFA04020"/>
        <bgColor indexed="64"/>
      </patternFill>
    </fill>
    <fill>
      <patternFill patternType="solid">
        <fgColor rgb="FFA04040"/>
        <bgColor indexed="64"/>
      </patternFill>
    </fill>
    <fill>
      <patternFill patternType="solid">
        <fgColor rgb="FFA04060"/>
        <bgColor indexed="64"/>
      </patternFill>
    </fill>
    <fill>
      <patternFill patternType="solid">
        <fgColor rgb="FFA04080"/>
        <bgColor indexed="64"/>
      </patternFill>
    </fill>
    <fill>
      <patternFill patternType="solid">
        <fgColor rgb="FFA040A0"/>
        <bgColor indexed="64"/>
      </patternFill>
    </fill>
    <fill>
      <patternFill patternType="solid">
        <fgColor rgb="FFA040C0"/>
        <bgColor indexed="64"/>
      </patternFill>
    </fill>
    <fill>
      <patternFill patternType="solid">
        <fgColor rgb="FFA040E0"/>
        <bgColor indexed="64"/>
      </patternFill>
    </fill>
    <fill>
      <patternFill patternType="solid">
        <fgColor rgb="FFA040FF"/>
        <bgColor indexed="64"/>
      </patternFill>
    </fill>
    <fill>
      <patternFill patternType="solid">
        <fgColor rgb="FFE6E6FA"/>
        <bgColor indexed="64"/>
      </patternFill>
    </fill>
    <fill>
      <patternFill patternType="solid">
        <fgColor rgb="FFFDF1B8"/>
        <bgColor indexed="64"/>
      </patternFill>
    </fill>
    <fill>
      <patternFill patternType="solid">
        <fgColor rgb="FF292107"/>
        <bgColor indexed="64"/>
      </patternFill>
    </fill>
    <fill>
      <patternFill patternType="solid">
        <fgColor rgb="FFA06000"/>
        <bgColor indexed="64"/>
      </patternFill>
    </fill>
    <fill>
      <patternFill patternType="solid">
        <fgColor rgb="FFA06020"/>
        <bgColor indexed="64"/>
      </patternFill>
    </fill>
    <fill>
      <patternFill patternType="solid">
        <fgColor rgb="FFA06040"/>
        <bgColor indexed="64"/>
      </patternFill>
    </fill>
    <fill>
      <patternFill patternType="solid">
        <fgColor rgb="FFA06060"/>
        <bgColor indexed="64"/>
      </patternFill>
    </fill>
    <fill>
      <patternFill patternType="solid">
        <fgColor rgb="FFA06080"/>
        <bgColor indexed="64"/>
      </patternFill>
    </fill>
    <fill>
      <patternFill patternType="solid">
        <fgColor rgb="FFA060A0"/>
        <bgColor indexed="64"/>
      </patternFill>
    </fill>
    <fill>
      <patternFill patternType="solid">
        <fgColor rgb="FFA060C0"/>
        <bgColor indexed="64"/>
      </patternFill>
    </fill>
    <fill>
      <patternFill patternType="solid">
        <fgColor rgb="FFA060E0"/>
        <bgColor indexed="64"/>
      </patternFill>
    </fill>
    <fill>
      <patternFill patternType="solid">
        <fgColor rgb="FFA060FF"/>
        <bgColor indexed="64"/>
      </patternFill>
    </fill>
    <fill>
      <patternFill patternType="solid">
        <fgColor rgb="FFF8F8FF"/>
        <bgColor indexed="64"/>
      </patternFill>
    </fill>
    <fill>
      <patternFill patternType="solid">
        <fgColor rgb="FFEEE8CD"/>
        <bgColor indexed="64"/>
      </patternFill>
    </fill>
    <fill>
      <patternFill patternType="solid">
        <fgColor rgb="FFFFA500"/>
        <bgColor indexed="64"/>
      </patternFill>
    </fill>
    <fill>
      <patternFill patternType="solid">
        <fgColor rgb="FFA08000"/>
        <bgColor indexed="64"/>
      </patternFill>
    </fill>
    <fill>
      <patternFill patternType="solid">
        <fgColor rgb="FFA08020"/>
        <bgColor indexed="64"/>
      </patternFill>
    </fill>
    <fill>
      <patternFill patternType="solid">
        <fgColor rgb="FFA08040"/>
        <bgColor indexed="64"/>
      </patternFill>
    </fill>
    <fill>
      <patternFill patternType="solid">
        <fgColor rgb="FFA08060"/>
        <bgColor indexed="64"/>
      </patternFill>
    </fill>
    <fill>
      <patternFill patternType="solid">
        <fgColor rgb="FFA08080"/>
        <bgColor indexed="64"/>
      </patternFill>
    </fill>
    <fill>
      <patternFill patternType="solid">
        <fgColor rgb="FFA080A0"/>
        <bgColor indexed="64"/>
      </patternFill>
    </fill>
    <fill>
      <patternFill patternType="solid">
        <fgColor rgb="FFA080C0"/>
        <bgColor indexed="64"/>
      </patternFill>
    </fill>
    <fill>
      <patternFill patternType="solid">
        <fgColor rgb="FFA080E0"/>
        <bgColor indexed="64"/>
      </patternFill>
    </fill>
    <fill>
      <patternFill patternType="solid">
        <fgColor rgb="FFA080FF"/>
        <bgColor indexed="64"/>
      </patternFill>
    </fill>
    <fill>
      <patternFill patternType="solid">
        <fgColor rgb="FF0000EE"/>
        <bgColor indexed="64"/>
      </patternFill>
    </fill>
    <fill>
      <patternFill patternType="solid">
        <fgColor rgb="FFFFFACD"/>
        <bgColor indexed="64"/>
      </patternFill>
    </fill>
    <fill>
      <patternFill patternType="solid">
        <fgColor rgb="FFF4A460"/>
        <bgColor indexed="64"/>
      </patternFill>
    </fill>
    <fill>
      <patternFill patternType="solid">
        <fgColor rgb="FFA0A000"/>
        <bgColor indexed="64"/>
      </patternFill>
    </fill>
    <fill>
      <patternFill patternType="solid">
        <fgColor rgb="FFA0A020"/>
        <bgColor indexed="64"/>
      </patternFill>
    </fill>
    <fill>
      <patternFill patternType="solid">
        <fgColor rgb="FFA0A040"/>
        <bgColor indexed="64"/>
      </patternFill>
    </fill>
    <fill>
      <patternFill patternType="solid">
        <fgColor rgb="FFA0A060"/>
        <bgColor indexed="64"/>
      </patternFill>
    </fill>
    <fill>
      <patternFill patternType="solid">
        <fgColor rgb="FFA0A080"/>
        <bgColor indexed="64"/>
      </patternFill>
    </fill>
    <fill>
      <patternFill patternType="solid">
        <fgColor rgb="FFA0A0A0"/>
        <bgColor indexed="64"/>
      </patternFill>
    </fill>
    <fill>
      <patternFill patternType="solid">
        <fgColor rgb="FFA0A0C0"/>
        <bgColor indexed="64"/>
      </patternFill>
    </fill>
    <fill>
      <patternFill patternType="solid">
        <fgColor rgb="FFA0A0E0"/>
        <bgColor indexed="64"/>
      </patternFill>
    </fill>
    <fill>
      <patternFill patternType="solid">
        <fgColor rgb="FFA0A0FF"/>
        <bgColor indexed="64"/>
      </patternFill>
    </fill>
    <fill>
      <patternFill patternType="solid">
        <fgColor rgb="FF6050DC"/>
        <bgColor indexed="64"/>
      </patternFill>
    </fill>
    <fill>
      <patternFill patternType="solid">
        <fgColor rgb="FFFEFDF0"/>
        <bgColor indexed="64"/>
      </patternFill>
    </fill>
    <fill>
      <patternFill patternType="solid">
        <fgColor rgb="FFFEA347"/>
        <bgColor indexed="64"/>
      </patternFill>
    </fill>
    <fill>
      <patternFill patternType="solid">
        <fgColor rgb="FFA0C000"/>
        <bgColor indexed="64"/>
      </patternFill>
    </fill>
    <fill>
      <patternFill patternType="solid">
        <fgColor rgb="FFA0C020"/>
        <bgColor indexed="64"/>
      </patternFill>
    </fill>
    <fill>
      <patternFill patternType="solid">
        <fgColor rgb="FFA0C040"/>
        <bgColor indexed="64"/>
      </patternFill>
    </fill>
    <fill>
      <patternFill patternType="solid">
        <fgColor rgb="FFA0C060"/>
        <bgColor indexed="64"/>
      </patternFill>
    </fill>
    <fill>
      <patternFill patternType="solid">
        <fgColor rgb="FFA0C080"/>
        <bgColor indexed="64"/>
      </patternFill>
    </fill>
    <fill>
      <patternFill patternType="solid">
        <fgColor rgb="FFA0C0A0"/>
        <bgColor indexed="64"/>
      </patternFill>
    </fill>
    <fill>
      <patternFill patternType="solid">
        <fgColor rgb="FFA0C0C0"/>
        <bgColor indexed="64"/>
      </patternFill>
    </fill>
    <fill>
      <patternFill patternType="solid">
        <fgColor rgb="FFA0C0E0"/>
        <bgColor indexed="64"/>
      </patternFill>
    </fill>
    <fill>
      <patternFill patternType="solid">
        <fgColor rgb="FFA0C0FF"/>
        <bgColor indexed="64"/>
      </patternFill>
    </fill>
    <fill>
      <patternFill patternType="solid">
        <fgColor rgb="FF0000CD"/>
        <bgColor indexed="64"/>
      </patternFill>
    </fill>
    <fill>
      <patternFill patternType="solid">
        <fgColor rgb="FFC1BFB1"/>
        <bgColor indexed="64"/>
      </patternFill>
    </fill>
    <fill>
      <patternFill patternType="solid">
        <fgColor rgb="FFFFA54F"/>
        <bgColor indexed="64"/>
      </patternFill>
    </fill>
    <fill>
      <patternFill patternType="solid">
        <fgColor rgb="FFA0E000"/>
        <bgColor indexed="64"/>
      </patternFill>
    </fill>
    <fill>
      <patternFill patternType="solid">
        <fgColor rgb="FFA0E020"/>
        <bgColor indexed="64"/>
      </patternFill>
    </fill>
    <fill>
      <patternFill patternType="solid">
        <fgColor rgb="FFA0E040"/>
        <bgColor indexed="64"/>
      </patternFill>
    </fill>
    <fill>
      <patternFill patternType="solid">
        <fgColor rgb="FFA0E060"/>
        <bgColor indexed="64"/>
      </patternFill>
    </fill>
    <fill>
      <patternFill patternType="solid">
        <fgColor rgb="FFA0E080"/>
        <bgColor indexed="64"/>
      </patternFill>
    </fill>
    <fill>
      <patternFill patternType="solid">
        <fgColor rgb="FFA0E0A0"/>
        <bgColor indexed="64"/>
      </patternFill>
    </fill>
    <fill>
      <patternFill patternType="solid">
        <fgColor rgb="FFA0E0C0"/>
        <bgColor indexed="64"/>
      </patternFill>
    </fill>
    <fill>
      <patternFill patternType="solid">
        <fgColor rgb="FFA0E0E0"/>
        <bgColor indexed="64"/>
      </patternFill>
    </fill>
    <fill>
      <patternFill patternType="solid">
        <fgColor rgb="FFA0E0FF"/>
        <bgColor indexed="64"/>
      </patternFill>
    </fill>
    <fill>
      <patternFill patternType="solid">
        <fgColor rgb="FF5959AB"/>
        <bgColor indexed="64"/>
      </patternFill>
    </fill>
    <fill>
      <patternFill patternType="solid">
        <fgColor rgb="FFEFD807"/>
        <bgColor indexed="64"/>
      </patternFill>
    </fill>
    <fill>
      <patternFill patternType="solid">
        <fgColor rgb="FFCDC5BF"/>
        <bgColor indexed="64"/>
      </patternFill>
    </fill>
    <fill>
      <patternFill patternType="solid">
        <fgColor rgb="FFA0FF00"/>
        <bgColor indexed="64"/>
      </patternFill>
    </fill>
    <fill>
      <patternFill patternType="solid">
        <fgColor rgb="FFA0FF20"/>
        <bgColor indexed="64"/>
      </patternFill>
    </fill>
    <fill>
      <patternFill patternType="solid">
        <fgColor rgb="FFA0FF40"/>
        <bgColor indexed="64"/>
      </patternFill>
    </fill>
    <fill>
      <patternFill patternType="solid">
        <fgColor rgb="FFA0FF60"/>
        <bgColor indexed="64"/>
      </patternFill>
    </fill>
    <fill>
      <patternFill patternType="solid">
        <fgColor rgb="FFA0FF80"/>
        <bgColor indexed="64"/>
      </patternFill>
    </fill>
    <fill>
      <patternFill patternType="solid">
        <fgColor rgb="FFA0FFA0"/>
        <bgColor indexed="64"/>
      </patternFill>
    </fill>
    <fill>
      <patternFill patternType="solid">
        <fgColor rgb="FFA0FFC0"/>
        <bgColor indexed="64"/>
      </patternFill>
    </fill>
    <fill>
      <patternFill patternType="solid">
        <fgColor rgb="FFA0FFE0"/>
        <bgColor indexed="64"/>
      </patternFill>
    </fill>
    <fill>
      <patternFill patternType="solid">
        <fgColor rgb="FFA0FFFF"/>
        <bgColor indexed="64"/>
      </patternFill>
    </fill>
    <fill>
      <patternFill patternType="solid">
        <fgColor rgb="FF545AA7"/>
        <bgColor indexed="64"/>
      </patternFill>
    </fill>
    <fill>
      <patternFill patternType="solid">
        <fgColor rgb="FFE8D630"/>
        <bgColor indexed="64"/>
      </patternFill>
    </fill>
    <fill>
      <patternFill patternType="solid">
        <fgColor rgb="FFFAB57F"/>
        <bgColor indexed="64"/>
      </patternFill>
    </fill>
    <fill>
      <patternFill patternType="solid">
        <fgColor rgb="FFC00020"/>
        <bgColor indexed="64"/>
      </patternFill>
    </fill>
    <fill>
      <patternFill patternType="solid">
        <fgColor rgb="FFC00040"/>
        <bgColor indexed="64"/>
      </patternFill>
    </fill>
    <fill>
      <patternFill patternType="solid">
        <fgColor rgb="FFC00060"/>
        <bgColor indexed="64"/>
      </patternFill>
    </fill>
    <fill>
      <patternFill patternType="solid">
        <fgColor rgb="FFC00080"/>
        <bgColor indexed="64"/>
      </patternFill>
    </fill>
    <fill>
      <patternFill patternType="solid">
        <fgColor rgb="FFC000A0"/>
        <bgColor indexed="64"/>
      </patternFill>
    </fill>
    <fill>
      <patternFill patternType="solid">
        <fgColor rgb="FFC000C0"/>
        <bgColor indexed="64"/>
      </patternFill>
    </fill>
    <fill>
      <patternFill patternType="solid">
        <fgColor rgb="FFC000E0"/>
        <bgColor indexed="64"/>
      </patternFill>
    </fill>
    <fill>
      <patternFill patternType="solid">
        <fgColor rgb="FFC000FF"/>
        <bgColor indexed="64"/>
      </patternFill>
    </fill>
    <fill>
      <patternFill patternType="solid">
        <fgColor rgb="FF0131B4"/>
        <bgColor indexed="64"/>
      </patternFill>
    </fill>
    <fill>
      <patternFill patternType="solid">
        <fgColor rgb="FFCDC673"/>
        <bgColor indexed="64"/>
      </patternFill>
    </fill>
    <fill>
      <patternFill patternType="solid">
        <fgColor rgb="FFE9C9B1"/>
        <bgColor indexed="64"/>
      </patternFill>
    </fill>
    <fill>
      <patternFill patternType="solid">
        <fgColor rgb="FFC02000"/>
        <bgColor indexed="64"/>
      </patternFill>
    </fill>
    <fill>
      <patternFill patternType="solid">
        <fgColor rgb="FFC02020"/>
        <bgColor indexed="64"/>
      </patternFill>
    </fill>
    <fill>
      <patternFill patternType="solid">
        <fgColor rgb="FFC02040"/>
        <bgColor indexed="64"/>
      </patternFill>
    </fill>
    <fill>
      <patternFill patternType="solid">
        <fgColor rgb="FFC02060"/>
        <bgColor indexed="64"/>
      </patternFill>
    </fill>
    <fill>
      <patternFill patternType="solid">
        <fgColor rgb="FFC02080"/>
        <bgColor indexed="64"/>
      </patternFill>
    </fill>
    <fill>
      <patternFill patternType="solid">
        <fgColor rgb="FFC020A0"/>
        <bgColor indexed="64"/>
      </patternFill>
    </fill>
    <fill>
      <patternFill patternType="solid">
        <fgColor rgb="FFC020C0"/>
        <bgColor indexed="64"/>
      </patternFill>
    </fill>
    <fill>
      <patternFill patternType="solid">
        <fgColor rgb="FFC020E0"/>
        <bgColor indexed="64"/>
      </patternFill>
    </fill>
    <fill>
      <patternFill patternType="solid">
        <fgColor rgb="FFC020FF"/>
        <bgColor indexed="64"/>
      </patternFill>
    </fill>
    <fill>
      <patternFill patternType="solid">
        <fgColor rgb="FF00009C"/>
        <bgColor indexed="64"/>
      </patternFill>
    </fill>
    <fill>
      <patternFill patternType="solid">
        <fgColor rgb="FFDCD300"/>
        <bgColor indexed="64"/>
      </patternFill>
    </fill>
    <fill>
      <patternFill patternType="solid">
        <fgColor rgb="FFEECBAD"/>
        <bgColor indexed="64"/>
      </patternFill>
    </fill>
    <fill>
      <patternFill patternType="solid">
        <fgColor rgb="FFC04000"/>
        <bgColor indexed="64"/>
      </patternFill>
    </fill>
    <fill>
      <patternFill patternType="solid">
        <fgColor rgb="FFC04020"/>
        <bgColor indexed="64"/>
      </patternFill>
    </fill>
    <fill>
      <patternFill patternType="solid">
        <fgColor rgb="FFC04040"/>
        <bgColor indexed="64"/>
      </patternFill>
    </fill>
    <fill>
      <patternFill patternType="solid">
        <fgColor rgb="FFC04060"/>
        <bgColor indexed="64"/>
      </patternFill>
    </fill>
    <fill>
      <patternFill patternType="solid">
        <fgColor rgb="FFC04080"/>
        <bgColor indexed="64"/>
      </patternFill>
    </fill>
    <fill>
      <patternFill patternType="solid">
        <fgColor rgb="FFC040A0"/>
        <bgColor indexed="64"/>
      </patternFill>
    </fill>
    <fill>
      <patternFill patternType="solid">
        <fgColor rgb="FFC040C0"/>
        <bgColor indexed="64"/>
      </patternFill>
    </fill>
    <fill>
      <patternFill patternType="solid">
        <fgColor rgb="FFC040E0"/>
        <bgColor indexed="64"/>
      </patternFill>
    </fill>
    <fill>
      <patternFill patternType="solid">
        <fgColor rgb="FFC040FF"/>
        <bgColor indexed="64"/>
      </patternFill>
    </fill>
    <fill>
      <patternFill patternType="solid">
        <fgColor rgb="FF1B019B"/>
        <bgColor indexed="64"/>
      </patternFill>
    </fill>
    <fill>
      <patternFill patternType="solid">
        <fgColor rgb="FFB9B57D"/>
        <bgColor indexed="64"/>
      </patternFill>
    </fill>
    <fill>
      <patternFill patternType="solid">
        <fgColor rgb="FFF5CCB0"/>
        <bgColor indexed="64"/>
      </patternFill>
    </fill>
    <fill>
      <patternFill patternType="solid">
        <fgColor rgb="FFC06000"/>
        <bgColor indexed="64"/>
      </patternFill>
    </fill>
    <fill>
      <patternFill patternType="solid">
        <fgColor rgb="FFC06020"/>
        <bgColor indexed="64"/>
      </patternFill>
    </fill>
    <fill>
      <patternFill patternType="solid">
        <fgColor rgb="FFC06040"/>
        <bgColor indexed="64"/>
      </patternFill>
    </fill>
    <fill>
      <patternFill patternType="solid">
        <fgColor rgb="FFC06060"/>
        <bgColor indexed="64"/>
      </patternFill>
    </fill>
    <fill>
      <patternFill patternType="solid">
        <fgColor rgb="FFC06080"/>
        <bgColor indexed="64"/>
      </patternFill>
    </fill>
    <fill>
      <patternFill patternType="solid">
        <fgColor rgb="FFC060A0"/>
        <bgColor indexed="64"/>
      </patternFill>
    </fill>
    <fill>
      <patternFill patternType="solid">
        <fgColor rgb="FFC060C0"/>
        <bgColor indexed="64"/>
      </patternFill>
    </fill>
    <fill>
      <patternFill patternType="solid">
        <fgColor rgb="FFC060E0"/>
        <bgColor indexed="64"/>
      </patternFill>
    </fill>
    <fill>
      <patternFill patternType="solid">
        <fgColor rgb="FFC060FF"/>
        <bgColor indexed="64"/>
      </patternFill>
    </fill>
    <fill>
      <patternFill patternType="solid">
        <fgColor rgb="FF4E5180"/>
        <bgColor indexed="64"/>
      </patternFill>
    </fill>
    <fill>
      <patternFill patternType="solid">
        <fgColor rgb="FFB9B276"/>
        <bgColor indexed="64"/>
      </patternFill>
    </fill>
    <fill>
      <patternFill patternType="solid">
        <fgColor rgb="FFECD5C5"/>
        <bgColor indexed="64"/>
      </patternFill>
    </fill>
    <fill>
      <patternFill patternType="solid">
        <fgColor rgb="FFC08000"/>
        <bgColor indexed="64"/>
      </patternFill>
    </fill>
    <fill>
      <patternFill patternType="solid">
        <fgColor rgb="FFC08020"/>
        <bgColor indexed="64"/>
      </patternFill>
    </fill>
    <fill>
      <patternFill patternType="solid">
        <fgColor rgb="FFC08040"/>
        <bgColor indexed="64"/>
      </patternFill>
    </fill>
    <fill>
      <patternFill patternType="solid">
        <fgColor rgb="FFC08060"/>
        <bgColor indexed="64"/>
      </patternFill>
    </fill>
    <fill>
      <patternFill patternType="solid">
        <fgColor rgb="FFC08080"/>
        <bgColor indexed="64"/>
      </patternFill>
    </fill>
    <fill>
      <patternFill patternType="solid">
        <fgColor rgb="FFC080A0"/>
        <bgColor indexed="64"/>
      </patternFill>
    </fill>
    <fill>
      <patternFill patternType="solid">
        <fgColor rgb="FFC080C0"/>
        <bgColor indexed="64"/>
      </patternFill>
    </fill>
    <fill>
      <patternFill patternType="solid">
        <fgColor rgb="FFC080E0"/>
        <bgColor indexed="64"/>
      </patternFill>
    </fill>
    <fill>
      <patternFill patternType="solid">
        <fgColor rgb="FFC080FF"/>
        <bgColor indexed="64"/>
      </patternFill>
    </fill>
    <fill>
      <patternFill patternType="solid">
        <fgColor rgb="FF23238E"/>
        <bgColor indexed="64"/>
      </patternFill>
    </fill>
    <fill>
      <patternFill patternType="solid">
        <fgColor rgb="FFBDB76B"/>
        <bgColor indexed="64"/>
      </patternFill>
    </fill>
    <fill>
      <patternFill patternType="solid">
        <fgColor rgb="FFFFDAB9"/>
        <bgColor indexed="64"/>
      </patternFill>
    </fill>
    <fill>
      <patternFill patternType="solid">
        <fgColor rgb="FFC0A000"/>
        <bgColor indexed="64"/>
      </patternFill>
    </fill>
    <fill>
      <patternFill patternType="solid">
        <fgColor rgb="FFC0A020"/>
        <bgColor indexed="64"/>
      </patternFill>
    </fill>
    <fill>
      <patternFill patternType="solid">
        <fgColor rgb="FFC0A040"/>
        <bgColor indexed="64"/>
      </patternFill>
    </fill>
    <fill>
      <patternFill patternType="solid">
        <fgColor rgb="FFC0A060"/>
        <bgColor indexed="64"/>
      </patternFill>
    </fill>
    <fill>
      <patternFill patternType="solid">
        <fgColor rgb="FFC0A080"/>
        <bgColor indexed="64"/>
      </patternFill>
    </fill>
    <fill>
      <patternFill patternType="solid">
        <fgColor rgb="FFC0A0A0"/>
        <bgColor indexed="64"/>
      </patternFill>
    </fill>
    <fill>
      <patternFill patternType="solid">
        <fgColor rgb="FFC0A0C0"/>
        <bgColor indexed="64"/>
      </patternFill>
    </fill>
    <fill>
      <patternFill patternType="solid">
        <fgColor rgb="FFC0A0E0"/>
        <bgColor indexed="64"/>
      </patternFill>
    </fill>
    <fill>
      <patternFill patternType="solid">
        <fgColor rgb="FFC0A0FF"/>
        <bgColor indexed="64"/>
      </patternFill>
    </fill>
    <fill>
      <patternFill patternType="solid">
        <fgColor rgb="FF00008B"/>
        <bgColor indexed="64"/>
      </patternFill>
    </fill>
    <fill>
      <patternFill patternType="solid">
        <fgColor rgb="FFAFA77B"/>
        <bgColor indexed="64"/>
      </patternFill>
    </fill>
    <fill>
      <patternFill patternType="solid">
        <fgColor rgb="FFEEE5DE"/>
        <bgColor indexed="64"/>
      </patternFill>
    </fill>
    <fill>
      <patternFill patternType="solid">
        <fgColor rgb="FFC0C000"/>
        <bgColor indexed="64"/>
      </patternFill>
    </fill>
    <fill>
      <patternFill patternType="solid">
        <fgColor rgb="FFC0C020"/>
        <bgColor indexed="64"/>
      </patternFill>
    </fill>
    <fill>
      <patternFill patternType="solid">
        <fgColor rgb="FFC0C040"/>
        <bgColor indexed="64"/>
      </patternFill>
    </fill>
    <fill>
      <patternFill patternType="solid">
        <fgColor rgb="FFC0C060"/>
        <bgColor indexed="64"/>
      </patternFill>
    </fill>
    <fill>
      <patternFill patternType="solid">
        <fgColor rgb="FFC0C080"/>
        <bgColor indexed="64"/>
      </patternFill>
    </fill>
    <fill>
      <patternFill patternType="solid">
        <fgColor rgb="FFC0C0A0"/>
        <bgColor indexed="64"/>
      </patternFill>
    </fill>
    <fill>
      <patternFill patternType="solid">
        <fgColor rgb="FFC0C0C0"/>
        <bgColor indexed="64"/>
      </patternFill>
    </fill>
    <fill>
      <patternFill patternType="solid">
        <fgColor rgb="FFC0C0E0"/>
        <bgColor indexed="64"/>
      </patternFill>
    </fill>
    <fill>
      <patternFill patternType="solid">
        <fgColor rgb="FFC0C0FF"/>
        <bgColor indexed="64"/>
      </patternFill>
    </fill>
    <fill>
      <patternFill patternType="solid">
        <fgColor rgb="FF241882"/>
        <bgColor indexed="64"/>
      </patternFill>
    </fill>
    <fill>
      <patternFill patternType="solid">
        <fgColor rgb="FFB9B459"/>
        <bgColor indexed="64"/>
      </patternFill>
    </fill>
    <fill>
      <patternFill patternType="solid">
        <fgColor rgb="FFFFF5EE"/>
        <bgColor indexed="64"/>
      </patternFill>
    </fill>
    <fill>
      <patternFill patternType="solid">
        <fgColor rgb="FFC0E000"/>
        <bgColor indexed="64"/>
      </patternFill>
    </fill>
    <fill>
      <patternFill patternType="solid">
        <fgColor rgb="FFC0E020"/>
        <bgColor indexed="64"/>
      </patternFill>
    </fill>
    <fill>
      <patternFill patternType="solid">
        <fgColor rgb="FFC0E040"/>
        <bgColor indexed="64"/>
      </patternFill>
    </fill>
    <fill>
      <patternFill patternType="solid">
        <fgColor rgb="FFC0E060"/>
        <bgColor indexed="64"/>
      </patternFill>
    </fill>
    <fill>
      <patternFill patternType="solid">
        <fgColor rgb="FFC0E080"/>
        <bgColor indexed="64"/>
      </patternFill>
    </fill>
    <fill>
      <patternFill patternType="solid">
        <fgColor rgb="FFC0E0A0"/>
        <bgColor indexed="64"/>
      </patternFill>
    </fill>
    <fill>
      <patternFill patternType="solid">
        <fgColor rgb="FFC0E0C0"/>
        <bgColor indexed="64"/>
      </patternFill>
    </fill>
    <fill>
      <patternFill patternType="solid">
        <fgColor rgb="FFC0E0E0"/>
        <bgColor indexed="64"/>
      </patternFill>
    </fill>
    <fill>
      <patternFill patternType="solid">
        <fgColor rgb="FFC0E0FF"/>
        <bgColor indexed="64"/>
      </patternFill>
    </fill>
    <fill>
      <patternFill patternType="solid">
        <fgColor rgb="FFBEB72E"/>
        <bgColor indexed="64"/>
      </patternFill>
    </fill>
    <fill>
      <patternFill patternType="solid">
        <fgColor rgb="FFEE9A49"/>
        <bgColor indexed="64"/>
      </patternFill>
    </fill>
    <fill>
      <patternFill patternType="solid">
        <fgColor rgb="FFC0FF00"/>
        <bgColor indexed="64"/>
      </patternFill>
    </fill>
    <fill>
      <patternFill patternType="solid">
        <fgColor rgb="FFC0FF20"/>
        <bgColor indexed="64"/>
      </patternFill>
    </fill>
    <fill>
      <patternFill patternType="solid">
        <fgColor rgb="FFC0FF40"/>
        <bgColor indexed="64"/>
      </patternFill>
    </fill>
    <fill>
      <patternFill patternType="solid">
        <fgColor rgb="FFC0FF60"/>
        <bgColor indexed="64"/>
      </patternFill>
    </fill>
    <fill>
      <patternFill patternType="solid">
        <fgColor rgb="FFC0FF80"/>
        <bgColor indexed="64"/>
      </patternFill>
    </fill>
    <fill>
      <patternFill patternType="solid">
        <fgColor rgb="FFC0FFA0"/>
        <bgColor indexed="64"/>
      </patternFill>
    </fill>
    <fill>
      <patternFill patternType="solid">
        <fgColor rgb="FFC0FFC0"/>
        <bgColor indexed="64"/>
      </patternFill>
    </fill>
    <fill>
      <patternFill patternType="solid">
        <fgColor rgb="FFC0FFE0"/>
        <bgColor indexed="64"/>
      </patternFill>
    </fill>
    <fill>
      <patternFill patternType="solid">
        <fgColor rgb="FFC0FFFF"/>
        <bgColor indexed="64"/>
      </patternFill>
    </fill>
    <fill>
      <patternFill patternType="solid">
        <fgColor rgb="FF42426F"/>
        <bgColor indexed="64"/>
      </patternFill>
    </fill>
    <fill>
      <patternFill patternType="solid">
        <fgColor rgb="FFB5A642"/>
        <bgColor indexed="64"/>
      </patternFill>
    </fill>
    <fill>
      <patternFill patternType="solid">
        <fgColor rgb="FFCDAF95"/>
        <bgColor indexed="64"/>
      </patternFill>
    </fill>
    <fill>
      <patternFill patternType="solid">
        <fgColor rgb="FFE00000"/>
        <bgColor indexed="64"/>
      </patternFill>
    </fill>
    <fill>
      <patternFill patternType="solid">
        <fgColor rgb="FFE00020"/>
        <bgColor indexed="64"/>
      </patternFill>
    </fill>
    <fill>
      <patternFill patternType="solid">
        <fgColor rgb="FFE00040"/>
        <bgColor indexed="64"/>
      </patternFill>
    </fill>
    <fill>
      <patternFill patternType="solid">
        <fgColor rgb="FFE00060"/>
        <bgColor indexed="64"/>
      </patternFill>
    </fill>
    <fill>
      <patternFill patternType="solid">
        <fgColor rgb="FFE00080"/>
        <bgColor indexed="64"/>
      </patternFill>
    </fill>
    <fill>
      <patternFill patternType="solid">
        <fgColor rgb="FFE000A0"/>
        <bgColor indexed="64"/>
      </patternFill>
    </fill>
    <fill>
      <patternFill patternType="solid">
        <fgColor rgb="FFE000C0"/>
        <bgColor indexed="64"/>
      </patternFill>
    </fill>
    <fill>
      <patternFill patternType="solid">
        <fgColor rgb="FFE000E0"/>
        <bgColor indexed="64"/>
      </patternFill>
    </fill>
    <fill>
      <patternFill patternType="solid">
        <fgColor rgb="FFE000FF"/>
        <bgColor indexed="64"/>
      </patternFill>
    </fill>
    <fill>
      <patternFill patternType="solid">
        <fgColor rgb="FF30267A"/>
        <bgColor indexed="64"/>
      </patternFill>
    </fill>
    <fill>
      <patternFill patternType="solid">
        <fgColor rgb="FF8B8878"/>
        <bgColor indexed="64"/>
      </patternFill>
    </fill>
    <fill>
      <patternFill patternType="solid">
        <fgColor rgb="FFF6A600"/>
        <bgColor indexed="64"/>
      </patternFill>
    </fill>
    <fill>
      <patternFill patternType="solid">
        <fgColor rgb="FFE02000"/>
        <bgColor indexed="64"/>
      </patternFill>
    </fill>
    <fill>
      <patternFill patternType="solid">
        <fgColor rgb="FFE02020"/>
        <bgColor indexed="64"/>
      </patternFill>
    </fill>
    <fill>
      <patternFill patternType="solid">
        <fgColor rgb="FFE02040"/>
        <bgColor indexed="64"/>
      </patternFill>
    </fill>
    <fill>
      <patternFill patternType="solid">
        <fgColor rgb="FFE02060"/>
        <bgColor indexed="64"/>
      </patternFill>
    </fill>
    <fill>
      <patternFill patternType="solid">
        <fgColor rgb="FFE02080"/>
        <bgColor indexed="64"/>
      </patternFill>
    </fill>
    <fill>
      <patternFill patternType="solid">
        <fgColor rgb="FFE020A0"/>
        <bgColor indexed="64"/>
      </patternFill>
    </fill>
    <fill>
      <patternFill patternType="solid">
        <fgColor rgb="FFE020C0"/>
        <bgColor indexed="64"/>
      </patternFill>
    </fill>
    <fill>
      <patternFill patternType="solid">
        <fgColor rgb="FFE020E0"/>
        <bgColor indexed="64"/>
      </patternFill>
    </fill>
    <fill>
      <patternFill patternType="solid">
        <fgColor rgb="FFE020FF"/>
        <bgColor indexed="64"/>
      </patternFill>
    </fill>
    <fill>
      <patternFill patternType="solid">
        <fgColor rgb="FF21177D"/>
        <bgColor indexed="64"/>
      </patternFill>
    </fill>
    <fill>
      <patternFill patternType="solid">
        <fgColor rgb="FF8A8776"/>
        <bgColor indexed="64"/>
      </patternFill>
    </fill>
    <fill>
      <patternFill patternType="solid">
        <fgColor rgb="FFE7A854"/>
        <bgColor indexed="64"/>
      </patternFill>
    </fill>
    <fill>
      <patternFill patternType="solid">
        <fgColor rgb="FFE04000"/>
        <bgColor indexed="64"/>
      </patternFill>
    </fill>
    <fill>
      <patternFill patternType="solid">
        <fgColor rgb="FFE04020"/>
        <bgColor indexed="64"/>
      </patternFill>
    </fill>
    <fill>
      <patternFill patternType="solid">
        <fgColor rgb="FFE04040"/>
        <bgColor indexed="64"/>
      </patternFill>
    </fill>
    <fill>
      <patternFill patternType="solid">
        <fgColor rgb="FFE04060"/>
        <bgColor indexed="64"/>
      </patternFill>
    </fill>
    <fill>
      <patternFill patternType="solid">
        <fgColor rgb="FFE04080"/>
        <bgColor indexed="64"/>
      </patternFill>
    </fill>
    <fill>
      <patternFill patternType="solid">
        <fgColor rgb="FFE040A0"/>
        <bgColor indexed="64"/>
      </patternFill>
    </fill>
    <fill>
      <patternFill patternType="solid">
        <fgColor rgb="FFE040C0"/>
        <bgColor indexed="64"/>
      </patternFill>
    </fill>
    <fill>
      <patternFill patternType="solid">
        <fgColor rgb="FFE040E0"/>
        <bgColor indexed="64"/>
      </patternFill>
    </fill>
    <fill>
      <patternFill patternType="solid">
        <fgColor rgb="FFE040FF"/>
        <bgColor indexed="64"/>
      </patternFill>
    </fill>
    <fill>
      <patternFill patternType="solid">
        <fgColor rgb="FF191970"/>
        <bgColor indexed="64"/>
      </patternFill>
    </fill>
    <fill>
      <patternFill patternType="solid">
        <fgColor rgb="FF8B8970"/>
        <bgColor indexed="64"/>
      </patternFill>
    </fill>
    <fill>
      <patternFill patternType="solid">
        <fgColor rgb="FFC2AC99"/>
        <bgColor indexed="64"/>
      </patternFill>
    </fill>
    <fill>
      <patternFill patternType="solid">
        <fgColor rgb="FFE06000"/>
        <bgColor indexed="64"/>
      </patternFill>
    </fill>
    <fill>
      <patternFill patternType="solid">
        <fgColor rgb="FFE06020"/>
        <bgColor indexed="64"/>
      </patternFill>
    </fill>
    <fill>
      <patternFill patternType="solid">
        <fgColor rgb="FFE06040"/>
        <bgColor indexed="64"/>
      </patternFill>
    </fill>
    <fill>
      <patternFill patternType="solid">
        <fgColor rgb="FFE06060"/>
        <bgColor indexed="64"/>
      </patternFill>
    </fill>
    <fill>
      <patternFill patternType="solid">
        <fgColor rgb="FFE06080"/>
        <bgColor indexed="64"/>
      </patternFill>
    </fill>
    <fill>
      <patternFill patternType="solid">
        <fgColor rgb="FFE060A0"/>
        <bgColor indexed="64"/>
      </patternFill>
    </fill>
    <fill>
      <patternFill patternType="solid">
        <fgColor rgb="FFE060C0"/>
        <bgColor indexed="64"/>
      </patternFill>
    </fill>
    <fill>
      <patternFill patternType="solid">
        <fgColor rgb="FFE060E0"/>
        <bgColor indexed="64"/>
      </patternFill>
    </fill>
    <fill>
      <patternFill patternType="solid">
        <fgColor rgb="FFE060FF"/>
        <bgColor indexed="64"/>
      </patternFill>
    </fill>
    <fill>
      <patternFill patternType="solid">
        <fgColor rgb="FF0F056B"/>
        <bgColor indexed="64"/>
      </patternFill>
    </fill>
    <fill>
      <patternFill patternType="solid">
        <fgColor rgb="FF8C8767"/>
        <bgColor indexed="64"/>
      </patternFill>
    </fill>
    <fill>
      <patternFill patternType="solid">
        <fgColor rgb="FFEE9A00"/>
        <bgColor indexed="64"/>
      </patternFill>
    </fill>
    <fill>
      <patternFill patternType="solid">
        <fgColor rgb="FFE08000"/>
        <bgColor indexed="64"/>
      </patternFill>
    </fill>
    <fill>
      <patternFill patternType="solid">
        <fgColor rgb="FFE08020"/>
        <bgColor indexed="64"/>
      </patternFill>
    </fill>
    <fill>
      <patternFill patternType="solid">
        <fgColor rgb="FFE08040"/>
        <bgColor indexed="64"/>
      </patternFill>
    </fill>
    <fill>
      <patternFill patternType="solid">
        <fgColor rgb="FFE08060"/>
        <bgColor indexed="64"/>
      </patternFill>
    </fill>
    <fill>
      <patternFill patternType="solid">
        <fgColor rgb="FFE08080"/>
        <bgColor indexed="64"/>
      </patternFill>
    </fill>
    <fill>
      <patternFill patternType="solid">
        <fgColor rgb="FFE080A0"/>
        <bgColor indexed="64"/>
      </patternFill>
    </fill>
    <fill>
      <patternFill patternType="solid">
        <fgColor rgb="FFE080C0"/>
        <bgColor indexed="64"/>
      </patternFill>
    </fill>
    <fill>
      <patternFill patternType="solid">
        <fgColor rgb="FFE080E0"/>
        <bgColor indexed="64"/>
      </patternFill>
    </fill>
    <fill>
      <patternFill patternType="solid">
        <fgColor rgb="FFE080FF"/>
        <bgColor indexed="64"/>
      </patternFill>
    </fill>
    <fill>
      <patternFill patternType="solid">
        <fgColor rgb="FF272458"/>
        <bgColor indexed="64"/>
      </patternFill>
    </fill>
    <fill>
      <patternFill patternType="solid">
        <fgColor rgb="FF8B864E"/>
        <bgColor indexed="64"/>
      </patternFill>
    </fill>
    <fill>
      <patternFill patternType="solid">
        <fgColor rgb="FFEAA221"/>
        <bgColor indexed="64"/>
      </patternFill>
    </fill>
    <fill>
      <patternFill patternType="solid">
        <fgColor rgb="FFE0A000"/>
        <bgColor indexed="64"/>
      </patternFill>
    </fill>
    <fill>
      <patternFill patternType="solid">
        <fgColor rgb="FFE0A020"/>
        <bgColor indexed="64"/>
      </patternFill>
    </fill>
    <fill>
      <patternFill patternType="solid">
        <fgColor rgb="FFE0A040"/>
        <bgColor indexed="64"/>
      </patternFill>
    </fill>
    <fill>
      <patternFill patternType="solid">
        <fgColor rgb="FFE0A060"/>
        <bgColor indexed="64"/>
      </patternFill>
    </fill>
    <fill>
      <patternFill patternType="solid">
        <fgColor rgb="FFE0A080"/>
        <bgColor indexed="64"/>
      </patternFill>
    </fill>
    <fill>
      <patternFill patternType="solid">
        <fgColor rgb="FFE0A0A0"/>
        <bgColor indexed="64"/>
      </patternFill>
    </fill>
    <fill>
      <patternFill patternType="solid">
        <fgColor rgb="FFE0A0C0"/>
        <bgColor indexed="64"/>
      </patternFill>
    </fill>
    <fill>
      <patternFill patternType="solid">
        <fgColor rgb="FFE0A0E0"/>
        <bgColor indexed="64"/>
      </patternFill>
    </fill>
    <fill>
      <patternFill patternType="solid">
        <fgColor rgb="FFE0A0FF"/>
        <bgColor indexed="64"/>
      </patternFill>
    </fill>
    <fill>
      <patternFill patternType="solid">
        <fgColor rgb="FF2F2F4F"/>
        <bgColor indexed="64"/>
      </patternFill>
    </fill>
    <fill>
      <patternFill patternType="solid">
        <fgColor rgb="FF8B814C"/>
        <bgColor indexed="64"/>
      </patternFill>
    </fill>
    <fill>
      <patternFill patternType="solid">
        <fgColor rgb="FFDD985C"/>
        <bgColor indexed="64"/>
      </patternFill>
    </fill>
    <fill>
      <patternFill patternType="solid">
        <fgColor rgb="FFE0C000"/>
        <bgColor indexed="64"/>
      </patternFill>
    </fill>
    <fill>
      <patternFill patternType="solid">
        <fgColor rgb="FFE0C020"/>
        <bgColor indexed="64"/>
      </patternFill>
    </fill>
    <fill>
      <patternFill patternType="solid">
        <fgColor rgb="FFE0C040"/>
        <bgColor indexed="64"/>
      </patternFill>
    </fill>
    <fill>
      <patternFill patternType="solid">
        <fgColor rgb="FFE0C060"/>
        <bgColor indexed="64"/>
      </patternFill>
    </fill>
    <fill>
      <patternFill patternType="solid">
        <fgColor rgb="FFE0C080"/>
        <bgColor indexed="64"/>
      </patternFill>
    </fill>
    <fill>
      <patternFill patternType="solid">
        <fgColor rgb="FFE0C0A0"/>
        <bgColor indexed="64"/>
      </patternFill>
    </fill>
    <fill>
      <patternFill patternType="solid">
        <fgColor rgb="FFE0C0C0"/>
        <bgColor indexed="64"/>
      </patternFill>
    </fill>
    <fill>
      <patternFill patternType="solid">
        <fgColor rgb="FFE0C0E0"/>
        <bgColor indexed="64"/>
      </patternFill>
    </fill>
    <fill>
      <patternFill patternType="solid">
        <fgColor rgb="FFE0C0FF"/>
        <bgColor indexed="64"/>
      </patternFill>
    </fill>
    <fill>
      <patternFill patternType="solid">
        <fgColor rgb="FF252440"/>
        <bgColor indexed="64"/>
      </patternFill>
    </fill>
    <fill>
      <patternFill patternType="solid">
        <fgColor rgb="FF9B9400"/>
        <bgColor indexed="64"/>
      </patternFill>
    </fill>
    <fill>
      <patternFill patternType="solid">
        <fgColor rgb="FFDE9816"/>
        <bgColor indexed="64"/>
      </patternFill>
    </fill>
    <fill>
      <patternFill patternType="solid">
        <fgColor rgb="FFE0E000"/>
        <bgColor indexed="64"/>
      </patternFill>
    </fill>
    <fill>
      <patternFill patternType="solid">
        <fgColor rgb="FFE0E020"/>
        <bgColor indexed="64"/>
      </patternFill>
    </fill>
    <fill>
      <patternFill patternType="solid">
        <fgColor rgb="FFE0E040"/>
        <bgColor indexed="64"/>
      </patternFill>
    </fill>
    <fill>
      <patternFill patternType="solid">
        <fgColor rgb="FFE0E060"/>
        <bgColor indexed="64"/>
      </patternFill>
    </fill>
    <fill>
      <patternFill patternType="solid">
        <fgColor rgb="FFE0E080"/>
        <bgColor indexed="64"/>
      </patternFill>
    </fill>
    <fill>
      <patternFill patternType="solid">
        <fgColor rgb="FFE0E0A0"/>
        <bgColor indexed="64"/>
      </patternFill>
    </fill>
    <fill>
      <patternFill patternType="solid">
        <fgColor rgb="FFE0E0C0"/>
        <bgColor indexed="64"/>
      </patternFill>
    </fill>
    <fill>
      <patternFill patternType="solid">
        <fgColor rgb="FFE0E0E0"/>
        <bgColor indexed="64"/>
      </patternFill>
    </fill>
    <fill>
      <patternFill patternType="solid">
        <fgColor rgb="FFE0E0FF"/>
        <bgColor indexed="64"/>
      </patternFill>
    </fill>
    <fill>
      <patternFill patternType="solid">
        <fgColor rgb="FF000010"/>
        <bgColor indexed="64"/>
      </patternFill>
    </fill>
    <fill>
      <patternFill patternType="solid">
        <fgColor rgb="FF867E36"/>
        <bgColor indexed="64"/>
      </patternFill>
    </fill>
    <fill>
      <patternFill patternType="solid">
        <fgColor rgb="FFD98719"/>
        <bgColor indexed="64"/>
      </patternFill>
    </fill>
    <fill>
      <patternFill patternType="solid">
        <fgColor rgb="FFE0FF00"/>
        <bgColor indexed="64"/>
      </patternFill>
    </fill>
    <fill>
      <patternFill patternType="solid">
        <fgColor rgb="FFE0FF20"/>
        <bgColor indexed="64"/>
      </patternFill>
    </fill>
    <fill>
      <patternFill patternType="solid">
        <fgColor rgb="FFE0FF40"/>
        <bgColor indexed="64"/>
      </patternFill>
    </fill>
    <fill>
      <patternFill patternType="solid">
        <fgColor rgb="FFE0FF60"/>
        <bgColor indexed="64"/>
      </patternFill>
    </fill>
    <fill>
      <patternFill patternType="solid">
        <fgColor rgb="FFE0FF80"/>
        <bgColor indexed="64"/>
      </patternFill>
    </fill>
    <fill>
      <patternFill patternType="solid">
        <fgColor rgb="FFE0FFA0"/>
        <bgColor indexed="64"/>
      </patternFill>
    </fill>
    <fill>
      <patternFill patternType="solid">
        <fgColor rgb="FFE0FFC0"/>
        <bgColor indexed="64"/>
      </patternFill>
    </fill>
    <fill>
      <patternFill patternType="solid">
        <fgColor rgb="FFE0FFE0"/>
        <bgColor indexed="64"/>
      </patternFill>
    </fill>
    <fill>
      <patternFill patternType="solid">
        <fgColor rgb="FFE0FFFF"/>
        <bgColor indexed="64"/>
      </patternFill>
    </fill>
    <fill>
      <patternFill patternType="solid">
        <fgColor rgb="FF2C75FF"/>
        <bgColor indexed="64"/>
      </patternFill>
    </fill>
    <fill>
      <patternFill patternType="solid">
        <fgColor rgb="FF57554C"/>
        <bgColor indexed="64"/>
      </patternFill>
    </fill>
    <fill>
      <patternFill patternType="solid">
        <fgColor rgb="FFCD853F"/>
        <bgColor indexed="64"/>
      </patternFill>
    </fill>
    <fill>
      <patternFill patternType="solid">
        <fgColor rgb="FFFF0020"/>
        <bgColor indexed="64"/>
      </patternFill>
    </fill>
    <fill>
      <patternFill patternType="solid">
        <fgColor rgb="FFFF0040"/>
        <bgColor indexed="64"/>
      </patternFill>
    </fill>
    <fill>
      <patternFill patternType="solid">
        <fgColor rgb="FFFF0060"/>
        <bgColor indexed="64"/>
      </patternFill>
    </fill>
    <fill>
      <patternFill patternType="solid">
        <fgColor rgb="FFFF0080"/>
        <bgColor indexed="64"/>
      </patternFill>
    </fill>
    <fill>
      <patternFill patternType="solid">
        <fgColor rgb="FFFF00A0"/>
        <bgColor indexed="64"/>
      </patternFill>
    </fill>
    <fill>
      <patternFill patternType="solid">
        <fgColor rgb="FFFF00C0"/>
        <bgColor indexed="64"/>
      </patternFill>
    </fill>
    <fill>
      <patternFill patternType="solid">
        <fgColor rgb="FFFF00E0"/>
        <bgColor indexed="64"/>
      </patternFill>
    </fill>
    <fill>
      <patternFill patternType="solid">
        <fgColor rgb="FF4876FF"/>
        <bgColor indexed="64"/>
      </patternFill>
    </fill>
    <fill>
      <patternFill patternType="solid">
        <fgColor rgb="FF5B5842"/>
        <bgColor indexed="64"/>
      </patternFill>
    </fill>
    <fill>
      <patternFill patternType="solid">
        <fgColor rgb="FFCD8500"/>
        <bgColor indexed="64"/>
      </patternFill>
    </fill>
    <fill>
      <patternFill patternType="solid">
        <fgColor rgb="FFFF2000"/>
        <bgColor indexed="64"/>
      </patternFill>
    </fill>
    <fill>
      <patternFill patternType="solid">
        <fgColor rgb="FFFF2020"/>
        <bgColor indexed="64"/>
      </patternFill>
    </fill>
    <fill>
      <patternFill patternType="solid">
        <fgColor rgb="FFFF2040"/>
        <bgColor indexed="64"/>
      </patternFill>
    </fill>
    <fill>
      <patternFill patternType="solid">
        <fgColor rgb="FFFF2060"/>
        <bgColor indexed="64"/>
      </patternFill>
    </fill>
    <fill>
      <patternFill patternType="solid">
        <fgColor rgb="FFFF2080"/>
        <bgColor indexed="64"/>
      </patternFill>
    </fill>
    <fill>
      <patternFill patternType="solid">
        <fgColor rgb="FFFF20A0"/>
        <bgColor indexed="64"/>
      </patternFill>
    </fill>
    <fill>
      <patternFill patternType="solid">
        <fgColor rgb="FFFF20C0"/>
        <bgColor indexed="64"/>
      </patternFill>
    </fill>
    <fill>
      <patternFill patternType="solid">
        <fgColor rgb="FFFF20E0"/>
        <bgColor indexed="64"/>
      </patternFill>
    </fill>
    <fill>
      <patternFill patternType="solid">
        <fgColor rgb="FFFF20FF"/>
        <bgColor indexed="64"/>
      </patternFill>
    </fill>
    <fill>
      <patternFill patternType="solid">
        <fgColor rgb="FFB3BCE2"/>
        <bgColor indexed="64"/>
      </patternFill>
    </fill>
    <fill>
      <patternFill patternType="solid">
        <fgColor rgb="FF665D1E"/>
        <bgColor indexed="64"/>
      </patternFill>
    </fill>
    <fill>
      <patternFill patternType="solid">
        <fgColor rgb="FFC98500"/>
        <bgColor indexed="64"/>
      </patternFill>
    </fill>
    <fill>
      <patternFill patternType="solid">
        <fgColor rgb="FFFF4000"/>
        <bgColor indexed="64"/>
      </patternFill>
    </fill>
    <fill>
      <patternFill patternType="solid">
        <fgColor rgb="FFFF4020"/>
        <bgColor indexed="64"/>
      </patternFill>
    </fill>
    <fill>
      <patternFill patternType="solid">
        <fgColor rgb="FFFF4040"/>
        <bgColor indexed="64"/>
      </patternFill>
    </fill>
    <fill>
      <patternFill patternType="solid">
        <fgColor rgb="FFFF4060"/>
        <bgColor indexed="64"/>
      </patternFill>
    </fill>
    <fill>
      <patternFill patternType="solid">
        <fgColor rgb="FFFF4080"/>
        <bgColor indexed="64"/>
      </patternFill>
    </fill>
    <fill>
      <patternFill patternType="solid">
        <fgColor rgb="FFFF40A0"/>
        <bgColor indexed="64"/>
      </patternFill>
    </fill>
    <fill>
      <patternFill patternType="solid">
        <fgColor rgb="FFFF40C0"/>
        <bgColor indexed="64"/>
      </patternFill>
    </fill>
    <fill>
      <patternFill patternType="solid">
        <fgColor rgb="FFFF40E0"/>
        <bgColor indexed="64"/>
      </patternFill>
    </fill>
    <fill>
      <patternFill patternType="solid">
        <fgColor rgb="FFFF40FF"/>
        <bgColor indexed="64"/>
      </patternFill>
    </fill>
    <fill>
      <patternFill patternType="solid">
        <fgColor rgb="FFE6E8FA"/>
        <bgColor indexed="64"/>
      </patternFill>
    </fill>
    <fill>
      <patternFill patternType="solid">
        <fgColor rgb="FF403D21"/>
        <bgColor indexed="64"/>
      </patternFill>
    </fill>
    <fill>
      <patternFill patternType="solid">
        <fgColor rgb="FFAE8964"/>
        <bgColor indexed="64"/>
      </patternFill>
    </fill>
    <fill>
      <patternFill patternType="solid">
        <fgColor rgb="FFFF6000"/>
        <bgColor indexed="64"/>
      </patternFill>
    </fill>
    <fill>
      <patternFill patternType="solid">
        <fgColor rgb="FFFF6020"/>
        <bgColor indexed="64"/>
      </patternFill>
    </fill>
    <fill>
      <patternFill patternType="solid">
        <fgColor rgb="FFFF6040"/>
        <bgColor indexed="64"/>
      </patternFill>
    </fill>
    <fill>
      <patternFill patternType="solid">
        <fgColor rgb="FFFF6060"/>
        <bgColor indexed="64"/>
      </patternFill>
    </fill>
    <fill>
      <patternFill patternType="solid">
        <fgColor rgb="FFFF6080"/>
        <bgColor indexed="64"/>
      </patternFill>
    </fill>
    <fill>
      <patternFill patternType="solid">
        <fgColor rgb="FFFF60A0"/>
        <bgColor indexed="64"/>
      </patternFill>
    </fill>
    <fill>
      <patternFill patternType="solid">
        <fgColor rgb="FFFF60C0"/>
        <bgColor indexed="64"/>
      </patternFill>
    </fill>
    <fill>
      <patternFill patternType="solid">
        <fgColor rgb="FFFF60E0"/>
        <bgColor indexed="64"/>
      </patternFill>
    </fill>
    <fill>
      <patternFill patternType="solid">
        <fgColor rgb="FFFF60FF"/>
        <bgColor indexed="64"/>
      </patternFill>
    </fill>
    <fill>
      <patternFill patternType="solid">
        <fgColor rgb="FF436EEE"/>
        <bgColor indexed="64"/>
      </patternFill>
    </fill>
    <fill>
      <patternFill patternType="solid">
        <fgColor rgb="FF363527"/>
        <bgColor indexed="64"/>
      </patternFill>
    </fill>
    <fill>
      <patternFill patternType="solid">
        <fgColor rgb="FFA68064"/>
        <bgColor indexed="64"/>
      </patternFill>
    </fill>
    <fill>
      <patternFill patternType="solid">
        <fgColor rgb="FFFF8000"/>
        <bgColor indexed="64"/>
      </patternFill>
    </fill>
    <fill>
      <patternFill patternType="solid">
        <fgColor rgb="FFFF8020"/>
        <bgColor indexed="64"/>
      </patternFill>
    </fill>
    <fill>
      <patternFill patternType="solid">
        <fgColor rgb="FFFF8040"/>
        <bgColor indexed="64"/>
      </patternFill>
    </fill>
    <fill>
      <patternFill patternType="solid">
        <fgColor rgb="FFFF8060"/>
        <bgColor indexed="64"/>
      </patternFill>
    </fill>
    <fill>
      <patternFill patternType="solid">
        <fgColor rgb="FFFF8080"/>
        <bgColor indexed="64"/>
      </patternFill>
    </fill>
    <fill>
      <patternFill patternType="solid">
        <fgColor rgb="FFFF80A0"/>
        <bgColor indexed="64"/>
      </patternFill>
    </fill>
    <fill>
      <patternFill patternType="solid">
        <fgColor rgb="FFFF80C0"/>
        <bgColor indexed="64"/>
      </patternFill>
    </fill>
    <fill>
      <patternFill patternType="solid">
        <fgColor rgb="FFFF80E0"/>
        <bgColor indexed="64"/>
      </patternFill>
    </fill>
    <fill>
      <patternFill patternType="solid">
        <fgColor rgb="FFFF80FF"/>
        <bgColor indexed="64"/>
      </patternFill>
    </fill>
    <fill>
      <patternFill patternType="solid">
        <fgColor rgb="FF4169E1"/>
        <bgColor indexed="64"/>
      </patternFill>
    </fill>
    <fill>
      <patternFill patternType="solid">
        <fgColor rgb="FF25241D"/>
        <bgColor indexed="64"/>
      </patternFill>
    </fill>
    <fill>
      <patternFill patternType="solid">
        <fgColor rgb="FFA67B5B"/>
        <bgColor indexed="64"/>
      </patternFill>
    </fill>
    <fill>
      <patternFill patternType="solid">
        <fgColor rgb="FFFFA000"/>
        <bgColor indexed="64"/>
      </patternFill>
    </fill>
    <fill>
      <patternFill patternType="solid">
        <fgColor rgb="FFFFA020"/>
        <bgColor indexed="64"/>
      </patternFill>
    </fill>
    <fill>
      <patternFill patternType="solid">
        <fgColor rgb="FFFFA040"/>
        <bgColor indexed="64"/>
      </patternFill>
    </fill>
    <fill>
      <patternFill patternType="solid">
        <fgColor rgb="FFFFA060"/>
        <bgColor indexed="64"/>
      </patternFill>
    </fill>
    <fill>
      <patternFill patternType="solid">
        <fgColor rgb="FFFFA080"/>
        <bgColor indexed="64"/>
      </patternFill>
    </fill>
    <fill>
      <patternFill patternType="solid">
        <fgColor rgb="FFFFA0A0"/>
        <bgColor indexed="64"/>
      </patternFill>
    </fill>
    <fill>
      <patternFill patternType="solid">
        <fgColor rgb="FFFFA0C0"/>
        <bgColor indexed="64"/>
      </patternFill>
    </fill>
    <fill>
      <patternFill patternType="solid">
        <fgColor rgb="FFFFA0E0"/>
        <bgColor indexed="64"/>
      </patternFill>
    </fill>
    <fill>
      <patternFill patternType="solid">
        <fgColor rgb="FFFFA0FF"/>
        <bgColor indexed="64"/>
      </patternFill>
    </fill>
    <fill>
      <patternFill patternType="solid">
        <fgColor rgb="FF8791BF"/>
        <bgColor indexed="64"/>
      </patternFill>
    </fill>
    <fill>
      <patternFill patternType="solid">
        <fgColor rgb="FF8B8682"/>
        <bgColor indexed="64"/>
      </patternFill>
    </fill>
    <fill>
      <patternFill patternType="solid">
        <fgColor rgb="FFFFC000"/>
        <bgColor indexed="64"/>
      </patternFill>
    </fill>
    <fill>
      <patternFill patternType="solid">
        <fgColor rgb="FFFFC020"/>
        <bgColor indexed="64"/>
      </patternFill>
    </fill>
    <fill>
      <patternFill patternType="solid">
        <fgColor rgb="FFFFC040"/>
        <bgColor indexed="64"/>
      </patternFill>
    </fill>
    <fill>
      <patternFill patternType="solid">
        <fgColor rgb="FFFFC060"/>
        <bgColor indexed="64"/>
      </patternFill>
    </fill>
    <fill>
      <patternFill patternType="solid">
        <fgColor rgb="FFFFC080"/>
        <bgColor indexed="64"/>
      </patternFill>
    </fill>
    <fill>
      <patternFill patternType="solid">
        <fgColor rgb="FFFFC0A0"/>
        <bgColor indexed="64"/>
      </patternFill>
    </fill>
    <fill>
      <patternFill patternType="solid">
        <fgColor rgb="FFFFC0C0"/>
        <bgColor indexed="64"/>
      </patternFill>
    </fill>
    <fill>
      <patternFill patternType="solid">
        <fgColor rgb="FFFFC0E0"/>
        <bgColor indexed="64"/>
      </patternFill>
    </fill>
    <fill>
      <patternFill patternType="solid">
        <fgColor rgb="FFFFC0FF"/>
        <bgColor indexed="64"/>
      </patternFill>
    </fill>
    <fill>
      <patternFill patternType="solid">
        <fgColor rgb="FF8C92AC"/>
        <bgColor indexed="64"/>
      </patternFill>
    </fill>
    <fill>
      <patternFill patternType="solid">
        <fgColor rgb="FFEE7AE9"/>
        <bgColor indexed="64"/>
      </patternFill>
    </fill>
    <fill>
      <patternFill patternType="solid">
        <fgColor rgb="FFB67823"/>
        <bgColor indexed="64"/>
      </patternFill>
    </fill>
    <fill>
      <patternFill patternType="solid">
        <fgColor rgb="FFFFE000"/>
        <bgColor indexed="64"/>
      </patternFill>
    </fill>
    <fill>
      <patternFill patternType="solid">
        <fgColor rgb="FFFFE020"/>
        <bgColor indexed="64"/>
      </patternFill>
    </fill>
    <fill>
      <patternFill patternType="solid">
        <fgColor rgb="FFFFE040"/>
        <bgColor indexed="64"/>
      </patternFill>
    </fill>
    <fill>
      <patternFill patternType="solid">
        <fgColor rgb="FFFFE060"/>
        <bgColor indexed="64"/>
      </patternFill>
    </fill>
    <fill>
      <patternFill patternType="solid">
        <fgColor rgb="FFFFE080"/>
        <bgColor indexed="64"/>
      </patternFill>
    </fill>
    <fill>
      <patternFill patternType="solid">
        <fgColor rgb="FFFFE0A0"/>
        <bgColor indexed="64"/>
      </patternFill>
    </fill>
    <fill>
      <patternFill patternType="solid">
        <fgColor rgb="FFFFE0C0"/>
        <bgColor indexed="64"/>
      </patternFill>
    </fill>
    <fill>
      <patternFill patternType="solid">
        <fgColor rgb="FFFFE0E0"/>
        <bgColor indexed="64"/>
      </patternFill>
    </fill>
    <fill>
      <patternFill patternType="solid">
        <fgColor rgb="FFFFE0FF"/>
        <bgColor indexed="64"/>
      </patternFill>
    </fill>
    <fill>
      <patternFill patternType="solid">
        <fgColor rgb="FF3A5FCD"/>
        <bgColor indexed="64"/>
      </patternFill>
    </fill>
    <fill>
      <patternFill patternType="solid">
        <fgColor rgb="FFEE82EE"/>
        <bgColor indexed="64"/>
      </patternFill>
    </fill>
    <fill>
      <patternFill patternType="solid">
        <fgColor rgb="FF958070"/>
        <bgColor indexed="64"/>
      </patternFill>
    </fill>
    <fill>
      <patternFill patternType="solid">
        <fgColor rgb="FFFFFF20"/>
        <bgColor indexed="64"/>
      </patternFill>
    </fill>
    <fill>
      <patternFill patternType="solid">
        <fgColor rgb="FFFFFF40"/>
        <bgColor indexed="64"/>
      </patternFill>
    </fill>
    <fill>
      <patternFill patternType="solid">
        <fgColor rgb="FFFFFF60"/>
        <bgColor indexed="64"/>
      </patternFill>
    </fill>
    <fill>
      <patternFill patternType="solid">
        <fgColor rgb="FFFFFF80"/>
        <bgColor indexed="64"/>
      </patternFill>
    </fill>
    <fill>
      <patternFill patternType="solid">
        <fgColor rgb="FFFFFFA0"/>
        <bgColor indexed="64"/>
      </patternFill>
    </fill>
    <fill>
      <patternFill patternType="solid">
        <fgColor rgb="FFFFFFC0"/>
        <bgColor indexed="64"/>
      </patternFill>
    </fill>
    <fill>
      <patternFill patternType="solid">
        <fgColor rgb="FF6C79B8"/>
        <bgColor indexed="64"/>
      </patternFill>
    </fill>
    <fill>
      <patternFill patternType="solid">
        <fgColor rgb="FFCDB5CD"/>
        <bgColor indexed="64"/>
      </patternFill>
    </fill>
    <fill>
      <patternFill patternType="solid">
        <fgColor rgb="FF8E8279"/>
        <bgColor indexed="64"/>
      </patternFill>
    </fill>
    <fill>
      <patternFill patternType="solid">
        <fgColor rgb="FF4156C5"/>
        <bgColor indexed="64"/>
      </patternFill>
    </fill>
    <fill>
      <patternFill patternType="solid">
        <fgColor rgb="FFDDA0DD"/>
        <bgColor indexed="64"/>
      </patternFill>
    </fill>
    <fill>
      <patternFill patternType="solid">
        <fgColor rgb="FF8B7765"/>
        <bgColor indexed="64"/>
      </patternFill>
    </fill>
    <fill>
      <patternFill patternType="solid">
        <fgColor rgb="FF686F8C"/>
        <bgColor indexed="64"/>
      </patternFill>
    </fill>
    <fill>
      <patternFill patternType="solid">
        <fgColor rgb="FFD8BFD8"/>
        <bgColor indexed="64"/>
      </patternFill>
    </fill>
    <fill>
      <patternFill patternType="solid">
        <fgColor rgb="FF996515"/>
        <bgColor indexed="64"/>
      </patternFill>
    </fill>
    <fill>
      <patternFill patternType="solid">
        <fgColor rgb="FF003399"/>
        <bgColor indexed="64"/>
      </patternFill>
    </fill>
    <fill>
      <patternFill patternType="solid">
        <fgColor rgb="FFFF83FA"/>
        <bgColor indexed="64"/>
      </patternFill>
    </fill>
    <fill>
      <patternFill patternType="solid">
        <fgColor rgb="FF8F5922"/>
        <bgColor indexed="64"/>
      </patternFill>
    </fill>
    <fill>
      <patternFill patternType="solid">
        <fgColor rgb="FF27408B"/>
        <bgColor indexed="64"/>
      </patternFill>
    </fill>
    <fill>
      <patternFill patternType="solid">
        <fgColor rgb="FFEAADEA"/>
        <bgColor indexed="64"/>
      </patternFill>
    </fill>
    <fill>
      <patternFill patternType="solid">
        <fgColor rgb="FF8B5A2B"/>
        <bgColor indexed="64"/>
      </patternFill>
    </fill>
    <fill>
      <patternFill patternType="solid">
        <fgColor rgb="FF4C516D"/>
        <bgColor indexed="64"/>
      </patternFill>
    </fill>
    <fill>
      <patternFill patternType="solid">
        <fgColor rgb="FFEEAEEE"/>
        <bgColor indexed="64"/>
      </patternFill>
    </fill>
    <fill>
      <patternFill patternType="solid">
        <fgColor rgb="FF8B5A00"/>
        <bgColor indexed="64"/>
      </patternFill>
    </fill>
    <fill>
      <patternFill patternType="solid">
        <fgColor rgb="FF002266"/>
        <bgColor indexed="64"/>
      </patternFill>
    </fill>
    <fill>
      <patternFill patternType="solid">
        <fgColor rgb="FFFFBBFF"/>
        <bgColor indexed="64"/>
      </patternFill>
    </fill>
    <fill>
      <patternFill patternType="solid">
        <fgColor rgb="FF87591A"/>
        <bgColor indexed="64"/>
      </patternFill>
    </fill>
    <fill>
      <patternFill patternType="solid">
        <fgColor rgb="FF6600FF"/>
        <bgColor indexed="64"/>
      </patternFill>
    </fill>
    <fill>
      <patternFill patternType="solid">
        <fgColor rgb="FFEED2EE"/>
        <bgColor indexed="64"/>
      </patternFill>
    </fill>
    <fill>
      <patternFill patternType="solid">
        <fgColor rgb="FF7E5835"/>
        <bgColor indexed="64"/>
      </patternFill>
    </fill>
    <fill>
      <patternFill patternType="solid">
        <fgColor rgb="FF7B68EE"/>
        <bgColor indexed="64"/>
      </patternFill>
    </fill>
    <fill>
      <patternFill patternType="solid">
        <fgColor rgb="FFFFE1FF"/>
        <bgColor indexed="64"/>
      </patternFill>
    </fill>
    <fill>
      <patternFill patternType="solid">
        <fgColor rgb="FF85530F"/>
        <bgColor indexed="64"/>
      </patternFill>
    </fill>
    <fill>
      <patternFill patternType="solid">
        <fgColor rgb="FF9683EC"/>
        <bgColor indexed="64"/>
      </patternFill>
    </fill>
    <fill>
      <patternFill patternType="solid">
        <fgColor rgb="FFCD96CD"/>
        <bgColor indexed="64"/>
      </patternFill>
    </fill>
    <fill>
      <patternFill patternType="solid">
        <fgColor rgb="FF614B3A"/>
        <bgColor indexed="64"/>
      </patternFill>
    </fill>
    <fill>
      <patternFill patternType="solid">
        <fgColor rgb="FF836FFF"/>
        <bgColor indexed="64"/>
      </patternFill>
    </fill>
    <fill>
      <patternFill patternType="solid">
        <fgColor rgb="FFDB70DB"/>
        <bgColor indexed="64"/>
      </patternFill>
    </fill>
    <fill>
      <patternFill patternType="solid">
        <fgColor rgb="FF6A4B21"/>
        <bgColor indexed="64"/>
      </patternFill>
    </fill>
    <fill>
      <patternFill patternType="solid">
        <fgColor rgb="FF8470FF"/>
        <bgColor indexed="64"/>
      </patternFill>
    </fill>
    <fill>
      <patternFill patternType="solid">
        <fgColor rgb="FFDA70D6"/>
        <bgColor indexed="64"/>
      </patternFill>
    </fill>
    <fill>
      <patternFill patternType="solid">
        <fgColor rgb="FF654522"/>
        <bgColor indexed="64"/>
      </patternFill>
    </fill>
    <fill>
      <patternFill patternType="solid">
        <fgColor rgb="FF7A67EE"/>
        <bgColor indexed="64"/>
      </patternFill>
    </fill>
    <fill>
      <patternFill patternType="solid">
        <fgColor rgb="FFEE00EE"/>
        <bgColor indexed="64"/>
      </patternFill>
    </fill>
    <fill>
      <patternFill patternType="solid">
        <fgColor rgb="FF5B3C11"/>
        <bgColor indexed="64"/>
      </patternFill>
    </fill>
    <fill>
      <patternFill patternType="solid">
        <fgColor rgb="FF791CF8"/>
        <bgColor indexed="64"/>
      </patternFill>
    </fill>
    <fill>
      <patternFill patternType="solid">
        <fgColor rgb="FFD473D4"/>
        <bgColor indexed="64"/>
      </patternFill>
    </fill>
    <fill>
      <patternFill patternType="solid">
        <fgColor rgb="FF483C32"/>
        <bgColor indexed="64"/>
      </patternFill>
    </fill>
    <fill>
      <patternFill patternType="solid">
        <fgColor rgb="FF6A5ACD"/>
        <bgColor indexed="64"/>
      </patternFill>
    </fill>
    <fill>
      <patternFill patternType="solid">
        <fgColor rgb="FFCD69C9"/>
        <bgColor indexed="64"/>
      </patternFill>
    </fill>
    <fill>
      <patternFill patternType="solid">
        <fgColor rgb="FF4B3621"/>
        <bgColor indexed="64"/>
      </patternFill>
    </fill>
    <fill>
      <patternFill patternType="solid">
        <fgColor rgb="FF6959CD"/>
        <bgColor indexed="64"/>
      </patternFill>
    </fill>
    <fill>
      <patternFill patternType="solid">
        <fgColor rgb="FFAA98A9"/>
        <bgColor indexed="64"/>
      </patternFill>
    </fill>
    <fill>
      <patternFill patternType="solid">
        <fgColor rgb="FF462E01"/>
        <bgColor indexed="64"/>
      </patternFill>
    </fill>
    <fill>
      <patternFill patternType="solid">
        <fgColor rgb="FF8C82B6"/>
        <bgColor indexed="64"/>
      </patternFill>
    </fill>
    <fill>
      <patternFill patternType="solid">
        <fgColor rgb="FFCD00CD"/>
        <bgColor indexed="64"/>
      </patternFill>
    </fill>
    <fill>
      <patternFill patternType="solid">
        <fgColor rgb="FF2D241E"/>
        <bgColor indexed="64"/>
      </patternFill>
    </fill>
    <fill>
      <patternFill patternType="solid">
        <fgColor rgb="FF9690AB"/>
        <bgColor indexed="64"/>
      </patternFill>
    </fill>
    <fill>
      <patternFill patternType="solid">
        <fgColor rgb="FF9F5F9F"/>
        <bgColor indexed="64"/>
      </patternFill>
    </fill>
    <fill>
      <patternFill patternType="solid">
        <fgColor rgb="FF2F1E0E"/>
        <bgColor indexed="64"/>
      </patternFill>
    </fill>
    <fill>
      <patternFill patternType="solid">
        <fgColor rgb="FF7E73B8"/>
        <bgColor indexed="64"/>
      </patternFill>
    </fill>
    <fill>
      <patternFill patternType="solid">
        <fgColor rgb="FF8B7B8B"/>
        <bgColor indexed="64"/>
      </patternFill>
    </fill>
    <fill>
      <patternFill patternType="solid">
        <fgColor rgb="FF130E0A"/>
        <bgColor indexed="64"/>
      </patternFill>
    </fill>
    <fill>
      <patternFill patternType="solid">
        <fgColor rgb="FF604E97"/>
        <bgColor indexed="64"/>
      </patternFill>
    </fill>
    <fill>
      <patternFill patternType="solid">
        <fgColor rgb="FF8B668B"/>
        <bgColor indexed="64"/>
      </patternFill>
    </fill>
    <fill>
      <patternFill patternType="solid">
        <fgColor rgb="FF483D8B"/>
        <bgColor indexed="64"/>
      </patternFill>
    </fill>
    <fill>
      <patternFill patternType="solid">
        <fgColor rgb="FF796878"/>
        <bgColor indexed="64"/>
      </patternFill>
    </fill>
    <fill>
      <patternFill patternType="solid">
        <fgColor rgb="FFFF2400"/>
        <bgColor indexed="64"/>
      </patternFill>
    </fill>
    <fill>
      <patternFill patternType="solid">
        <fgColor rgb="FF473C8B"/>
        <bgColor indexed="64"/>
      </patternFill>
    </fill>
    <fill>
      <patternFill patternType="solid">
        <fgColor rgb="FF8B4789"/>
        <bgColor indexed="64"/>
      </patternFill>
    </fill>
    <fill>
      <patternFill patternType="solid">
        <fgColor rgb="FFFF4500"/>
        <bgColor indexed="64"/>
      </patternFill>
    </fill>
    <fill>
      <patternFill patternType="solid">
        <fgColor rgb="FF2E006C"/>
        <bgColor indexed="64"/>
      </patternFill>
    </fill>
    <fill>
      <patternFill patternType="solid">
        <fgColor rgb="FF8B008B"/>
        <bgColor indexed="64"/>
      </patternFill>
    </fill>
    <fill>
      <patternFill patternType="solid">
        <fgColor rgb="FFFF4901"/>
        <bgColor indexed="64"/>
      </patternFill>
    </fill>
    <fill>
      <patternFill patternType="solid">
        <fgColor rgb="FFBCEE68"/>
        <bgColor indexed="64"/>
      </patternFill>
    </fill>
    <fill>
      <patternFill patternType="solid">
        <fgColor rgb="FFFF0921"/>
        <bgColor indexed="64"/>
      </patternFill>
    </fill>
    <fill>
      <patternFill patternType="solid">
        <fgColor rgb="FFC0FF3E"/>
        <bgColor indexed="64"/>
      </patternFill>
    </fill>
    <fill>
      <patternFill patternType="solid">
        <fgColor rgb="FF4F2F4F"/>
        <bgColor indexed="64"/>
      </patternFill>
    </fill>
    <fill>
      <patternFill patternType="solid">
        <fgColor rgb="FFFF3030"/>
        <bgColor indexed="64"/>
      </patternFill>
    </fill>
    <fill>
      <patternFill patternType="solid">
        <fgColor rgb="FFBEF574"/>
        <bgColor indexed="64"/>
      </patternFill>
    </fill>
    <fill>
      <patternFill patternType="solid">
        <fgColor rgb="FF291E29"/>
        <bgColor indexed="64"/>
      </patternFill>
    </fill>
    <fill>
      <patternFill patternType="solid">
        <fgColor rgb="FFCAFF70"/>
        <bgColor indexed="64"/>
      </patternFill>
    </fill>
    <fill>
      <patternFill patternType="solid">
        <fgColor rgb="FF242124"/>
        <bgColor indexed="64"/>
      </patternFill>
    </fill>
    <fill>
      <patternFill patternType="solid">
        <fgColor rgb="FFFF6347"/>
        <bgColor indexed="64"/>
      </patternFill>
    </fill>
    <fill>
      <patternFill patternType="solid">
        <fgColor rgb="FFFBFCFA"/>
        <bgColor indexed="64"/>
      </patternFill>
    </fill>
    <fill>
      <patternFill patternType="solid">
        <fgColor rgb="FFE35BD8"/>
        <bgColor indexed="64"/>
      </patternFill>
    </fill>
    <fill>
      <patternFill patternType="solid">
        <fgColor rgb="FFFF5E4D"/>
        <bgColor indexed="64"/>
      </patternFill>
    </fill>
    <fill>
      <patternFill patternType="solid">
        <fgColor rgb="FFB3EE3A"/>
        <bgColor indexed="64"/>
      </patternFill>
    </fill>
    <fill>
      <patternFill patternType="solid">
        <fgColor rgb="FF54194E"/>
        <bgColor indexed="64"/>
      </patternFill>
    </fill>
    <fill>
      <patternFill patternType="solid">
        <fgColor rgb="FFFC5D5D"/>
        <bgColor indexed="64"/>
      </patternFill>
    </fill>
    <fill>
      <patternFill patternType="solid">
        <fgColor rgb="FFA5D152"/>
        <bgColor indexed="64"/>
      </patternFill>
    </fill>
    <fill>
      <patternFill patternType="solid">
        <fgColor rgb="FF341731"/>
        <bgColor indexed="64"/>
      </patternFill>
    </fill>
    <fill>
      <patternFill patternType="solid">
        <fgColor rgb="FFD9A6A9"/>
        <bgColor indexed="64"/>
      </patternFill>
    </fill>
    <fill>
      <patternFill patternType="solid">
        <fgColor rgb="FFA2CD5A"/>
        <bgColor indexed="64"/>
      </patternFill>
    </fill>
    <fill>
      <patternFill patternType="solid">
        <fgColor rgb="FFD5BADB"/>
        <bgColor indexed="64"/>
      </patternFill>
    </fill>
    <fill>
      <patternFill patternType="solid">
        <fgColor rgb="FFF08080"/>
        <bgColor indexed="64"/>
      </patternFill>
    </fill>
    <fill>
      <patternFill patternType="solid">
        <fgColor rgb="FF9ACD32"/>
        <bgColor indexed="64"/>
      </patternFill>
    </fill>
    <fill>
      <patternFill patternType="solid">
        <fgColor rgb="FF6C0277"/>
        <bgColor indexed="64"/>
      </patternFill>
    </fill>
    <fill>
      <patternFill patternType="solid">
        <fgColor rgb="FFDEA5A4"/>
        <bgColor indexed="64"/>
      </patternFill>
    </fill>
    <fill>
      <patternFill patternType="solid">
        <fgColor rgb="FF99CC32"/>
        <bgColor indexed="64"/>
      </patternFill>
    </fill>
    <fill>
      <patternFill patternType="solid">
        <fgColor rgb="FF301934"/>
        <bgColor indexed="64"/>
      </patternFill>
    </fill>
    <fill>
      <patternFill patternType="solid">
        <fgColor rgb="FFEA9399"/>
        <bgColor indexed="64"/>
      </patternFill>
    </fill>
    <fill>
      <patternFill patternType="solid">
        <fgColor rgb="FF6E8B3D"/>
        <bgColor indexed="64"/>
      </patternFill>
    </fill>
    <fill>
      <patternFill patternType="solid">
        <fgColor rgb="FF007FFF"/>
        <bgColor indexed="64"/>
      </patternFill>
    </fill>
    <fill>
      <patternFill patternType="solid">
        <fgColor rgb="FFFA8072"/>
        <bgColor indexed="64"/>
      </patternFill>
    </fill>
    <fill>
      <patternFill patternType="solid">
        <fgColor rgb="FF6B8E23"/>
        <bgColor indexed="64"/>
      </patternFill>
    </fill>
    <fill>
      <patternFill patternType="solid">
        <fgColor rgb="FF1E90FF"/>
        <bgColor indexed="64"/>
      </patternFill>
    </fill>
    <fill>
      <patternFill patternType="solid">
        <fgColor rgb="FFF88379"/>
        <bgColor indexed="64"/>
      </patternFill>
    </fill>
    <fill>
      <patternFill patternType="solid">
        <fgColor rgb="FF698B22"/>
        <bgColor indexed="64"/>
      </patternFill>
    </fill>
    <fill>
      <patternFill patternType="solid">
        <fgColor rgb="FFC0C8E1"/>
        <bgColor indexed="64"/>
      </patternFill>
    </fill>
    <fill>
      <patternFill patternType="solid">
        <fgColor rgb="FFFF6A6A"/>
        <bgColor indexed="64"/>
      </patternFill>
    </fill>
    <fill>
      <patternFill patternType="solid">
        <fgColor rgb="FF556B2F"/>
        <bgColor indexed="64"/>
      </patternFill>
    </fill>
    <fill>
      <patternFill patternType="solid">
        <fgColor rgb="FF6495ED"/>
        <bgColor indexed="64"/>
      </patternFill>
    </fill>
    <fill>
      <patternFill patternType="solid">
        <fgColor rgb="FFFF6F7D"/>
        <bgColor indexed="64"/>
      </patternFill>
    </fill>
    <fill>
      <patternFill patternType="solid">
        <fgColor rgb="FF31362B"/>
        <bgColor indexed="64"/>
      </patternFill>
    </fill>
    <fill>
      <patternFill patternType="solid">
        <fgColor rgb="FF7093DB"/>
        <bgColor indexed="64"/>
      </patternFill>
    </fill>
    <fill>
      <patternFill patternType="solid">
        <fgColor rgb="FFCDC9C9"/>
        <bgColor indexed="64"/>
      </patternFill>
    </fill>
    <fill>
      <patternFill patternType="solid">
        <fgColor rgb="FFC2F732"/>
        <bgColor indexed="64"/>
      </patternFill>
    </fill>
    <fill>
      <patternFill patternType="solid">
        <fgColor rgb="FF1C86EE"/>
        <bgColor indexed="64"/>
      </patternFill>
    </fill>
    <fill>
      <patternFill patternType="solid">
        <fgColor rgb="FFFE96A0"/>
        <bgColor indexed="64"/>
      </patternFill>
    </fill>
    <fill>
      <patternFill patternType="solid">
        <fgColor rgb="FF8DB600"/>
        <bgColor indexed="64"/>
      </patternFill>
    </fill>
    <fill>
      <patternFill patternType="solid">
        <fgColor rgb="FF8EA2C6"/>
        <bgColor indexed="64"/>
      </patternFill>
    </fill>
    <fill>
      <patternFill patternType="solid">
        <fgColor rgb="FFEEB4B4"/>
        <bgColor indexed="64"/>
      </patternFill>
    </fill>
    <fill>
      <patternFill patternType="solid">
        <fgColor rgb="FF7E9F2E"/>
        <bgColor indexed="64"/>
      </patternFill>
    </fill>
    <fill>
      <patternFill patternType="solid">
        <fgColor rgb="FF318CE7"/>
        <bgColor indexed="64"/>
      </patternFill>
    </fill>
    <fill>
      <patternFill patternType="solid">
        <fgColor rgb="FFF4C2C2"/>
        <bgColor indexed="64"/>
      </patternFill>
    </fill>
    <fill>
      <patternFill patternType="solid">
        <fgColor rgb="FF708D23"/>
        <bgColor indexed="64"/>
      </patternFill>
    </fill>
    <fill>
      <patternFill patternType="solid">
        <fgColor rgb="FF1874CD"/>
        <bgColor indexed="64"/>
      </patternFill>
    </fill>
    <fill>
      <patternFill patternType="solid">
        <fgColor rgb="FFFFB5BA"/>
        <bgColor indexed="64"/>
      </patternFill>
    </fill>
    <fill>
      <patternFill patternType="solid">
        <fgColor rgb="FF596643"/>
        <bgColor indexed="64"/>
      </patternFill>
    </fill>
    <fill>
      <patternFill patternType="solid">
        <fgColor rgb="FF1560BD"/>
        <bgColor indexed="64"/>
      </patternFill>
    </fill>
    <fill>
      <patternFill patternType="solid">
        <fgColor rgb="FFEAD8D7"/>
        <bgColor indexed="64"/>
      </patternFill>
    </fill>
    <fill>
      <patternFill patternType="solid">
        <fgColor rgb="FF515744"/>
        <bgColor indexed="64"/>
      </patternFill>
    </fill>
    <fill>
      <patternFill patternType="solid">
        <fgColor rgb="FF5472AE"/>
        <bgColor indexed="64"/>
      </patternFill>
    </fill>
    <fill>
      <patternFill patternType="solid">
        <fgColor rgb="FFFFC1C1"/>
        <bgColor indexed="64"/>
      </patternFill>
    </fill>
    <fill>
      <patternFill patternType="solid">
        <fgColor rgb="FF4A5D23"/>
        <bgColor indexed="64"/>
      </patternFill>
    </fill>
    <fill>
      <patternFill patternType="solid">
        <fgColor rgb="FF26619C"/>
        <bgColor indexed="64"/>
      </patternFill>
    </fill>
    <fill>
      <patternFill patternType="solid">
        <fgColor rgb="FFF9CCCA"/>
        <bgColor indexed="64"/>
      </patternFill>
    </fill>
    <fill>
      <patternFill patternType="solid">
        <fgColor rgb="FF404F00"/>
        <bgColor indexed="64"/>
      </patternFill>
    </fill>
    <fill>
      <patternFill patternType="solid">
        <fgColor rgb="FF425B8A"/>
        <bgColor indexed="64"/>
      </patternFill>
    </fill>
    <fill>
      <patternFill patternType="solid">
        <fgColor rgb="FFEEE9E9"/>
        <bgColor indexed="64"/>
      </patternFill>
    </fill>
    <fill>
      <patternFill patternType="solid">
        <fgColor rgb="FF232F00"/>
        <bgColor indexed="64"/>
      </patternFill>
    </fill>
    <fill>
      <patternFill patternType="solid">
        <fgColor rgb="FF104E8B"/>
        <bgColor indexed="64"/>
      </patternFill>
    </fill>
    <fill>
      <patternFill patternType="solid">
        <fgColor rgb="FFFFFAFA"/>
        <bgColor indexed="64"/>
      </patternFill>
    </fill>
    <fill>
      <patternFill patternType="solid">
        <fgColor rgb="FF9EFD38"/>
        <bgColor indexed="64"/>
      </patternFill>
    </fill>
    <fill>
      <patternFill patternType="solid">
        <fgColor rgb="FF5A5E6B"/>
        <bgColor indexed="64"/>
      </patternFill>
    </fill>
    <fill>
      <patternFill patternType="solid">
        <fgColor rgb="FFFE1B00"/>
        <bgColor indexed="64"/>
      </patternFill>
    </fill>
    <fill>
      <patternFill patternType="solid">
        <fgColor rgb="FFADFF2F"/>
        <bgColor indexed="64"/>
      </patternFill>
    </fill>
    <fill>
      <patternFill patternType="solid">
        <fgColor rgb="FF22427C"/>
        <bgColor indexed="64"/>
      </patternFill>
    </fill>
    <fill>
      <patternFill patternType="solid">
        <fgColor rgb="FFEE6363"/>
        <bgColor indexed="64"/>
      </patternFill>
    </fill>
    <fill>
      <patternFill patternType="solid">
        <fgColor rgb="FF9FE855"/>
        <bgColor indexed="64"/>
      </patternFill>
    </fill>
    <fill>
      <patternFill patternType="solid">
        <fgColor rgb="FF003366"/>
        <bgColor indexed="64"/>
      </patternFill>
    </fill>
    <fill>
      <patternFill patternType="solid">
        <fgColor rgb="FFC4AEAD"/>
        <bgColor indexed="64"/>
      </patternFill>
    </fill>
    <fill>
      <patternFill patternType="solid">
        <fgColor rgb="FF7BA05B"/>
        <bgColor indexed="64"/>
      </patternFill>
    </fill>
    <fill>
      <patternFill patternType="solid">
        <fgColor rgb="FF03224C"/>
        <bgColor indexed="64"/>
      </patternFill>
    </fill>
    <fill>
      <patternFill patternType="solid">
        <fgColor rgb="FFCD9B9B"/>
        <bgColor indexed="64"/>
      </patternFill>
    </fill>
    <fill>
      <patternFill patternType="solid">
        <fgColor rgb="FF568203"/>
        <bgColor indexed="64"/>
      </patternFill>
    </fill>
    <fill>
      <patternFill patternType="solid">
        <fgColor rgb="FF7F00FF"/>
        <bgColor indexed="64"/>
      </patternFill>
    </fill>
    <fill>
      <patternFill patternType="solid">
        <fgColor rgb="FFE4717A"/>
        <bgColor indexed="64"/>
      </patternFill>
    </fill>
    <fill>
      <patternFill patternType="solid">
        <fgColor rgb="FF9B30FF"/>
        <bgColor indexed="64"/>
      </patternFill>
    </fill>
    <fill>
      <patternFill patternType="solid">
        <fgColor rgb="FFF7230C"/>
        <bgColor indexed="64"/>
      </patternFill>
    </fill>
    <fill>
      <patternFill patternType="solid">
        <fgColor rgb="FFB4CDCD"/>
        <bgColor indexed="64"/>
      </patternFill>
    </fill>
    <fill>
      <patternFill patternType="solid">
        <fgColor rgb="FF9F79EE"/>
        <bgColor indexed="64"/>
      </patternFill>
    </fill>
    <fill>
      <patternFill patternType="solid">
        <fgColor rgb="FFBBACAC"/>
        <bgColor indexed="64"/>
      </patternFill>
    </fill>
    <fill>
      <patternFill patternType="solid">
        <fgColor rgb="FF8DEEEE"/>
        <bgColor indexed="64"/>
      </patternFill>
    </fill>
    <fill>
      <patternFill patternType="solid">
        <fgColor rgb="FFAB82FF"/>
        <bgColor indexed="64"/>
      </patternFill>
    </fill>
    <fill>
      <patternFill patternType="solid">
        <fgColor rgb="FFE66761"/>
        <bgColor indexed="64"/>
      </patternFill>
    </fill>
    <fill>
      <patternFill patternType="solid">
        <fgColor rgb="FF79F8F8"/>
        <bgColor indexed="64"/>
      </patternFill>
    </fill>
    <fill>
      <patternFill patternType="solid">
        <fgColor rgb="FFD2CAEC"/>
        <bgColor indexed="64"/>
      </patternFill>
    </fill>
    <fill>
      <patternFill patternType="solid">
        <fgColor rgb="FFEE5C42"/>
        <bgColor indexed="64"/>
      </patternFill>
    </fill>
    <fill>
      <patternFill patternType="solid">
        <fgColor rgb="FFC1CDCD"/>
        <bgColor indexed="64"/>
      </patternFill>
    </fill>
    <fill>
      <patternFill patternType="solid">
        <fgColor rgb="FFDCD0FF"/>
        <bgColor indexed="64"/>
      </patternFill>
    </fill>
    <fill>
      <patternFill patternType="solid">
        <fgColor rgb="FFEE3B3B"/>
        <bgColor indexed="64"/>
      </patternFill>
    </fill>
    <fill>
      <patternFill patternType="solid">
        <fgColor rgb="FFADEAEA"/>
        <bgColor indexed="64"/>
      </patternFill>
    </fill>
    <fill>
      <patternFill patternType="solid">
        <fgColor rgb="FF912CEE"/>
        <bgColor indexed="64"/>
      </patternFill>
    </fill>
    <fill>
      <patternFill patternType="solid">
        <fgColor rgb="FFEE2C2C"/>
        <bgColor indexed="64"/>
      </patternFill>
    </fill>
    <fill>
      <patternFill patternType="solid">
        <fgColor rgb="FFAEEEEE"/>
        <bgColor indexed="64"/>
      </patternFill>
    </fill>
    <fill>
      <patternFill patternType="solid">
        <fgColor rgb="FF9370DB"/>
        <bgColor indexed="64"/>
      </patternFill>
    </fill>
    <fill>
      <patternFill patternType="solid">
        <fgColor rgb="FFEE1010"/>
        <bgColor indexed="64"/>
      </patternFill>
    </fill>
    <fill>
      <patternFill patternType="solid">
        <fgColor rgb="FFAFEEEE"/>
        <bgColor indexed="64"/>
      </patternFill>
    </fill>
    <fill>
      <patternFill patternType="solid">
        <fgColor rgb="FF8A2BE2"/>
        <bgColor indexed="64"/>
      </patternFill>
    </fill>
    <fill>
      <patternFill patternType="solid">
        <fgColor rgb="FFE9383F"/>
        <bgColor indexed="64"/>
      </patternFill>
    </fill>
    <fill>
      <patternFill patternType="solid">
        <fgColor rgb="FF97FFFF"/>
        <bgColor indexed="64"/>
      </patternFill>
    </fill>
    <fill>
      <patternFill patternType="solid">
        <fgColor rgb="FF8968CD"/>
        <bgColor indexed="64"/>
      </patternFill>
    </fill>
    <fill>
      <patternFill patternType="solid">
        <fgColor rgb="FFEE0000"/>
        <bgColor indexed="64"/>
      </patternFill>
    </fill>
    <fill>
      <patternFill patternType="solid">
        <fgColor rgb="FFD1EEEE"/>
        <bgColor indexed="64"/>
      </patternFill>
    </fill>
    <fill>
      <patternFill patternType="solid">
        <fgColor rgb="FF9065CA"/>
        <bgColor indexed="64"/>
      </patternFill>
    </fill>
    <fill>
      <patternFill patternType="solid">
        <fgColor rgb="FFEE4000"/>
        <bgColor indexed="64"/>
      </patternFill>
    </fill>
    <fill>
      <patternFill patternType="solid">
        <fgColor rgb="FFBBFFFF"/>
        <bgColor indexed="64"/>
      </patternFill>
    </fill>
    <fill>
      <patternFill patternType="solid">
        <fgColor rgb="FF7D26CD"/>
        <bgColor indexed="64"/>
      </patternFill>
    </fill>
    <fill>
      <patternFill patternType="solid">
        <fgColor rgb="FFED0000"/>
        <bgColor indexed="64"/>
      </patternFill>
    </fill>
    <fill>
      <patternFill patternType="solid">
        <fgColor rgb="FFE0EEEE"/>
        <bgColor indexed="64"/>
      </patternFill>
    </fill>
    <fill>
      <patternFill patternType="solid">
        <fgColor rgb="FF635688"/>
        <bgColor indexed="64"/>
      </patternFill>
    </fill>
    <fill>
      <patternFill patternType="solid">
        <fgColor rgb="FFE73E01"/>
        <bgColor indexed="64"/>
      </patternFill>
    </fill>
    <fill>
      <patternFill patternType="solid">
        <fgColor rgb="FF5D478B"/>
        <bgColor indexed="64"/>
      </patternFill>
    </fill>
    <fill>
      <patternFill patternType="solid">
        <fgColor rgb="FFBC8F8F"/>
        <bgColor indexed="64"/>
      </patternFill>
    </fill>
    <fill>
      <patternFill patternType="solid">
        <fgColor rgb="FFF0FFFF"/>
        <bgColor indexed="64"/>
      </patternFill>
    </fill>
    <fill>
      <patternFill patternType="solid">
        <fgColor rgb="FF604E81"/>
        <bgColor indexed="64"/>
      </patternFill>
    </fill>
    <fill>
      <patternFill patternType="solid">
        <fgColor rgb="FFE21313"/>
        <bgColor indexed="64"/>
      </patternFill>
    </fill>
    <fill>
      <patternFill patternType="solid">
        <fgColor rgb="FFF2FFFF"/>
        <bgColor indexed="64"/>
      </patternFill>
    </fill>
    <fill>
      <patternFill patternType="solid">
        <fgColor rgb="FF554C69"/>
        <bgColor indexed="64"/>
      </patternFill>
    </fill>
    <fill>
      <patternFill patternType="solid">
        <fgColor rgb="FFC08081"/>
        <bgColor indexed="64"/>
      </patternFill>
    </fill>
    <fill>
      <patternFill patternType="solid">
        <fgColor rgb="FFF4FEFE"/>
        <bgColor indexed="64"/>
      </patternFill>
    </fill>
    <fill>
      <patternFill patternType="solid">
        <fgColor rgb="FFADD8E6"/>
        <bgColor indexed="64"/>
      </patternFill>
    </fill>
    <fill>
      <patternFill patternType="solid">
        <fgColor rgb="FFDE2916"/>
        <bgColor indexed="64"/>
      </patternFill>
    </fill>
    <fill>
      <patternFill patternType="solid">
        <fgColor rgb="FFF6FEFE"/>
        <bgColor indexed="64"/>
      </patternFill>
    </fill>
    <fill>
      <patternFill patternType="solid">
        <fgColor rgb="FFB2DFEE"/>
        <bgColor indexed="64"/>
      </patternFill>
    </fill>
    <fill>
      <patternFill patternType="solid">
        <fgColor rgb="FFCD5C5C"/>
        <bgColor indexed="64"/>
      </patternFill>
    </fill>
    <fill>
      <patternFill patternType="solid">
        <fgColor rgb="FF2BFAFA"/>
        <bgColor indexed="64"/>
      </patternFill>
    </fill>
    <fill>
      <patternFill patternType="solid">
        <fgColor rgb="FFA9EAFE"/>
        <bgColor indexed="64"/>
      </patternFill>
    </fill>
    <fill>
      <patternFill patternType="solid">
        <fgColor rgb="FFDB1702"/>
        <bgColor indexed="64"/>
      </patternFill>
    </fill>
    <fill>
      <patternFill patternType="solid">
        <fgColor rgb="FF96CDCD"/>
        <bgColor indexed="64"/>
      </patternFill>
    </fill>
    <fill>
      <patternFill patternType="solid">
        <fgColor rgb="FFBFEFFF"/>
        <bgColor indexed="64"/>
      </patternFill>
    </fill>
    <fill>
      <patternFill patternType="solid">
        <fgColor rgb="FFCD5555"/>
        <bgColor indexed="64"/>
      </patternFill>
    </fill>
    <fill>
      <patternFill patternType="solid">
        <fgColor rgb="FF70DBDB"/>
        <bgColor indexed="64"/>
      </patternFill>
    </fill>
    <fill>
      <patternFill patternType="solid">
        <fgColor rgb="FF9AC0CD"/>
        <bgColor indexed="64"/>
      </patternFill>
    </fill>
    <fill>
      <patternFill patternType="solid">
        <fgColor rgb="FFD90115"/>
        <bgColor indexed="64"/>
      </patternFill>
    </fill>
    <fill>
      <patternFill patternType="solid">
        <fgColor rgb="FF80D0D0"/>
        <bgColor indexed="64"/>
      </patternFill>
    </fill>
    <fill>
      <patternFill patternType="solid">
        <fgColor rgb="FF66AABC"/>
        <bgColor indexed="64"/>
      </patternFill>
    </fill>
    <fill>
      <patternFill patternType="solid">
        <fgColor rgb="FFCD4F39"/>
        <bgColor indexed="64"/>
      </patternFill>
    </fill>
    <fill>
      <patternFill patternType="solid">
        <fgColor rgb="FF00EEEE"/>
        <bgColor indexed="64"/>
      </patternFill>
    </fill>
    <fill>
      <patternFill patternType="solid">
        <fgColor rgb="FF239EBA"/>
        <bgColor indexed="64"/>
      </patternFill>
    </fill>
    <fill>
      <patternFill patternType="solid">
        <fgColor rgb="FFCD3333"/>
        <bgColor indexed="64"/>
      </patternFill>
    </fill>
    <fill>
      <patternFill patternType="solid">
        <fgColor rgb="FF79CDCD"/>
        <bgColor indexed="64"/>
      </patternFill>
    </fill>
    <fill>
      <patternFill patternType="solid">
        <fgColor rgb="FF68838B"/>
        <bgColor indexed="64"/>
      </patternFill>
    </fill>
    <fill>
      <patternFill patternType="solid">
        <fgColor rgb="FFCC3333"/>
        <bgColor indexed="64"/>
      </patternFill>
    </fill>
    <fill>
      <patternFill patternType="solid">
        <fgColor rgb="FF48D1CC"/>
        <bgColor indexed="64"/>
      </patternFill>
    </fill>
    <fill>
      <patternFill patternType="solid">
        <fgColor rgb="FF2E8495"/>
        <bgColor indexed="64"/>
      </patternFill>
    </fill>
    <fill>
      <patternFill patternType="solid">
        <fgColor rgb="FFCD2626"/>
        <bgColor indexed="64"/>
      </patternFill>
    </fill>
    <fill>
      <patternFill patternType="solid">
        <fgColor rgb="FF00CED1"/>
        <bgColor indexed="64"/>
      </patternFill>
    </fill>
    <fill>
      <patternFill patternType="solid">
        <fgColor rgb="FF367588"/>
        <bgColor indexed="64"/>
      </patternFill>
    </fill>
    <fill>
      <patternFill patternType="solid">
        <fgColor rgb="FFCF0A1D"/>
        <bgColor indexed="64"/>
      </patternFill>
    </fill>
    <fill>
      <patternFill patternType="solid">
        <fgColor rgb="FF00CDCD"/>
        <bgColor indexed="64"/>
      </patternFill>
    </fill>
    <fill>
      <patternFill patternType="solid">
        <fgColor rgb="FF004958"/>
        <bgColor indexed="64"/>
      </patternFill>
    </fill>
    <fill>
      <patternFill patternType="solid">
        <fgColor rgb="FFCD0000"/>
        <bgColor indexed="64"/>
      </patternFill>
    </fill>
    <fill>
      <patternFill patternType="solid">
        <fgColor rgb="FF00CCCB"/>
        <bgColor indexed="64"/>
      </patternFill>
    </fill>
    <fill>
      <patternFill patternType="solid">
        <fgColor rgb="FF1D4851"/>
        <bgColor indexed="64"/>
      </patternFill>
    </fill>
    <fill>
      <patternFill patternType="solid">
        <fgColor rgb="FFCD3700"/>
        <bgColor indexed="64"/>
      </patternFill>
    </fill>
    <fill>
      <patternFill patternType="solid">
        <fgColor rgb="FF838B8B"/>
        <bgColor indexed="64"/>
      </patternFill>
    </fill>
    <fill>
      <patternFill patternType="solid">
        <fgColor rgb="FF1FFED8"/>
        <bgColor indexed="64"/>
      </patternFill>
    </fill>
    <fill>
      <patternFill patternType="solid">
        <fgColor rgb="FFC60800"/>
        <bgColor indexed="64"/>
      </patternFill>
    </fill>
    <fill>
      <patternFill patternType="solid">
        <fgColor rgb="FF5F9EA0"/>
        <bgColor indexed="64"/>
      </patternFill>
    </fill>
    <fill>
      <patternFill patternType="solid">
        <fgColor rgb="FF96DED1"/>
        <bgColor indexed="64"/>
      </patternFill>
    </fill>
    <fill>
      <patternFill patternType="solid">
        <fgColor rgb="FFBC3F4A"/>
        <bgColor indexed="64"/>
      </patternFill>
    </fill>
    <fill>
      <patternFill patternType="solid">
        <fgColor rgb="FF5F9F9F"/>
        <bgColor indexed="64"/>
      </patternFill>
    </fill>
    <fill>
      <patternFill patternType="solid">
        <fgColor rgb="FF00A693"/>
        <bgColor indexed="64"/>
      </patternFill>
    </fill>
    <fill>
      <patternFill patternType="solid">
        <fgColor rgb="FFBF3030"/>
        <bgColor indexed="64"/>
      </patternFill>
    </fill>
    <fill>
      <patternFill patternType="solid">
        <fgColor rgb="FF7A8B8B"/>
        <bgColor indexed="64"/>
      </patternFill>
    </fill>
    <fill>
      <patternFill patternType="solid">
        <fgColor rgb="FF4A766E"/>
        <bgColor indexed="64"/>
      </patternFill>
    </fill>
    <fill>
      <patternFill patternType="solid">
        <fgColor rgb="FF668B8B"/>
        <bgColor indexed="64"/>
      </patternFill>
    </fill>
    <fill>
      <patternFill patternType="solid">
        <fgColor rgb="FF4E5755"/>
        <bgColor indexed="64"/>
      </patternFill>
    </fill>
    <fill>
      <patternFill patternType="solid">
        <fgColor rgb="FF8B8989"/>
        <bgColor indexed="64"/>
      </patternFill>
    </fill>
    <fill>
      <patternFill patternType="solid">
        <fgColor rgb="FF528B8B"/>
        <bgColor indexed="64"/>
      </patternFill>
    </fill>
    <fill>
      <patternFill patternType="solid">
        <fgColor rgb="FF3A4B47"/>
        <bgColor indexed="64"/>
      </patternFill>
    </fill>
    <fill>
      <patternFill patternType="solid">
        <fgColor rgb="FFBE0032"/>
        <bgColor indexed="64"/>
      </patternFill>
    </fill>
    <fill>
      <patternFill patternType="solid">
        <fgColor rgb="FF008E8E"/>
        <bgColor indexed="64"/>
      </patternFill>
    </fill>
    <fill>
      <patternFill patternType="solid">
        <fgColor rgb="FFC9DC89"/>
        <bgColor indexed="64"/>
      </patternFill>
    </fill>
    <fill>
      <patternFill patternType="solid">
        <fgColor rgb="FFBC2001"/>
        <bgColor indexed="64"/>
      </patternFill>
    </fill>
    <fill>
      <patternFill patternType="solid">
        <fgColor rgb="FF008B8B"/>
        <bgColor indexed="64"/>
      </patternFill>
    </fill>
    <fill>
      <patternFill patternType="solid">
        <fgColor rgb="FFBDDA57"/>
        <bgColor indexed="64"/>
      </patternFill>
    </fill>
    <fill>
      <patternFill patternType="solid">
        <fgColor rgb="FFBB0B0B"/>
        <bgColor indexed="64"/>
      </patternFill>
    </fill>
    <fill>
      <patternFill patternType="solid">
        <fgColor rgb="FF8F9779"/>
        <bgColor indexed="64"/>
      </patternFill>
    </fill>
    <fill>
      <patternFill patternType="solid">
        <fgColor rgb="FFAB4E52"/>
        <bgColor indexed="64"/>
      </patternFill>
    </fill>
    <fill>
      <patternFill patternType="solid">
        <fgColor rgb="FF2F4F4F"/>
        <bgColor indexed="64"/>
      </patternFill>
    </fill>
    <fill>
      <patternFill patternType="solid">
        <fgColor rgb="FF8A9A5B"/>
        <bgColor indexed="64"/>
      </patternFill>
    </fill>
    <fill>
      <patternFill patternType="solid">
        <fgColor rgb="FFB82010"/>
        <bgColor indexed="64"/>
      </patternFill>
    </fill>
    <fill>
      <patternFill patternType="solid">
        <fgColor rgb="FF004B49"/>
        <bgColor indexed="64"/>
      </patternFill>
    </fill>
    <fill>
      <patternFill patternType="solid">
        <fgColor rgb="FF798933"/>
        <bgColor indexed="64"/>
      </patternFill>
    </fill>
    <fill>
      <patternFill patternType="solid">
        <fgColor rgb="FFB22222"/>
        <bgColor indexed="64"/>
      </patternFill>
    </fill>
    <fill>
      <patternFill patternType="solid">
        <fgColor rgb="FF002A29"/>
        <bgColor indexed="64"/>
      </patternFill>
    </fill>
    <fill>
      <patternFill patternType="solid">
        <fgColor rgb="FF5A6521"/>
        <bgColor indexed="64"/>
      </patternFill>
    </fill>
    <fill>
      <patternFill patternType="solid">
        <fgColor rgb="FFAA381E"/>
        <bgColor indexed="64"/>
      </patternFill>
    </fill>
    <fill>
      <patternFill patternType="solid">
        <fgColor rgb="FF0B1616"/>
        <bgColor indexed="64"/>
      </patternFill>
    </fill>
    <fill>
      <patternFill patternType="solid">
        <fgColor rgb="FFFFD700"/>
        <bgColor indexed="64"/>
      </patternFill>
    </fill>
    <fill>
      <patternFill patternType="solid">
        <fgColor rgb="FFA62A2A"/>
        <bgColor indexed="64"/>
      </patternFill>
    </fill>
    <fill>
      <patternFill patternType="solid">
        <fgColor rgb="FF00F5FF"/>
        <bgColor indexed="64"/>
      </patternFill>
    </fill>
    <fill>
      <patternFill patternType="solid">
        <fgColor rgb="FFFFE436"/>
        <bgColor indexed="64"/>
      </patternFill>
    </fill>
    <fill>
      <patternFill patternType="solid">
        <fgColor rgb="FF8B6969"/>
        <bgColor indexed="64"/>
      </patternFill>
    </fill>
    <fill>
      <patternFill patternType="solid">
        <fgColor rgb="FF9CD1DC"/>
        <bgColor indexed="64"/>
      </patternFill>
    </fill>
    <fill>
      <patternFill patternType="solid">
        <fgColor rgb="FFFEE347"/>
        <bgColor indexed="64"/>
      </patternFill>
    </fill>
    <fill>
      <patternFill patternType="solid">
        <fgColor rgb="FFA52A2A"/>
        <bgColor indexed="64"/>
      </patternFill>
    </fill>
    <fill>
      <patternFill patternType="solid">
        <fgColor rgb="FF8EE5EE"/>
        <bgColor indexed="64"/>
      </patternFill>
    </fill>
    <fill>
      <patternFill patternType="solid">
        <fgColor rgb="FFFADA5E"/>
        <bgColor indexed="64"/>
      </patternFill>
    </fill>
    <fill>
      <patternFill patternType="solid">
        <fgColor rgb="FFA91101"/>
        <bgColor indexed="64"/>
      </patternFill>
    </fill>
    <fill>
      <patternFill patternType="solid">
        <fgColor rgb="FFB0E0E6"/>
        <bgColor indexed="64"/>
      </patternFill>
    </fill>
    <fill>
      <patternFill patternType="solid">
        <fgColor rgb="FFF7E269"/>
        <bgColor indexed="64"/>
      </patternFill>
    </fill>
    <fill>
      <patternFill patternType="solid">
        <fgColor rgb="FF905D5D"/>
        <bgColor indexed="64"/>
      </patternFill>
    </fill>
    <fill>
      <patternFill patternType="solid">
        <fgColor rgb="FF98F5FF"/>
        <bgColor indexed="64"/>
      </patternFill>
    </fill>
    <fill>
      <patternFill patternType="solid">
        <fgColor rgb="FFEEDC82"/>
        <bgColor indexed="64"/>
      </patternFill>
    </fill>
    <fill>
      <patternFill patternType="solid">
        <fgColor rgb="FFA42424"/>
        <bgColor indexed="64"/>
      </patternFill>
    </fill>
    <fill>
      <patternFill patternType="solid">
        <fgColor rgb="FF00E5EE"/>
        <bgColor indexed="64"/>
      </patternFill>
    </fill>
    <fill>
      <patternFill patternType="solid">
        <fgColor rgb="FFEEDD82"/>
        <bgColor indexed="64"/>
      </patternFill>
    </fill>
    <fill>
      <patternFill patternType="solid">
        <fgColor rgb="FFA5260A"/>
        <bgColor indexed="64"/>
      </patternFill>
    </fill>
    <fill>
      <patternFill patternType="solid">
        <fgColor rgb="FF7AC5CD"/>
        <bgColor indexed="64"/>
      </patternFill>
    </fill>
    <fill>
      <patternFill patternType="solid">
        <fgColor rgb="FFE1CE9A"/>
        <bgColor indexed="64"/>
      </patternFill>
    </fill>
    <fill>
      <patternFill patternType="solid">
        <fgColor rgb="FF856363"/>
        <bgColor indexed="64"/>
      </patternFill>
    </fill>
    <fill>
      <patternFill patternType="solid">
        <fgColor rgb="FF00C5CD"/>
        <bgColor indexed="64"/>
      </patternFill>
    </fill>
    <fill>
      <patternFill patternType="solid">
        <fgColor rgb="FFF8DE7E"/>
        <bgColor indexed="64"/>
      </patternFill>
    </fill>
    <fill>
      <patternFill patternType="solid">
        <fgColor rgb="FF960018"/>
        <bgColor indexed="64"/>
      </patternFill>
    </fill>
    <fill>
      <patternFill patternType="solid">
        <fgColor rgb="FF03B4C8"/>
        <bgColor indexed="64"/>
      </patternFill>
    </fill>
    <fill>
      <patternFill patternType="solid">
        <fgColor rgb="FFFFDE75"/>
        <bgColor indexed="64"/>
      </patternFill>
    </fill>
    <fill>
      <patternFill patternType="solid">
        <fgColor rgb="FF8B3A3A"/>
        <bgColor indexed="64"/>
      </patternFill>
    </fill>
    <fill>
      <patternFill patternType="solid">
        <fgColor rgb="FF798081"/>
        <bgColor indexed="64"/>
      </patternFill>
    </fill>
    <fill>
      <patternFill patternType="solid">
        <fgColor rgb="FFFFEC8B"/>
        <bgColor indexed="64"/>
      </patternFill>
    </fill>
    <fill>
      <patternFill patternType="solid">
        <fgColor rgb="FF8E2323"/>
        <bgColor indexed="64"/>
      </patternFill>
    </fill>
    <fill>
      <patternFill patternType="solid">
        <fgColor rgb="FF53868B"/>
        <bgColor indexed="64"/>
      </patternFill>
    </fill>
    <fill>
      <patternFill patternType="solid">
        <fgColor rgb="FFF3E5AB"/>
        <bgColor indexed="64"/>
      </patternFill>
    </fill>
    <fill>
      <patternFill patternType="solid">
        <fgColor rgb="FF8B2323"/>
        <bgColor indexed="64"/>
      </patternFill>
    </fill>
    <fill>
      <patternFill patternType="solid">
        <fgColor rgb="FF048B9A"/>
        <bgColor indexed="64"/>
      </patternFill>
    </fill>
    <fill>
      <patternFill patternType="solid">
        <fgColor rgb="FFF1E2BE"/>
        <bgColor indexed="64"/>
      </patternFill>
    </fill>
    <fill>
      <patternFill patternType="solid">
        <fgColor rgb="FF8C1717"/>
        <bgColor indexed="64"/>
      </patternFill>
    </fill>
    <fill>
      <patternFill patternType="solid">
        <fgColor rgb="FF00868B"/>
        <bgColor indexed="64"/>
      </patternFill>
    </fill>
    <fill>
      <patternFill patternType="solid">
        <fgColor rgb="FFFFF0BC"/>
        <bgColor indexed="64"/>
      </patternFill>
    </fill>
    <fill>
      <patternFill patternType="solid">
        <fgColor rgb="FF8B1A1A"/>
        <bgColor indexed="64"/>
      </patternFill>
    </fill>
    <fill>
      <patternFill patternType="solid">
        <fgColor rgb="FF25FDE9"/>
        <bgColor indexed="64"/>
      </patternFill>
    </fill>
    <fill>
      <patternFill patternType="solid">
        <fgColor rgb="FFFAF0C5"/>
        <bgColor indexed="64"/>
      </patternFill>
    </fill>
    <fill>
      <patternFill patternType="solid">
        <fgColor rgb="FF8B0000"/>
        <bgColor indexed="64"/>
      </patternFill>
    </fill>
    <fill>
      <patternFill patternType="solid">
        <fgColor rgb="FF40E0D0"/>
        <bgColor indexed="64"/>
      </patternFill>
    </fill>
    <fill>
      <patternFill patternType="solid">
        <fgColor rgb="FFF0EAD6"/>
        <bgColor indexed="64"/>
      </patternFill>
    </fill>
    <fill>
      <patternFill patternType="solid">
        <fgColor rgb="FF8B2500"/>
        <bgColor indexed="64"/>
      </patternFill>
    </fill>
    <fill>
      <patternFill patternType="solid">
        <fgColor rgb="FF66ADA4"/>
        <bgColor indexed="64"/>
      </patternFill>
    </fill>
    <fill>
      <patternFill patternType="solid">
        <fgColor rgb="FFFFF8DC"/>
        <bgColor indexed="64"/>
      </patternFill>
    </fill>
    <fill>
      <patternFill patternType="solid">
        <fgColor rgb="FF841B2D"/>
        <bgColor indexed="64"/>
      </patternFill>
    </fill>
    <fill>
      <patternFill patternType="solid">
        <fgColor rgb="FF20B2AA"/>
        <bgColor indexed="64"/>
      </patternFill>
    </fill>
    <fill>
      <patternFill patternType="solid">
        <fgColor rgb="FFFCDC12"/>
        <bgColor indexed="64"/>
      </patternFill>
    </fill>
    <fill>
      <patternFill patternType="solid">
        <fgColor rgb="FF850606"/>
        <bgColor indexed="64"/>
      </patternFill>
    </fill>
    <fill>
      <patternFill patternType="solid">
        <fgColor rgb="FF008882"/>
        <bgColor indexed="64"/>
      </patternFill>
    </fill>
    <fill>
      <patternFill patternType="solid">
        <fgColor rgb="FFB9B8B5"/>
        <bgColor indexed="64"/>
      </patternFill>
    </fill>
    <fill>
      <patternFill patternType="solid">
        <fgColor rgb="FF317873"/>
        <bgColor indexed="64"/>
      </patternFill>
    </fill>
    <fill>
      <patternFill patternType="solid">
        <fgColor rgb="FFEED153"/>
        <bgColor indexed="64"/>
      </patternFill>
    </fill>
    <fill>
      <patternFill patternType="solid">
        <fgColor rgb="FF6F4242"/>
        <bgColor indexed="64"/>
      </patternFill>
    </fill>
    <fill>
      <patternFill patternType="solid">
        <fgColor rgb="FF007A74"/>
        <bgColor indexed="64"/>
      </patternFill>
    </fill>
    <fill>
      <patternFill patternType="solid">
        <fgColor rgb="FFF6DC12"/>
        <bgColor indexed="64"/>
      </patternFill>
    </fill>
    <fill>
      <patternFill patternType="solid">
        <fgColor rgb="FF722F37"/>
        <bgColor indexed="64"/>
      </patternFill>
    </fill>
    <fill>
      <patternFill patternType="solid">
        <fgColor rgb="FF01796F"/>
        <bgColor indexed="64"/>
      </patternFill>
    </fill>
    <fill>
      <patternFill patternType="solid">
        <fgColor rgb="FFEFD242"/>
        <bgColor indexed="64"/>
      </patternFill>
    </fill>
    <fill>
      <patternFill patternType="solid">
        <fgColor rgb="FF5C504F"/>
        <bgColor indexed="64"/>
      </patternFill>
    </fill>
    <fill>
      <patternFill patternType="solid">
        <fgColor rgb="FF00443F"/>
        <bgColor indexed="64"/>
      </patternFill>
    </fill>
    <fill>
      <patternFill patternType="solid">
        <fgColor rgb="FFBFB8A5"/>
        <bgColor indexed="64"/>
      </patternFill>
    </fill>
    <fill>
      <patternFill patternType="solid">
        <fgColor rgb="FF730800"/>
        <bgColor indexed="64"/>
      </patternFill>
    </fill>
    <fill>
      <patternFill patternType="solid">
        <fgColor rgb="FFC7E6D7"/>
        <bgColor indexed="64"/>
      </patternFill>
    </fill>
    <fill>
      <patternFill patternType="solid">
        <fgColor rgb="FFF3D617"/>
        <bgColor indexed="64"/>
      </patternFill>
    </fill>
    <fill>
      <patternFill patternType="solid">
        <fgColor rgb="FF6E0B14"/>
        <bgColor indexed="64"/>
      </patternFill>
    </fill>
    <fill>
      <patternFill patternType="solid">
        <fgColor rgb="FFF5FFFA"/>
        <bgColor indexed="64"/>
      </patternFill>
    </fill>
    <fill>
      <patternFill patternType="solid">
        <fgColor rgb="FFEEC900"/>
        <bgColor indexed="64"/>
      </patternFill>
    </fill>
    <fill>
      <patternFill patternType="solid">
        <fgColor rgb="FF6D071A"/>
        <bgColor indexed="64"/>
      </patternFill>
    </fill>
    <fill>
      <patternFill patternType="solid">
        <fgColor rgb="FF8ED1B2"/>
        <bgColor indexed="64"/>
      </patternFill>
    </fill>
    <fill>
      <patternFill patternType="solid">
        <fgColor rgb="FFD0C07A"/>
        <bgColor indexed="64"/>
      </patternFill>
    </fill>
    <fill>
      <patternFill patternType="solid">
        <fgColor rgb="FF6B0D0D"/>
        <bgColor indexed="64"/>
      </patternFill>
    </fill>
    <fill>
      <patternFill patternType="solid">
        <fgColor rgb="FF8DA399"/>
        <bgColor indexed="64"/>
      </patternFill>
    </fill>
    <fill>
      <patternFill patternType="solid">
        <fgColor rgb="FFCDBE70"/>
        <bgColor indexed="64"/>
      </patternFill>
    </fill>
    <fill>
      <patternFill patternType="solid">
        <fgColor rgb="FF543D3F"/>
        <bgColor indexed="64"/>
      </patternFill>
    </fill>
    <fill>
      <patternFill patternType="solid">
        <fgColor rgb="FF83A697"/>
        <bgColor indexed="64"/>
      </patternFill>
    </fill>
    <fill>
      <patternFill patternType="solid">
        <fgColor rgb="FFC2B280"/>
        <bgColor indexed="64"/>
      </patternFill>
    </fill>
    <fill>
      <patternFill patternType="solid">
        <fgColor rgb="FF56070C"/>
        <bgColor indexed="64"/>
      </patternFill>
    </fill>
    <fill>
      <patternFill patternType="solid">
        <fgColor rgb="FF6AAB8E"/>
        <bgColor indexed="64"/>
      </patternFill>
    </fill>
    <fill>
      <patternFill patternType="solid">
        <fgColor rgb="FFC3B470"/>
        <bgColor indexed="64"/>
      </patternFill>
    </fill>
    <fill>
      <patternFill patternType="solid">
        <fgColor rgb="FF4E1609"/>
        <bgColor indexed="64"/>
      </patternFill>
    </fill>
    <fill>
      <patternFill patternType="solid">
        <fgColor rgb="FF3EB489"/>
        <bgColor indexed="64"/>
      </patternFill>
    </fill>
    <fill>
      <patternFill patternType="solid">
        <fgColor rgb="FFCFB53B"/>
        <bgColor indexed="64"/>
      </patternFill>
    </fill>
    <fill>
      <patternFill patternType="solid">
        <fgColor rgb="FF3E1D1E"/>
        <bgColor indexed="64"/>
      </patternFill>
    </fill>
    <fill>
      <patternFill patternType="solid">
        <fgColor rgb="FF029D74"/>
        <bgColor indexed="64"/>
      </patternFill>
    </fill>
    <fill>
      <patternFill patternType="solid">
        <fgColor rgb="FFD1B606"/>
        <bgColor indexed="64"/>
      </patternFill>
    </fill>
    <fill>
      <patternFill patternType="solid">
        <fgColor rgb="FFEEA2AD"/>
        <bgColor indexed="64"/>
      </patternFill>
    </fill>
    <fill>
      <patternFill patternType="solid">
        <fgColor rgb="FF238E68"/>
        <bgColor indexed="64"/>
      </patternFill>
    </fill>
    <fill>
      <patternFill patternType="solid">
        <fgColor rgb="FFCDAD00"/>
        <bgColor indexed="64"/>
      </patternFill>
    </fill>
    <fill>
      <patternFill patternType="solid">
        <fgColor rgb="FFEEA9B8"/>
        <bgColor indexed="64"/>
      </patternFill>
    </fill>
    <fill>
      <patternFill patternType="solid">
        <fgColor rgb="FF3B7861"/>
        <bgColor indexed="64"/>
      </patternFill>
    </fill>
    <fill>
      <patternFill patternType="solid">
        <fgColor rgb="FF8B7500"/>
        <bgColor indexed="64"/>
      </patternFill>
    </fill>
    <fill>
      <patternFill patternType="solid">
        <fgColor rgb="FFFFAEB9"/>
        <bgColor indexed="64"/>
      </patternFill>
    </fill>
    <fill>
      <patternFill patternType="solid">
        <fgColor rgb="FF007959"/>
        <bgColor indexed="64"/>
      </patternFill>
    </fill>
    <fill>
      <patternFill patternType="solid">
        <fgColor rgb="FF685E43"/>
        <bgColor indexed="64"/>
      </patternFill>
    </fill>
    <fill>
      <patternFill patternType="solid">
        <fgColor rgb="FFFFB5C5"/>
        <bgColor indexed="64"/>
      </patternFill>
    </fill>
    <fill>
      <patternFill patternType="solid">
        <fgColor rgb="FF00543D"/>
        <bgColor indexed="64"/>
      </patternFill>
    </fill>
    <fill>
      <patternFill patternType="solid">
        <fgColor rgb="FF915C83"/>
        <bgColor indexed="64"/>
      </patternFill>
    </fill>
    <fill>
      <patternFill patternType="solid">
        <fgColor rgb="FFFFB6C1"/>
        <bgColor indexed="64"/>
      </patternFill>
    </fill>
    <fill>
      <patternFill patternType="solid">
        <fgColor rgb="FF76EEC6"/>
        <bgColor indexed="64"/>
      </patternFill>
    </fill>
    <fill>
      <patternFill patternType="solid">
        <fgColor rgb="FF871F78"/>
        <bgColor indexed="64"/>
      </patternFill>
    </fill>
    <fill>
      <patternFill patternType="solid">
        <fgColor rgb="FFFFC0CB"/>
        <bgColor indexed="64"/>
      </patternFill>
    </fill>
    <fill>
      <patternFill patternType="solid">
        <fgColor rgb="FF97DFC6"/>
        <bgColor indexed="64"/>
      </patternFill>
    </fill>
    <fill>
      <patternFill patternType="solid">
        <fgColor rgb="FF870074"/>
        <bgColor indexed="64"/>
      </patternFill>
    </fill>
    <fill>
      <patternFill patternType="solid">
        <fgColor rgb="FFD58490"/>
        <bgColor indexed="64"/>
      </patternFill>
    </fill>
    <fill>
      <patternFill patternType="solid">
        <fgColor rgb="FF7FFFD4"/>
        <bgColor indexed="64"/>
      </patternFill>
    </fill>
    <fill>
      <patternFill patternType="solid">
        <fgColor rgb="FF5D555B"/>
        <bgColor indexed="64"/>
      </patternFill>
    </fill>
    <fill>
      <patternFill patternType="solid">
        <fgColor rgb="FFCD919E"/>
        <bgColor indexed="64"/>
      </patternFill>
    </fill>
    <fill>
      <patternFill patternType="solid">
        <fgColor rgb="FFDFEDE8"/>
        <bgColor indexed="64"/>
      </patternFill>
    </fill>
    <fill>
      <patternFill patternType="solid">
        <fgColor rgb="FF702963"/>
        <bgColor indexed="64"/>
      </patternFill>
    </fill>
    <fill>
      <patternFill patternType="solid">
        <fgColor rgb="FFCD8C95"/>
        <bgColor indexed="64"/>
      </patternFill>
    </fill>
    <fill>
      <patternFill patternType="solid">
        <fgColor rgb="FF66CDAA"/>
        <bgColor indexed="64"/>
      </patternFill>
    </fill>
    <fill>
      <patternFill patternType="solid">
        <fgColor rgb="FF5D3954"/>
        <bgColor indexed="64"/>
      </patternFill>
    </fill>
    <fill>
      <patternFill patternType="solid">
        <fgColor rgb="FFAF868E"/>
        <bgColor indexed="64"/>
      </patternFill>
    </fill>
    <fill>
      <patternFill patternType="solid">
        <fgColor rgb="FF7D8984"/>
        <bgColor indexed="64"/>
      </patternFill>
    </fill>
    <fill>
      <patternFill patternType="solid">
        <fgColor rgb="FF50404D"/>
        <bgColor indexed="64"/>
      </patternFill>
    </fill>
    <fill>
      <patternFill patternType="solid">
        <fgColor rgb="FFC72C48"/>
        <bgColor indexed="64"/>
      </patternFill>
    </fill>
    <fill>
      <patternFill patternType="solid">
        <fgColor rgb="FF649B88"/>
        <bgColor indexed="64"/>
      </patternFill>
    </fill>
    <fill>
      <patternFill patternType="solid">
        <fgColor rgb="FFD399E6"/>
        <bgColor indexed="64"/>
      </patternFill>
    </fill>
    <fill>
      <patternFill patternType="solid">
        <fgColor rgb="FFAC1E44"/>
        <bgColor indexed="64"/>
      </patternFill>
    </fill>
    <fill>
      <patternFill patternType="solid">
        <fgColor rgb="FF458B74"/>
        <bgColor indexed="64"/>
      </patternFill>
    </fill>
    <fill>
      <patternFill patternType="solid">
        <fgColor rgb="FFE066FF"/>
        <bgColor indexed="64"/>
      </patternFill>
    </fill>
    <fill>
      <patternFill patternType="solid">
        <fgColor rgb="FF8B636C"/>
        <bgColor indexed="64"/>
      </patternFill>
    </fill>
    <fill>
      <patternFill patternType="solid">
        <fgColor rgb="FF5E716A"/>
        <bgColor indexed="64"/>
      </patternFill>
    </fill>
    <fill>
      <patternFill patternType="solid">
        <fgColor rgb="FFDF73FF"/>
        <bgColor indexed="64"/>
      </patternFill>
    </fill>
    <fill>
      <patternFill patternType="solid">
        <fgColor rgb="FF8B5F65"/>
        <bgColor indexed="64"/>
      </patternFill>
    </fill>
    <fill>
      <patternFill patternType="solid">
        <fgColor rgb="FF40826D"/>
        <bgColor indexed="64"/>
      </patternFill>
    </fill>
    <fill>
      <patternFill patternType="solid">
        <fgColor rgb="FFD15FEE"/>
        <bgColor indexed="64"/>
      </patternFill>
    </fill>
    <fill>
      <patternFill patternType="solid">
        <fgColor rgb="FF9E0E40"/>
        <bgColor indexed="64"/>
      </patternFill>
    </fill>
    <fill>
      <patternFill patternType="solid">
        <fgColor rgb="FF1B4D3E"/>
        <bgColor indexed="64"/>
      </patternFill>
    </fill>
    <fill>
      <patternFill patternType="solid">
        <fgColor rgb="FFB695C0"/>
        <bgColor indexed="64"/>
      </patternFill>
    </fill>
    <fill>
      <patternFill patternType="solid">
        <fgColor rgb="FF91283B"/>
        <bgColor indexed="64"/>
      </patternFill>
    </fill>
    <fill>
      <patternFill patternType="solid">
        <fgColor rgb="FF1C352D"/>
        <bgColor indexed="64"/>
      </patternFill>
    </fill>
    <fill>
      <patternFill patternType="solid">
        <fgColor rgb="FFBA55D3"/>
        <bgColor indexed="64"/>
      </patternFill>
    </fill>
    <fill>
      <patternFill patternType="solid">
        <fgColor rgb="FF90283B"/>
        <bgColor indexed="64"/>
      </patternFill>
    </fill>
    <fill>
      <patternFill patternType="solid">
        <fgColor rgb="FF1E2321"/>
        <bgColor indexed="64"/>
      </patternFill>
    </fill>
    <fill>
      <patternFill patternType="solid">
        <fgColor rgb="FFB452CD"/>
        <bgColor indexed="64"/>
      </patternFill>
    </fill>
    <fill>
      <patternFill patternType="solid">
        <fgColor rgb="FF5C0923"/>
        <bgColor indexed="64"/>
      </patternFill>
    </fill>
    <fill>
      <patternFill patternType="solid">
        <fgColor rgb="FF1A2421"/>
        <bgColor indexed="64"/>
      </patternFill>
    </fill>
    <fill>
      <patternFill patternType="solid">
        <fgColor rgb="FF9A4EAE"/>
        <bgColor indexed="64"/>
      </patternFill>
    </fill>
    <fill>
      <patternFill patternType="solid">
        <fgColor rgb="FF3A020D"/>
        <bgColor indexed="64"/>
      </patternFill>
    </fill>
    <fill>
      <patternFill patternType="solid">
        <fgColor rgb="FF00FA9A"/>
        <bgColor indexed="64"/>
      </patternFill>
    </fill>
    <fill>
      <patternFill patternType="solid">
        <fgColor rgb="FF86608E"/>
        <bgColor indexed="64"/>
      </patternFill>
    </fill>
    <fill>
      <patternFill patternType="solid">
        <fgColor rgb="FF2E1D21"/>
        <bgColor indexed="64"/>
      </patternFill>
    </fill>
    <fill>
      <patternFill patternType="solid">
        <fgColor rgb="FF008856"/>
        <bgColor indexed="64"/>
      </patternFill>
    </fill>
    <fill>
      <patternFill patternType="solid">
        <fgColor rgb="FF875692"/>
        <bgColor indexed="64"/>
      </patternFill>
    </fill>
    <fill>
      <patternFill patternType="solid">
        <fgColor rgb="FFFF7F24"/>
        <bgColor indexed="64"/>
      </patternFill>
    </fill>
    <fill>
      <patternFill patternType="solid">
        <fgColor rgb="FFFF6EC7"/>
        <bgColor indexed="64"/>
      </patternFill>
    </fill>
    <fill>
      <patternFill patternType="solid">
        <fgColor rgb="FF7A378B"/>
        <bgColor indexed="64"/>
      </patternFill>
    </fill>
    <fill>
      <patternFill patternType="solid">
        <fgColor rgb="FFE9967A"/>
        <bgColor indexed="64"/>
      </patternFill>
    </fill>
    <fill>
      <patternFill patternType="solid">
        <fgColor rgb="FFCC3299"/>
        <bgColor indexed="64"/>
      </patternFill>
    </fill>
    <fill>
      <patternFill patternType="solid">
        <fgColor rgb="FF602F6B"/>
        <bgColor indexed="64"/>
      </patternFill>
    </fill>
    <fill>
      <patternFill patternType="solid">
        <fgColor rgb="FFEE9572"/>
        <bgColor indexed="64"/>
      </patternFill>
    </fill>
    <fill>
      <patternFill patternType="solid">
        <fgColor rgb="FFCD2990"/>
        <bgColor indexed="64"/>
      </patternFill>
    </fill>
    <fill>
      <patternFill patternType="solid">
        <fgColor rgb="FF563C5C"/>
        <bgColor indexed="64"/>
      </patternFill>
    </fill>
    <fill>
      <patternFill patternType="solid">
        <fgColor rgb="FFFF8247"/>
        <bgColor indexed="64"/>
      </patternFill>
    </fill>
    <fill>
      <patternFill patternType="solid">
        <fgColor rgb="FF965578"/>
        <bgColor indexed="64"/>
      </patternFill>
    </fill>
    <fill>
      <patternFill patternType="solid">
        <fgColor rgb="FFFF1493"/>
        <bgColor indexed="64"/>
      </patternFill>
    </fill>
    <fill>
      <patternFill patternType="solid">
        <fgColor rgb="FFFF7F50"/>
        <bgColor indexed="64"/>
      </patternFill>
    </fill>
    <fill>
      <patternFill patternType="solid">
        <fgColor rgb="FF8B1C62"/>
        <bgColor indexed="64"/>
      </patternFill>
    </fill>
    <fill>
      <patternFill patternType="solid">
        <fgColor rgb="FFFD3F92"/>
        <bgColor indexed="64"/>
      </patternFill>
    </fill>
    <fill>
      <patternFill patternType="solid">
        <fgColor rgb="FFCDB7B5"/>
        <bgColor indexed="64"/>
      </patternFill>
    </fill>
    <fill>
      <patternFill patternType="solid">
        <fgColor rgb="FF54133B"/>
        <bgColor indexed="64"/>
      </patternFill>
    </fill>
    <fill>
      <patternFill patternType="solid">
        <fgColor rgb="FFFF3E96"/>
        <bgColor indexed="64"/>
      </patternFill>
    </fill>
    <fill>
      <patternFill patternType="solid">
        <fgColor rgb="FFFF7256"/>
        <bgColor indexed="64"/>
      </patternFill>
    </fill>
    <fill>
      <patternFill patternType="solid">
        <fgColor rgb="FF38152C"/>
        <bgColor indexed="64"/>
      </patternFill>
    </fill>
    <fill>
      <patternFill patternType="solid">
        <fgColor rgb="FFEE799F"/>
        <bgColor indexed="64"/>
      </patternFill>
    </fill>
    <fill>
      <patternFill patternType="solid">
        <fgColor rgb="FFFF8C69"/>
        <bgColor indexed="64"/>
      </patternFill>
    </fill>
    <fill>
      <patternFill patternType="solid">
        <fgColor rgb="FF370028"/>
        <bgColor indexed="64"/>
      </patternFill>
    </fill>
    <fill>
      <patternFill patternType="solid">
        <fgColor rgb="FFE68FAC"/>
        <bgColor indexed="64"/>
      </patternFill>
    </fill>
    <fill>
      <patternFill patternType="solid">
        <fgColor rgb="FFFF866A"/>
        <bgColor indexed="64"/>
      </patternFill>
    </fill>
    <fill>
      <patternFill patternType="solid">
        <fgColor rgb="FFBFB9BD"/>
        <bgColor indexed="64"/>
      </patternFill>
    </fill>
    <fill>
      <patternFill patternType="solid">
        <fgColor rgb="FFFD6C9E"/>
        <bgColor indexed="64"/>
      </patternFill>
    </fill>
    <fill>
      <patternFill patternType="solid">
        <fgColor rgb="FFFFA07A"/>
        <bgColor indexed="64"/>
      </patternFill>
    </fill>
    <fill>
      <patternFill patternType="solid">
        <fgColor rgb="FFB784A7"/>
        <bgColor indexed="64"/>
      </patternFill>
    </fill>
    <fill>
      <patternFill patternType="solid">
        <fgColor rgb="FFCDC1C5"/>
        <bgColor indexed="64"/>
      </patternFill>
    </fill>
    <fill>
      <patternFill patternType="solid">
        <fgColor rgb="FFFFB7A5"/>
        <bgColor indexed="64"/>
      </patternFill>
    </fill>
    <fill>
      <patternFill patternType="solid">
        <fgColor rgb="FFAA8A9E"/>
        <bgColor indexed="64"/>
      </patternFill>
    </fill>
    <fill>
      <patternFill patternType="solid">
        <fgColor rgb="FFFF82AB"/>
        <bgColor indexed="64"/>
      </patternFill>
    </fill>
    <fill>
      <patternFill patternType="solid">
        <fgColor rgb="FFFDBFB7"/>
        <bgColor indexed="64"/>
      </patternFill>
    </fill>
    <fill>
      <patternFill patternType="solid">
        <fgColor rgb="FF997A8D"/>
        <bgColor indexed="64"/>
      </patternFill>
    </fill>
    <fill>
      <patternFill patternType="solid">
        <fgColor rgb="FFEFBBCC"/>
        <bgColor indexed="64"/>
      </patternFill>
    </fill>
    <fill>
      <patternFill patternType="solid">
        <fgColor rgb="FFEED5D2"/>
        <bgColor indexed="64"/>
      </patternFill>
    </fill>
    <fill>
      <patternFill patternType="solid">
        <fgColor rgb="FF8B8589"/>
        <bgColor indexed="64"/>
      </patternFill>
    </fill>
    <fill>
      <patternFill patternType="solid">
        <fgColor rgb="FFFEBFD2"/>
        <bgColor indexed="64"/>
      </patternFill>
    </fill>
    <fill>
      <patternFill patternType="solid">
        <fgColor rgb="FFFFE4E1"/>
        <bgColor indexed="64"/>
      </patternFill>
    </fill>
    <fill>
      <patternFill patternType="solid">
        <fgColor rgb="FF9E4F88"/>
        <bgColor indexed="64"/>
      </patternFill>
    </fill>
    <fill>
      <patternFill patternType="solid">
        <fgColor rgb="FFFFC8D6"/>
        <bgColor indexed="64"/>
      </patternFill>
    </fill>
    <fill>
      <patternFill patternType="solid">
        <fgColor rgb="FFEE8262"/>
        <bgColor indexed="64"/>
      </patternFill>
    </fill>
    <fill>
      <patternFill patternType="solid">
        <fgColor rgb="FF836479"/>
        <bgColor indexed="64"/>
      </patternFill>
    </fill>
    <fill>
      <patternFill patternType="solid">
        <fgColor rgb="FFFFF0F5"/>
        <bgColor indexed="64"/>
      </patternFill>
    </fill>
    <fill>
      <patternFill patternType="solid">
        <fgColor rgb="FFEE6A50"/>
        <bgColor indexed="64"/>
      </patternFill>
    </fill>
    <fill>
      <patternFill patternType="solid">
        <fgColor rgb="FFA10684"/>
        <bgColor indexed="64"/>
      </patternFill>
    </fill>
    <fill>
      <patternFill patternType="solid">
        <fgColor rgb="FFD597AE"/>
        <bgColor indexed="64"/>
      </patternFill>
    </fill>
    <fill>
      <patternFill patternType="solid">
        <fgColor rgb="FFF4661B"/>
        <bgColor indexed="64"/>
      </patternFill>
    </fill>
    <fill>
      <patternFill patternType="solid">
        <fgColor rgb="FF723E64"/>
        <bgColor indexed="64"/>
      </patternFill>
    </fill>
    <fill>
      <patternFill patternType="solid">
        <fgColor rgb="FFEE3A8C"/>
        <bgColor indexed="64"/>
      </patternFill>
    </fill>
    <fill>
      <patternFill patternType="solid">
        <fgColor rgb="FFEE7942"/>
        <bgColor indexed="64"/>
      </patternFill>
    </fill>
    <fill>
      <patternFill patternType="solid">
        <fgColor rgb="FF6A455D"/>
        <bgColor indexed="64"/>
      </patternFill>
    </fill>
    <fill>
      <patternFill patternType="solid">
        <fgColor rgb="FFDB7093"/>
        <bgColor indexed="64"/>
      </patternFill>
    </fill>
    <fill>
      <patternFill patternType="solid">
        <fgColor rgb="FFEE7621"/>
        <bgColor indexed="64"/>
      </patternFill>
    </fill>
    <fill>
      <patternFill patternType="solid">
        <fgColor rgb="FFF9429E"/>
        <bgColor indexed="64"/>
      </patternFill>
    </fill>
    <fill>
      <patternFill patternType="solid">
        <fgColor rgb="FFEE1289"/>
        <bgColor indexed="64"/>
      </patternFill>
    </fill>
    <fill>
      <patternFill patternType="solid">
        <fgColor rgb="FFE25822"/>
        <bgColor indexed="64"/>
      </patternFill>
    </fill>
    <fill>
      <patternFill patternType="solid">
        <fgColor rgb="FFEE6AA7"/>
        <bgColor indexed="64"/>
      </patternFill>
    </fill>
    <fill>
      <patternFill patternType="solid">
        <fgColor rgb="FFCD6889"/>
        <bgColor indexed="64"/>
      </patternFill>
    </fill>
    <fill>
      <patternFill patternType="solid">
        <fgColor rgb="FFC48379"/>
        <bgColor indexed="64"/>
      </patternFill>
    </fill>
    <fill>
      <patternFill patternType="solid">
        <fgColor rgb="FFFF1CAE"/>
        <bgColor indexed="64"/>
      </patternFill>
    </fill>
    <fill>
      <patternFill patternType="solid">
        <fgColor rgb="FFC17E91"/>
        <bgColor indexed="64"/>
      </patternFill>
    </fill>
    <fill>
      <patternFill patternType="solid">
        <fgColor rgb="FFD9603B"/>
        <bgColor indexed="64"/>
      </patternFill>
    </fill>
    <fill>
      <patternFill patternType="solid">
        <fgColor rgb="FFFF34B3"/>
        <bgColor indexed="64"/>
      </patternFill>
    </fill>
    <fill>
      <patternFill patternType="solid">
        <fgColor rgb="FFDB0073"/>
        <bgColor indexed="64"/>
      </patternFill>
    </fill>
    <fill>
      <patternFill patternType="solid">
        <fgColor rgb="FFCD8162"/>
        <bgColor indexed="64"/>
      </patternFill>
    </fill>
    <fill>
      <patternFill patternType="solid">
        <fgColor rgb="FFFF69B4"/>
        <bgColor indexed="64"/>
      </patternFill>
    </fill>
    <fill>
      <patternFill patternType="solid">
        <fgColor rgb="FFCE4676"/>
        <bgColor indexed="64"/>
      </patternFill>
    </fill>
    <fill>
      <patternFill patternType="solid">
        <fgColor rgb="FFCD7054"/>
        <bgColor indexed="64"/>
      </patternFill>
    </fill>
    <fill>
      <patternFill patternType="solid">
        <fgColor rgb="FFFF6EB4"/>
        <bgColor indexed="64"/>
      </patternFill>
    </fill>
    <fill>
      <patternFill patternType="solid">
        <fgColor rgb="FFCD3278"/>
        <bgColor indexed="64"/>
      </patternFill>
    </fill>
    <fill>
      <patternFill patternType="solid">
        <fgColor rgb="FFCB6D51"/>
        <bgColor indexed="64"/>
      </patternFill>
    </fill>
    <fill>
      <patternFill patternType="solid">
        <fgColor rgb="FFE8CCD7"/>
        <bgColor indexed="64"/>
      </patternFill>
    </fill>
    <fill>
      <patternFill patternType="solid">
        <fgColor rgb="FFCD1076"/>
        <bgColor indexed="64"/>
      </patternFill>
    </fill>
    <fill>
      <patternFill patternType="solid">
        <fgColor rgb="FFCD5B45"/>
        <bgColor indexed="64"/>
      </patternFill>
    </fill>
    <fill>
      <patternFill patternType="solid">
        <fgColor rgb="FFE8E3E5"/>
        <bgColor indexed="64"/>
      </patternFill>
    </fill>
    <fill>
      <patternFill patternType="solid">
        <fgColor rgb="FFB3446C"/>
        <bgColor indexed="64"/>
      </patternFill>
    </fill>
    <fill>
      <patternFill patternType="solid">
        <fgColor rgb="FFAD8884"/>
        <bgColor indexed="64"/>
      </patternFill>
    </fill>
    <fill>
      <patternFill patternType="solid">
        <fgColor rgb="FFEEE0E5"/>
        <bgColor indexed="64"/>
      </patternFill>
    </fill>
    <fill>
      <patternFill patternType="solid">
        <fgColor rgb="FFA8516E"/>
        <bgColor indexed="64"/>
      </patternFill>
    </fill>
    <fill>
      <patternFill patternType="solid">
        <fgColor rgb="FFCD6839"/>
        <bgColor indexed="64"/>
      </patternFill>
    </fill>
    <fill>
      <patternFill patternType="solid">
        <fgColor rgb="FFFEE7F0"/>
        <bgColor indexed="64"/>
      </patternFill>
    </fill>
    <fill>
      <patternFill patternType="solid">
        <fgColor rgb="FFB03060"/>
        <bgColor indexed="64"/>
      </patternFill>
    </fill>
    <fill>
      <patternFill patternType="solid">
        <fgColor rgb="FFCC5500"/>
        <bgColor indexed="64"/>
      </patternFill>
    </fill>
    <fill>
      <patternFill patternType="solid">
        <fgColor rgb="FFC3A6B1"/>
        <bgColor indexed="64"/>
      </patternFill>
    </fill>
    <fill>
      <patternFill patternType="solid">
        <fgColor rgb="FF915F6D"/>
        <bgColor indexed="64"/>
      </patternFill>
    </fill>
    <fill>
      <patternFill patternType="solid">
        <fgColor rgb="FFB4745E"/>
        <bgColor indexed="64"/>
      </patternFill>
    </fill>
    <fill>
      <patternFill patternType="solid">
        <fgColor rgb="FFDE6FA1"/>
        <bgColor indexed="64"/>
      </patternFill>
    </fill>
    <fill>
      <patternFill patternType="solid">
        <fgColor rgb="FF8B475D"/>
        <bgColor indexed="64"/>
      </patternFill>
    </fill>
    <fill>
      <patternFill patternType="solid">
        <fgColor rgb="FFA87C6D"/>
        <bgColor indexed="64"/>
      </patternFill>
    </fill>
    <fill>
      <patternFill patternType="solid">
        <fgColor rgb="FFEE30A7"/>
        <bgColor indexed="64"/>
      </patternFill>
    </fill>
    <fill>
      <patternFill patternType="solid">
        <fgColor rgb="FF8B2252"/>
        <bgColor indexed="64"/>
      </patternFill>
    </fill>
    <fill>
      <patternFill patternType="solid">
        <fgColor rgb="FF8F817F"/>
        <bgColor indexed="64"/>
      </patternFill>
    </fill>
    <fill>
      <patternFill patternType="solid">
        <fgColor rgb="FFCD6090"/>
        <bgColor indexed="64"/>
      </patternFill>
    </fill>
    <fill>
      <patternFill patternType="solid">
        <fgColor rgb="FF8B0A50"/>
        <bgColor indexed="64"/>
      </patternFill>
    </fill>
    <fill>
      <patternFill patternType="solid">
        <fgColor rgb="FF8B7D7B"/>
        <bgColor indexed="64"/>
      </patternFill>
    </fill>
    <fill>
      <patternFill patternType="solid">
        <fgColor rgb="FFC4698F"/>
        <bgColor indexed="64"/>
      </patternFill>
    </fill>
    <fill>
      <patternFill patternType="solid">
        <fgColor rgb="FF673147"/>
        <bgColor indexed="64"/>
      </patternFill>
    </fill>
    <fill>
      <patternFill patternType="solid">
        <fgColor rgb="FFAE4A34"/>
        <bgColor indexed="64"/>
      </patternFill>
    </fill>
    <fill>
      <patternFill patternType="solid">
        <fgColor rgb="FFD02090"/>
        <bgColor indexed="64"/>
      </patternFill>
    </fill>
    <fill>
      <patternFill patternType="solid">
        <fgColor rgb="FF3F1728"/>
        <bgColor indexed="64"/>
      </patternFill>
    </fill>
    <fill>
      <patternFill patternType="solid">
        <fgColor rgb="FFAD390E"/>
        <bgColor indexed="64"/>
      </patternFill>
    </fill>
    <fill>
      <patternFill patternType="solid">
        <fgColor rgb="FFC71585"/>
        <bgColor indexed="64"/>
      </patternFill>
    </fill>
    <fill>
      <patternFill patternType="solid">
        <fgColor rgb="FF282022"/>
        <bgColor indexed="64"/>
      </patternFill>
    </fill>
    <fill>
      <patternFill patternType="solid">
        <fgColor rgb="FFAD4F09"/>
        <bgColor indexed="64"/>
      </patternFill>
    </fill>
    <fill>
      <patternFill patternType="solid">
        <fgColor rgb="FF8B8386"/>
        <bgColor indexed="64"/>
      </patternFill>
    </fill>
    <fill>
      <patternFill patternType="solid">
        <fgColor rgb="FFFF7F00"/>
        <bgColor indexed="64"/>
      </patternFill>
    </fill>
    <fill>
      <patternFill patternType="solid">
        <fgColor rgb="FFA0522D"/>
        <bgColor indexed="64"/>
      </patternFill>
    </fill>
    <fill>
      <patternFill patternType="solid">
        <fgColor rgb="FF8B3A62"/>
        <bgColor indexed="64"/>
      </patternFill>
    </fill>
    <fill>
      <patternFill patternType="solid">
        <fgColor rgb="FFFF8C00"/>
        <bgColor indexed="64"/>
      </patternFill>
    </fill>
    <fill>
      <patternFill patternType="solid">
        <fgColor rgb="FF9E4732"/>
        <bgColor indexed="64"/>
      </patternFill>
    </fill>
    <fill>
      <patternFill patternType="solid">
        <fgColor rgb="FF811453"/>
        <bgColor indexed="64"/>
      </patternFill>
    </fill>
    <fill>
      <patternFill patternType="solid">
        <fgColor rgb="FFC1B6B3"/>
        <bgColor indexed="64"/>
      </patternFill>
    </fill>
    <fill>
      <patternFill patternType="solid">
        <fgColor rgb="FF99512B"/>
        <bgColor indexed="64"/>
      </patternFill>
    </fill>
    <fill>
      <patternFill patternType="solid">
        <fgColor rgb="FF78184A"/>
        <bgColor indexed="64"/>
      </patternFill>
    </fill>
    <fill>
      <patternFill patternType="solid">
        <fgColor rgb="FFFD943F"/>
        <bgColor indexed="64"/>
      </patternFill>
    </fill>
    <fill>
      <patternFill patternType="solid">
        <fgColor rgb="FF9D3E0C"/>
        <bgColor indexed="64"/>
      </patternFill>
    </fill>
    <fill>
      <patternFill patternType="solid">
        <fgColor rgb="FFBABABA"/>
        <bgColor indexed="64"/>
      </patternFill>
    </fill>
    <fill>
      <patternFill patternType="solid">
        <fgColor rgb="FFF88E55"/>
        <bgColor indexed="64"/>
      </patternFill>
    </fill>
    <fill>
      <patternFill patternType="solid">
        <fgColor rgb="FF8B5742"/>
        <bgColor indexed="64"/>
      </patternFill>
    </fill>
    <fill>
      <patternFill patternType="solid">
        <fgColor rgb="FFBBBBBB"/>
        <bgColor indexed="64"/>
      </patternFill>
    </fill>
    <fill>
      <patternFill patternType="solid">
        <fgColor rgb="FFFEC3AC"/>
        <bgColor indexed="64"/>
      </patternFill>
    </fill>
    <fill>
      <patternFill patternType="solid">
        <fgColor rgb="FF8B4C39"/>
        <bgColor indexed="64"/>
      </patternFill>
    </fill>
    <fill>
      <patternFill patternType="solid">
        <fgColor rgb="FFBDBDBD"/>
        <bgColor indexed="64"/>
      </patternFill>
    </fill>
    <fill>
      <patternFill patternType="solid">
        <fgColor rgb="FFEAE3E1"/>
        <bgColor indexed="64"/>
      </patternFill>
    </fill>
    <fill>
      <patternFill patternType="solid">
        <fgColor rgb="FF8B3E2F"/>
        <bgColor indexed="64"/>
      </patternFill>
    </fill>
    <fill>
      <patternFill patternType="solid">
        <fgColor rgb="FFBEBEBE"/>
        <bgColor indexed="64"/>
      </patternFill>
    </fill>
    <fill>
      <patternFill patternType="solid">
        <fgColor rgb="FFFDE9E0"/>
        <bgColor indexed="64"/>
      </patternFill>
    </fill>
    <fill>
      <patternFill patternType="solid">
        <fgColor rgb="FF8D4024"/>
        <bgColor indexed="64"/>
      </patternFill>
    </fill>
    <fill>
      <patternFill patternType="solid">
        <fgColor rgb="FFBFBFBF"/>
        <bgColor indexed="64"/>
      </patternFill>
    </fill>
    <fill>
      <patternFill patternType="solid">
        <fgColor rgb="FFC7ADA3"/>
        <bgColor indexed="64"/>
      </patternFill>
    </fill>
    <fill>
      <patternFill patternType="solid">
        <fgColor rgb="FF8B3626"/>
        <bgColor indexed="64"/>
      </patternFill>
    </fill>
    <fill>
      <patternFill patternType="solid">
        <fgColor rgb="FFF38400"/>
        <bgColor indexed="64"/>
      </patternFill>
    </fill>
    <fill>
      <patternFill patternType="solid">
        <fgColor rgb="FF8B4726"/>
        <bgColor indexed="64"/>
      </patternFill>
    </fill>
    <fill>
      <patternFill patternType="solid">
        <fgColor rgb="FFC2C2C2"/>
        <bgColor indexed="64"/>
      </patternFill>
    </fill>
    <fill>
      <patternFill patternType="solid">
        <fgColor rgb="FFDB9370"/>
        <bgColor indexed="64"/>
      </patternFill>
    </fill>
    <fill>
      <patternFill patternType="solid">
        <fgColor rgb="FF88421D"/>
        <bgColor indexed="64"/>
      </patternFill>
    </fill>
    <fill>
      <patternFill patternType="solid">
        <fgColor rgb="FFC4C4C4"/>
        <bgColor indexed="64"/>
      </patternFill>
    </fill>
    <fill>
      <patternFill patternType="solid">
        <fgColor rgb="FFED872D"/>
        <bgColor indexed="64"/>
      </patternFill>
    </fill>
    <fill>
      <patternFill patternType="solid">
        <fgColor rgb="FF882D17"/>
        <bgColor indexed="64"/>
      </patternFill>
    </fill>
    <fill>
      <patternFill patternType="solid">
        <fgColor rgb="FFC7C7C7"/>
        <bgColor indexed="64"/>
      </patternFill>
    </fill>
    <fill>
      <patternFill patternType="solid">
        <fgColor rgb="FFEE7600"/>
        <bgColor indexed="64"/>
      </patternFill>
    </fill>
    <fill>
      <patternFill patternType="solid">
        <fgColor rgb="FF842E1B"/>
        <bgColor indexed="64"/>
      </patternFill>
    </fill>
    <fill>
      <patternFill patternType="solid">
        <fgColor rgb="FFC9C9C9"/>
        <bgColor indexed="64"/>
      </patternFill>
    </fill>
    <fill>
      <patternFill patternType="solid">
        <fgColor rgb="FFED7F10"/>
        <bgColor indexed="64"/>
      </patternFill>
    </fill>
    <fill>
      <patternFill patternType="solid">
        <fgColor rgb="FF79443B"/>
        <bgColor indexed="64"/>
      </patternFill>
    </fill>
    <fill>
      <patternFill patternType="solid">
        <fgColor rgb="FFCCCCCC"/>
        <bgColor indexed="64"/>
      </patternFill>
    </fill>
    <fill>
      <patternFill patternType="solid">
        <fgColor rgb="FFD19275"/>
        <bgColor indexed="64"/>
      </patternFill>
    </fill>
    <fill>
      <patternFill patternType="solid">
        <fgColor rgb="FF7E3300"/>
        <bgColor indexed="64"/>
      </patternFill>
    </fill>
    <fill>
      <patternFill patternType="solid">
        <fgColor rgb="FFCDCDCD"/>
        <bgColor indexed="64"/>
      </patternFill>
    </fill>
    <fill>
      <patternFill patternType="solid">
        <fgColor rgb="FFE67E30"/>
        <bgColor indexed="64"/>
      </patternFill>
    </fill>
    <fill>
      <patternFill patternType="solid">
        <fgColor rgb="FF674C47"/>
        <bgColor indexed="64"/>
      </patternFill>
    </fill>
    <fill>
      <patternFill patternType="solid">
        <fgColor rgb="FFCECECE"/>
        <bgColor indexed="64"/>
      </patternFill>
    </fill>
    <fill>
      <patternFill patternType="solid">
        <fgColor rgb="FFD99058"/>
        <bgColor indexed="64"/>
      </patternFill>
    </fill>
    <fill>
      <patternFill patternType="solid">
        <fgColor rgb="FF5B504F"/>
        <bgColor indexed="64"/>
      </patternFill>
    </fill>
    <fill>
      <patternFill patternType="solid">
        <fgColor rgb="FFCFCFCF"/>
        <bgColor indexed="64"/>
      </patternFill>
    </fill>
    <fill>
      <patternFill patternType="solid">
        <fgColor rgb="FFDF6D14"/>
        <bgColor indexed="64"/>
      </patternFill>
    </fill>
    <fill>
      <patternFill patternType="solid">
        <fgColor rgb="FF703516"/>
        <bgColor indexed="64"/>
      </patternFill>
    </fill>
    <fill>
      <patternFill patternType="solid">
        <fgColor rgb="FFD1D1D1"/>
        <bgColor indexed="64"/>
      </patternFill>
    </fill>
    <fill>
      <patternFill patternType="solid">
        <fgColor rgb="FFD2691E"/>
        <bgColor indexed="64"/>
      </patternFill>
    </fill>
    <fill>
      <patternFill patternType="solid">
        <fgColor rgb="FF43302E"/>
        <bgColor indexed="64"/>
      </patternFill>
    </fill>
    <fill>
      <patternFill patternType="solid">
        <fgColor rgb="FFD3D3D3"/>
        <bgColor indexed="64"/>
      </patternFill>
    </fill>
    <fill>
      <patternFill patternType="solid">
        <fgColor rgb="FFCD7F32"/>
        <bgColor indexed="64"/>
      </patternFill>
    </fill>
    <fill>
      <patternFill patternType="solid">
        <fgColor rgb="FFD4D4D4"/>
        <bgColor indexed="64"/>
      </patternFill>
    </fill>
    <fill>
      <patternFill patternType="solid">
        <fgColor rgb="FFCD661D"/>
        <bgColor indexed="64"/>
      </patternFill>
    </fill>
    <fill>
      <patternFill patternType="solid">
        <fgColor rgb="FF87E990"/>
        <bgColor indexed="64"/>
      </patternFill>
    </fill>
    <fill>
      <patternFill patternType="solid">
        <fgColor rgb="FFD6D6D6"/>
        <bgColor indexed="64"/>
      </patternFill>
    </fill>
    <fill>
      <patternFill patternType="solid">
        <fgColor rgb="FFCD6600"/>
        <bgColor indexed="64"/>
      </patternFill>
    </fill>
    <fill>
      <patternFill patternType="solid">
        <fgColor rgb="FF90EE90"/>
        <bgColor indexed="64"/>
      </patternFill>
    </fill>
    <fill>
      <patternFill patternType="solid">
        <fgColor rgb="FFD9D9D9"/>
        <bgColor indexed="64"/>
      </patternFill>
    </fill>
    <fill>
      <patternFill patternType="solid">
        <fgColor rgb="FFBE6516"/>
        <bgColor indexed="64"/>
      </patternFill>
    </fill>
    <fill>
      <patternFill patternType="solid">
        <fgColor rgb="FFC1CDC1"/>
        <bgColor indexed="64"/>
      </patternFill>
    </fill>
    <fill>
      <patternFill patternType="solid">
        <fgColor rgb="FFDBDBDB"/>
        <bgColor indexed="64"/>
      </patternFill>
    </fill>
    <fill>
      <patternFill patternType="solid">
        <fgColor rgb="FFB87333"/>
        <bgColor indexed="64"/>
      </patternFill>
    </fill>
    <fill>
      <patternFill patternType="solid">
        <fgColor rgb="FF98FB98"/>
        <bgColor indexed="64"/>
      </patternFill>
    </fill>
    <fill>
      <patternFill patternType="solid">
        <fgColor rgb="FFDCDCDC"/>
        <bgColor indexed="64"/>
      </patternFill>
    </fill>
    <fill>
      <patternFill patternType="solid">
        <fgColor rgb="FF977F73"/>
        <bgColor indexed="64"/>
      </patternFill>
    </fill>
    <fill>
      <patternFill patternType="solid">
        <fgColor rgb="FFB4EEB4"/>
        <bgColor indexed="64"/>
      </patternFill>
    </fill>
    <fill>
      <patternFill patternType="solid">
        <fgColor rgb="FFDDDDDD"/>
        <bgColor indexed="64"/>
      </patternFill>
    </fill>
    <fill>
      <patternFill patternType="solid">
        <fgColor rgb="FFAE6938"/>
        <bgColor indexed="64"/>
      </patternFill>
    </fill>
    <fill>
      <patternFill patternType="solid">
        <fgColor rgb="FF9AFF9A"/>
        <bgColor indexed="64"/>
      </patternFill>
    </fill>
    <fill>
      <patternFill patternType="solid">
        <fgColor rgb="FFDEDEDE"/>
        <bgColor indexed="64"/>
      </patternFill>
    </fill>
    <fill>
      <patternFill patternType="solid">
        <fgColor rgb="FFB36700"/>
        <bgColor indexed="64"/>
      </patternFill>
    </fill>
    <fill>
      <patternFill patternType="solid">
        <fgColor rgb="FFC1FFC1"/>
        <bgColor indexed="64"/>
      </patternFill>
    </fill>
    <fill>
      <patternFill patternType="solid">
        <fgColor rgb="FFAE642D"/>
        <bgColor indexed="64"/>
      </patternFill>
    </fill>
    <fill>
      <patternFill patternType="solid">
        <fgColor rgb="FFE0EEE0"/>
        <bgColor indexed="64"/>
      </patternFill>
    </fill>
    <fill>
      <patternFill patternType="solid">
        <fgColor rgb="FFE3E3E3"/>
        <bgColor indexed="64"/>
      </patternFill>
    </fill>
    <fill>
      <patternFill patternType="solid">
        <fgColor rgb="FFA76726"/>
        <bgColor indexed="64"/>
      </patternFill>
    </fill>
    <fill>
      <patternFill patternType="solid">
        <fgColor rgb="FFF0FFF0"/>
        <bgColor indexed="64"/>
      </patternFill>
    </fill>
    <fill>
      <patternFill patternType="solid">
        <fgColor rgb="FFE5E5E5"/>
        <bgColor indexed="64"/>
      </patternFill>
    </fill>
    <fill>
      <patternFill patternType="solid">
        <fgColor rgb="FF97694F"/>
        <bgColor indexed="64"/>
      </patternFill>
    </fill>
    <fill>
      <patternFill patternType="solid">
        <fgColor rgb="FF9BCD9B"/>
        <bgColor indexed="64"/>
      </patternFill>
    </fill>
    <fill>
      <patternFill patternType="solid">
        <fgColor rgb="FFE8E8E8"/>
        <bgColor indexed="64"/>
      </patternFill>
    </fill>
    <fill>
      <patternFill patternType="solid">
        <fgColor rgb="FFA75502"/>
        <bgColor indexed="64"/>
      </patternFill>
    </fill>
    <fill>
      <patternFill patternType="solid">
        <fgColor rgb="FF09F911"/>
        <bgColor indexed="64"/>
      </patternFill>
    </fill>
    <fill>
      <patternFill patternType="solid">
        <fgColor rgb="FFEBEBEB"/>
        <bgColor indexed="64"/>
      </patternFill>
    </fill>
    <fill>
      <patternFill patternType="solid">
        <fgColor rgb="FF9F551E"/>
        <bgColor indexed="64"/>
      </patternFill>
    </fill>
    <fill>
      <patternFill patternType="solid">
        <fgColor rgb="FF3AF24B"/>
        <bgColor indexed="64"/>
      </patternFill>
    </fill>
    <fill>
      <patternFill patternType="solid">
        <fgColor rgb="FFEDEDED"/>
        <bgColor indexed="64"/>
      </patternFill>
    </fill>
    <fill>
      <patternFill patternType="solid">
        <fgColor rgb="FF985717"/>
        <bgColor indexed="64"/>
      </patternFill>
    </fill>
    <fill>
      <patternFill patternType="solid">
        <fgColor rgb="FF83D37D"/>
        <bgColor indexed="64"/>
      </patternFill>
    </fill>
    <fill>
      <patternFill patternType="solid">
        <fgColor rgb="FFEEEEEE"/>
        <bgColor indexed="64"/>
      </patternFill>
    </fill>
    <fill>
      <patternFill patternType="solid">
        <fgColor rgb="FF955628"/>
        <bgColor indexed="64"/>
      </patternFill>
    </fill>
    <fill>
      <patternFill patternType="solid">
        <fgColor rgb="FF93C592"/>
        <bgColor indexed="64"/>
      </patternFill>
    </fill>
    <fill>
      <patternFill patternType="solid">
        <fgColor rgb="FFEFEFEF"/>
        <bgColor indexed="64"/>
      </patternFill>
    </fill>
    <fill>
      <patternFill patternType="solid">
        <fgColor rgb="FF8E5434"/>
        <bgColor indexed="64"/>
      </patternFill>
    </fill>
    <fill>
      <patternFill patternType="solid">
        <fgColor rgb="FF00EE00"/>
        <bgColor indexed="64"/>
      </patternFill>
    </fill>
    <fill>
      <patternFill patternType="solid">
        <fgColor rgb="FFF0F0F0"/>
        <bgColor indexed="64"/>
      </patternFill>
    </fill>
    <fill>
      <patternFill patternType="solid">
        <fgColor rgb="FF855E42"/>
        <bgColor indexed="64"/>
      </patternFill>
    </fill>
    <fill>
      <patternFill patternType="solid">
        <fgColor rgb="FF7CCD7C"/>
        <bgColor indexed="64"/>
      </patternFill>
    </fill>
    <fill>
      <patternFill patternType="solid">
        <fgColor rgb="FF845A3B"/>
        <bgColor indexed="64"/>
      </patternFill>
    </fill>
    <fill>
      <patternFill patternType="solid">
        <fgColor rgb="FF8FBC8F"/>
        <bgColor indexed="64"/>
      </patternFill>
    </fill>
    <fill>
      <patternFill patternType="solid">
        <fgColor rgb="FFF5F5F5"/>
        <bgColor indexed="64"/>
      </patternFill>
    </fill>
    <fill>
      <patternFill patternType="solid">
        <fgColor rgb="FF8B4513"/>
        <bgColor indexed="64"/>
      </patternFill>
    </fill>
    <fill>
      <patternFill patternType="solid">
        <fgColor rgb="FF95A595"/>
        <bgColor indexed="64"/>
      </patternFill>
    </fill>
    <fill>
      <patternFill patternType="solid">
        <fgColor rgb="FFF7F7F7"/>
        <bgColor indexed="64"/>
      </patternFill>
    </fill>
    <fill>
      <patternFill patternType="solid">
        <fgColor rgb="FF8B4500"/>
        <bgColor indexed="64"/>
      </patternFill>
    </fill>
    <fill>
      <patternFill patternType="solid">
        <fgColor rgb="FF32CD32"/>
        <bgColor indexed="64"/>
      </patternFill>
    </fill>
    <fill>
      <patternFill patternType="solid">
        <fgColor rgb="FFFAFAFA"/>
        <bgColor indexed="64"/>
      </patternFill>
    </fill>
    <fill>
      <patternFill patternType="solid">
        <fgColor rgb="FF80461B"/>
        <bgColor indexed="64"/>
      </patternFill>
    </fill>
    <fill>
      <patternFill patternType="solid">
        <fgColor rgb="FF00CD00"/>
        <bgColor indexed="64"/>
      </patternFill>
    </fill>
    <fill>
      <patternFill patternType="solid">
        <fgColor rgb="FFFCFCFC"/>
        <bgColor indexed="64"/>
      </patternFill>
    </fill>
    <fill>
      <patternFill patternType="solid">
        <fgColor rgb="FF6F4E37"/>
        <bgColor indexed="64"/>
      </patternFill>
    </fill>
    <fill>
      <patternFill patternType="solid">
        <fgColor rgb="FF34C924"/>
        <bgColor indexed="64"/>
      </patternFill>
    </fill>
    <fill>
      <patternFill patternType="solid">
        <fgColor rgb="FFFEFEFE"/>
        <bgColor indexed="64"/>
      </patternFill>
    </fill>
    <fill>
      <patternFill patternType="solid">
        <fgColor rgb="FF635147"/>
        <bgColor indexed="64"/>
      </patternFill>
    </fill>
    <fill>
      <patternFill patternType="solid">
        <fgColor rgb="FF838B83"/>
        <bgColor indexed="64"/>
      </patternFill>
    </fill>
    <fill>
      <patternFill patternType="solid">
        <fgColor rgb="FFB8B8B8"/>
        <bgColor indexed="64"/>
      </patternFill>
    </fill>
    <fill>
      <patternFill patternType="solid">
        <fgColor rgb="FF6B4226"/>
        <bgColor indexed="64"/>
      </patternFill>
    </fill>
    <fill>
      <patternFill patternType="solid">
        <fgColor rgb="FF679267"/>
        <bgColor indexed="64"/>
      </patternFill>
    </fill>
    <fill>
      <patternFill patternType="solid">
        <fgColor rgb="FFB5B5B5"/>
        <bgColor indexed="64"/>
      </patternFill>
    </fill>
    <fill>
      <patternFill patternType="solid">
        <fgColor rgb="FF5C4033"/>
        <bgColor indexed="64"/>
      </patternFill>
    </fill>
    <fill>
      <patternFill patternType="solid">
        <fgColor rgb="FF698B69"/>
        <bgColor indexed="64"/>
      </patternFill>
    </fill>
    <fill>
      <patternFill patternType="solid">
        <fgColor rgb="FFB3B3B3"/>
        <bgColor indexed="64"/>
      </patternFill>
    </fill>
    <fill>
      <patternFill patternType="solid">
        <fgColor rgb="FF5A3A22"/>
        <bgColor indexed="64"/>
      </patternFill>
    </fill>
    <fill>
      <patternFill patternType="solid">
        <fgColor rgb="FF44944A"/>
        <bgColor indexed="64"/>
      </patternFill>
    </fill>
    <fill>
      <patternFill patternType="solid">
        <fgColor rgb="FFB0B0B0"/>
        <bgColor indexed="64"/>
      </patternFill>
    </fill>
    <fill>
      <patternFill patternType="solid">
        <fgColor rgb="FF5C3317"/>
        <bgColor indexed="64"/>
      </patternFill>
    </fill>
    <fill>
      <patternFill patternType="solid">
        <fgColor rgb="FF548B54"/>
        <bgColor indexed="64"/>
      </patternFill>
    </fill>
    <fill>
      <patternFill patternType="solid">
        <fgColor rgb="FFAFAFAF"/>
        <bgColor indexed="64"/>
      </patternFill>
    </fill>
    <fill>
      <patternFill patternType="solid">
        <fgColor rgb="FF593319"/>
        <bgColor indexed="64"/>
      </patternFill>
    </fill>
    <fill>
      <patternFill patternType="solid">
        <fgColor rgb="FF149414"/>
        <bgColor indexed="64"/>
      </patternFill>
    </fill>
    <fill>
      <patternFill patternType="solid">
        <fgColor rgb="FFADADAD"/>
        <bgColor indexed="64"/>
      </patternFill>
    </fill>
    <fill>
      <patternFill patternType="solid">
        <fgColor rgb="FF582900"/>
        <bgColor indexed="64"/>
      </patternFill>
    </fill>
    <fill>
      <patternFill patternType="solid">
        <fgColor rgb="FF238E23"/>
        <bgColor indexed="64"/>
      </patternFill>
    </fill>
    <fill>
      <patternFill patternType="solid">
        <fgColor rgb="FFABABAB"/>
        <bgColor indexed="64"/>
      </patternFill>
    </fill>
    <fill>
      <patternFill patternType="solid">
        <fgColor rgb="FF3E322C"/>
        <bgColor indexed="64"/>
      </patternFill>
    </fill>
    <fill>
      <patternFill patternType="solid">
        <fgColor rgb="FF228B22"/>
        <bgColor indexed="64"/>
      </patternFill>
    </fill>
    <fill>
      <patternFill patternType="solid">
        <fgColor rgb="FFA8A8A8"/>
        <bgColor indexed="64"/>
      </patternFill>
    </fill>
    <fill>
      <patternFill patternType="solid">
        <fgColor rgb="FF422518"/>
        <bgColor indexed="64"/>
      </patternFill>
    </fill>
    <fill>
      <patternFill patternType="solid">
        <fgColor rgb="FF008B00"/>
        <bgColor indexed="64"/>
      </patternFill>
    </fill>
    <fill>
      <patternFill patternType="solid">
        <fgColor rgb="FFA6A6A6"/>
        <bgColor indexed="64"/>
      </patternFill>
    </fill>
    <fill>
      <patternFill patternType="solid">
        <fgColor rgb="FF3F2204"/>
        <bgColor indexed="64"/>
      </patternFill>
    </fill>
    <fill>
      <patternFill patternType="solid">
        <fgColor rgb="FFA3A3A3"/>
        <bgColor indexed="64"/>
      </patternFill>
    </fill>
    <fill>
      <patternFill patternType="solid">
        <fgColor rgb="FF28201C"/>
        <bgColor indexed="64"/>
      </patternFill>
    </fill>
    <fill>
      <patternFill patternType="solid">
        <fgColor rgb="FF426F42"/>
        <bgColor indexed="64"/>
      </patternFill>
    </fill>
    <fill>
      <patternFill patternType="solid">
        <fgColor rgb="FFA1A1A1"/>
        <bgColor indexed="64"/>
      </patternFill>
    </fill>
    <fill>
      <patternFill patternType="solid">
        <fgColor rgb="FF2F1B0C"/>
        <bgColor indexed="64"/>
      </patternFill>
    </fill>
    <fill>
      <patternFill patternType="solid">
        <fgColor rgb="FF22780F"/>
        <bgColor indexed="64"/>
      </patternFill>
    </fill>
    <fill>
      <patternFill patternType="solid">
        <fgColor rgb="FF9E9E9E"/>
        <bgColor indexed="64"/>
      </patternFill>
    </fill>
    <fill>
      <patternFill patternType="solid">
        <fgColor rgb="FF7FFF00"/>
        <bgColor indexed="64"/>
      </patternFill>
    </fill>
    <fill>
      <patternFill patternType="solid">
        <fgColor rgb="FF096A09"/>
        <bgColor indexed="64"/>
      </patternFill>
    </fill>
    <fill>
      <patternFill patternType="solid">
        <fgColor rgb="FF9C9C9C"/>
        <bgColor indexed="64"/>
      </patternFill>
    </fill>
    <fill>
      <patternFill patternType="solid">
        <fgColor rgb="FF7CFC00"/>
        <bgColor indexed="64"/>
      </patternFill>
    </fill>
    <fill>
      <patternFill patternType="solid">
        <fgColor rgb="FF006400"/>
        <bgColor indexed="64"/>
      </patternFill>
    </fill>
    <fill>
      <patternFill patternType="solid">
        <fgColor rgb="FF999999"/>
        <bgColor indexed="64"/>
      </patternFill>
    </fill>
    <fill>
      <patternFill patternType="solid">
        <fgColor rgb="FF76EE00"/>
        <bgColor indexed="64"/>
      </patternFill>
    </fill>
    <fill>
      <patternFill patternType="solid">
        <fgColor rgb="FF2F4F2F"/>
        <bgColor indexed="64"/>
      </patternFill>
    </fill>
    <fill>
      <patternFill patternType="solid">
        <fgColor rgb="FF969696"/>
        <bgColor indexed="64"/>
      </patternFill>
    </fill>
    <fill>
      <patternFill patternType="solid">
        <fgColor rgb="FF7FDD4C"/>
        <bgColor indexed="64"/>
      </patternFill>
    </fill>
    <fill>
      <patternFill patternType="solid">
        <fgColor rgb="FFB6E5AF"/>
        <bgColor indexed="64"/>
      </patternFill>
    </fill>
    <fill>
      <patternFill patternType="solid">
        <fgColor rgb="FF949494"/>
        <bgColor indexed="64"/>
      </patternFill>
    </fill>
    <fill>
      <patternFill patternType="solid">
        <fgColor rgb="FF66CD00"/>
        <bgColor indexed="64"/>
      </patternFill>
    </fill>
    <fill>
      <patternFill patternType="solid">
        <fgColor rgb="FF85C17E"/>
        <bgColor indexed="64"/>
      </patternFill>
    </fill>
    <fill>
      <patternFill patternType="solid">
        <fgColor rgb="FF919191"/>
        <bgColor indexed="64"/>
      </patternFill>
    </fill>
    <fill>
      <patternFill patternType="solid">
        <fgColor rgb="FF458B00"/>
        <bgColor indexed="64"/>
      </patternFill>
    </fill>
    <fill>
      <patternFill patternType="solid">
        <fgColor rgb="FF57D53B"/>
        <bgColor indexed="64"/>
      </patternFill>
    </fill>
    <fill>
      <patternFill patternType="solid">
        <fgColor rgb="FF8F8F8F"/>
        <bgColor indexed="64"/>
      </patternFill>
    </fill>
    <fill>
      <patternFill patternType="solid">
        <fgColor rgb="FF467129"/>
        <bgColor indexed="64"/>
      </patternFill>
    </fill>
    <fill>
      <patternFill patternType="solid">
        <fgColor rgb="FF82C46C"/>
        <bgColor indexed="64"/>
      </patternFill>
    </fill>
    <fill>
      <patternFill patternType="solid">
        <fgColor rgb="FF8C8C8C"/>
        <bgColor indexed="64"/>
      </patternFill>
    </fill>
    <fill>
      <patternFill patternType="solid">
        <fgColor rgb="FF00FF7F"/>
        <bgColor indexed="64"/>
      </patternFill>
    </fill>
    <fill>
      <patternFill patternType="solid">
        <fgColor rgb="FF679F5A"/>
        <bgColor indexed="64"/>
      </patternFill>
    </fill>
    <fill>
      <patternFill patternType="solid">
        <fgColor rgb="FF8A8A8A"/>
        <bgColor indexed="64"/>
      </patternFill>
    </fill>
    <fill>
      <patternFill patternType="solid">
        <fgColor rgb="FF54F98D"/>
        <bgColor indexed="64"/>
      </patternFill>
    </fill>
    <fill>
      <patternFill patternType="solid">
        <fgColor rgb="FF3A9D23"/>
        <bgColor indexed="64"/>
      </patternFill>
    </fill>
    <fill>
      <patternFill patternType="solid">
        <fgColor rgb="FF888888"/>
        <bgColor indexed="64"/>
      </patternFill>
    </fill>
    <fill>
      <patternFill patternType="solid">
        <fgColor rgb="FF54FF9F"/>
        <bgColor indexed="64"/>
      </patternFill>
    </fill>
    <fill>
      <patternFill patternType="solid">
        <fgColor rgb="FF1B4F08"/>
        <bgColor indexed="64"/>
      </patternFill>
    </fill>
    <fill>
      <patternFill patternType="solid">
        <fgColor rgb="FF878787"/>
        <bgColor indexed="64"/>
      </patternFill>
    </fill>
    <fill>
      <patternFill patternType="solid">
        <fgColor rgb="FF00FE7E"/>
        <bgColor indexed="64"/>
      </patternFill>
    </fill>
    <fill>
      <patternFill patternType="solid">
        <fgColor rgb="FF2B3D26"/>
        <bgColor indexed="64"/>
      </patternFill>
    </fill>
    <fill>
      <patternFill patternType="solid">
        <fgColor rgb="FF858585"/>
        <bgColor indexed="64"/>
      </patternFill>
    </fill>
    <fill>
      <patternFill patternType="solid">
        <fgColor rgb="FFB2BEB5"/>
        <bgColor indexed="64"/>
      </patternFill>
    </fill>
    <fill>
      <patternFill patternType="solid">
        <fgColor rgb="FFB0F2B6"/>
        <bgColor indexed="64"/>
      </patternFill>
    </fill>
    <fill>
      <patternFill patternType="solid">
        <fgColor rgb="FF848484"/>
        <bgColor indexed="64"/>
      </patternFill>
    </fill>
    <fill>
      <patternFill patternType="solid">
        <fgColor rgb="FF4EEE94"/>
        <bgColor indexed="64"/>
      </patternFill>
    </fill>
    <fill>
      <patternFill patternType="solid">
        <fgColor rgb="FF01D758"/>
        <bgColor indexed="64"/>
      </patternFill>
    </fill>
    <fill>
      <patternFill patternType="solid">
        <fgColor rgb="FF828282"/>
        <bgColor indexed="64"/>
      </patternFill>
    </fill>
    <fill>
      <patternFill patternType="solid">
        <fgColor rgb="FF70DB93"/>
        <bgColor indexed="64"/>
      </patternFill>
    </fill>
    <fill>
      <patternFill patternType="solid">
        <fgColor rgb="FF16B84E"/>
        <bgColor indexed="64"/>
      </patternFill>
    </fill>
    <fill>
      <patternFill patternType="solid">
        <fgColor rgb="FF7F7F7F"/>
        <bgColor indexed="64"/>
      </patternFill>
    </fill>
    <fill>
      <patternFill patternType="solid">
        <fgColor rgb="FF00EE76"/>
        <bgColor indexed="64"/>
      </patternFill>
    </fill>
    <fill>
      <patternFill patternType="solid">
        <fgColor rgb="FF689D71"/>
        <bgColor indexed="64"/>
      </patternFill>
    </fill>
    <fill>
      <patternFill patternType="solid">
        <fgColor rgb="FF7D7D7D"/>
        <bgColor indexed="64"/>
      </patternFill>
    </fill>
    <fill>
      <patternFill patternType="solid">
        <fgColor rgb="FF43CD80"/>
        <bgColor indexed="64"/>
      </patternFill>
    </fill>
    <fill>
      <patternFill patternType="solid">
        <fgColor rgb="FF27A64C"/>
        <bgColor indexed="64"/>
      </patternFill>
    </fill>
    <fill>
      <patternFill patternType="solid">
        <fgColor rgb="FF7A7A7A"/>
        <bgColor indexed="64"/>
      </patternFill>
    </fill>
    <fill>
      <patternFill patternType="solid">
        <fgColor rgb="FF00CD66"/>
        <bgColor indexed="64"/>
      </patternFill>
    </fill>
    <fill>
      <patternFill patternType="solid">
        <fgColor rgb="FF355E3B"/>
        <bgColor indexed="64"/>
      </patternFill>
    </fill>
    <fill>
      <patternFill patternType="solid">
        <fgColor rgb="FF787878"/>
        <bgColor indexed="64"/>
      </patternFill>
    </fill>
    <fill>
      <patternFill patternType="solid">
        <fgColor rgb="FF3CB371"/>
        <bgColor indexed="64"/>
      </patternFill>
    </fill>
    <fill>
      <patternFill patternType="solid">
        <fgColor rgb="FF00561B"/>
        <bgColor indexed="64"/>
      </patternFill>
    </fill>
    <fill>
      <patternFill patternType="solid">
        <fgColor rgb="FF777777"/>
        <bgColor indexed="64"/>
      </patternFill>
    </fill>
    <fill>
      <patternFill patternType="solid">
        <fgColor rgb="FF4CA66B"/>
        <bgColor indexed="64"/>
      </patternFill>
    </fill>
    <fill>
      <patternFill patternType="solid">
        <fgColor rgb="FF18391E"/>
        <bgColor indexed="64"/>
      </patternFill>
    </fill>
    <fill>
      <patternFill patternType="solid">
        <fgColor rgb="FF757575"/>
        <bgColor indexed="64"/>
      </patternFill>
    </fill>
    <fill>
      <patternFill patternType="solid">
        <fgColor rgb="FF1FA055"/>
        <bgColor indexed="64"/>
      </patternFill>
    </fill>
    <fill>
      <patternFill patternType="solid">
        <fgColor rgb="FFBF3EFF"/>
        <bgColor indexed="64"/>
      </patternFill>
    </fill>
    <fill>
      <patternFill patternType="solid">
        <fgColor rgb="FF737373"/>
        <bgColor indexed="64"/>
      </patternFill>
    </fill>
    <fill>
      <patternFill patternType="solid">
        <fgColor rgb="FF2E8B57"/>
        <bgColor indexed="64"/>
      </patternFill>
    </fill>
    <fill>
      <patternFill patternType="solid">
        <fgColor rgb="FFB23AEE"/>
        <bgColor indexed="64"/>
      </patternFill>
    </fill>
    <fill>
      <patternFill patternType="solid">
        <fgColor rgb="FF707070"/>
        <bgColor indexed="64"/>
      </patternFill>
    </fill>
    <fill>
      <patternFill patternType="solid">
        <fgColor rgb="FF008B45"/>
        <bgColor indexed="64"/>
      </patternFill>
    </fill>
    <fill>
      <patternFill patternType="solid">
        <fgColor rgb="FF9400D3"/>
        <bgColor indexed="64"/>
      </patternFill>
    </fill>
    <fill>
      <patternFill patternType="solid">
        <fgColor rgb="FF6E6E6E"/>
        <bgColor indexed="64"/>
      </patternFill>
    </fill>
    <fill>
      <patternFill patternType="solid">
        <fgColor rgb="FF386F48"/>
        <bgColor indexed="64"/>
      </patternFill>
    </fill>
    <fill>
      <patternFill patternType="solid">
        <fgColor rgb="FF9932CD"/>
        <bgColor indexed="64"/>
      </patternFill>
    </fill>
    <fill>
      <patternFill patternType="solid">
        <fgColor rgb="FF6B6B6B"/>
        <bgColor indexed="64"/>
      </patternFill>
    </fill>
    <fill>
      <patternFill patternType="solid">
        <fgColor rgb="FF00622D"/>
        <bgColor indexed="64"/>
      </patternFill>
    </fill>
    <fill>
      <patternFill patternType="solid">
        <fgColor rgb="FF9A32CD"/>
        <bgColor indexed="64"/>
      </patternFill>
    </fill>
    <fill>
      <patternFill patternType="solid">
        <fgColor rgb="FF696969"/>
        <bgColor indexed="64"/>
      </patternFill>
    </fill>
    <fill>
      <patternFill patternType="solid">
        <fgColor rgb="FF175732"/>
        <bgColor indexed="64"/>
      </patternFill>
    </fill>
    <fill>
      <patternFill patternType="solid">
        <fgColor rgb="FF9932CC"/>
        <bgColor indexed="64"/>
      </patternFill>
    </fill>
    <fill>
      <patternFill patternType="solid">
        <fgColor rgb="FF666666"/>
        <bgColor indexed="64"/>
      </patternFill>
    </fill>
    <fill>
      <patternFill patternType="solid">
        <fgColor rgb="FF095228"/>
        <bgColor indexed="64"/>
      </patternFill>
    </fill>
    <fill>
      <patternFill patternType="solid">
        <fgColor rgb="FF884DA7"/>
        <bgColor indexed="64"/>
      </patternFill>
    </fill>
    <fill>
      <patternFill patternType="solid">
        <fgColor rgb="FF636363"/>
        <bgColor indexed="64"/>
      </patternFill>
    </fill>
    <fill>
      <patternFill patternType="solid">
        <fgColor rgb="FF173620"/>
        <bgColor indexed="64"/>
      </patternFill>
    </fill>
    <fill>
      <patternFill patternType="solid">
        <fgColor rgb="FF68228B"/>
        <bgColor indexed="64"/>
      </patternFill>
    </fill>
    <fill>
      <patternFill patternType="solid">
        <fgColor rgb="FF616161"/>
        <bgColor indexed="64"/>
      </patternFill>
    </fill>
    <fill>
      <patternFill patternType="solid">
        <fgColor rgb="FF003118"/>
        <bgColor indexed="64"/>
      </patternFill>
    </fill>
    <fill>
      <patternFill patternType="solid">
        <fgColor rgb="FF120D16"/>
        <bgColor indexed="64"/>
      </patternFill>
    </fill>
    <fill>
      <patternFill patternType="solid">
        <fgColor rgb="FFA020F0"/>
        <bgColor indexed="64"/>
      </patternFill>
    </fill>
    <fill>
      <patternFill patternType="solid">
        <fgColor rgb="FF5E5E5E"/>
        <bgColor indexed="64"/>
      </patternFill>
    </fill>
    <fill>
      <patternFill patternType="solid">
        <fgColor rgb="FFFFB90F"/>
        <bgColor indexed="64"/>
      </patternFill>
    </fill>
    <fill>
      <patternFill patternType="solid">
        <fgColor rgb="FF9966CC"/>
        <bgColor indexed="64"/>
      </patternFill>
    </fill>
    <fill>
      <patternFill patternType="solid">
        <fgColor rgb="FF5C5C5C"/>
        <bgColor indexed="64"/>
      </patternFill>
    </fill>
    <fill>
      <patternFill patternType="solid">
        <fgColor rgb="FFFFC125"/>
        <bgColor indexed="64"/>
      </patternFill>
    </fill>
    <fill>
      <patternFill patternType="solid">
        <fgColor rgb="FF8806CE"/>
        <bgColor indexed="64"/>
      </patternFill>
    </fill>
    <fill>
      <patternFill patternType="solid">
        <fgColor rgb="FF595959"/>
        <bgColor indexed="64"/>
      </patternFill>
    </fill>
    <fill>
      <patternFill patternType="solid">
        <fgColor rgb="FFCDC0B0"/>
        <bgColor indexed="64"/>
      </patternFill>
    </fill>
    <fill>
      <patternFill patternType="solid">
        <fgColor rgb="FF551A8B"/>
        <bgColor indexed="64"/>
      </patternFill>
    </fill>
    <fill>
      <patternFill patternType="solid">
        <fgColor rgb="FF575757"/>
        <bgColor indexed="64"/>
      </patternFill>
    </fill>
    <fill>
      <patternFill patternType="solid">
        <fgColor rgb="FFFFC14F"/>
        <bgColor indexed="64"/>
      </patternFill>
    </fill>
    <fill>
      <patternFill patternType="solid">
        <fgColor rgb="FF32174D"/>
        <bgColor indexed="64"/>
      </patternFill>
    </fill>
    <fill>
      <patternFill patternType="solid">
        <fgColor rgb="FF555555"/>
        <bgColor indexed="64"/>
      </patternFill>
    </fill>
    <fill>
      <patternFill patternType="solid">
        <fgColor rgb="FFFFCB60"/>
        <bgColor indexed="64"/>
      </patternFill>
    </fill>
    <fill>
      <patternFill patternType="solid">
        <fgColor rgb="FF2F2140"/>
        <bgColor indexed="64"/>
      </patternFill>
    </fill>
    <fill>
      <patternFill patternType="solid">
        <fgColor rgb="FF545454"/>
        <bgColor indexed="64"/>
      </patternFill>
    </fill>
    <fill>
      <patternFill patternType="solid">
        <fgColor rgb="FFEEC591"/>
        <bgColor indexed="64"/>
      </patternFill>
    </fill>
    <fill>
      <patternFill patternType="solid">
        <fgColor rgb="FFC9A0DC"/>
        <bgColor indexed="64"/>
      </patternFill>
    </fill>
    <fill>
      <patternFill patternType="solid">
        <fgColor rgb="FF525252"/>
        <bgColor indexed="64"/>
      </patternFill>
    </fill>
    <fill>
      <patternFill patternType="solid">
        <fgColor rgb="FFFBC97F"/>
        <bgColor indexed="64"/>
      </patternFill>
    </fill>
    <fill>
      <patternFill patternType="solid">
        <fgColor rgb="FFCFA0E9"/>
        <bgColor indexed="64"/>
      </patternFill>
    </fill>
    <fill>
      <patternFill patternType="solid">
        <fgColor rgb="FF4F4F4F"/>
        <bgColor indexed="64"/>
      </patternFill>
    </fill>
    <fill>
      <patternFill patternType="solid">
        <fgColor rgb="FFEBC79E"/>
        <bgColor indexed="64"/>
      </patternFill>
    </fill>
    <fill>
      <patternFill patternType="solid">
        <fgColor rgb="FFD6CADD"/>
        <bgColor indexed="64"/>
      </patternFill>
    </fill>
    <fill>
      <patternFill patternType="solid">
        <fgColor rgb="FF4D4D4D"/>
        <bgColor indexed="64"/>
      </patternFill>
    </fill>
    <fill>
      <patternFill patternType="solid">
        <fgColor rgb="FFEECFA1"/>
        <bgColor indexed="64"/>
      </patternFill>
    </fill>
    <fill>
      <patternFill patternType="solid">
        <fgColor rgb="FFB666D2"/>
        <bgColor indexed="64"/>
      </patternFill>
    </fill>
    <fill>
      <patternFill patternType="solid">
        <fgColor rgb="FFFFD39B"/>
        <bgColor indexed="64"/>
      </patternFill>
    </fill>
    <fill>
      <patternFill patternType="solid">
        <fgColor rgb="FF401A4C"/>
        <bgColor indexed="64"/>
      </patternFill>
    </fill>
    <fill>
      <patternFill patternType="solid">
        <fgColor rgb="FF0E7C7B"/>
      </patternFill>
    </fill>
    <fill>
      <patternFill patternType="solid">
        <fgColor rgb="FF0F766E"/>
      </patternFill>
    </fill>
    <fill>
      <patternFill patternType="solid">
        <fgColor rgb="FFF25F5C"/>
      </patternFill>
    </fill>
    <fill>
      <patternFill patternType="solid">
        <fgColor rgb="FFF4B740"/>
      </patternFill>
    </fill>
    <fill>
      <patternFill patternType="solid">
        <fgColor rgb="FFF7B32B"/>
      </patternFill>
    </fill>
    <fill>
      <patternFill patternType="solid">
        <fgColor rgb="FFF97316"/>
      </patternFill>
    </fill>
    <fill>
      <patternFill patternType="solid">
        <fgColor rgb="FF2EC4B6"/>
      </patternFill>
    </fill>
    <fill>
      <patternFill patternType="solid">
        <fgColor rgb="FFF6F2EA"/>
        <bgColor indexed="64"/>
      </patternFill>
    </fill>
    <fill>
      <patternFill patternType="solid">
        <fgColor rgb="FFFFF3E0"/>
      </patternFill>
    </fill>
    <fill>
      <patternFill patternType="solid">
        <fgColor rgb="FFF3F4F6"/>
        <bgColor indexed="64"/>
      </patternFill>
    </fill>
    <fill>
      <patternFill patternType="solid">
        <fgColor rgb="FF0B3D2E"/>
        <bgColor indexed="64"/>
      </patternFill>
    </fill>
    <fill>
      <patternFill patternType="solid">
        <fgColor rgb="FF0F6A5C"/>
        <bgColor indexed="64"/>
      </patternFill>
    </fill>
    <fill>
      <patternFill patternType="solid">
        <fgColor rgb="FFD8F3E5"/>
        <bgColor indexed="64"/>
      </patternFill>
    </fill>
    <fill>
      <patternFill patternType="solid">
        <fgColor rgb="FFDDC5A2"/>
        <bgColor indexed="64"/>
      </patternFill>
    </fill>
    <fill>
      <patternFill patternType="solid">
        <fgColor rgb="FF0F2440"/>
        <bgColor indexed="64"/>
      </patternFill>
    </fill>
    <fill>
      <patternFill patternType="solid">
        <fgColor rgb="FF17365D"/>
        <bgColor indexed="64"/>
      </patternFill>
    </fill>
    <fill>
      <patternFill patternType="solid">
        <fgColor rgb="FF829079"/>
        <bgColor indexed="64"/>
      </patternFill>
    </fill>
    <fill>
      <patternFill patternType="solid">
        <fgColor rgb="FFEDE6B9"/>
        <bgColor indexed="64"/>
      </patternFill>
    </fill>
    <fill>
      <patternFill patternType="solid">
        <fgColor rgb="FF6D91D1"/>
        <bgColor indexed="64"/>
      </patternFill>
    </fill>
    <fill>
      <patternFill patternType="solid">
        <fgColor rgb="FFB9925E"/>
        <bgColor indexed="64"/>
      </patternFill>
    </fill>
    <fill>
      <patternFill patternType="solid">
        <fgColor rgb="FF0E7C7B"/>
        <bgColor indexed="64"/>
      </patternFill>
    </fill>
    <fill>
      <patternFill patternType="solid">
        <fgColor rgb="FFC2410C"/>
      </patternFill>
    </fill>
    <fill>
      <patternFill patternType="solid">
        <fgColor rgb="FFE11D48"/>
        <bgColor indexed="64"/>
      </patternFill>
    </fill>
    <fill>
      <patternFill patternType="solid">
        <fgColor rgb="FFD1FAE5"/>
      </patternFill>
    </fill>
    <fill>
      <patternFill patternType="solid">
        <fgColor rgb="FFFEF3C7"/>
      </patternFill>
    </fill>
    <fill>
      <patternFill patternType="solid">
        <fgColor rgb="FFF98866"/>
        <bgColor indexed="64"/>
      </patternFill>
    </fill>
    <fill>
      <patternFill patternType="solid">
        <fgColor rgb="FFFF420E"/>
        <bgColor indexed="64"/>
      </patternFill>
    </fill>
    <fill>
      <patternFill patternType="solid">
        <fgColor rgb="FFC2410C"/>
        <bgColor indexed="64"/>
      </patternFill>
    </fill>
    <fill>
      <patternFill patternType="solid">
        <fgColor rgb="FF80BD9E"/>
        <bgColor indexed="64"/>
      </patternFill>
    </fill>
    <fill>
      <patternFill patternType="solid">
        <fgColor rgb="FF89DA59"/>
        <bgColor indexed="64"/>
      </patternFill>
    </fill>
    <fill>
      <patternFill patternType="solid">
        <fgColor rgb="FFFF2E63"/>
        <bgColor indexed="64"/>
      </patternFill>
    </fill>
    <fill>
      <patternFill patternType="solid">
        <fgColor rgb="FF8A4FBD"/>
        <bgColor indexed="64"/>
      </patternFill>
    </fill>
    <fill>
      <patternFill patternType="solid">
        <fgColor rgb="FFE5D7C3"/>
        <bgColor indexed="64"/>
      </patternFill>
    </fill>
    <fill>
      <patternFill patternType="solid">
        <fgColor rgb="FF003B46"/>
        <bgColor indexed="64"/>
      </patternFill>
    </fill>
    <fill>
      <patternFill patternType="solid">
        <fgColor rgb="FF07575B"/>
        <bgColor indexed="64"/>
      </patternFill>
    </fill>
    <fill>
      <patternFill patternType="solid">
        <fgColor rgb="FF66A5AD"/>
        <bgColor indexed="64"/>
      </patternFill>
    </fill>
    <fill>
      <patternFill patternType="solid">
        <fgColor rgb="FFC4DFE6"/>
        <bgColor indexed="64"/>
      </patternFill>
    </fill>
    <fill>
      <patternFill patternType="solid">
        <fgColor rgb="FF2E4600"/>
        <bgColor indexed="64"/>
      </patternFill>
    </fill>
    <fill>
      <patternFill patternType="solid">
        <fgColor rgb="FF486B00"/>
        <bgColor indexed="64"/>
      </patternFill>
    </fill>
    <fill>
      <patternFill patternType="solid">
        <fgColor rgb="FFA2C523"/>
        <bgColor indexed="64"/>
      </patternFill>
    </fill>
    <fill>
      <patternFill patternType="solid">
        <fgColor rgb="FF7D4427"/>
        <bgColor indexed="64"/>
      </patternFill>
    </fill>
    <fill>
      <patternFill patternType="solid">
        <fgColor rgb="FFF52549"/>
        <bgColor indexed="64"/>
      </patternFill>
    </fill>
    <fill>
      <patternFill patternType="solid">
        <fgColor rgb="FF0F2440"/>
      </patternFill>
    </fill>
    <fill>
      <patternFill patternType="solid">
        <fgColor rgb="FFFA6775"/>
        <bgColor indexed="64"/>
      </patternFill>
    </fill>
    <fill>
      <patternFill patternType="solid">
        <fgColor rgb="FF9BC01C"/>
        <bgColor indexed="64"/>
      </patternFill>
    </fill>
    <fill>
      <patternFill patternType="solid">
        <fgColor rgb="FF9A9EAB"/>
        <bgColor indexed="64"/>
      </patternFill>
    </fill>
    <fill>
      <patternFill patternType="solid">
        <fgColor rgb="FF5D535E"/>
        <bgColor indexed="64"/>
      </patternFill>
    </fill>
    <fill>
      <patternFill patternType="solid">
        <fgColor rgb="FFEC96A4"/>
        <bgColor indexed="64"/>
      </patternFill>
    </fill>
    <fill>
      <patternFill patternType="solid">
        <fgColor rgb="FFDFE166"/>
        <bgColor indexed="64"/>
      </patternFill>
    </fill>
    <fill>
      <patternFill patternType="solid">
        <fgColor rgb="FF021C1E"/>
        <bgColor indexed="64"/>
      </patternFill>
    </fill>
    <fill>
      <patternFill patternType="solid">
        <fgColor rgb="FF004445"/>
        <bgColor indexed="64"/>
      </patternFill>
    </fill>
    <fill>
      <patternFill patternType="solid">
        <fgColor rgb="FF2C7873"/>
        <bgColor indexed="64"/>
      </patternFill>
    </fill>
    <fill>
      <patternFill patternType="solid">
        <fgColor rgb="FF6FB98F"/>
        <bgColor indexed="64"/>
      </patternFill>
    </fill>
    <fill>
      <patternFill patternType="solid">
        <fgColor rgb="FF626D71"/>
        <bgColor indexed="64"/>
      </patternFill>
    </fill>
    <fill>
      <patternFill patternType="solid">
        <fgColor rgb="FFCDCDC0"/>
        <bgColor indexed="64"/>
      </patternFill>
    </fill>
    <fill>
      <patternFill patternType="solid">
        <fgColor rgb="FFDDBC95"/>
        <bgColor indexed="64"/>
      </patternFill>
    </fill>
    <fill>
      <patternFill patternType="solid">
        <fgColor rgb="FFC1E1DC"/>
        <bgColor indexed="64"/>
      </patternFill>
    </fill>
    <fill>
      <patternFill patternType="solid">
        <fgColor rgb="FFFFCCAC"/>
        <bgColor indexed="64"/>
      </patternFill>
    </fill>
    <fill>
      <patternFill patternType="solid">
        <fgColor rgb="FFFFEB94"/>
        <bgColor indexed="64"/>
      </patternFill>
    </fill>
    <fill>
      <patternFill patternType="solid">
        <fgColor rgb="FFFDD475"/>
        <bgColor indexed="64"/>
      </patternFill>
    </fill>
    <fill>
      <patternFill patternType="solid">
        <fgColor rgb="FFA1BE95"/>
        <bgColor indexed="64"/>
      </patternFill>
    </fill>
    <fill>
      <patternFill patternType="solid">
        <fgColor rgb="FFE2DFA2"/>
        <bgColor indexed="64"/>
      </patternFill>
    </fill>
    <fill>
      <patternFill patternType="solid">
        <fgColor rgb="FF92AAC7"/>
        <bgColor indexed="64"/>
      </patternFill>
    </fill>
    <fill>
      <patternFill patternType="solid">
        <fgColor rgb="FFED5752"/>
        <bgColor indexed="64"/>
      </patternFill>
    </fill>
    <fill>
      <patternFill patternType="solid">
        <fgColor rgb="FFC7DB00"/>
        <bgColor indexed="64"/>
      </patternFill>
    </fill>
    <fill>
      <patternFill patternType="solid">
        <fgColor rgb="FF7AA802"/>
        <bgColor indexed="64"/>
      </patternFill>
    </fill>
    <fill>
      <patternFill patternType="solid">
        <fgColor rgb="FFF78B2D"/>
        <bgColor indexed="64"/>
      </patternFill>
    </fill>
    <fill>
      <patternFill patternType="solid">
        <fgColor rgb="FFE4B600"/>
        <bgColor indexed="64"/>
      </patternFill>
    </fill>
    <fill>
      <patternFill patternType="solid">
        <fgColor rgb="FFA10115"/>
        <bgColor indexed="64"/>
      </patternFill>
    </fill>
    <fill>
      <patternFill patternType="solid">
        <fgColor rgb="FFD72C16"/>
        <bgColor indexed="64"/>
      </patternFill>
    </fill>
    <fill>
      <patternFill patternType="solid">
        <fgColor rgb="FFEEF3FB"/>
        <bgColor indexed="64"/>
      </patternFill>
    </fill>
    <fill>
      <patternFill patternType="solid">
        <fgColor rgb="FF000B29"/>
        <bgColor indexed="64"/>
      </patternFill>
    </fill>
    <fill>
      <patternFill patternType="solid">
        <fgColor rgb="FFD70026"/>
        <bgColor indexed="64"/>
      </patternFill>
    </fill>
    <fill>
      <patternFill patternType="solid">
        <fgColor rgb="FFF8F5F2"/>
        <bgColor indexed="64"/>
      </patternFill>
    </fill>
    <fill>
      <patternFill patternType="solid">
        <fgColor rgb="FFEDB83D"/>
        <bgColor indexed="64"/>
      </patternFill>
    </fill>
    <fill>
      <patternFill patternType="solid">
        <fgColor rgb="FFF9BA32"/>
        <bgColor indexed="64"/>
      </patternFill>
    </fill>
    <fill>
      <patternFill patternType="solid">
        <fgColor rgb="FF426E86"/>
        <bgColor indexed="64"/>
      </patternFill>
    </fill>
    <fill>
      <patternFill patternType="solid">
        <fgColor rgb="FFF8F1E5"/>
        <bgColor indexed="64"/>
      </patternFill>
    </fill>
    <fill>
      <patternFill patternType="solid">
        <fgColor rgb="FF2F3131"/>
        <bgColor indexed="64"/>
      </patternFill>
    </fill>
    <fill>
      <patternFill patternType="solid">
        <fgColor rgb="FFFCC875"/>
        <bgColor indexed="64"/>
      </patternFill>
    </fill>
    <fill>
      <patternFill patternType="solid">
        <fgColor rgb="FFBAA896"/>
        <bgColor indexed="64"/>
      </patternFill>
    </fill>
    <fill>
      <patternFill patternType="solid">
        <fgColor rgb="FFE6CCB5"/>
        <bgColor indexed="64"/>
      </patternFill>
    </fill>
    <fill>
      <patternFill patternType="solid">
        <fgColor rgb="FFE38B75"/>
        <bgColor indexed="64"/>
      </patternFill>
    </fill>
    <fill>
      <patternFill patternType="solid">
        <fgColor rgb="FFA4CABC"/>
        <bgColor indexed="64"/>
      </patternFill>
    </fill>
    <fill>
      <patternFill patternType="solid">
        <fgColor rgb="FFEAB364"/>
        <bgColor indexed="64"/>
      </patternFill>
    </fill>
    <fill>
      <patternFill patternType="solid">
        <fgColor rgb="FFB2473E"/>
        <bgColor indexed="64"/>
      </patternFill>
    </fill>
    <fill>
      <patternFill patternType="solid">
        <fgColor rgb="FFACBD78"/>
        <bgColor indexed="64"/>
      </patternFill>
    </fill>
    <fill>
      <patternFill patternType="solid">
        <fgColor rgb="FFF47D4A"/>
        <bgColor indexed="64"/>
      </patternFill>
    </fill>
    <fill>
      <patternFill patternType="solid">
        <fgColor rgb="FFE1315B"/>
        <bgColor indexed="64"/>
      </patternFill>
    </fill>
    <fill>
      <patternFill patternType="solid">
        <fgColor rgb="FFFFEC5C"/>
        <bgColor indexed="64"/>
      </patternFill>
    </fill>
    <fill>
      <patternFill patternType="solid">
        <fgColor rgb="FF008DCB"/>
        <bgColor indexed="64"/>
      </patternFill>
    </fill>
    <fill>
      <patternFill patternType="solid">
        <fgColor rgb="FF080706"/>
        <bgColor indexed="64"/>
      </patternFill>
    </fill>
    <fill>
      <patternFill patternType="solid">
        <fgColor rgb="FFD1B280"/>
        <bgColor indexed="64"/>
      </patternFill>
    </fill>
    <fill>
      <patternFill patternType="solid">
        <fgColor rgb="FF594D46"/>
        <bgColor indexed="64"/>
      </patternFill>
    </fill>
    <fill>
      <patternFill patternType="solid">
        <fgColor rgb="FF756867"/>
        <bgColor indexed="64"/>
      </patternFill>
    </fill>
    <fill>
      <patternFill patternType="solid">
        <fgColor rgb="FFD5D6D2"/>
        <bgColor indexed="64"/>
      </patternFill>
    </fill>
    <fill>
      <patternFill patternType="solid">
        <fgColor rgb="FF353C3F"/>
        <bgColor indexed="64"/>
      </patternFill>
    </fill>
    <fill>
      <patternFill patternType="solid">
        <fgColor rgb="FFFF8D3F"/>
        <bgColor indexed="64"/>
      </patternFill>
    </fill>
    <fill>
      <patternFill patternType="solid">
        <fgColor rgb="FF52908B"/>
        <bgColor indexed="64"/>
      </patternFill>
    </fill>
    <fill>
      <patternFill patternType="solid">
        <fgColor rgb="FFE5E2CA"/>
        <bgColor indexed="64"/>
      </patternFill>
    </fill>
    <fill>
      <patternFill patternType="solid">
        <fgColor rgb="FFE7472E"/>
        <bgColor indexed="64"/>
      </patternFill>
    </fill>
    <fill>
      <patternFill patternType="solid">
        <fgColor rgb="FFFBCD4B"/>
        <bgColor indexed="64"/>
      </patternFill>
    </fill>
    <fill>
      <patternFill patternType="solid">
        <fgColor rgb="FFA3A599"/>
        <bgColor indexed="64"/>
      </patternFill>
    </fill>
    <fill>
      <patternFill patternType="solid">
        <fgColor rgb="FF282623"/>
        <bgColor indexed="64"/>
      </patternFill>
    </fill>
    <fill>
      <patternFill patternType="solid">
        <fgColor rgb="FF88A550"/>
        <bgColor indexed="64"/>
      </patternFill>
    </fill>
    <fill>
      <patternFill patternType="solid">
        <fgColor rgb="FFE1DD72"/>
        <bgColor indexed="64"/>
      </patternFill>
    </fill>
    <fill>
      <patternFill patternType="solid">
        <fgColor rgb="FFA8C66C"/>
        <bgColor indexed="64"/>
      </patternFill>
    </fill>
    <fill>
      <patternFill patternType="solid">
        <fgColor rgb="FF1B6535"/>
        <bgColor indexed="64"/>
      </patternFill>
    </fill>
    <fill>
      <patternFill patternType="solid">
        <fgColor rgb="FFE3B448"/>
        <bgColor indexed="64"/>
      </patternFill>
    </fill>
    <fill>
      <patternFill patternType="solid">
        <fgColor rgb="FFCBD18F"/>
        <bgColor indexed="64"/>
      </patternFill>
    </fill>
    <fill>
      <patternFill patternType="solid">
        <fgColor rgb="FF3A6B35"/>
        <bgColor indexed="64"/>
      </patternFill>
    </fill>
    <fill>
      <patternFill patternType="solid">
        <fgColor rgb="FFF6EAD4"/>
        <bgColor indexed="64"/>
      </patternFill>
    </fill>
    <fill>
      <patternFill patternType="solid">
        <fgColor rgb="FFA2A595"/>
        <bgColor indexed="64"/>
      </patternFill>
    </fill>
    <fill>
      <patternFill patternType="solid">
        <fgColor rgb="FFB4A284"/>
        <bgColor indexed="64"/>
      </patternFill>
    </fill>
    <fill>
      <patternFill patternType="solid">
        <fgColor theme="0" tint="-0.249977111117893"/>
        <bgColor indexed="64"/>
      </patternFill>
    </fill>
    <fill>
      <patternFill patternType="solid">
        <fgColor rgb="FFED7D31"/>
        <bgColor indexed="64"/>
      </patternFill>
    </fill>
    <fill>
      <patternFill patternType="solid">
        <fgColor rgb="FF7030A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9"/>
      </patternFill>
    </fill>
    <fill>
      <patternFill patternType="solid">
        <fgColor rgb="FFA4DE00"/>
        <bgColor indexed="64"/>
      </patternFill>
    </fill>
    <fill>
      <patternFill patternType="solid">
        <fgColor rgb="FFF1E8F8"/>
        <bgColor indexed="64"/>
      </patternFill>
    </fill>
    <fill>
      <patternFill patternType="solid">
        <fgColor rgb="FFFFFFAF"/>
        <bgColor indexed="9"/>
      </patternFill>
    </fill>
    <fill>
      <patternFill patternType="solid">
        <fgColor rgb="FFFFFFCC"/>
        <bgColor indexed="9"/>
      </patternFill>
    </fill>
    <fill>
      <patternFill patternType="solid">
        <fgColor rgb="FFFFFFAF"/>
        <bgColor indexed="64"/>
      </patternFill>
    </fill>
    <fill>
      <patternFill patternType="solid">
        <fgColor rgb="FFFFFFAF"/>
        <bgColor theme="0"/>
      </patternFill>
    </fill>
    <fill>
      <patternFill patternType="solid">
        <fgColor theme="0"/>
        <bgColor theme="0"/>
      </patternFill>
    </fill>
    <fill>
      <patternFill patternType="solid">
        <fgColor rgb="FFC65911"/>
        <bgColor indexed="64"/>
      </patternFill>
    </fill>
    <fill>
      <patternFill patternType="solid">
        <fgColor rgb="FFFFFFCC"/>
        <bgColor theme="0"/>
      </patternFill>
    </fill>
    <fill>
      <patternFill patternType="solid">
        <fgColor theme="5" tint="-0.249977111117893"/>
        <bgColor indexed="64"/>
      </patternFill>
    </fill>
    <fill>
      <patternFill patternType="solid">
        <fgColor rgb="FFBF95DF"/>
        <bgColor indexed="64"/>
      </patternFill>
    </fill>
    <fill>
      <patternFill patternType="solid">
        <fgColor rgb="FFF1E8F8"/>
        <bgColor indexed="9"/>
      </patternFill>
    </fill>
    <fill>
      <patternFill patternType="solid">
        <fgColor rgb="FFE8D9F3"/>
        <bgColor indexed="64"/>
      </patternFill>
    </fill>
    <fill>
      <patternFill patternType="solid">
        <fgColor rgb="FFCCFFCC"/>
        <bgColor indexed="64"/>
      </patternFill>
    </fill>
    <fill>
      <patternFill patternType="solid">
        <fgColor theme="7" tint="0.39997558519241921"/>
        <bgColor indexed="64"/>
      </patternFill>
    </fill>
    <fill>
      <patternFill patternType="solid">
        <fgColor theme="0" tint="-0.14999847407452621"/>
        <bgColor theme="0"/>
      </patternFill>
    </fill>
    <fill>
      <patternFill patternType="solid">
        <fgColor theme="0" tint="-0.14996795556505021"/>
        <bgColor indexed="64"/>
      </patternFill>
    </fill>
    <fill>
      <patternFill patternType="solid">
        <fgColor theme="0" tint="-0.14993743705557422"/>
        <bgColor indexed="64"/>
      </patternFill>
    </fill>
    <fill>
      <patternFill patternType="solid">
        <fgColor rgb="FFFFFF99"/>
      </patternFill>
    </fill>
    <fill>
      <patternFill patternType="solid">
        <fgColor rgb="FFFFFF00"/>
      </patternFill>
    </fill>
    <fill>
      <patternFill patternType="solid">
        <fgColor rgb="FF6B1F3B"/>
      </patternFill>
    </fill>
    <fill>
      <patternFill patternType="solid">
        <fgColor rgb="FFFCEAF2"/>
      </patternFill>
    </fill>
    <fill>
      <patternFill patternType="solid">
        <fgColor rgb="FF9A2E5D"/>
      </patternFill>
    </fill>
    <fill>
      <patternFill patternType="solid">
        <fgColor rgb="FFD4AF37"/>
      </patternFill>
    </fill>
    <fill>
      <patternFill patternType="solid">
        <fgColor rgb="FF3B1020"/>
      </patternFill>
    </fill>
    <fill>
      <patternFill patternType="solid">
        <fgColor rgb="FF5A4A8F"/>
      </patternFill>
    </fill>
    <fill>
      <patternFill patternType="solid">
        <fgColor rgb="FFF4F1FF"/>
      </patternFill>
    </fill>
    <fill>
      <patternFill patternType="solid">
        <fgColor rgb="FF7B6CD9"/>
      </patternFill>
    </fill>
    <fill>
      <patternFill patternType="solid">
        <fgColor rgb="FFF6D365"/>
      </patternFill>
    </fill>
    <fill>
      <patternFill patternType="solid">
        <fgColor rgb="FF3D2C5A"/>
      </patternFill>
    </fill>
    <fill>
      <patternFill patternType="solid">
        <fgColor rgb="FF8A5A3B"/>
      </patternFill>
    </fill>
    <fill>
      <patternFill patternType="solid">
        <fgColor rgb="FFB77A4A"/>
      </patternFill>
    </fill>
    <fill>
      <patternFill patternType="solid">
        <fgColor rgb="FF2E8A8A"/>
      </patternFill>
    </fill>
    <fill>
      <patternFill patternType="solid">
        <fgColor rgb="FF5A3E2B"/>
      </patternFill>
    </fill>
    <fill>
      <patternFill patternType="solid">
        <fgColor rgb="FF0F6B4E"/>
      </patternFill>
    </fill>
    <fill>
      <patternFill patternType="solid">
        <fgColor rgb="FFDFF7EB"/>
      </patternFill>
    </fill>
    <fill>
      <patternFill patternType="solid">
        <fgColor rgb="FF1AA36F"/>
      </patternFill>
    </fill>
    <fill>
      <patternFill patternType="solid">
        <fgColor rgb="FFE76F51"/>
      </patternFill>
    </fill>
    <fill>
      <patternFill patternType="solid">
        <fgColor rgb="FF134074"/>
      </patternFill>
    </fill>
    <fill>
      <patternFill patternType="solid">
        <fgColor rgb="FFDCEEFF"/>
      </patternFill>
    </fill>
    <fill>
      <patternFill patternType="solid">
        <fgColor rgb="FF1E66B3"/>
      </patternFill>
    </fill>
    <fill>
      <patternFill patternType="solid">
        <fgColor rgb="FF7FB285"/>
      </patternFill>
    </fill>
    <fill>
      <patternFill patternType="solid">
        <fgColor rgb="FF6D597A"/>
      </patternFill>
    </fill>
    <fill>
      <patternFill patternType="solid">
        <fgColor rgb="FF1F6FEB"/>
      </patternFill>
    </fill>
    <fill>
      <patternFill patternType="solid">
        <fgColor rgb="FF0B1F3B"/>
      </patternFill>
    </fill>
    <fill>
      <patternFill patternType="solid">
        <fgColor rgb="FFF5F7FA"/>
      </patternFill>
    </fill>
    <fill>
      <patternFill patternType="solid">
        <fgColor rgb="FFFFF1F2"/>
      </patternFill>
    </fill>
    <fill>
      <patternFill patternType="solid">
        <fgColor rgb="FF2E7D32"/>
      </patternFill>
    </fill>
    <fill>
      <patternFill patternType="solid">
        <fgColor rgb="FFEFF7FF"/>
      </patternFill>
    </fill>
    <fill>
      <patternFill patternType="solid">
        <fgColor rgb="FFDCE2EA"/>
      </patternFill>
    </fill>
    <fill>
      <patternFill patternType="solid">
        <fgColor rgb="FFFAFAFA"/>
      </patternFill>
    </fill>
    <fill>
      <patternFill patternType="solid">
        <fgColor rgb="FF1565C0"/>
      </patternFill>
    </fill>
    <fill>
      <patternFill patternType="solid">
        <fgColor rgb="FFF9A825"/>
      </patternFill>
    </fill>
    <fill>
      <patternFill patternType="solid">
        <fgColor rgb="FFC62828"/>
      </patternFill>
    </fill>
    <fill>
      <patternFill patternType="solid">
        <fgColor rgb="FFF1FBF6"/>
      </patternFill>
    </fill>
    <fill>
      <patternFill patternType="solid">
        <fgColor rgb="FFDBE9E4"/>
      </patternFill>
    </fill>
    <fill>
      <patternFill patternType="solid">
        <fgColor rgb="FFFFFAF4"/>
      </patternFill>
    </fill>
    <fill>
      <patternFill patternType="solid">
        <fgColor rgb="FFEDE6E2"/>
      </patternFill>
    </fill>
    <fill>
      <patternFill patternType="solid">
        <fgColor rgb="FFFAF9FF"/>
      </patternFill>
    </fill>
    <fill>
      <patternFill patternType="solid">
        <fgColor rgb="FFE6E4EE"/>
      </patternFill>
    </fill>
    <fill>
      <patternFill patternType="solid">
        <fgColor rgb="FFFEF6F9"/>
      </patternFill>
    </fill>
    <fill>
      <patternFill patternType="solid">
        <fgColor rgb="FFE9DDE2"/>
      </patternFill>
    </fill>
    <fill>
      <patternFill patternType="solid">
        <fgColor rgb="FFF9F9F4"/>
      </patternFill>
    </fill>
    <fill>
      <patternFill patternType="solid">
        <fgColor rgb="FF6B7280"/>
      </patternFill>
    </fill>
    <fill>
      <patternFill patternType="solid">
        <fgColor rgb="FFA1BE95"/>
      </patternFill>
    </fill>
    <fill>
      <patternFill patternType="solid">
        <fgColor rgb="FFED5752"/>
      </patternFill>
    </fill>
    <fill>
      <patternFill patternType="solid">
        <fgColor rgb="FFF6F6EE"/>
      </patternFill>
    </fill>
    <fill>
      <patternFill patternType="solid">
        <fgColor rgb="FFE2DFA2"/>
      </patternFill>
    </fill>
    <fill>
      <patternFill patternType="solid">
        <fgColor rgb="FF92AAC7"/>
      </patternFill>
    </fill>
    <fill>
      <patternFill patternType="solid">
        <fgColor rgb="FF72859B"/>
      </patternFill>
    </fill>
    <fill>
      <patternFill patternType="solid">
        <fgColor rgb="FFFDFCF8"/>
      </patternFill>
    </fill>
    <fill>
      <patternFill patternType="solid">
        <fgColor rgb="FFFBFAF1"/>
      </patternFill>
    </fill>
    <fill>
      <patternFill patternType="solid">
        <fgColor rgb="FFF7F7F1"/>
      </patternFill>
    </fill>
    <fill>
      <patternFill patternType="solid">
        <fgColor rgb="FFFCFCF6"/>
      </patternFill>
    </fill>
    <fill>
      <patternFill patternType="solid">
        <fgColor rgb="FFF9F9EC"/>
      </patternFill>
    </fill>
    <fill>
      <patternFill patternType="solid">
        <fgColor rgb="FFF8F5F1"/>
      </patternFill>
    </fill>
    <fill>
      <patternFill patternType="solid">
        <fgColor rgb="FF2E4600"/>
      </patternFill>
    </fill>
    <fill>
      <patternFill patternType="solid">
        <fgColor rgb="FFA2C523"/>
      </patternFill>
    </fill>
    <fill>
      <patternFill patternType="solid">
        <fgColor rgb="FFF5EFEA"/>
      </patternFill>
    </fill>
    <fill>
      <patternFill patternType="solid">
        <fgColor rgb="FF486B00"/>
      </patternFill>
    </fill>
    <fill>
      <patternFill patternType="solid">
        <fgColor rgb="FF7D4427"/>
      </patternFill>
    </fill>
    <fill>
      <patternFill patternType="solid">
        <fgColor rgb="FF62351E"/>
      </patternFill>
    </fill>
    <fill>
      <patternFill patternType="solid">
        <fgColor rgb="FFF0F3EB"/>
      </patternFill>
    </fill>
    <fill>
      <patternFill patternType="solid">
        <fgColor rgb="FFE4E9D9"/>
      </patternFill>
    </fill>
    <fill>
      <patternFill patternType="solid">
        <fgColor rgb="FFF6F1ED"/>
      </patternFill>
    </fill>
    <fill>
      <patternFill patternType="solid">
        <fgColor rgb="FFEDF0E6"/>
      </patternFill>
    </fill>
    <fill>
      <patternFill patternType="solid">
        <fgColor rgb="FFDAE1CC"/>
      </patternFill>
    </fill>
    <fill>
      <patternFill patternType="solid">
        <fgColor rgb="FFF7F5F1"/>
      </patternFill>
    </fill>
    <fill>
      <patternFill patternType="solid">
        <fgColor rgb="FFCDCDC0"/>
      </patternFill>
    </fill>
    <fill>
      <patternFill patternType="solid">
        <fgColor rgb="FFB38867"/>
      </patternFill>
    </fill>
    <fill>
      <patternFill patternType="solid">
        <fgColor rgb="FFF2F0EA"/>
      </patternFill>
    </fill>
    <fill>
      <patternFill patternType="solid">
        <fgColor rgb="FFDDBC95"/>
      </patternFill>
    </fill>
    <fill>
      <patternFill patternType="solid">
        <fgColor rgb="FF626D71"/>
      </patternFill>
    </fill>
    <fill>
      <patternFill patternType="solid">
        <fgColor rgb="FF4C5558"/>
      </patternFill>
    </fill>
    <fill>
      <patternFill patternType="solid">
        <fgColor rgb="FFFCFAF7"/>
      </patternFill>
    </fill>
    <fill>
      <patternFill patternType="solid">
        <fgColor rgb="FFFAF5EF"/>
      </patternFill>
    </fill>
    <fill>
      <patternFill patternType="solid">
        <fgColor rgb="FFF4F2ED"/>
      </patternFill>
    </fill>
    <fill>
      <patternFill patternType="solid">
        <fgColor rgb="FFFCF8F4"/>
      </patternFill>
    </fill>
    <fill>
      <patternFill patternType="solid">
        <fgColor rgb="FFF8F2EA"/>
      </patternFill>
    </fill>
    <fill>
      <patternFill patternType="solid">
        <fgColor rgb="FFFFF6F7"/>
      </patternFill>
    </fill>
    <fill>
      <patternFill patternType="solid">
        <fgColor rgb="FF9BC01C"/>
      </patternFill>
    </fill>
    <fill>
      <patternFill patternType="solid">
        <fgColor rgb="FFFFD64D"/>
      </patternFill>
    </fill>
    <fill>
      <patternFill patternType="solid">
        <fgColor rgb="FFFFF1F3"/>
      </patternFill>
    </fill>
    <fill>
      <patternFill patternType="solid">
        <fgColor rgb="FFFA6775"/>
      </patternFill>
    </fill>
    <fill>
      <patternFill patternType="solid">
        <fgColor rgb="FFF52549"/>
      </patternFill>
    </fill>
    <fill>
      <patternFill patternType="solid">
        <fgColor rgb="FFBF1D39"/>
      </patternFill>
    </fill>
    <fill>
      <patternFill patternType="solid">
        <fgColor rgb="FFFFF3F4"/>
      </patternFill>
    </fill>
    <fill>
      <patternFill patternType="solid">
        <fgColor rgb="FFFEE8EA"/>
      </patternFill>
    </fill>
    <fill>
      <patternFill patternType="solid">
        <fgColor rgb="FFFFF3F5"/>
      </patternFill>
    </fill>
    <fill>
      <patternFill patternType="solid">
        <fgColor rgb="FFFEF0F1"/>
      </patternFill>
    </fill>
    <fill>
      <patternFill patternType="solid">
        <fgColor rgb="FFFEE1E3"/>
      </patternFill>
    </fill>
    <fill>
      <patternFill patternType="solid">
        <fgColor rgb="FFF4F7EE"/>
      </patternFill>
    </fill>
    <fill>
      <patternFill patternType="solid">
        <fgColor rgb="FFEEF3E5"/>
      </patternFill>
    </fill>
    <fill>
      <patternFill patternType="solid">
        <fgColor rgb="FF243700"/>
      </patternFill>
    </fill>
    <fill>
      <patternFill patternType="solid">
        <fgColor rgb="FFF1F5E9"/>
      </patternFill>
    </fill>
    <fill>
      <patternFill patternType="solid">
        <fgColor rgb="FFFAF8ED"/>
      </patternFill>
    </fill>
    <fill>
      <patternFill patternType="solid">
        <fgColor rgb="FF829079"/>
      </patternFill>
    </fill>
    <fill>
      <patternFill patternType="solid">
        <fgColor rgb="FFB9925E"/>
      </patternFill>
    </fill>
    <fill>
      <patternFill patternType="solid">
        <fgColor rgb="FFF7F5E3"/>
      </patternFill>
    </fill>
    <fill>
      <patternFill patternType="solid">
        <fgColor rgb="FFEDE6B9"/>
      </patternFill>
    </fill>
    <fill>
      <patternFill patternType="solid">
        <fgColor rgb="FF65705E"/>
      </patternFill>
    </fill>
    <fill>
      <patternFill patternType="solid">
        <fgColor rgb="FFFEFDF9"/>
      </patternFill>
    </fill>
    <fill>
      <patternFill patternType="solid">
        <fgColor rgb="FFFCFBF4"/>
      </patternFill>
    </fill>
    <fill>
      <patternFill patternType="solid">
        <fgColor rgb="FFF8F6E7"/>
      </patternFill>
    </fill>
    <fill>
      <patternFill patternType="solid">
        <fgColor rgb="FFFFF7F4"/>
      </patternFill>
    </fill>
    <fill>
      <patternFill patternType="solid">
        <fgColor rgb="FF89DA59"/>
      </patternFill>
    </fill>
    <fill>
      <patternFill patternType="solid">
        <fgColor rgb="FF80BD9E"/>
      </patternFill>
    </fill>
    <fill>
      <patternFill patternType="solid">
        <fgColor rgb="FFFFF3EE"/>
      </patternFill>
    </fill>
    <fill>
      <patternFill patternType="solid">
        <fgColor rgb="FFF98866"/>
      </patternFill>
    </fill>
    <fill>
      <patternFill patternType="solid">
        <fgColor rgb="FFFF420E"/>
      </patternFill>
    </fill>
    <fill>
      <patternFill patternType="solid">
        <fgColor rgb="FFC7330B"/>
      </patternFill>
    </fill>
    <fill>
      <patternFill patternType="solid">
        <fgColor rgb="FFFFF5F3"/>
      </patternFill>
    </fill>
    <fill>
      <patternFill patternType="solid">
        <fgColor rgb="FFFEEDE8"/>
      </patternFill>
    </fill>
    <fill>
      <patternFill patternType="solid">
        <fgColor rgb="FFFFF5F1"/>
      </patternFill>
    </fill>
    <fill>
      <patternFill patternType="solid">
        <fgColor rgb="FFFEF3F0"/>
      </patternFill>
    </fill>
    <fill>
      <patternFill patternType="solid">
        <fgColor rgb="FFFEE7E0"/>
      </patternFill>
    </fill>
    <fill>
      <patternFill patternType="solid">
        <fgColor rgb="FFF7F2E9"/>
      </patternFill>
    </fill>
    <fill>
      <patternFill patternType="solid">
        <fgColor rgb="FF8A4FBD"/>
      </patternFill>
    </fill>
    <fill>
      <patternFill patternType="solid">
        <fgColor rgb="FFFF2E63"/>
      </patternFill>
    </fill>
    <fill>
      <patternFill patternType="solid">
        <fgColor rgb="FFF3EBDD"/>
      </patternFill>
    </fill>
    <fill>
      <patternFill patternType="solid">
        <fgColor rgb="FFE5D7C3"/>
      </patternFill>
    </fill>
    <fill>
      <patternFill patternType="solid">
        <fgColor rgb="FF6C3E93"/>
      </patternFill>
    </fill>
    <fill>
      <patternFill patternType="solid">
        <fgColor rgb="FFFDFCFA"/>
      </patternFill>
    </fill>
    <fill>
      <patternFill patternType="solid">
        <fgColor rgb="FFFBF9F6"/>
      </patternFill>
    </fill>
    <fill>
      <patternFill patternType="solid">
        <fgColor rgb="FFF5EEE2"/>
      </patternFill>
    </fill>
    <fill>
      <patternFill patternType="solid">
        <fgColor rgb="FFFCFBF9"/>
      </patternFill>
    </fill>
    <fill>
      <patternFill patternType="solid">
        <fgColor rgb="FFFAF7F3"/>
      </patternFill>
    </fill>
    <fill>
      <patternFill patternType="solid">
        <fgColor rgb="FFF9FCF0"/>
      </patternFill>
    </fill>
    <fill>
      <patternFill patternType="solid">
        <fgColor rgb="FFE4B600"/>
      </patternFill>
    </fill>
    <fill>
      <patternFill patternType="solid">
        <fgColor rgb="FFF78B2D"/>
      </patternFill>
    </fill>
    <fill>
      <patternFill patternType="solid">
        <fgColor rgb="FFF6FBE8"/>
      </patternFill>
    </fill>
    <fill>
      <patternFill patternType="solid">
        <fgColor rgb="FFC7DB00"/>
      </patternFill>
    </fill>
    <fill>
      <patternFill patternType="solid">
        <fgColor rgb="FF7AA802"/>
      </patternFill>
    </fill>
    <fill>
      <patternFill patternType="solid">
        <fgColor rgb="FF5F8302"/>
      </patternFill>
    </fill>
    <fill>
      <patternFill patternType="solid">
        <fgColor rgb="FFFBFCEB"/>
      </patternFill>
    </fill>
    <fill>
      <patternFill patternType="solid">
        <fgColor rgb="FFF7FAD9"/>
      </patternFill>
    </fill>
    <fill>
      <patternFill patternType="solid">
        <fgColor rgb="FFF7FCEB"/>
      </patternFill>
    </fill>
    <fill>
      <patternFill patternType="solid">
        <fgColor rgb="FFF9FBE6"/>
      </patternFill>
    </fill>
    <fill>
      <patternFill patternType="solid">
        <fgColor rgb="FFF4F8CC"/>
      </patternFill>
    </fill>
    <fill>
      <patternFill patternType="solid">
        <fgColor rgb="FFFF8D3F"/>
      </patternFill>
    </fill>
    <fill>
      <patternFill patternType="solid">
        <fgColor rgb="FFFFDFC9"/>
      </patternFill>
    </fill>
    <fill>
      <patternFill patternType="solid">
        <fgColor rgb="FFFAD0CF"/>
      </patternFill>
    </fill>
    <fill>
      <patternFill patternType="solid">
        <fgColor rgb="FFE5EFC1"/>
      </patternFill>
    </fill>
    <fill>
      <patternFill patternType="solid">
        <fgColor rgb="FFEADED4"/>
      </patternFill>
    </fill>
    <fill>
      <patternFill patternType="solid">
        <fgColor rgb="FFFFF4CD"/>
      </patternFill>
    </fill>
    <fill>
      <patternFill patternType="solid">
        <fgColor rgb="FFEBE0D2"/>
      </patternFill>
    </fill>
    <fill>
      <patternFill patternType="solid">
        <fgColor rgb="FFDBEDE4"/>
      </patternFill>
    </fill>
    <fill>
      <patternFill patternType="solid">
        <fgColor rgb="FFFFC4D3"/>
      </patternFill>
    </fill>
    <fill>
      <patternFill patternType="solid">
        <fgColor rgb="FFFDDFC4"/>
      </patternFill>
    </fill>
    <fill>
      <patternFill patternType="solid">
        <fgColor rgb="FFF7F7F7"/>
      </patternFill>
    </fill>
    <fill>
      <patternFill patternType="solid">
        <fgColor rgb="FFFBFBFA"/>
      </patternFill>
    </fill>
    <fill>
      <patternFill patternType="solid">
        <fgColor rgb="FFF9F9F9"/>
      </patternFill>
    </fill>
    <fill>
      <patternFill patternType="solid">
        <fgColor rgb="FF353C3F"/>
      </patternFill>
    </fill>
    <fill>
      <patternFill patternType="solid">
        <fgColor rgb="FF292F31"/>
      </patternFill>
    </fill>
    <fill>
      <patternFill patternType="solid">
        <fgColor rgb="FFF9F9F8"/>
      </patternFill>
    </fill>
    <fill>
      <patternFill patternType="solid">
        <fgColor rgb="FFF97316"/>
        <bgColor indexed="64"/>
      </patternFill>
    </fill>
    <fill>
      <patternFill patternType="solid">
        <fgColor rgb="FFE2EFDA"/>
        <bgColor indexed="64"/>
      </patternFill>
    </fill>
  </fills>
  <borders count="109">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indexed="64"/>
      </right>
      <top/>
      <bottom/>
      <diagonal/>
    </border>
    <border>
      <left/>
      <right style="medium">
        <color auto="1"/>
      </right>
      <top style="hair">
        <color auto="1"/>
      </top>
      <bottom/>
      <diagonal/>
    </border>
    <border>
      <left/>
      <right/>
      <top style="hair">
        <color auto="1"/>
      </top>
      <bottom/>
      <diagonal/>
    </border>
    <border>
      <left style="medium">
        <color indexed="64"/>
      </left>
      <right/>
      <top/>
      <bottom/>
      <diagonal/>
    </border>
    <border>
      <left/>
      <right/>
      <top/>
      <bottom style="hair">
        <color auto="1"/>
      </bottom>
      <diagonal/>
    </border>
    <border>
      <left/>
      <right style="hair">
        <color auto="1"/>
      </right>
      <top/>
      <bottom/>
      <diagonal/>
    </border>
    <border>
      <left/>
      <right style="hair">
        <color indexed="64"/>
      </right>
      <top style="hair">
        <color indexed="64"/>
      </top>
      <bottom/>
      <diagonal/>
    </border>
    <border>
      <left/>
      <right/>
      <top style="thin">
        <color indexed="64"/>
      </top>
      <bottom style="hair">
        <color indexed="64"/>
      </bottom>
      <diagonal/>
    </border>
    <border>
      <left/>
      <right style="medium">
        <color indexed="64"/>
      </right>
      <top style="medium">
        <color auto="1"/>
      </top>
      <bottom/>
      <diagonal/>
    </border>
    <border>
      <left/>
      <right/>
      <top style="medium">
        <color auto="1"/>
      </top>
      <bottom/>
      <diagonal/>
    </border>
    <border>
      <left style="medium">
        <color indexed="64"/>
      </left>
      <right/>
      <top style="medium">
        <color indexed="64"/>
      </top>
      <bottom/>
      <diagonal/>
    </border>
    <border>
      <left/>
      <right/>
      <top style="double">
        <color theme="9" tint="0.39994506668294322"/>
      </top>
      <bottom/>
      <diagonal/>
    </border>
    <border>
      <left/>
      <right style="thin">
        <color indexed="64"/>
      </right>
      <top/>
      <bottom style="thin">
        <color indexed="64"/>
      </bottom>
      <diagonal/>
    </border>
    <border>
      <left/>
      <right style="thin">
        <color auto="1"/>
      </right>
      <top/>
      <bottom/>
      <diagonal/>
    </border>
    <border>
      <left/>
      <right/>
      <top/>
      <bottom style="thin">
        <color indexed="64"/>
      </bottom>
      <diagonal/>
    </border>
    <border>
      <left style="thin">
        <color auto="1"/>
      </left>
      <right/>
      <top/>
      <bottom style="thin">
        <color auto="1"/>
      </bottom>
      <diagonal/>
    </border>
    <border>
      <left/>
      <right style="medium">
        <color indexed="64"/>
      </right>
      <top/>
      <bottom style="thin">
        <color indexed="64"/>
      </bottom>
      <diagonal/>
    </border>
    <border>
      <left/>
      <right/>
      <top style="hair">
        <color auto="1"/>
      </top>
      <bottom style="hair">
        <color auto="1"/>
      </bottom>
      <diagonal/>
    </border>
    <border>
      <left/>
      <right style="medium">
        <color auto="1"/>
      </right>
      <top style="hair">
        <color auto="1"/>
      </top>
      <bottom style="hair">
        <color indexed="64"/>
      </bottom>
      <diagonal/>
    </border>
    <border>
      <left/>
      <right style="medium">
        <color auto="1"/>
      </right>
      <top/>
      <bottom style="hair">
        <color indexed="64"/>
      </bottom>
      <diagonal/>
    </border>
    <border>
      <left style="thin">
        <color auto="1"/>
      </left>
      <right/>
      <top/>
      <bottom/>
      <diagonal/>
    </border>
    <border>
      <left/>
      <right style="thin">
        <color auto="1"/>
      </right>
      <top style="thin">
        <color indexed="64"/>
      </top>
      <bottom/>
      <diagonal/>
    </border>
    <border>
      <left style="thin">
        <color rgb="FFCBD5E1"/>
      </left>
      <right style="thin">
        <color rgb="FFCBD5E1"/>
      </right>
      <top style="thin">
        <color rgb="FFCBD5E1"/>
      </top>
      <bottom style="thin">
        <color rgb="FFCBD5E1"/>
      </bottom>
      <diagonal/>
    </border>
    <border>
      <left style="thin">
        <color rgb="FFCBD5E1"/>
      </left>
      <right/>
      <top style="thin">
        <color rgb="FFCBD5E1"/>
      </top>
      <bottom style="thin">
        <color rgb="FFCBD5E1"/>
      </bottom>
      <diagonal/>
    </border>
    <border>
      <left/>
      <right style="thin">
        <color rgb="FFCBD5E1"/>
      </right>
      <top style="thin">
        <color rgb="FFCBD5E1"/>
      </top>
      <bottom style="thin">
        <color rgb="FFCBD5E1"/>
      </bottom>
      <diagonal/>
    </border>
    <border>
      <left style="thin">
        <color rgb="FFCBD5E1"/>
      </left>
      <right/>
      <top/>
      <bottom style="thin">
        <color rgb="FFCBD5E1"/>
      </bottom>
      <diagonal/>
    </border>
    <border>
      <left/>
      <right/>
      <top/>
      <bottom style="thin">
        <color rgb="FFCBD5E1"/>
      </bottom>
      <diagonal/>
    </border>
    <border>
      <left style="thin">
        <color auto="1"/>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bottom style="medium">
        <color auto="1"/>
      </bottom>
      <diagonal/>
    </border>
    <border>
      <left style="thin">
        <color indexed="64"/>
      </left>
      <right/>
      <top/>
      <bottom style="medium">
        <color indexed="64"/>
      </bottom>
      <diagonal/>
    </border>
    <border>
      <left/>
      <right style="thin">
        <color indexed="64"/>
      </right>
      <top/>
      <bottom style="medium">
        <color auto="1"/>
      </bottom>
      <diagonal/>
    </border>
    <border>
      <left style="hair">
        <color indexed="8"/>
      </left>
      <right style="hair">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medium">
        <color auto="1"/>
      </top>
      <bottom style="thin">
        <color theme="0" tint="-0.24994659260841701"/>
      </bottom>
      <diagonal/>
    </border>
    <border>
      <left style="thin">
        <color auto="1"/>
      </left>
      <right style="thin">
        <color auto="1"/>
      </right>
      <top style="medium">
        <color auto="1"/>
      </top>
      <bottom style="thin">
        <color theme="0" tint="-0.24994659260841701"/>
      </bottom>
      <diagonal/>
    </border>
    <border>
      <left style="thin">
        <color auto="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auto="1"/>
      </right>
      <top style="medium">
        <color auto="1"/>
      </top>
      <bottom style="thin">
        <color theme="0" tint="-0.24994659260841701"/>
      </bottom>
      <diagonal/>
    </border>
    <border>
      <left style="thin">
        <color indexed="8"/>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auto="1"/>
      </top>
      <bottom style="medium">
        <color auto="1"/>
      </bottom>
      <diagonal/>
    </border>
    <border>
      <left/>
      <right style="thin">
        <color auto="1"/>
      </right>
      <top style="thin">
        <color auto="1"/>
      </top>
      <bottom style="medium">
        <color indexed="64"/>
      </bottom>
      <diagonal/>
    </border>
    <border>
      <left/>
      <right style="thin">
        <color auto="1"/>
      </right>
      <top style="thin">
        <color theme="0" tint="-0.24994659260841701"/>
      </top>
      <bottom style="thin">
        <color theme="1"/>
      </bottom>
      <diagonal/>
    </border>
    <border>
      <left style="thin">
        <color auto="1"/>
      </left>
      <right style="thin">
        <color auto="1"/>
      </right>
      <top style="thin">
        <color theme="0" tint="-0.24994659260841701"/>
      </top>
      <bottom style="thin">
        <color theme="1"/>
      </bottom>
      <diagonal/>
    </border>
    <border>
      <left style="thin">
        <color auto="1"/>
      </left>
      <right/>
      <top style="thin">
        <color theme="0" tint="-0.24994659260841701"/>
      </top>
      <bottom style="thin">
        <color theme="1"/>
      </bottom>
      <diagonal/>
    </border>
    <border>
      <left/>
      <right/>
      <top style="thin">
        <color theme="0" tint="-0.24994659260841701"/>
      </top>
      <bottom style="thin">
        <color theme="1"/>
      </bottom>
      <diagonal/>
    </border>
    <border>
      <left style="thin">
        <color rgb="FFCBD5E1"/>
      </left>
      <right style="thin">
        <color rgb="FFCBD5E1"/>
      </right>
      <top style="thin">
        <color rgb="FFCBD5E1"/>
      </top>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B7B7B7"/>
      </left>
      <right style="thin">
        <color rgb="FFB7B7B7"/>
      </right>
      <top style="thin">
        <color rgb="FFB7B7B7"/>
      </top>
      <bottom style="thin">
        <color rgb="FFB7B7B7"/>
      </bottom>
      <diagonal/>
    </border>
    <border>
      <left style="thin">
        <color rgb="FFB7B7B7"/>
      </left>
      <right/>
      <top/>
      <bottom/>
      <diagonal/>
    </border>
    <border>
      <left/>
      <right/>
      <top style="hair">
        <color theme="0" tint="-0.24994659260841701"/>
      </top>
      <bottom style="hair">
        <color theme="0" tint="-0.24994659260841701"/>
      </bottom>
      <diagonal/>
    </border>
    <border>
      <left style="thin">
        <color rgb="FFB0B0B0"/>
      </left>
      <right/>
      <top style="thin">
        <color rgb="FFB0B0B0"/>
      </top>
      <bottom/>
      <diagonal/>
    </border>
    <border>
      <left/>
      <right/>
      <top style="thin">
        <color rgb="FFB0B0B0"/>
      </top>
      <bottom/>
      <diagonal/>
    </border>
    <border>
      <left/>
      <right style="thin">
        <color rgb="FFB0B0B0"/>
      </right>
      <top style="thin">
        <color rgb="FFB0B0B0"/>
      </top>
      <bottom/>
      <diagonal/>
    </border>
    <border>
      <left style="thin">
        <color rgb="FFB0B0B0"/>
      </left>
      <right style="thin">
        <color rgb="FFB0B0B0"/>
      </right>
      <top style="thin">
        <color rgb="FFB0B0B0"/>
      </top>
      <bottom style="thin">
        <color rgb="FFB0B0B0"/>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rgb="FFBFBFBF"/>
      </left>
      <right style="thin">
        <color rgb="FFBFBFBF"/>
      </right>
      <top/>
      <bottom style="thin">
        <color rgb="FFBFBFBF"/>
      </bottom>
      <diagonal/>
    </border>
    <border>
      <left style="thin">
        <color rgb="FF7030A0"/>
      </left>
      <right style="thin">
        <color rgb="FF7030A0"/>
      </right>
      <top style="thin">
        <color rgb="FF7030A0"/>
      </top>
      <bottom style="thin">
        <color rgb="FF7030A0"/>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style="medium">
        <color auto="1"/>
      </top>
      <bottom style="thin">
        <color indexed="64"/>
      </bottom>
      <diagonal/>
    </border>
    <border>
      <left/>
      <right/>
      <top style="medium">
        <color indexed="64"/>
      </top>
      <bottom style="thin">
        <color indexed="64"/>
      </bottom>
      <diagonal/>
    </border>
    <border>
      <left/>
      <right style="medium">
        <color auto="1"/>
      </right>
      <top style="medium">
        <color auto="1"/>
      </top>
      <bottom style="thin">
        <color auto="1"/>
      </bottom>
      <diagonal/>
    </border>
    <border>
      <left/>
      <right/>
      <top style="thin">
        <color auto="1"/>
      </top>
      <bottom/>
      <diagonal/>
    </border>
    <border>
      <left/>
      <right style="medium">
        <color auto="1"/>
      </right>
      <top style="thin">
        <color auto="1"/>
      </top>
      <bottom/>
      <diagonal/>
    </border>
    <border>
      <left/>
      <right style="thin">
        <color indexed="64"/>
      </right>
      <top style="thin">
        <color indexed="64"/>
      </top>
      <bottom/>
      <diagonal/>
    </border>
    <border>
      <left style="thin">
        <color auto="1"/>
      </left>
      <right/>
      <top style="thin">
        <color indexed="64"/>
      </top>
      <bottom/>
      <diagonal/>
    </border>
    <border>
      <left style="hair">
        <color indexed="60"/>
      </left>
      <right style="hair">
        <color indexed="64"/>
      </right>
      <top/>
      <bottom style="hair">
        <color indexed="64"/>
      </bottom>
      <diagonal/>
    </border>
    <border>
      <left style="hair">
        <color auto="1"/>
      </left>
      <right style="hair">
        <color indexed="64"/>
      </right>
      <top/>
      <bottom style="hair">
        <color auto="1"/>
      </bottom>
      <diagonal/>
    </border>
    <border>
      <left style="hair">
        <color auto="1"/>
      </left>
      <right style="medium">
        <color auto="1"/>
      </right>
      <top style="hair">
        <color auto="1"/>
      </top>
      <bottom style="hair">
        <color auto="1"/>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right style="hair">
        <color auto="1"/>
      </right>
      <top/>
      <bottom style="thin">
        <color indexed="64"/>
      </bottom>
      <diagonal/>
    </border>
    <border>
      <left/>
      <right/>
      <top style="thin">
        <color rgb="FFCBD5E1"/>
      </top>
      <bottom style="thin">
        <color rgb="FFCBD5E1"/>
      </bottom>
      <diagonal/>
    </border>
    <border>
      <left/>
      <right style="thin">
        <color rgb="FFCBD5E1"/>
      </right>
      <top/>
      <bottom style="thin">
        <color rgb="FFCBD5E1"/>
      </bottom>
      <diagonal/>
    </border>
    <border>
      <left/>
      <right style="thin">
        <color rgb="FFCBD5E1"/>
      </right>
      <top/>
      <bottom/>
      <diagonal/>
    </border>
    <border>
      <left style="thin">
        <color rgb="FFCBD5E1"/>
      </left>
      <right/>
      <top/>
      <bottom/>
      <diagonal/>
    </border>
    <border>
      <left/>
      <right style="thin">
        <color rgb="FFCBD5E1"/>
      </right>
      <top style="thin">
        <color rgb="FFCBD5E1"/>
      </top>
      <bottom/>
      <diagonal/>
    </border>
    <border>
      <left/>
      <right/>
      <top style="thin">
        <color rgb="FFCBD5E1"/>
      </top>
      <bottom/>
      <diagonal/>
    </border>
    <border>
      <left style="thin">
        <color rgb="FFCBD5E1"/>
      </left>
      <right/>
      <top style="thin">
        <color rgb="FFCBD5E1"/>
      </top>
      <bottom/>
      <diagonal/>
    </border>
    <border>
      <left style="thin">
        <color rgb="FFCBD5E1"/>
      </left>
      <right style="thin">
        <color rgb="FFCBD5E1"/>
      </right>
      <top style="medium">
        <color rgb="FF94A3B8"/>
      </top>
      <bottom style="medium">
        <color rgb="FF94A3B8"/>
      </bottom>
      <diagonal/>
    </border>
    <border>
      <left/>
      <right/>
      <top/>
      <bottom style="medium">
        <color rgb="FFD7DCE3"/>
      </bottom>
      <diagonal/>
    </border>
    <border>
      <left style="thin">
        <color rgb="FFD7DCE3"/>
      </left>
      <right style="thin">
        <color rgb="FFD7DCE3"/>
      </right>
      <top style="thin">
        <color rgb="FFD7DCE3"/>
      </top>
      <bottom style="thin">
        <color rgb="FFD7DCE3"/>
      </bottom>
      <diagonal/>
    </border>
    <border>
      <left style="thin">
        <color rgb="FFD7DCE3"/>
      </left>
      <right style="thin">
        <color rgb="FFD7DCE3"/>
      </right>
      <top style="medium">
        <color rgb="FFD7DCE3"/>
      </top>
      <bottom style="thin">
        <color rgb="FFD7DCE3"/>
      </bottom>
      <diagonal/>
    </border>
    <border>
      <left style="thin">
        <color rgb="FFD1D5DB"/>
      </left>
      <right style="thin">
        <color rgb="FFD1D5DB"/>
      </right>
      <top style="thin">
        <color rgb="FFD1D5DB"/>
      </top>
      <bottom style="thin">
        <color rgb="FFD1D5DB"/>
      </bottom>
      <diagonal/>
    </border>
    <border>
      <left style="thin">
        <color rgb="FFB0B7C3"/>
      </left>
      <right style="thin">
        <color rgb="FFB0B7C3"/>
      </right>
      <top style="thin">
        <color rgb="FFB0B7C3"/>
      </top>
      <bottom style="thin">
        <color rgb="FFB0B7C3"/>
      </bottom>
      <diagonal/>
    </border>
    <border>
      <left style="thin">
        <color rgb="FFD1D5DB"/>
      </left>
      <right style="thin">
        <color rgb="FFD1D5DB"/>
      </right>
      <top style="medium">
        <color rgb="FF7A869A"/>
      </top>
      <bottom style="thin">
        <color rgb="FFD1D5DB"/>
      </bottom>
      <diagonal/>
    </border>
    <border>
      <left/>
      <right/>
      <top/>
      <bottom style="thin">
        <color rgb="FFB0B7C3"/>
      </bottom>
      <diagonal/>
    </border>
  </borders>
  <cellStyleXfs count="32">
    <xf numFmtId="0" fontId="0"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17" fillId="0" borderId="0"/>
    <xf numFmtId="0" fontId="20" fillId="0" borderId="0"/>
    <xf numFmtId="0" fontId="21" fillId="0" borderId="0"/>
    <xf numFmtId="0" fontId="6"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6" fillId="0" borderId="0"/>
    <xf numFmtId="0" fontId="6" fillId="0" borderId="0"/>
    <xf numFmtId="0" fontId="68" fillId="0" borderId="0" applyNumberFormat="0" applyFill="0" applyBorder="0" applyAlignment="0" applyProtection="0"/>
    <xf numFmtId="0" fontId="101" fillId="0" borderId="0"/>
    <xf numFmtId="0" fontId="104" fillId="0" borderId="0" applyNumberFormat="0" applyFill="0" applyBorder="0" applyAlignment="0" applyProtection="0">
      <alignment vertical="top"/>
      <protection locked="0"/>
    </xf>
    <xf numFmtId="0" fontId="109" fillId="0" borderId="0"/>
    <xf numFmtId="0" fontId="68" fillId="0" borderId="0" applyNumberFormat="0" applyFill="0" applyBorder="0" applyAlignment="0" applyProtection="0"/>
    <xf numFmtId="0" fontId="247" fillId="0" borderId="0" applyNumberFormat="0" applyFill="0" applyBorder="0" applyAlignment="0" applyProtection="0"/>
    <xf numFmtId="0" fontId="1" fillId="0" borderId="0"/>
    <xf numFmtId="0" fontId="257" fillId="0" borderId="0"/>
    <xf numFmtId="0" fontId="309" fillId="0" borderId="0"/>
    <xf numFmtId="0" fontId="68" fillId="0" borderId="0" applyNumberFormat="0" applyFill="0" applyBorder="0" applyAlignment="0" applyProtection="0"/>
  </cellStyleXfs>
  <cellXfs count="3804">
    <xf numFmtId="0" fontId="0" fillId="0" borderId="0" xfId="0"/>
    <xf numFmtId="0" fontId="0" fillId="0" borderId="0" xfId="0" applyAlignment="1">
      <alignment vertical="center"/>
    </xf>
    <xf numFmtId="0" fontId="0" fillId="3" borderId="0" xfId="0" applyFill="1" applyAlignment="1">
      <alignment vertical="center"/>
    </xf>
    <xf numFmtId="0" fontId="20" fillId="3" borderId="0" xfId="0" applyFont="1" applyFill="1" applyAlignment="1">
      <alignment vertical="center"/>
    </xf>
    <xf numFmtId="0" fontId="44" fillId="3" borderId="0" xfId="0" applyFont="1" applyFill="1" applyAlignment="1">
      <alignment horizontal="left" vertical="center"/>
    </xf>
    <xf numFmtId="0" fontId="14" fillId="6" borderId="0" xfId="2" quotePrefix="1" applyFont="1" applyFill="1" applyAlignment="1">
      <alignment horizontal="center" vertical="center"/>
    </xf>
    <xf numFmtId="0" fontId="14" fillId="8" borderId="0" xfId="2" quotePrefix="1" applyFont="1" applyFill="1" applyAlignment="1">
      <alignment horizontal="center" vertical="center"/>
    </xf>
    <xf numFmtId="0" fontId="2" fillId="14" borderId="0" xfId="2" applyFont="1" applyFill="1" applyAlignment="1">
      <alignment horizontal="center" vertical="center"/>
    </xf>
    <xf numFmtId="0" fontId="48" fillId="16" borderId="13" xfId="12" applyFont="1" applyFill="1" applyBorder="1" applyAlignment="1">
      <alignment horizontal="center" vertical="center"/>
    </xf>
    <xf numFmtId="0" fontId="48" fillId="17" borderId="13" xfId="12" applyFont="1" applyFill="1" applyBorder="1" applyAlignment="1">
      <alignment horizontal="center" vertical="center"/>
    </xf>
    <xf numFmtId="0" fontId="49" fillId="17" borderId="0" xfId="2" applyFont="1" applyFill="1" applyAlignment="1">
      <alignment horizontal="left" vertical="center"/>
    </xf>
    <xf numFmtId="0" fontId="50" fillId="17" borderId="0" xfId="2" applyFont="1" applyFill="1" applyAlignment="1">
      <alignment horizontal="left" vertical="center"/>
    </xf>
    <xf numFmtId="0" fontId="51" fillId="17" borderId="0" xfId="2" applyFont="1" applyFill="1" applyAlignment="1">
      <alignment horizontal="right" vertical="center"/>
    </xf>
    <xf numFmtId="0" fontId="52" fillId="17" borderId="0" xfId="2" applyFont="1" applyFill="1" applyAlignment="1">
      <alignment horizontal="left" vertical="center"/>
    </xf>
    <xf numFmtId="0" fontId="0" fillId="0" borderId="18" xfId="0" applyBorder="1" applyAlignment="1">
      <alignment vertical="center"/>
    </xf>
    <xf numFmtId="0" fontId="0" fillId="3" borderId="18" xfId="0" applyFill="1" applyBorder="1" applyAlignment="1">
      <alignment vertical="center"/>
    </xf>
    <xf numFmtId="0" fontId="22" fillId="3" borderId="0" xfId="0" applyFont="1" applyFill="1" applyAlignment="1">
      <alignment horizontal="left" vertical="center"/>
    </xf>
    <xf numFmtId="0" fontId="64" fillId="3" borderId="0" xfId="0" applyFont="1" applyFill="1" applyAlignment="1">
      <alignment vertical="center"/>
    </xf>
    <xf numFmtId="0" fontId="0" fillId="3" borderId="4" xfId="0" applyFill="1" applyBorder="1" applyAlignment="1">
      <alignment vertical="center"/>
    </xf>
    <xf numFmtId="0" fontId="0" fillId="17" borderId="0" xfId="0" applyFill="1" applyAlignment="1">
      <alignment vertical="center"/>
    </xf>
    <xf numFmtId="0" fontId="4" fillId="17" borderId="0" xfId="1" applyFont="1" applyFill="1" applyAlignment="1">
      <alignment horizontal="center" vertical="center"/>
    </xf>
    <xf numFmtId="0" fontId="85" fillId="91" borderId="0" xfId="0" applyFont="1" applyFill="1" applyAlignment="1">
      <alignment vertical="center"/>
    </xf>
    <xf numFmtId="0" fontId="85" fillId="27" borderId="0" xfId="8" applyFont="1" applyFill="1" applyAlignment="1">
      <alignment horizontal="right" vertical="center"/>
    </xf>
    <xf numFmtId="0" fontId="77" fillId="67" borderId="0" xfId="8" applyFont="1" applyFill="1" applyAlignment="1">
      <alignment horizontal="left" vertical="center"/>
    </xf>
    <xf numFmtId="0" fontId="77" fillId="93" borderId="0" xfId="8" applyFont="1" applyFill="1" applyAlignment="1">
      <alignment horizontal="right" vertical="center"/>
    </xf>
    <xf numFmtId="0" fontId="85" fillId="48" borderId="0" xfId="8" applyFont="1" applyFill="1" applyAlignment="1">
      <alignment horizontal="right" vertical="center"/>
    </xf>
    <xf numFmtId="0" fontId="77" fillId="90" borderId="0" xfId="8" applyFont="1" applyFill="1" applyAlignment="1">
      <alignment horizontal="left" vertical="center"/>
    </xf>
    <xf numFmtId="0" fontId="85" fillId="89" borderId="0" xfId="2" quotePrefix="1" applyFont="1" applyFill="1" applyAlignment="1">
      <alignment horizontal="center" vertical="center"/>
    </xf>
    <xf numFmtId="164" fontId="47" fillId="5" borderId="0" xfId="2" applyNumberFormat="1" applyFont="1" applyFill="1" applyAlignment="1">
      <alignment horizontal="center" vertical="center"/>
    </xf>
    <xf numFmtId="0" fontId="77" fillId="83" borderId="0" xfId="0" applyFont="1" applyFill="1" applyAlignment="1">
      <alignment horizontal="right" vertical="center"/>
    </xf>
    <xf numFmtId="0" fontId="77" fillId="79" borderId="0" xfId="2" applyFont="1" applyFill="1" applyAlignment="1">
      <alignment horizontal="left" vertical="center"/>
    </xf>
    <xf numFmtId="0" fontId="77" fillId="81" borderId="0" xfId="0" applyFont="1" applyFill="1" applyAlignment="1">
      <alignment horizontal="right" vertical="center"/>
    </xf>
    <xf numFmtId="0" fontId="77" fillId="75" borderId="0" xfId="0" applyFont="1" applyFill="1" applyAlignment="1">
      <alignment horizontal="right" vertical="center"/>
    </xf>
    <xf numFmtId="0" fontId="77" fillId="77" borderId="0" xfId="2" quotePrefix="1" applyFont="1" applyFill="1" applyAlignment="1">
      <alignment horizontal="center" vertical="center"/>
    </xf>
    <xf numFmtId="0" fontId="77" fillId="72" borderId="0" xfId="0" applyFont="1" applyFill="1" applyAlignment="1">
      <alignment vertical="center"/>
    </xf>
    <xf numFmtId="0" fontId="77" fillId="74" borderId="0" xfId="8" applyFont="1" applyFill="1" applyAlignment="1">
      <alignment horizontal="left" vertical="center"/>
    </xf>
    <xf numFmtId="0" fontId="77" fillId="69" borderId="0" xfId="2" applyFont="1" applyFill="1" applyAlignment="1">
      <alignment horizontal="left" vertical="center"/>
    </xf>
    <xf numFmtId="0" fontId="85" fillId="66" borderId="0" xfId="0" applyFont="1" applyFill="1" applyAlignment="1">
      <alignment vertical="center"/>
    </xf>
    <xf numFmtId="0" fontId="85" fillId="61" borderId="0" xfId="0" applyFont="1" applyFill="1" applyAlignment="1">
      <alignment vertical="center"/>
    </xf>
    <xf numFmtId="0" fontId="77" fillId="60" borderId="0" xfId="2" applyFont="1" applyFill="1" applyAlignment="1">
      <alignment horizontal="left" vertical="center"/>
    </xf>
    <xf numFmtId="0" fontId="85" fillId="58" borderId="0" xfId="8" applyFont="1" applyFill="1" applyAlignment="1">
      <alignment horizontal="right" vertical="center"/>
    </xf>
    <xf numFmtId="0" fontId="85" fillId="57" borderId="0" xfId="0" applyFont="1" applyFill="1" applyAlignment="1">
      <alignment vertical="center"/>
    </xf>
    <xf numFmtId="0" fontId="85" fillId="56" borderId="0" xfId="2" applyFont="1" applyFill="1" applyAlignment="1">
      <alignment horizontal="left" vertical="center"/>
    </xf>
    <xf numFmtId="0" fontId="77" fillId="54" borderId="0" xfId="8" applyFont="1" applyFill="1" applyAlignment="1">
      <alignment horizontal="right" vertical="center"/>
    </xf>
    <xf numFmtId="0" fontId="85" fillId="55" borderId="0" xfId="1" applyFont="1" applyFill="1" applyAlignment="1">
      <alignment horizontal="center" vertical="center"/>
    </xf>
    <xf numFmtId="0" fontId="77" fillId="51" borderId="0" xfId="8" applyFont="1" applyFill="1" applyAlignment="1">
      <alignment horizontal="right" vertical="center"/>
    </xf>
    <xf numFmtId="0" fontId="83" fillId="44" borderId="0" xfId="0" applyFont="1" applyFill="1" applyAlignment="1">
      <alignment vertical="center"/>
    </xf>
    <xf numFmtId="0" fontId="77" fillId="46" borderId="0" xfId="8" applyFont="1" applyFill="1" applyAlignment="1">
      <alignment horizontal="right" vertical="center"/>
    </xf>
    <xf numFmtId="0" fontId="82" fillId="48" borderId="0" xfId="2" applyFont="1" applyFill="1" applyAlignment="1">
      <alignment horizontal="left" vertical="center"/>
    </xf>
    <xf numFmtId="0" fontId="82" fillId="47" borderId="0" xfId="8" applyFont="1" applyFill="1" applyAlignment="1">
      <alignment horizontal="right" vertical="center"/>
    </xf>
    <xf numFmtId="0" fontId="83" fillId="49" borderId="0" xfId="8" applyFont="1" applyFill="1" applyAlignment="1">
      <alignment horizontal="right" vertical="center"/>
    </xf>
    <xf numFmtId="0" fontId="77" fillId="33" borderId="0" xfId="8" applyFont="1" applyFill="1" applyAlignment="1">
      <alignment horizontal="right" vertical="center"/>
    </xf>
    <xf numFmtId="0" fontId="89" fillId="26" borderId="0" xfId="8" applyFont="1" applyFill="1" applyAlignment="1">
      <alignment horizontal="right" vertical="center"/>
    </xf>
    <xf numFmtId="0" fontId="77" fillId="63" borderId="0" xfId="2" applyFont="1" applyFill="1" applyAlignment="1" applyProtection="1">
      <alignment horizontal="right" vertical="center"/>
      <protection hidden="1"/>
    </xf>
    <xf numFmtId="0" fontId="85" fillId="92" borderId="0" xfId="2" applyFont="1" applyFill="1" applyAlignment="1" applyProtection="1">
      <alignment horizontal="centerContinuous" vertical="center"/>
      <protection hidden="1"/>
    </xf>
    <xf numFmtId="0" fontId="77" fillId="88" borderId="0" xfId="8" applyFont="1" applyFill="1" applyAlignment="1">
      <alignment horizontal="right" vertical="center"/>
    </xf>
    <xf numFmtId="0" fontId="88" fillId="10" borderId="0" xfId="2" applyFont="1" applyFill="1" applyAlignment="1" applyProtection="1">
      <alignment horizontal="center" vertical="center"/>
      <protection hidden="1"/>
    </xf>
    <xf numFmtId="0" fontId="88" fillId="6" borderId="0" xfId="2" applyFont="1" applyFill="1" applyAlignment="1" applyProtection="1">
      <alignment horizontal="center" vertical="center"/>
      <protection hidden="1"/>
    </xf>
    <xf numFmtId="0" fontId="88" fillId="9" borderId="0" xfId="2" applyFont="1" applyFill="1" applyAlignment="1" applyProtection="1">
      <alignment horizontal="center" vertical="center"/>
      <protection hidden="1"/>
    </xf>
    <xf numFmtId="0" fontId="85" fillId="84" borderId="0" xfId="2" quotePrefix="1" applyFont="1" applyFill="1" applyAlignment="1">
      <alignment horizontal="center" vertical="center"/>
    </xf>
    <xf numFmtId="0" fontId="77" fillId="35" borderId="0" xfId="2" quotePrefix="1" applyFont="1" applyFill="1" applyAlignment="1">
      <alignment horizontal="center" vertical="center"/>
    </xf>
    <xf numFmtId="0" fontId="77" fillId="70" borderId="0" xfId="2" quotePrefix="1" applyFont="1" applyFill="1" applyAlignment="1">
      <alignment horizontal="center" vertical="center"/>
    </xf>
    <xf numFmtId="0" fontId="77" fillId="86" borderId="0" xfId="15" applyFont="1" applyFill="1" applyAlignment="1">
      <alignment horizontal="center" vertical="center"/>
    </xf>
    <xf numFmtId="0" fontId="85" fillId="36" borderId="0" xfId="2" quotePrefix="1" applyFont="1" applyFill="1" applyAlignment="1">
      <alignment horizontal="center" vertical="center"/>
    </xf>
    <xf numFmtId="0" fontId="77" fillId="82" borderId="0" xfId="15" applyFont="1" applyFill="1" applyAlignment="1">
      <alignment horizontal="center" vertical="center"/>
    </xf>
    <xf numFmtId="0" fontId="77" fillId="68" borderId="0" xfId="2" quotePrefix="1" applyFont="1" applyFill="1" applyAlignment="1">
      <alignment horizontal="center" vertical="center"/>
    </xf>
    <xf numFmtId="0" fontId="77" fillId="63" borderId="0" xfId="2" quotePrefix="1" applyFont="1" applyFill="1" applyAlignment="1">
      <alignment horizontal="center" vertical="center"/>
    </xf>
    <xf numFmtId="0" fontId="77" fillId="59" borderId="0" xfId="2" applyFont="1" applyFill="1" applyAlignment="1">
      <alignment horizontal="left" vertical="center"/>
    </xf>
    <xf numFmtId="0" fontId="83" fillId="52" borderId="0" xfId="8" applyFont="1" applyFill="1" applyAlignment="1">
      <alignment horizontal="right" vertical="center"/>
    </xf>
    <xf numFmtId="0" fontId="83" fillId="50" borderId="0" xfId="2" quotePrefix="1" applyFont="1" applyFill="1" applyAlignment="1">
      <alignment horizontal="center" vertical="center"/>
    </xf>
    <xf numFmtId="0" fontId="77" fillId="45" borderId="0" xfId="0" applyFont="1" applyFill="1" applyAlignment="1">
      <alignment horizontal="left" vertical="center"/>
    </xf>
    <xf numFmtId="0" fontId="72" fillId="34" borderId="0" xfId="8" applyFont="1" applyFill="1" applyAlignment="1">
      <alignment horizontal="right" vertical="center"/>
    </xf>
    <xf numFmtId="0" fontId="17" fillId="22" borderId="0" xfId="0" applyFont="1" applyFill="1" applyAlignment="1">
      <alignment horizontal="center" vertical="center"/>
    </xf>
    <xf numFmtId="0" fontId="77" fillId="39" borderId="0" xfId="12" applyFont="1" applyFill="1" applyAlignment="1">
      <alignment horizontal="center" vertical="center"/>
    </xf>
    <xf numFmtId="0" fontId="47" fillId="27" borderId="0" xfId="2" quotePrefix="1" applyFont="1" applyFill="1" applyAlignment="1">
      <alignment horizontal="center" vertical="center"/>
    </xf>
    <xf numFmtId="0" fontId="0" fillId="94" borderId="26" xfId="0" applyFill="1" applyBorder="1"/>
    <xf numFmtId="0" fontId="0" fillId="95" borderId="26" xfId="0" applyFill="1" applyBorder="1"/>
    <xf numFmtId="0" fontId="0" fillId="96" borderId="26" xfId="0" applyFill="1" applyBorder="1"/>
    <xf numFmtId="0" fontId="0" fillId="32" borderId="26" xfId="0" applyFill="1" applyBorder="1"/>
    <xf numFmtId="0" fontId="0" fillId="74" borderId="26" xfId="0" applyFill="1" applyBorder="1"/>
    <xf numFmtId="0" fontId="0" fillId="98" borderId="26" xfId="0" applyFill="1" applyBorder="1"/>
    <xf numFmtId="0" fontId="0" fillId="85" borderId="26" xfId="0" applyFill="1" applyBorder="1"/>
    <xf numFmtId="0" fontId="78" fillId="85" borderId="0" xfId="0" applyFont="1" applyFill="1" applyAlignment="1">
      <alignment horizontal="left" vertical="center"/>
    </xf>
    <xf numFmtId="0" fontId="91" fillId="0" borderId="0" xfId="0" applyFont="1"/>
    <xf numFmtId="0" fontId="84" fillId="74" borderId="26" xfId="0" applyFont="1" applyFill="1" applyBorder="1" applyAlignment="1">
      <alignment horizontal="center" vertical="center"/>
    </xf>
    <xf numFmtId="0" fontId="0" fillId="29" borderId="26" xfId="0" applyFill="1" applyBorder="1" applyAlignment="1">
      <alignment horizontal="left" vertical="center"/>
    </xf>
    <xf numFmtId="0" fontId="0" fillId="29" borderId="26" xfId="0" applyFill="1" applyBorder="1" applyAlignment="1">
      <alignment horizontal="center" vertical="center"/>
    </xf>
    <xf numFmtId="0" fontId="0" fillId="32" borderId="26" xfId="0" applyFill="1" applyBorder="1" applyAlignment="1">
      <alignment horizontal="left" vertical="center"/>
    </xf>
    <xf numFmtId="0" fontId="0" fillId="32" borderId="26" xfId="0" applyFill="1" applyBorder="1" applyAlignment="1">
      <alignment horizontal="center" vertical="center"/>
    </xf>
    <xf numFmtId="0" fontId="92" fillId="74" borderId="26" xfId="0" applyFont="1" applyFill="1" applyBorder="1" applyAlignment="1">
      <alignment horizontal="center" vertical="center"/>
    </xf>
    <xf numFmtId="0" fontId="86" fillId="159" borderId="0" xfId="0" applyFont="1" applyFill="1" applyAlignment="1">
      <alignment horizontal="left" vertical="center"/>
    </xf>
    <xf numFmtId="0" fontId="86" fillId="20" borderId="0" xfId="0" applyFont="1" applyFill="1" applyAlignment="1">
      <alignment horizontal="left" vertical="center"/>
    </xf>
    <xf numFmtId="0" fontId="86" fillId="160" borderId="0" xfId="0" applyFont="1" applyFill="1" applyAlignment="1">
      <alignment horizontal="left" vertical="center"/>
    </xf>
    <xf numFmtId="0" fontId="93" fillId="161" borderId="0" xfId="0" applyFont="1" applyFill="1" applyAlignment="1">
      <alignment horizontal="left" vertical="center"/>
    </xf>
    <xf numFmtId="0" fontId="87" fillId="0" borderId="0" xfId="0" applyFont="1" applyAlignment="1">
      <alignment horizontal="left" vertical="center"/>
    </xf>
    <xf numFmtId="0" fontId="87" fillId="159" borderId="0" xfId="0" applyFont="1" applyFill="1" applyAlignment="1">
      <alignment horizontal="left" vertical="center"/>
    </xf>
    <xf numFmtId="0" fontId="87" fillId="20" borderId="0" xfId="0" applyFont="1" applyFill="1" applyAlignment="1">
      <alignment horizontal="left" vertical="center"/>
    </xf>
    <xf numFmtId="0" fontId="87" fillId="160" borderId="0" xfId="0" applyFont="1" applyFill="1" applyAlignment="1">
      <alignment horizontal="left" vertical="center"/>
    </xf>
    <xf numFmtId="0" fontId="94" fillId="161" borderId="0" xfId="0" applyFont="1" applyFill="1" applyAlignment="1">
      <alignment horizontal="left" vertical="center"/>
    </xf>
    <xf numFmtId="0" fontId="87" fillId="0" borderId="0" xfId="0" applyFont="1" applyAlignment="1">
      <alignment horizontal="left" vertical="top"/>
    </xf>
    <xf numFmtId="0" fontId="91" fillId="3" borderId="0" xfId="0" applyFont="1" applyFill="1" applyAlignment="1">
      <alignment horizontal="right" vertical="center"/>
    </xf>
    <xf numFmtId="0" fontId="91" fillId="3" borderId="0" xfId="0" applyFont="1" applyFill="1" applyAlignment="1">
      <alignment horizontal="right"/>
    </xf>
    <xf numFmtId="0" fontId="0" fillId="99" borderId="26" xfId="0" applyFill="1" applyBorder="1"/>
    <xf numFmtId="0" fontId="0" fillId="102" borderId="26" xfId="0" applyFill="1" applyBorder="1"/>
    <xf numFmtId="0" fontId="0" fillId="105" borderId="26" xfId="0" applyFill="1" applyBorder="1"/>
    <xf numFmtId="0" fontId="0" fillId="100" borderId="26" xfId="0" applyFill="1" applyBorder="1"/>
    <xf numFmtId="0" fontId="0" fillId="103" borderId="26" xfId="0" applyFill="1" applyBorder="1"/>
    <xf numFmtId="0" fontId="0" fillId="106" borderId="26" xfId="0" applyFill="1" applyBorder="1"/>
    <xf numFmtId="0" fontId="0" fillId="101" borderId="26" xfId="0" applyFill="1" applyBorder="1"/>
    <xf numFmtId="0" fontId="0" fillId="104" borderId="26" xfId="0" applyFill="1" applyBorder="1"/>
    <xf numFmtId="0" fontId="0" fillId="64" borderId="26" xfId="0" applyFill="1" applyBorder="1"/>
    <xf numFmtId="0" fontId="0" fillId="122" borderId="26" xfId="0" applyFill="1" applyBorder="1"/>
    <xf numFmtId="0" fontId="0" fillId="115" borderId="26" xfId="0" applyFill="1" applyBorder="1"/>
    <xf numFmtId="0" fontId="0" fillId="141" borderId="26" xfId="0" applyFill="1" applyBorder="1"/>
    <xf numFmtId="0" fontId="0" fillId="157" borderId="26" xfId="0" applyFill="1" applyBorder="1"/>
    <xf numFmtId="0" fontId="0" fillId="72" borderId="26" xfId="0" applyFill="1" applyBorder="1"/>
    <xf numFmtId="0" fontId="0" fillId="109" borderId="26" xfId="0" applyFill="1" applyBorder="1"/>
    <xf numFmtId="0" fontId="0" fillId="107" borderId="26" xfId="0" applyFill="1" applyBorder="1"/>
    <xf numFmtId="0" fontId="0" fillId="110" borderId="26" xfId="0" applyFill="1" applyBorder="1"/>
    <xf numFmtId="0" fontId="0" fillId="111" borderId="26" xfId="0" applyFill="1" applyBorder="1"/>
    <xf numFmtId="0" fontId="0" fillId="108" borderId="26" xfId="0" applyFill="1" applyBorder="1"/>
    <xf numFmtId="0" fontId="0" fillId="112" borderId="26" xfId="0" applyFill="1" applyBorder="1"/>
    <xf numFmtId="0" fontId="0" fillId="43" borderId="26" xfId="0" applyFill="1" applyBorder="1"/>
    <xf numFmtId="0" fontId="0" fillId="86" borderId="26" xfId="0" applyFill="1" applyBorder="1"/>
    <xf numFmtId="0" fontId="0" fillId="82" borderId="26" xfId="0" applyFill="1" applyBorder="1"/>
    <xf numFmtId="0" fontId="0" fillId="38" borderId="26" xfId="0" applyFill="1" applyBorder="1"/>
    <xf numFmtId="0" fontId="0" fillId="36" borderId="26" xfId="0" applyFill="1" applyBorder="1"/>
    <xf numFmtId="0" fontId="0" fillId="113" borderId="26" xfId="0" applyFill="1" applyBorder="1"/>
    <xf numFmtId="0" fontId="0" fillId="114" borderId="26" xfId="0" applyFill="1" applyBorder="1"/>
    <xf numFmtId="0" fontId="0" fillId="116" borderId="26" xfId="0" applyFill="1" applyBorder="1"/>
    <xf numFmtId="0" fontId="0" fillId="75" borderId="26" xfId="0" applyFill="1" applyBorder="1"/>
    <xf numFmtId="0" fontId="0" fillId="71" borderId="26" xfId="0" applyFill="1" applyBorder="1"/>
    <xf numFmtId="0" fontId="0" fillId="81" borderId="26" xfId="0" applyFill="1" applyBorder="1"/>
    <xf numFmtId="0" fontId="0" fillId="76" borderId="26" xfId="0" applyFill="1" applyBorder="1"/>
    <xf numFmtId="0" fontId="0" fillId="117" borderId="26" xfId="0" applyFill="1" applyBorder="1"/>
    <xf numFmtId="0" fontId="0" fillId="118" borderId="26" xfId="0" applyFill="1" applyBorder="1"/>
    <xf numFmtId="0" fontId="0" fillId="78" borderId="26" xfId="0" applyFill="1" applyBorder="1"/>
    <xf numFmtId="0" fontId="0" fillId="53" borderId="26" xfId="0" applyFill="1" applyBorder="1"/>
    <xf numFmtId="0" fontId="0" fillId="87" borderId="26" xfId="0" applyFill="1" applyBorder="1"/>
    <xf numFmtId="0" fontId="0" fillId="120" borderId="26" xfId="0" applyFill="1" applyBorder="1"/>
    <xf numFmtId="0" fontId="0" fillId="121" borderId="26" xfId="0" applyFill="1" applyBorder="1"/>
    <xf numFmtId="0" fontId="0" fillId="119" borderId="26" xfId="0" applyFill="1" applyBorder="1"/>
    <xf numFmtId="0" fontId="0" fillId="84" borderId="26" xfId="0" applyFill="1" applyBorder="1"/>
    <xf numFmtId="0" fontId="0" fillId="123" borderId="26" xfId="0" applyFill="1" applyBorder="1"/>
    <xf numFmtId="0" fontId="0" fillId="124" borderId="26" xfId="0" applyFill="1" applyBorder="1"/>
    <xf numFmtId="0" fontId="0" fillId="129" borderId="26" xfId="0" applyFill="1" applyBorder="1"/>
    <xf numFmtId="0" fontId="0" fillId="125" borderId="26" xfId="0" applyFill="1" applyBorder="1"/>
    <xf numFmtId="0" fontId="0" fillId="127" borderId="26" xfId="0" applyFill="1" applyBorder="1"/>
    <xf numFmtId="0" fontId="0" fillId="34" borderId="26" xfId="0" applyFill="1" applyBorder="1"/>
    <xf numFmtId="0" fontId="0" fillId="126" borderId="26" xfId="0" applyFill="1" applyBorder="1"/>
    <xf numFmtId="0" fontId="0" fillId="128" borderId="26" xfId="0" applyFill="1" applyBorder="1"/>
    <xf numFmtId="0" fontId="0" fillId="30" borderId="26" xfId="0" applyFill="1" applyBorder="1"/>
    <xf numFmtId="0" fontId="0" fillId="130" borderId="26" xfId="0" applyFill="1" applyBorder="1"/>
    <xf numFmtId="0" fontId="0" fillId="132" borderId="26" xfId="0" applyFill="1" applyBorder="1"/>
    <xf numFmtId="0" fontId="0" fillId="134" borderId="26" xfId="0" applyFill="1" applyBorder="1"/>
    <xf numFmtId="0" fontId="0" fillId="31" borderId="26" xfId="0" applyFill="1" applyBorder="1"/>
    <xf numFmtId="0" fontId="0" fillId="28" borderId="26" xfId="0" applyFill="1" applyBorder="1"/>
    <xf numFmtId="0" fontId="0" fillId="135" borderId="26" xfId="0" applyFill="1" applyBorder="1"/>
    <xf numFmtId="0" fontId="0" fillId="131" borderId="26" xfId="0" applyFill="1" applyBorder="1"/>
    <xf numFmtId="0" fontId="0" fillId="133" borderId="26" xfId="0" applyFill="1" applyBorder="1"/>
    <xf numFmtId="0" fontId="0" fillId="136" borderId="26" xfId="0" applyFill="1" applyBorder="1"/>
    <xf numFmtId="0" fontId="0" fillId="138" borderId="26" xfId="0" applyFill="1" applyBorder="1"/>
    <xf numFmtId="0" fontId="0" fillId="37" borderId="26" xfId="0" applyFill="1" applyBorder="1"/>
    <xf numFmtId="0" fontId="0" fillId="137" borderId="26" xfId="0" applyFill="1" applyBorder="1"/>
    <xf numFmtId="0" fontId="0" fillId="73" borderId="26" xfId="0" applyFill="1" applyBorder="1"/>
    <xf numFmtId="0" fontId="0" fillId="29" borderId="26" xfId="0" applyFill="1" applyBorder="1"/>
    <xf numFmtId="0" fontId="0" fillId="44" borderId="26" xfId="0" applyFill="1" applyBorder="1"/>
    <xf numFmtId="0" fontId="0" fillId="139" borderId="26" xfId="0" applyFill="1" applyBorder="1"/>
    <xf numFmtId="0" fontId="0" fillId="41" borderId="26" xfId="0" applyFill="1" applyBorder="1"/>
    <xf numFmtId="0" fontId="0" fillId="140" borderId="26" xfId="0" applyFill="1" applyBorder="1"/>
    <xf numFmtId="0" fontId="0" fillId="142" borderId="26" xfId="0" applyFill="1" applyBorder="1"/>
    <xf numFmtId="0" fontId="0" fillId="143" borderId="26" xfId="0" applyFill="1" applyBorder="1"/>
    <xf numFmtId="0" fontId="0" fillId="146" borderId="26" xfId="0" applyFill="1" applyBorder="1"/>
    <xf numFmtId="0" fontId="0" fillId="148" borderId="26" xfId="0" applyFill="1" applyBorder="1"/>
    <xf numFmtId="0" fontId="0" fillId="144" borderId="26" xfId="0" applyFill="1" applyBorder="1"/>
    <xf numFmtId="0" fontId="0" fillId="149" borderId="26" xfId="0" applyFill="1" applyBorder="1"/>
    <xf numFmtId="0" fontId="0" fillId="145" borderId="26" xfId="0" applyFill="1" applyBorder="1"/>
    <xf numFmtId="0" fontId="0" fillId="147" borderId="26" xfId="0" applyFill="1" applyBorder="1"/>
    <xf numFmtId="0" fontId="0" fillId="150" borderId="26" xfId="0" applyFill="1" applyBorder="1"/>
    <xf numFmtId="0" fontId="0" fillId="155" borderId="26" xfId="0" applyFill="1" applyBorder="1"/>
    <xf numFmtId="0" fontId="0" fillId="151" borderId="26" xfId="0" applyFill="1" applyBorder="1"/>
    <xf numFmtId="0" fontId="0" fillId="153" borderId="26" xfId="0" applyFill="1" applyBorder="1"/>
    <xf numFmtId="0" fontId="0" fillId="35" borderId="26" xfId="0" applyFill="1" applyBorder="1"/>
    <xf numFmtId="0" fontId="0" fillId="152" borderId="26" xfId="0" applyFill="1" applyBorder="1"/>
    <xf numFmtId="0" fontId="0" fillId="154" borderId="26" xfId="0" applyFill="1" applyBorder="1"/>
    <xf numFmtId="0" fontId="0" fillId="80" borderId="26" xfId="0" applyFill="1" applyBorder="1"/>
    <xf numFmtId="0" fontId="0" fillId="65" borderId="26" xfId="0" applyFill="1" applyBorder="1"/>
    <xf numFmtId="0" fontId="0" fillId="62" borderId="26" xfId="0" applyFill="1" applyBorder="1"/>
    <xf numFmtId="0" fontId="0" fillId="63" borderId="26" xfId="0" applyFill="1" applyBorder="1"/>
    <xf numFmtId="0" fontId="0" fillId="156" borderId="26" xfId="0" applyFill="1" applyBorder="1"/>
    <xf numFmtId="0" fontId="0" fillId="91" borderId="26" xfId="0" applyFill="1" applyBorder="1"/>
    <xf numFmtId="0" fontId="0" fillId="0" borderId="0" xfId="0" applyAlignment="1">
      <alignment horizontal="left" vertical="center"/>
    </xf>
    <xf numFmtId="0" fontId="32" fillId="0" borderId="0" xfId="0" applyFont="1" applyAlignment="1">
      <alignment horizontal="left" vertical="center"/>
    </xf>
    <xf numFmtId="0" fontId="20" fillId="3" borderId="0" xfId="0" applyFont="1" applyFill="1" applyAlignment="1">
      <alignment horizontal="center" vertical="center"/>
    </xf>
    <xf numFmtId="0" fontId="0" fillId="0" borderId="4" xfId="0" applyBorder="1"/>
    <xf numFmtId="0" fontId="96" fillId="16" borderId="13" xfId="12" applyFont="1" applyFill="1" applyBorder="1" applyAlignment="1">
      <alignment horizontal="center" vertical="center"/>
    </xf>
    <xf numFmtId="0" fontId="1" fillId="0" borderId="0" xfId="1"/>
    <xf numFmtId="0" fontId="5" fillId="2" borderId="0" xfId="1" applyFont="1" applyFill="1" applyAlignment="1">
      <alignment horizontal="center" vertical="center"/>
    </xf>
    <xf numFmtId="0" fontId="96" fillId="17" borderId="13" xfId="12" applyFont="1" applyFill="1" applyBorder="1" applyAlignment="1">
      <alignment horizontal="center" vertical="center"/>
    </xf>
    <xf numFmtId="0" fontId="25" fillId="3" borderId="0" xfId="11" applyFont="1" applyFill="1" applyAlignment="1">
      <alignment horizontal="center" vertical="center"/>
    </xf>
    <xf numFmtId="0" fontId="14" fillId="6" borderId="0" xfId="2" applyFont="1" applyFill="1" applyAlignment="1">
      <alignment horizontal="center" vertical="center"/>
    </xf>
    <xf numFmtId="0" fontId="0" fillId="3" borderId="0" xfId="0" applyFill="1"/>
    <xf numFmtId="0" fontId="51" fillId="17" borderId="0" xfId="2" applyFont="1" applyFill="1" applyAlignment="1">
      <alignment horizontal="left" vertical="center"/>
    </xf>
    <xf numFmtId="0" fontId="1" fillId="3" borderId="0" xfId="1" applyFill="1"/>
    <xf numFmtId="0" fontId="97" fillId="3" borderId="0" xfId="2" applyFont="1" applyFill="1" applyAlignment="1">
      <alignment horizontal="center" vertical="center"/>
    </xf>
    <xf numFmtId="0" fontId="20" fillId="3" borderId="0" xfId="1" applyFont="1" applyFill="1"/>
    <xf numFmtId="0" fontId="2" fillId="162" borderId="0" xfId="1" applyFont="1" applyFill="1" applyAlignment="1">
      <alignment horizontal="right" vertical="center"/>
    </xf>
    <xf numFmtId="0" fontId="68" fillId="3" borderId="0" xfId="22" applyFill="1" applyAlignment="1">
      <alignment horizontal="left" vertical="center"/>
    </xf>
    <xf numFmtId="0" fontId="1" fillId="0" borderId="0" xfId="1" applyAlignment="1">
      <alignment vertical="center"/>
    </xf>
    <xf numFmtId="0" fontId="31" fillId="3" borderId="0" xfId="0" applyFont="1" applyFill="1"/>
    <xf numFmtId="0" fontId="7" fillId="3" borderId="0" xfId="11" applyFont="1" applyFill="1"/>
    <xf numFmtId="0" fontId="99" fillId="0" borderId="0" xfId="1" applyFont="1" applyAlignment="1">
      <alignment horizontal="center" vertical="center"/>
    </xf>
    <xf numFmtId="0" fontId="100" fillId="164" borderId="0" xfId="1" applyFont="1" applyFill="1" applyAlignment="1">
      <alignment vertical="center"/>
    </xf>
    <xf numFmtId="0" fontId="4" fillId="166" borderId="0" xfId="23" applyFont="1" applyFill="1" applyAlignment="1">
      <alignment horizontal="center" vertical="center"/>
    </xf>
    <xf numFmtId="0" fontId="102" fillId="167" borderId="0" xfId="23" applyFont="1" applyFill="1" applyAlignment="1">
      <alignment horizontal="center" vertical="center"/>
    </xf>
    <xf numFmtId="0" fontId="1" fillId="168" borderId="0" xfId="23" applyFont="1" applyFill="1" applyAlignment="1">
      <alignment horizontal="center" vertical="center"/>
    </xf>
    <xf numFmtId="0" fontId="102" fillId="169" borderId="0" xfId="23" applyFont="1" applyFill="1" applyAlignment="1">
      <alignment horizontal="center" vertical="center"/>
    </xf>
    <xf numFmtId="0" fontId="4" fillId="170" borderId="0" xfId="23" applyFont="1" applyFill="1" applyAlignment="1">
      <alignment horizontal="center" vertical="center"/>
    </xf>
    <xf numFmtId="0" fontId="102" fillId="171" borderId="0" xfId="23" applyFont="1" applyFill="1" applyAlignment="1">
      <alignment horizontal="center" vertical="center"/>
    </xf>
    <xf numFmtId="0" fontId="102" fillId="172" borderId="0" xfId="23" applyFont="1" applyFill="1" applyAlignment="1">
      <alignment horizontal="center" vertical="center"/>
    </xf>
    <xf numFmtId="0" fontId="102" fillId="173" borderId="0" xfId="23" applyFont="1" applyFill="1" applyAlignment="1">
      <alignment horizontal="center" vertical="center"/>
    </xf>
    <xf numFmtId="0" fontId="103" fillId="3" borderId="0" xfId="1" applyFont="1" applyFill="1"/>
    <xf numFmtId="0" fontId="68" fillId="3" borderId="0" xfId="22" applyFill="1"/>
    <xf numFmtId="0" fontId="4" fillId="174" borderId="0" xfId="23" applyFont="1" applyFill="1" applyAlignment="1">
      <alignment horizontal="center" vertical="center"/>
    </xf>
    <xf numFmtId="0" fontId="4" fillId="175" borderId="0" xfId="23" applyFont="1" applyFill="1" applyAlignment="1">
      <alignment horizontal="center" vertical="center"/>
    </xf>
    <xf numFmtId="0" fontId="4" fillId="176" borderId="0" xfId="23" applyFont="1" applyFill="1" applyAlignment="1">
      <alignment horizontal="center" vertical="center"/>
    </xf>
    <xf numFmtId="0" fontId="102" fillId="177" borderId="0" xfId="23" applyFont="1" applyFill="1" applyAlignment="1">
      <alignment horizontal="center" vertical="center"/>
    </xf>
    <xf numFmtId="0" fontId="4" fillId="178" borderId="0" xfId="23" applyFont="1" applyFill="1" applyAlignment="1">
      <alignment horizontal="center" vertical="center"/>
    </xf>
    <xf numFmtId="0" fontId="102" fillId="179" borderId="0" xfId="23" applyFont="1" applyFill="1" applyAlignment="1">
      <alignment horizontal="center" vertical="center"/>
    </xf>
    <xf numFmtId="0" fontId="102" fillId="180" borderId="0" xfId="23" applyFont="1" applyFill="1" applyAlignment="1">
      <alignment horizontal="center" vertical="center"/>
    </xf>
    <xf numFmtId="0" fontId="102" fillId="16" borderId="0" xfId="23" applyFont="1" applyFill="1" applyAlignment="1">
      <alignment horizontal="center" vertical="center"/>
    </xf>
    <xf numFmtId="0" fontId="102" fillId="181" borderId="0" xfId="23" applyFont="1" applyFill="1" applyAlignment="1">
      <alignment horizontal="center" vertical="center"/>
    </xf>
    <xf numFmtId="0" fontId="4" fillId="182" borderId="0" xfId="23" applyFont="1" applyFill="1" applyAlignment="1">
      <alignment horizontal="center" vertical="center"/>
    </xf>
    <xf numFmtId="0" fontId="102" fillId="183" borderId="0" xfId="23" applyFont="1" applyFill="1" applyAlignment="1">
      <alignment horizontal="center" vertical="center"/>
    </xf>
    <xf numFmtId="0" fontId="102" fillId="184" borderId="0" xfId="23" applyFont="1" applyFill="1" applyAlignment="1">
      <alignment horizontal="center" vertical="center"/>
    </xf>
    <xf numFmtId="0" fontId="4" fillId="185" borderId="0" xfId="23" applyFont="1" applyFill="1" applyAlignment="1">
      <alignment horizontal="center" vertical="center"/>
    </xf>
    <xf numFmtId="0" fontId="102" fillId="186" borderId="0" xfId="23" applyFont="1" applyFill="1" applyAlignment="1">
      <alignment horizontal="center" vertical="center"/>
    </xf>
    <xf numFmtId="0" fontId="102" fillId="187" borderId="0" xfId="23" applyFont="1" applyFill="1" applyAlignment="1">
      <alignment horizontal="center" vertical="center"/>
    </xf>
    <xf numFmtId="0" fontId="102" fillId="188" borderId="0" xfId="23" applyFont="1" applyFill="1" applyAlignment="1">
      <alignment horizontal="center" vertical="center"/>
    </xf>
    <xf numFmtId="0" fontId="4" fillId="191" borderId="0" xfId="23" applyFont="1" applyFill="1" applyAlignment="1">
      <alignment horizontal="center" vertical="center"/>
    </xf>
    <xf numFmtId="0" fontId="4" fillId="192" borderId="0" xfId="23" applyFont="1" applyFill="1" applyAlignment="1">
      <alignment horizontal="center" vertical="center"/>
    </xf>
    <xf numFmtId="0" fontId="102" fillId="193" borderId="0" xfId="23" applyFont="1" applyFill="1" applyAlignment="1">
      <alignment horizontal="center" vertical="center"/>
    </xf>
    <xf numFmtId="0" fontId="102" fillId="194" borderId="0" xfId="23" applyFont="1" applyFill="1" applyAlignment="1">
      <alignment horizontal="center" vertical="center"/>
    </xf>
    <xf numFmtId="0" fontId="4" fillId="195" borderId="0" xfId="23" applyFont="1" applyFill="1" applyAlignment="1">
      <alignment horizontal="center" vertical="center"/>
    </xf>
    <xf numFmtId="0" fontId="4" fillId="196" borderId="0" xfId="23" applyFont="1" applyFill="1" applyAlignment="1">
      <alignment horizontal="center" vertical="center"/>
    </xf>
    <xf numFmtId="0" fontId="4" fillId="197" borderId="0" xfId="23" applyFont="1" applyFill="1" applyAlignment="1">
      <alignment horizontal="center" vertical="center"/>
    </xf>
    <xf numFmtId="0" fontId="4" fillId="198" borderId="0" xfId="23" applyFont="1" applyFill="1" applyAlignment="1">
      <alignment horizontal="center" vertical="center"/>
    </xf>
    <xf numFmtId="0" fontId="22" fillId="3" borderId="32" xfId="1" applyFont="1" applyFill="1" applyBorder="1"/>
    <xf numFmtId="0" fontId="102" fillId="199" borderId="0" xfId="23" applyFont="1" applyFill="1" applyAlignment="1">
      <alignment horizontal="center" vertical="center"/>
    </xf>
    <xf numFmtId="0" fontId="102" fillId="200" borderId="0" xfId="23" applyFont="1" applyFill="1" applyAlignment="1">
      <alignment horizontal="center" vertical="center"/>
    </xf>
    <xf numFmtId="0" fontId="102" fillId="201" borderId="0" xfId="23" applyFont="1" applyFill="1" applyAlignment="1">
      <alignment horizontal="center" vertical="center"/>
    </xf>
    <xf numFmtId="0" fontId="102" fillId="202" borderId="0" xfId="23" applyFont="1" applyFill="1" applyAlignment="1">
      <alignment horizontal="center" vertical="center"/>
    </xf>
    <xf numFmtId="0" fontId="102" fillId="203" borderId="0" xfId="23" applyFont="1" applyFill="1" applyAlignment="1">
      <alignment horizontal="center" vertical="center"/>
    </xf>
    <xf numFmtId="0" fontId="102" fillId="204" borderId="0" xfId="23" applyFont="1" applyFill="1" applyAlignment="1">
      <alignment horizontal="center" vertical="center"/>
    </xf>
    <xf numFmtId="0" fontId="102" fillId="205" borderId="0" xfId="23" applyFont="1" applyFill="1" applyAlignment="1">
      <alignment horizontal="center" vertical="center"/>
    </xf>
    <xf numFmtId="0" fontId="102" fillId="206" borderId="0" xfId="23" applyFont="1" applyFill="1" applyAlignment="1">
      <alignment horizontal="center" vertical="center"/>
    </xf>
    <xf numFmtId="0" fontId="4" fillId="207" borderId="0" xfId="23" applyFont="1" applyFill="1" applyAlignment="1">
      <alignment horizontal="center" vertical="center"/>
    </xf>
    <xf numFmtId="0" fontId="102" fillId="208" borderId="0" xfId="23" applyFont="1" applyFill="1" applyAlignment="1">
      <alignment horizontal="center" vertical="center"/>
    </xf>
    <xf numFmtId="0" fontId="102" fillId="209" borderId="0" xfId="23" applyFont="1" applyFill="1" applyAlignment="1">
      <alignment horizontal="center" vertical="center"/>
    </xf>
    <xf numFmtId="0" fontId="102" fillId="210" borderId="0" xfId="23" applyFont="1" applyFill="1" applyAlignment="1">
      <alignment horizontal="center" vertical="center"/>
    </xf>
    <xf numFmtId="0" fontId="102" fillId="211" borderId="0" xfId="23" applyFont="1" applyFill="1" applyAlignment="1">
      <alignment horizontal="center" vertical="center"/>
    </xf>
    <xf numFmtId="0" fontId="4" fillId="212" borderId="0" xfId="23" applyFont="1" applyFill="1" applyAlignment="1">
      <alignment horizontal="center" vertical="center"/>
    </xf>
    <xf numFmtId="0" fontId="4" fillId="213" borderId="0" xfId="23" applyFont="1" applyFill="1" applyAlignment="1">
      <alignment horizontal="center" vertical="center"/>
    </xf>
    <xf numFmtId="0" fontId="4" fillId="214" borderId="0" xfId="23" applyFont="1" applyFill="1" applyAlignment="1">
      <alignment horizontal="center" vertical="center"/>
    </xf>
    <xf numFmtId="0" fontId="4" fillId="217" borderId="0" xfId="23" applyFont="1" applyFill="1" applyAlignment="1">
      <alignment horizontal="center" vertical="center"/>
    </xf>
    <xf numFmtId="0" fontId="4" fillId="218" borderId="0" xfId="23" applyFont="1" applyFill="1" applyAlignment="1">
      <alignment horizontal="center" vertical="center"/>
    </xf>
    <xf numFmtId="0" fontId="4" fillId="219" borderId="0" xfId="23" applyFont="1" applyFill="1" applyAlignment="1">
      <alignment horizontal="center" vertical="center"/>
    </xf>
    <xf numFmtId="0" fontId="4" fillId="220" borderId="0" xfId="23" applyFont="1" applyFill="1" applyAlignment="1">
      <alignment horizontal="center" vertical="center"/>
    </xf>
    <xf numFmtId="0" fontId="4" fillId="221" borderId="0" xfId="23" applyFont="1" applyFill="1" applyAlignment="1">
      <alignment horizontal="center" vertical="center"/>
    </xf>
    <xf numFmtId="0" fontId="4" fillId="222" borderId="0" xfId="23" applyFont="1" applyFill="1" applyAlignment="1">
      <alignment horizontal="center" vertical="center"/>
    </xf>
    <xf numFmtId="0" fontId="4" fillId="223" borderId="0" xfId="23" applyFont="1" applyFill="1" applyAlignment="1">
      <alignment horizontal="center" vertical="center"/>
    </xf>
    <xf numFmtId="0" fontId="4" fillId="224" borderId="0" xfId="23" applyFont="1" applyFill="1" applyAlignment="1">
      <alignment horizontal="center" vertical="center"/>
    </xf>
    <xf numFmtId="0" fontId="15" fillId="0" borderId="0" xfId="2" applyFont="1" applyAlignment="1">
      <alignment horizontal="center" vertical="center"/>
    </xf>
    <xf numFmtId="0" fontId="1" fillId="3" borderId="0" xfId="1" applyFill="1" applyAlignment="1">
      <alignment vertical="center"/>
    </xf>
    <xf numFmtId="0" fontId="30" fillId="3" borderId="24" xfId="11" applyFont="1" applyFill="1" applyBorder="1" applyAlignment="1">
      <alignment vertical="center"/>
    </xf>
    <xf numFmtId="0" fontId="30" fillId="3" borderId="17" xfId="11" applyFont="1" applyFill="1" applyBorder="1" applyAlignment="1">
      <alignment vertical="center"/>
    </xf>
    <xf numFmtId="0" fontId="108" fillId="3" borderId="2" xfId="0" applyFont="1" applyFill="1" applyBorder="1" applyAlignment="1">
      <alignment horizontal="center"/>
    </xf>
    <xf numFmtId="0" fontId="108" fillId="3" borderId="2" xfId="25" applyFont="1" applyFill="1" applyBorder="1" applyAlignment="1">
      <alignment horizontal="center"/>
    </xf>
    <xf numFmtId="0" fontId="108" fillId="3" borderId="36" xfId="25" applyFont="1" applyFill="1" applyBorder="1" applyAlignment="1">
      <alignment horizontal="center"/>
    </xf>
    <xf numFmtId="0" fontId="108" fillId="3" borderId="1" xfId="0" applyFont="1" applyFill="1" applyBorder="1" applyAlignment="1">
      <alignment horizontal="center"/>
    </xf>
    <xf numFmtId="0" fontId="108" fillId="3" borderId="37" xfId="25" applyFont="1" applyFill="1" applyBorder="1" applyAlignment="1">
      <alignment horizontal="center"/>
    </xf>
    <xf numFmtId="0" fontId="108" fillId="3" borderId="38" xfId="0" applyFont="1" applyFill="1" applyBorder="1" applyAlignment="1">
      <alignment horizontal="center"/>
    </xf>
    <xf numFmtId="0" fontId="110" fillId="227" borderId="33" xfId="23" applyFont="1" applyFill="1" applyBorder="1" applyAlignment="1">
      <alignment horizontal="center" vertical="center" wrapText="1"/>
    </xf>
    <xf numFmtId="0" fontId="0" fillId="0" borderId="39" xfId="0" applyBorder="1" applyAlignment="1">
      <alignment horizontal="center" vertical="center"/>
    </xf>
    <xf numFmtId="0" fontId="111" fillId="167" borderId="39" xfId="23" applyFont="1" applyFill="1" applyBorder="1" applyAlignment="1">
      <alignment horizontal="center" vertical="center" wrapText="1"/>
    </xf>
    <xf numFmtId="0" fontId="110" fillId="178" borderId="40" xfId="23" applyFont="1" applyFill="1" applyBorder="1" applyAlignment="1">
      <alignment horizontal="center" vertical="center" wrapText="1"/>
    </xf>
    <xf numFmtId="0" fontId="69" fillId="228" borderId="0" xfId="0" applyFont="1" applyFill="1"/>
    <xf numFmtId="0" fontId="55" fillId="0" borderId="41" xfId="25" applyFont="1" applyBorder="1" applyAlignment="1">
      <alignment horizontal="left" vertical="center" wrapText="1"/>
    </xf>
    <xf numFmtId="0" fontId="55" fillId="0" borderId="42" xfId="25" applyFont="1" applyBorder="1" applyAlignment="1">
      <alignment horizontal="left" vertical="center"/>
    </xf>
    <xf numFmtId="0" fontId="55" fillId="0" borderId="43" xfId="25" applyFont="1" applyBorder="1" applyAlignment="1">
      <alignment horizontal="center" vertical="center"/>
    </xf>
    <xf numFmtId="0" fontId="69" fillId="0" borderId="44" xfId="0" applyFont="1" applyBorder="1" applyAlignment="1">
      <alignment horizontal="center" vertical="center"/>
    </xf>
    <xf numFmtId="0" fontId="69" fillId="0" borderId="45" xfId="0" applyFont="1" applyBorder="1" applyAlignment="1">
      <alignment horizontal="center" vertical="center"/>
    </xf>
    <xf numFmtId="0" fontId="69" fillId="229" borderId="0" xfId="0" applyFont="1" applyFill="1"/>
    <xf numFmtId="0" fontId="55" fillId="0" borderId="46" xfId="25" applyFont="1" applyBorder="1" applyAlignment="1">
      <alignment horizontal="left" wrapText="1" indent="1"/>
    </xf>
    <xf numFmtId="0" fontId="55" fillId="0" borderId="47" xfId="25" applyFont="1" applyBorder="1" applyAlignment="1">
      <alignment horizontal="left" indent="1"/>
    </xf>
    <xf numFmtId="0" fontId="55" fillId="0" borderId="48" xfId="25" applyFont="1" applyBorder="1" applyAlignment="1">
      <alignment horizontal="right" indent="1"/>
    </xf>
    <xf numFmtId="0" fontId="69" fillId="0" borderId="49" xfId="0" applyFont="1" applyBorder="1" applyAlignment="1">
      <alignment horizontal="right" indent="1"/>
    </xf>
    <xf numFmtId="0" fontId="69" fillId="0" borderId="50" xfId="0" applyFont="1" applyBorder="1" applyAlignment="1">
      <alignment horizontal="right" indent="1"/>
    </xf>
    <xf numFmtId="0" fontId="69" fillId="230" borderId="0" xfId="0" applyFont="1" applyFill="1"/>
    <xf numFmtId="0" fontId="55" fillId="0" borderId="50" xfId="25" applyFont="1" applyBorder="1" applyAlignment="1">
      <alignment horizontal="left" wrapText="1" indent="1"/>
    </xf>
    <xf numFmtId="0" fontId="111" fillId="158" borderId="33" xfId="23" applyFont="1" applyFill="1" applyBorder="1" applyAlignment="1">
      <alignment horizontal="center" vertical="center" wrapText="1"/>
    </xf>
    <xf numFmtId="0" fontId="110" fillId="174" borderId="40" xfId="23" applyFont="1" applyFill="1" applyBorder="1" applyAlignment="1">
      <alignment horizontal="center" vertical="center" wrapText="1"/>
    </xf>
    <xf numFmtId="0" fontId="69" fillId="232" borderId="0" xfId="0" applyFont="1" applyFill="1"/>
    <xf numFmtId="0" fontId="55" fillId="0" borderId="46" xfId="25" applyFont="1" applyBorder="1" applyAlignment="1">
      <alignment horizontal="left" vertical="center" wrapText="1"/>
    </xf>
    <xf numFmtId="0" fontId="55" fillId="0" borderId="47" xfId="25" applyFont="1" applyBorder="1" applyAlignment="1">
      <alignment horizontal="left" vertical="center"/>
    </xf>
    <xf numFmtId="0" fontId="55" fillId="0" borderId="48" xfId="25" applyFont="1" applyBorder="1" applyAlignment="1">
      <alignment horizontal="center" vertical="center"/>
    </xf>
    <xf numFmtId="0" fontId="69" fillId="0" borderId="49" xfId="0" applyFont="1" applyBorder="1" applyAlignment="1">
      <alignment horizontal="center" vertical="center"/>
    </xf>
    <xf numFmtId="0" fontId="69" fillId="0" borderId="50" xfId="0" applyFont="1" applyBorder="1" applyAlignment="1">
      <alignment horizontal="center" vertical="center"/>
    </xf>
    <xf numFmtId="0" fontId="69" fillId="233" borderId="0" xfId="0" applyFont="1" applyFill="1"/>
    <xf numFmtId="0" fontId="69" fillId="234" borderId="0" xfId="0" applyFont="1" applyFill="1"/>
    <xf numFmtId="0" fontId="55" fillId="0" borderId="50" xfId="25" applyFont="1" applyBorder="1" applyAlignment="1">
      <alignment horizontal="left" indent="1"/>
    </xf>
    <xf numFmtId="0" fontId="111" fillId="13" borderId="33" xfId="23" applyFont="1" applyFill="1" applyBorder="1" applyAlignment="1">
      <alignment horizontal="center" vertical="center" wrapText="1"/>
    </xf>
    <xf numFmtId="0" fontId="110" fillId="179" borderId="40" xfId="23" applyFont="1" applyFill="1" applyBorder="1" applyAlignment="1">
      <alignment horizontal="center" vertical="center" wrapText="1"/>
    </xf>
    <xf numFmtId="0" fontId="69" fillId="235" borderId="0" xfId="0" applyFont="1" applyFill="1"/>
    <xf numFmtId="0" fontId="69" fillId="236" borderId="0" xfId="0" applyFont="1" applyFill="1"/>
    <xf numFmtId="0" fontId="69" fillId="237" borderId="0" xfId="0" applyFont="1" applyFill="1"/>
    <xf numFmtId="0" fontId="111" fillId="190" borderId="33" xfId="23" applyFont="1" applyFill="1" applyBorder="1" applyAlignment="1">
      <alignment horizontal="center" vertical="center" wrapText="1"/>
    </xf>
    <xf numFmtId="0" fontId="110" fillId="170" borderId="40" xfId="23" applyFont="1" applyFill="1" applyBorder="1" applyAlignment="1">
      <alignment horizontal="center" vertical="center" wrapText="1"/>
    </xf>
    <xf numFmtId="0" fontId="69" fillId="238" borderId="0" xfId="0" applyFont="1" applyFill="1"/>
    <xf numFmtId="0" fontId="69" fillId="239" borderId="0" xfId="0" applyFont="1" applyFill="1"/>
    <xf numFmtId="0" fontId="69" fillId="240" borderId="0" xfId="0" applyFont="1" applyFill="1"/>
    <xf numFmtId="0" fontId="111" fillId="241" borderId="40" xfId="23" applyFont="1" applyFill="1" applyBorder="1" applyAlignment="1">
      <alignment horizontal="center" vertical="center" wrapText="1"/>
    </xf>
    <xf numFmtId="0" fontId="111" fillId="199" borderId="40" xfId="23" applyFont="1" applyFill="1" applyBorder="1" applyAlignment="1">
      <alignment horizontal="center" vertical="center" wrapText="1"/>
    </xf>
    <xf numFmtId="0" fontId="69" fillId="242" borderId="0" xfId="0" applyFont="1" applyFill="1"/>
    <xf numFmtId="0" fontId="55" fillId="0" borderId="46" xfId="25" applyFont="1" applyBorder="1" applyAlignment="1">
      <alignment horizontal="left" vertical="center"/>
    </xf>
    <xf numFmtId="0" fontId="69" fillId="243" borderId="0" xfId="0" applyFont="1" applyFill="1"/>
    <xf numFmtId="0" fontId="69" fillId="244" borderId="0" xfId="0" applyFont="1" applyFill="1"/>
    <xf numFmtId="0" fontId="111" fillId="11" borderId="40" xfId="23" applyFont="1" applyFill="1" applyBorder="1" applyAlignment="1">
      <alignment horizontal="center" vertical="center" wrapText="1"/>
    </xf>
    <xf numFmtId="0" fontId="111" fillId="184" borderId="40" xfId="23" applyFont="1" applyFill="1" applyBorder="1" applyAlignment="1">
      <alignment horizontal="center" vertical="center" wrapText="1"/>
    </xf>
    <xf numFmtId="0" fontId="69" fillId="245" borderId="0" xfId="0" applyFont="1" applyFill="1"/>
    <xf numFmtId="0" fontId="69" fillId="246" borderId="0" xfId="0" applyFont="1" applyFill="1"/>
    <xf numFmtId="0" fontId="69" fillId="247" borderId="0" xfId="0" applyFont="1" applyFill="1"/>
    <xf numFmtId="0" fontId="111" fillId="215" borderId="40" xfId="23" applyFont="1" applyFill="1" applyBorder="1" applyAlignment="1">
      <alignment horizontal="center" vertical="center" wrapText="1"/>
    </xf>
    <xf numFmtId="0" fontId="111" fillId="201" borderId="40" xfId="23" applyFont="1" applyFill="1" applyBorder="1" applyAlignment="1">
      <alignment horizontal="center" vertical="center" wrapText="1"/>
    </xf>
    <xf numFmtId="0" fontId="69" fillId="248" borderId="0" xfId="0" applyFont="1" applyFill="1"/>
    <xf numFmtId="0" fontId="69" fillId="249" borderId="0" xfId="0" applyFont="1" applyFill="1"/>
    <xf numFmtId="0" fontId="69" fillId="250" borderId="0" xfId="0" applyFont="1" applyFill="1"/>
    <xf numFmtId="0" fontId="111" fillId="253" borderId="40" xfId="23" applyFont="1" applyFill="1" applyBorder="1" applyAlignment="1">
      <alignment horizontal="center" vertical="center" wrapText="1"/>
    </xf>
    <xf numFmtId="0" fontId="111" fillId="202" borderId="40" xfId="23" applyFont="1" applyFill="1" applyBorder="1" applyAlignment="1">
      <alignment horizontal="center" vertical="center" wrapText="1"/>
    </xf>
    <xf numFmtId="0" fontId="69" fillId="254" borderId="0" xfId="0" applyFont="1" applyFill="1"/>
    <xf numFmtId="0" fontId="69" fillId="255" borderId="0" xfId="0" applyFont="1" applyFill="1"/>
    <xf numFmtId="0" fontId="69" fillId="256" borderId="0" xfId="0" applyFont="1" applyFill="1"/>
    <xf numFmtId="0" fontId="110" fillId="189" borderId="40" xfId="23" applyFont="1" applyFill="1" applyBorder="1" applyAlignment="1">
      <alignment horizontal="center" vertical="center" wrapText="1"/>
    </xf>
    <xf numFmtId="0" fontId="111" fillId="203" borderId="40" xfId="23" applyFont="1" applyFill="1" applyBorder="1" applyAlignment="1">
      <alignment horizontal="center" vertical="center" wrapText="1"/>
    </xf>
    <xf numFmtId="0" fontId="69" fillId="257" borderId="0" xfId="0" applyFont="1" applyFill="1"/>
    <xf numFmtId="0" fontId="69" fillId="258" borderId="0" xfId="0" applyFont="1" applyFill="1"/>
    <xf numFmtId="0" fontId="69" fillId="259" borderId="0" xfId="0" applyFont="1" applyFill="1"/>
    <xf numFmtId="0" fontId="9" fillId="225" borderId="51" xfId="11" applyFont="1" applyFill="1" applyBorder="1" applyAlignment="1">
      <alignment horizontal="center" vertical="center"/>
    </xf>
    <xf numFmtId="0" fontId="9" fillId="225" borderId="52" xfId="11" applyFont="1" applyFill="1" applyBorder="1" applyAlignment="1">
      <alignment horizontal="center" vertical="center"/>
    </xf>
    <xf numFmtId="0" fontId="110" fillId="165" borderId="40" xfId="23" applyFont="1" applyFill="1" applyBorder="1" applyAlignment="1">
      <alignment horizontal="center" vertical="center" wrapText="1"/>
    </xf>
    <xf numFmtId="0" fontId="111" fillId="204" borderId="40" xfId="23" applyFont="1" applyFill="1" applyBorder="1" applyAlignment="1">
      <alignment horizontal="center" vertical="center" wrapText="1"/>
    </xf>
    <xf numFmtId="0" fontId="69" fillId="260" borderId="0" xfId="0" applyFont="1" applyFill="1"/>
    <xf numFmtId="0" fontId="69" fillId="261" borderId="0" xfId="0" applyFont="1" applyFill="1"/>
    <xf numFmtId="0" fontId="69" fillId="262" borderId="0" xfId="0" applyFont="1" applyFill="1"/>
    <xf numFmtId="0" fontId="110" fillId="176" borderId="40" xfId="23" applyFont="1" applyFill="1" applyBorder="1" applyAlignment="1">
      <alignment horizontal="center" vertical="center" wrapText="1"/>
    </xf>
    <xf numFmtId="0" fontId="111" fillId="205" borderId="40" xfId="23" applyFont="1" applyFill="1" applyBorder="1" applyAlignment="1">
      <alignment horizontal="center" vertical="center" wrapText="1"/>
    </xf>
    <xf numFmtId="0" fontId="69" fillId="265" borderId="0" xfId="0" applyFont="1" applyFill="1"/>
    <xf numFmtId="0" fontId="69" fillId="266" borderId="0" xfId="0" applyFont="1" applyFill="1"/>
    <xf numFmtId="0" fontId="55" fillId="0" borderId="46" xfId="25" applyFont="1" applyBorder="1" applyAlignment="1">
      <alignment horizontal="left" indent="1"/>
    </xf>
    <xf numFmtId="0" fontId="69" fillId="267" borderId="0" xfId="0" applyFont="1" applyFill="1"/>
    <xf numFmtId="0" fontId="110" fillId="177" borderId="40" xfId="23" applyFont="1" applyFill="1" applyBorder="1" applyAlignment="1">
      <alignment horizontal="center" vertical="center" wrapText="1"/>
    </xf>
    <xf numFmtId="0" fontId="111" fillId="206" borderId="40" xfId="23" applyFont="1" applyFill="1" applyBorder="1" applyAlignment="1">
      <alignment horizontal="center" vertical="center" wrapText="1"/>
    </xf>
    <xf numFmtId="0" fontId="69" fillId="268" borderId="0" xfId="0" applyFont="1" applyFill="1"/>
    <xf numFmtId="0" fontId="69" fillId="269" borderId="0" xfId="0" applyFont="1" applyFill="1"/>
    <xf numFmtId="0" fontId="69" fillId="270" borderId="0" xfId="0" applyFont="1" applyFill="1"/>
    <xf numFmtId="0" fontId="111" fillId="207" borderId="40" xfId="23" applyFont="1" applyFill="1" applyBorder="1" applyAlignment="1">
      <alignment horizontal="center" vertical="center" wrapText="1"/>
    </xf>
    <xf numFmtId="0" fontId="69" fillId="271" borderId="0" xfId="0" applyFont="1" applyFill="1"/>
    <xf numFmtId="0" fontId="69" fillId="272" borderId="0" xfId="0" applyFont="1" applyFill="1"/>
    <xf numFmtId="0" fontId="69" fillId="273" borderId="0" xfId="0" applyFont="1" applyFill="1"/>
    <xf numFmtId="0" fontId="111" fillId="208" borderId="40" xfId="23" applyFont="1" applyFill="1" applyBorder="1" applyAlignment="1">
      <alignment horizontal="center" vertical="center" wrapText="1"/>
    </xf>
    <xf numFmtId="0" fontId="69" fillId="274" borderId="0" xfId="0" applyFont="1" applyFill="1"/>
    <xf numFmtId="0" fontId="69" fillId="275" borderId="0" xfId="0" applyFont="1" applyFill="1"/>
    <xf numFmtId="0" fontId="69" fillId="276" borderId="0" xfId="0" applyFont="1" applyFill="1"/>
    <xf numFmtId="0" fontId="111" fillId="180" borderId="40" xfId="23" applyFont="1" applyFill="1" applyBorder="1" applyAlignment="1">
      <alignment horizontal="center" vertical="center" wrapText="1"/>
    </xf>
    <xf numFmtId="0" fontId="111" fillId="209" borderId="40" xfId="23" applyFont="1" applyFill="1" applyBorder="1" applyAlignment="1">
      <alignment horizontal="center" vertical="center" wrapText="1"/>
    </xf>
    <xf numFmtId="0" fontId="69" fillId="277" borderId="0" xfId="0" applyFont="1" applyFill="1"/>
    <xf numFmtId="0" fontId="69" fillId="278" borderId="0" xfId="0" applyFont="1" applyFill="1"/>
    <xf numFmtId="0" fontId="69" fillId="279" borderId="0" xfId="0" applyFont="1" applyFill="1"/>
    <xf numFmtId="0" fontId="111" fillId="16" borderId="40" xfId="23" applyFont="1" applyFill="1" applyBorder="1" applyAlignment="1">
      <alignment horizontal="center" vertical="center" wrapText="1"/>
    </xf>
    <xf numFmtId="0" fontId="111" fillId="210" borderId="40" xfId="23" applyFont="1" applyFill="1" applyBorder="1" applyAlignment="1">
      <alignment horizontal="center" vertical="center" wrapText="1"/>
    </xf>
    <xf numFmtId="0" fontId="69" fillId="280" borderId="0" xfId="0" applyFont="1" applyFill="1"/>
    <xf numFmtId="0" fontId="69" fillId="281" borderId="0" xfId="0" applyFont="1" applyFill="1"/>
    <xf numFmtId="0" fontId="69" fillId="282" borderId="0" xfId="0" applyFont="1" applyFill="1"/>
    <xf numFmtId="0" fontId="110" fillId="181" borderId="40" xfId="23" applyFont="1" applyFill="1" applyBorder="1" applyAlignment="1">
      <alignment horizontal="center" vertical="center" wrapText="1"/>
    </xf>
    <xf numFmtId="0" fontId="111" fillId="211" borderId="40" xfId="23" applyFont="1" applyFill="1" applyBorder="1" applyAlignment="1">
      <alignment horizontal="center" vertical="center" wrapText="1"/>
    </xf>
    <xf numFmtId="0" fontId="69" fillId="283" borderId="0" xfId="0" applyFont="1" applyFill="1"/>
    <xf numFmtId="0" fontId="69" fillId="284" borderId="0" xfId="0" applyFont="1" applyFill="1"/>
    <xf numFmtId="0" fontId="69" fillId="285" borderId="0" xfId="0" applyFont="1" applyFill="1"/>
    <xf numFmtId="0" fontId="110" fillId="182" borderId="40" xfId="23" applyFont="1" applyFill="1" applyBorder="1" applyAlignment="1">
      <alignment horizontal="center" vertical="center" wrapText="1"/>
    </xf>
    <xf numFmtId="0" fontId="111" fillId="212" borderId="40" xfId="23" applyFont="1" applyFill="1" applyBorder="1" applyAlignment="1">
      <alignment horizontal="center" vertical="center" wrapText="1"/>
    </xf>
    <xf numFmtId="0" fontId="69" fillId="286" borderId="0" xfId="0" applyFont="1" applyFill="1"/>
    <xf numFmtId="0" fontId="69" fillId="287" borderId="0" xfId="0" applyFont="1" applyFill="1"/>
    <xf numFmtId="0" fontId="69" fillId="288" borderId="0" xfId="0" applyFont="1" applyFill="1"/>
    <xf numFmtId="0" fontId="111" fillId="289" borderId="40" xfId="23" applyFont="1" applyFill="1" applyBorder="1" applyAlignment="1">
      <alignment horizontal="center" vertical="center" wrapText="1"/>
    </xf>
    <xf numFmtId="0" fontId="110" fillId="213" borderId="40" xfId="23" applyFont="1" applyFill="1" applyBorder="1" applyAlignment="1">
      <alignment horizontal="center" vertical="center" wrapText="1"/>
    </xf>
    <xf numFmtId="0" fontId="69" fillId="290" borderId="0" xfId="0" applyFont="1" applyFill="1"/>
    <xf numFmtId="0" fontId="69" fillId="291" borderId="0" xfId="0" applyFont="1" applyFill="1"/>
    <xf numFmtId="0" fontId="69" fillId="292" borderId="0" xfId="0" applyFont="1" applyFill="1"/>
    <xf numFmtId="0" fontId="111" fillId="214" borderId="40" xfId="23" applyFont="1" applyFill="1" applyBorder="1" applyAlignment="1">
      <alignment horizontal="center" vertical="center" wrapText="1"/>
    </xf>
    <xf numFmtId="0" fontId="69" fillId="293" borderId="0" xfId="0" applyFont="1" applyFill="1"/>
    <xf numFmtId="0" fontId="69" fillId="294" borderId="0" xfId="0" applyFont="1" applyFill="1"/>
    <xf numFmtId="0" fontId="69" fillId="295" borderId="0" xfId="0" applyFont="1" applyFill="1"/>
    <xf numFmtId="0" fontId="110" fillId="185" borderId="40" xfId="23" applyFont="1" applyFill="1" applyBorder="1" applyAlignment="1">
      <alignment horizontal="center" vertical="center" wrapText="1"/>
    </xf>
    <xf numFmtId="0" fontId="110" fillId="217" borderId="40" xfId="23" applyFont="1" applyFill="1" applyBorder="1" applyAlignment="1">
      <alignment horizontal="center" vertical="center" wrapText="1"/>
    </xf>
    <xf numFmtId="0" fontId="69" fillId="296" borderId="0" xfId="0" applyFont="1" applyFill="1"/>
    <xf numFmtId="0" fontId="69" fillId="297" borderId="0" xfId="0" applyFont="1" applyFill="1"/>
    <xf numFmtId="0" fontId="69" fillId="298" borderId="0" xfId="0" applyFont="1" applyFill="1"/>
    <xf numFmtId="0" fontId="111" fillId="186" borderId="40" xfId="23" applyFont="1" applyFill="1" applyBorder="1" applyAlignment="1">
      <alignment horizontal="center" vertical="center" wrapText="1"/>
    </xf>
    <xf numFmtId="0" fontId="111" fillId="163" borderId="40" xfId="23" applyFont="1" applyFill="1" applyBorder="1" applyAlignment="1">
      <alignment horizontal="center" vertical="center" wrapText="1"/>
    </xf>
    <xf numFmtId="0" fontId="69" fillId="299" borderId="0" xfId="0" applyFont="1" applyFill="1"/>
    <xf numFmtId="0" fontId="69" fillId="300" borderId="0" xfId="0" applyFont="1" applyFill="1"/>
    <xf numFmtId="0" fontId="69" fillId="301" borderId="0" xfId="0" applyFont="1" applyFill="1"/>
    <xf numFmtId="0" fontId="110" fillId="187" borderId="40" xfId="23" applyFont="1" applyFill="1" applyBorder="1" applyAlignment="1">
      <alignment horizontal="center" vertical="center" wrapText="1"/>
    </xf>
    <xf numFmtId="0" fontId="110" fillId="220" borderId="40" xfId="23" applyFont="1" applyFill="1" applyBorder="1" applyAlignment="1">
      <alignment horizontal="center" vertical="center" wrapText="1"/>
    </xf>
    <xf numFmtId="0" fontId="69" fillId="302" borderId="0" xfId="0" applyFont="1" applyFill="1"/>
    <xf numFmtId="0" fontId="69" fillId="303" borderId="0" xfId="0" applyFont="1" applyFill="1"/>
    <xf numFmtId="0" fontId="69" fillId="304" borderId="0" xfId="0" applyFont="1" applyFill="1"/>
    <xf numFmtId="0" fontId="111" fillId="188" borderId="40" xfId="23" applyFont="1" applyFill="1" applyBorder="1" applyAlignment="1">
      <alignment horizontal="center" vertical="center" wrapText="1"/>
    </xf>
    <xf numFmtId="0" fontId="110" fillId="221" borderId="40" xfId="23" applyFont="1" applyFill="1" applyBorder="1" applyAlignment="1">
      <alignment horizontal="center" vertical="center" wrapText="1"/>
    </xf>
    <xf numFmtId="0" fontId="69" fillId="305" borderId="0" xfId="0" applyFont="1" applyFill="1"/>
    <xf numFmtId="0" fontId="69" fillId="306" borderId="0" xfId="0" applyFont="1" applyFill="1"/>
    <xf numFmtId="0" fontId="69" fillId="307" borderId="0" xfId="0" applyFont="1" applyFill="1"/>
    <xf numFmtId="0" fontId="69" fillId="308" borderId="0" xfId="0" applyFont="1" applyFill="1"/>
    <xf numFmtId="0" fontId="69" fillId="309" borderId="0" xfId="0" applyFont="1" applyFill="1"/>
    <xf numFmtId="0" fontId="69" fillId="310" borderId="0" xfId="0" applyFont="1" applyFill="1"/>
    <xf numFmtId="0" fontId="111" fillId="172" borderId="40" xfId="23" applyFont="1" applyFill="1" applyBorder="1" applyAlignment="1">
      <alignment horizontal="center" vertical="center" wrapText="1"/>
    </xf>
    <xf numFmtId="0" fontId="110" fillId="223" borderId="40" xfId="23" applyFont="1" applyFill="1" applyBorder="1" applyAlignment="1">
      <alignment horizontal="center" vertical="center" wrapText="1"/>
    </xf>
    <xf numFmtId="0" fontId="69" fillId="311" borderId="0" xfId="0" applyFont="1" applyFill="1"/>
    <xf numFmtId="0" fontId="69" fillId="312" borderId="0" xfId="0" applyFont="1" applyFill="1"/>
    <xf numFmtId="0" fontId="69" fillId="313" borderId="0" xfId="0" applyFont="1" applyFill="1"/>
    <xf numFmtId="0" fontId="111" fillId="171" borderId="40" xfId="23" applyFont="1" applyFill="1" applyBorder="1" applyAlignment="1">
      <alignment horizontal="center" vertical="center" wrapText="1"/>
    </xf>
    <xf numFmtId="0" fontId="110" fillId="224" borderId="40" xfId="23" applyFont="1" applyFill="1" applyBorder="1" applyAlignment="1">
      <alignment horizontal="center" vertical="center" wrapText="1"/>
    </xf>
    <xf numFmtId="0" fontId="69" fillId="314" borderId="0" xfId="0" applyFont="1" applyFill="1"/>
    <xf numFmtId="0" fontId="69" fillId="315" borderId="0" xfId="0" applyFont="1" applyFill="1"/>
    <xf numFmtId="0" fontId="69" fillId="316" borderId="0" xfId="0" applyFont="1" applyFill="1"/>
    <xf numFmtId="0" fontId="111" fillId="173" borderId="40" xfId="23" applyFont="1" applyFill="1" applyBorder="1" applyAlignment="1">
      <alignment horizontal="center" vertical="center" wrapText="1"/>
    </xf>
    <xf numFmtId="0" fontId="69" fillId="317" borderId="0" xfId="0" applyFont="1" applyFill="1"/>
    <xf numFmtId="0" fontId="69" fillId="318" borderId="0" xfId="0" applyFont="1" applyFill="1"/>
    <xf numFmtId="0" fontId="69" fillId="319" borderId="0" xfId="0" applyFont="1" applyFill="1"/>
    <xf numFmtId="0" fontId="69" fillId="320" borderId="0" xfId="0" applyFont="1" applyFill="1"/>
    <xf numFmtId="0" fontId="69" fillId="321" borderId="0" xfId="0" applyFont="1" applyFill="1"/>
    <xf numFmtId="0" fontId="69" fillId="322" borderId="0" xfId="0" applyFont="1" applyFill="1"/>
    <xf numFmtId="0" fontId="112" fillId="0" borderId="0" xfId="0" applyFont="1"/>
    <xf numFmtId="0" fontId="69" fillId="323" borderId="0" xfId="0" applyFont="1" applyFill="1"/>
    <xf numFmtId="0" fontId="69" fillId="11" borderId="0" xfId="0" applyFont="1" applyFill="1"/>
    <xf numFmtId="0" fontId="69" fillId="324" borderId="0" xfId="0" applyFont="1" applyFill="1"/>
    <xf numFmtId="0" fontId="113" fillId="0" borderId="0" xfId="22" applyFont="1"/>
    <xf numFmtId="0" fontId="69" fillId="325" borderId="0" xfId="0" applyFont="1" applyFill="1"/>
    <xf numFmtId="0" fontId="69" fillId="326" borderId="0" xfId="0" applyFont="1" applyFill="1"/>
    <xf numFmtId="0" fontId="69" fillId="327" borderId="0" xfId="0" applyFont="1" applyFill="1"/>
    <xf numFmtId="0" fontId="69" fillId="328" borderId="0" xfId="0" applyFont="1" applyFill="1"/>
    <xf numFmtId="0" fontId="69" fillId="329" borderId="0" xfId="0" applyFont="1" applyFill="1"/>
    <xf numFmtId="0" fontId="69" fillId="330" borderId="0" xfId="0" applyFont="1" applyFill="1"/>
    <xf numFmtId="0" fontId="75" fillId="227" borderId="0" xfId="0" applyFont="1" applyFill="1" applyAlignment="1">
      <alignment horizontal="center" vertical="center" wrapText="1"/>
    </xf>
    <xf numFmtId="0" fontId="75" fillId="331" borderId="0" xfId="0" applyFont="1" applyFill="1" applyAlignment="1">
      <alignment horizontal="center" vertical="center" wrapText="1"/>
    </xf>
    <xf numFmtId="0" fontId="75" fillId="332" borderId="0" xfId="0" applyFont="1" applyFill="1" applyAlignment="1">
      <alignment horizontal="center" vertical="center" wrapText="1"/>
    </xf>
    <xf numFmtId="0" fontId="75" fillId="333" borderId="0" xfId="0" applyFont="1" applyFill="1" applyAlignment="1">
      <alignment horizontal="center" vertical="center" wrapText="1"/>
    </xf>
    <xf numFmtId="0" fontId="75" fillId="334" borderId="0" xfId="0" applyFont="1" applyFill="1" applyAlignment="1">
      <alignment horizontal="center" vertical="center" wrapText="1"/>
    </xf>
    <xf numFmtId="0" fontId="75" fillId="335" borderId="0" xfId="0" applyFont="1" applyFill="1" applyAlignment="1">
      <alignment horizontal="center" vertical="center" wrapText="1"/>
    </xf>
    <xf numFmtId="0" fontId="75" fillId="336" borderId="0" xfId="0" applyFont="1" applyFill="1" applyAlignment="1">
      <alignment horizontal="center" vertical="center" wrapText="1"/>
    </xf>
    <xf numFmtId="0" fontId="75" fillId="337" borderId="0" xfId="0" applyFont="1" applyFill="1" applyAlignment="1">
      <alignment horizontal="center" vertical="center" wrapText="1"/>
    </xf>
    <xf numFmtId="0" fontId="75" fillId="241" borderId="0" xfId="0" applyFont="1" applyFill="1" applyAlignment="1">
      <alignment horizontal="center" vertical="center" wrapText="1"/>
    </xf>
    <xf numFmtId="0" fontId="69" fillId="338" borderId="0" xfId="0" applyFont="1" applyFill="1"/>
    <xf numFmtId="0" fontId="69" fillId="339" borderId="0" xfId="0" applyFont="1" applyFill="1"/>
    <xf numFmtId="0" fontId="69" fillId="340" borderId="0" xfId="0" applyFont="1" applyFill="1"/>
    <xf numFmtId="0" fontId="75" fillId="341" borderId="0" xfId="0" applyFont="1" applyFill="1" applyAlignment="1">
      <alignment horizontal="center" vertical="center" wrapText="1"/>
    </xf>
    <xf numFmtId="0" fontId="75" fillId="342" borderId="0" xfId="0" applyFont="1" applyFill="1" applyAlignment="1">
      <alignment horizontal="center" vertical="center" wrapText="1"/>
    </xf>
    <xf numFmtId="0" fontId="75" fillId="343" borderId="0" xfId="0" applyFont="1" applyFill="1" applyAlignment="1">
      <alignment horizontal="center" vertical="center" wrapText="1"/>
    </xf>
    <xf numFmtId="0" fontId="75" fillId="344" borderId="0" xfId="0" applyFont="1" applyFill="1" applyAlignment="1">
      <alignment horizontal="center" vertical="center" wrapText="1"/>
    </xf>
    <xf numFmtId="0" fontId="75" fillId="345" borderId="0" xfId="0" applyFont="1" applyFill="1" applyAlignment="1">
      <alignment horizontal="center" vertical="center" wrapText="1"/>
    </xf>
    <xf numFmtId="0" fontId="75" fillId="346" borderId="0" xfId="0" applyFont="1" applyFill="1" applyAlignment="1">
      <alignment horizontal="center" vertical="center" wrapText="1"/>
    </xf>
    <xf numFmtId="0" fontId="75" fillId="347" borderId="0" xfId="0" applyFont="1" applyFill="1" applyAlignment="1">
      <alignment horizontal="center" vertical="center" wrapText="1"/>
    </xf>
    <xf numFmtId="0" fontId="75" fillId="348" borderId="0" xfId="0" applyFont="1" applyFill="1" applyAlignment="1">
      <alignment horizontal="center" vertical="center" wrapText="1"/>
    </xf>
    <xf numFmtId="0" fontId="75" fillId="349" borderId="0" xfId="0" applyFont="1" applyFill="1" applyAlignment="1">
      <alignment horizontal="center" vertical="center" wrapText="1"/>
    </xf>
    <xf numFmtId="0" fontId="69" fillId="350" borderId="0" xfId="0" applyFont="1" applyFill="1"/>
    <xf numFmtId="0" fontId="69" fillId="351" borderId="0" xfId="0" applyFont="1" applyFill="1"/>
    <xf numFmtId="0" fontId="69" fillId="352" borderId="0" xfId="0" applyFont="1" applyFill="1"/>
    <xf numFmtId="0" fontId="75" fillId="353" borderId="0" xfId="0" applyFont="1" applyFill="1" applyAlignment="1">
      <alignment horizontal="center" vertical="center" wrapText="1"/>
    </xf>
    <xf numFmtId="0" fontId="75" fillId="354" borderId="0" xfId="0" applyFont="1" applyFill="1" applyAlignment="1">
      <alignment horizontal="center" vertical="center" wrapText="1"/>
    </xf>
    <xf numFmtId="0" fontId="75" fillId="355" borderId="0" xfId="0" applyFont="1" applyFill="1" applyAlignment="1">
      <alignment horizontal="center" vertical="center" wrapText="1"/>
    </xf>
    <xf numFmtId="0" fontId="75" fillId="356" borderId="0" xfId="0" applyFont="1" applyFill="1" applyAlignment="1">
      <alignment horizontal="center" vertical="center" wrapText="1"/>
    </xf>
    <xf numFmtId="0" fontId="75" fillId="357" borderId="0" xfId="0" applyFont="1" applyFill="1" applyAlignment="1">
      <alignment horizontal="center" vertical="center" wrapText="1"/>
    </xf>
    <xf numFmtId="0" fontId="75" fillId="358" borderId="0" xfId="0" applyFont="1" applyFill="1" applyAlignment="1">
      <alignment horizontal="center" vertical="center" wrapText="1"/>
    </xf>
    <xf numFmtId="0" fontId="75" fillId="359" borderId="0" xfId="0" applyFont="1" applyFill="1" applyAlignment="1">
      <alignment horizontal="center" vertical="center" wrapText="1"/>
    </xf>
    <xf numFmtId="0" fontId="75" fillId="360" borderId="0" xfId="0" applyFont="1" applyFill="1" applyAlignment="1">
      <alignment horizontal="center" vertical="center" wrapText="1"/>
    </xf>
    <xf numFmtId="0" fontId="75" fillId="361" borderId="0" xfId="0" applyFont="1" applyFill="1" applyAlignment="1">
      <alignment horizontal="center" vertical="center" wrapText="1"/>
    </xf>
    <xf numFmtId="0" fontId="69" fillId="362" borderId="0" xfId="0" applyFont="1" applyFill="1"/>
    <xf numFmtId="0" fontId="69" fillId="363" borderId="0" xfId="0" applyFont="1" applyFill="1"/>
    <xf numFmtId="0" fontId="69" fillId="364" borderId="0" xfId="0" applyFont="1" applyFill="1"/>
    <xf numFmtId="0" fontId="75" fillId="365" borderId="0" xfId="0" applyFont="1" applyFill="1" applyAlignment="1">
      <alignment horizontal="center" vertical="center" wrapText="1"/>
    </xf>
    <xf numFmtId="0" fontId="75" fillId="366" borderId="0" xfId="0" applyFont="1" applyFill="1" applyAlignment="1">
      <alignment horizontal="center" vertical="center" wrapText="1"/>
    </xf>
    <xf numFmtId="0" fontId="75" fillId="367" borderId="0" xfId="0" applyFont="1" applyFill="1" applyAlignment="1">
      <alignment horizontal="center" vertical="center" wrapText="1"/>
    </xf>
    <xf numFmtId="0" fontId="75" fillId="368" borderId="0" xfId="0" applyFont="1" applyFill="1" applyAlignment="1">
      <alignment horizontal="center" vertical="center" wrapText="1"/>
    </xf>
    <xf numFmtId="0" fontId="75" fillId="369" borderId="0" xfId="0" applyFont="1" applyFill="1" applyAlignment="1">
      <alignment horizontal="center" vertical="center" wrapText="1"/>
    </xf>
    <xf numFmtId="0" fontId="75" fillId="370" borderId="0" xfId="0" applyFont="1" applyFill="1" applyAlignment="1">
      <alignment horizontal="center" vertical="center" wrapText="1"/>
    </xf>
    <xf numFmtId="0" fontId="75" fillId="371" borderId="0" xfId="0" applyFont="1" applyFill="1" applyAlignment="1">
      <alignment horizontal="center" vertical="center" wrapText="1"/>
    </xf>
    <xf numFmtId="0" fontId="75" fillId="372" borderId="0" xfId="0" applyFont="1" applyFill="1" applyAlignment="1">
      <alignment horizontal="center" vertical="center" wrapText="1"/>
    </xf>
    <xf numFmtId="0" fontId="75" fillId="373" borderId="0" xfId="0" applyFont="1" applyFill="1" applyAlignment="1">
      <alignment horizontal="center" vertical="center" wrapText="1"/>
    </xf>
    <xf numFmtId="0" fontId="69" fillId="374" borderId="0" xfId="0" applyFont="1" applyFill="1"/>
    <xf numFmtId="0" fontId="69" fillId="375" borderId="0" xfId="0" applyFont="1" applyFill="1"/>
    <xf numFmtId="0" fontId="69" fillId="376" borderId="0" xfId="0" applyFont="1" applyFill="1"/>
    <xf numFmtId="0" fontId="75" fillId="165" borderId="0" xfId="0" applyFont="1" applyFill="1" applyAlignment="1">
      <alignment horizontal="center" vertical="center" wrapText="1"/>
    </xf>
    <xf numFmtId="0" fontId="75" fillId="377" borderId="0" xfId="0" applyFont="1" applyFill="1" applyAlignment="1">
      <alignment horizontal="center" vertical="center" wrapText="1"/>
    </xf>
    <xf numFmtId="0" fontId="75" fillId="378" borderId="0" xfId="0" applyFont="1" applyFill="1" applyAlignment="1">
      <alignment horizontal="center" vertical="center" wrapText="1"/>
    </xf>
    <xf numFmtId="0" fontId="75" fillId="379" borderId="0" xfId="0" applyFont="1" applyFill="1" applyAlignment="1">
      <alignment horizontal="center" vertical="center" wrapText="1"/>
    </xf>
    <xf numFmtId="0" fontId="75" fillId="380" borderId="0" xfId="0" applyFont="1" applyFill="1" applyAlignment="1">
      <alignment horizontal="center" vertical="center" wrapText="1"/>
    </xf>
    <xf numFmtId="0" fontId="75" fillId="381" borderId="0" xfId="0" applyFont="1" applyFill="1" applyAlignment="1">
      <alignment horizontal="center" vertical="center" wrapText="1"/>
    </xf>
    <xf numFmtId="0" fontId="75" fillId="382" borderId="0" xfId="0" applyFont="1" applyFill="1" applyAlignment="1">
      <alignment horizontal="center" vertical="center" wrapText="1"/>
    </xf>
    <xf numFmtId="0" fontId="75" fillId="383" borderId="0" xfId="0" applyFont="1" applyFill="1" applyAlignment="1">
      <alignment horizontal="center" vertical="center" wrapText="1"/>
    </xf>
    <xf numFmtId="0" fontId="75" fillId="384" borderId="0" xfId="0" applyFont="1" applyFill="1" applyAlignment="1">
      <alignment horizontal="center" vertical="center" wrapText="1"/>
    </xf>
    <xf numFmtId="0" fontId="69" fillId="252" borderId="0" xfId="0" applyFont="1" applyFill="1"/>
    <xf numFmtId="0" fontId="69" fillId="385" borderId="0" xfId="0" applyFont="1" applyFill="1"/>
    <xf numFmtId="0" fontId="69" fillId="386" borderId="0" xfId="0" applyFont="1" applyFill="1"/>
    <xf numFmtId="0" fontId="75" fillId="387" borderId="0" xfId="0" applyFont="1" applyFill="1" applyAlignment="1">
      <alignment horizontal="center" vertical="center" wrapText="1"/>
    </xf>
    <xf numFmtId="0" fontId="75" fillId="388" borderId="0" xfId="0" applyFont="1" applyFill="1" applyAlignment="1">
      <alignment horizontal="center" vertical="center" wrapText="1"/>
    </xf>
    <xf numFmtId="0" fontId="75" fillId="389" borderId="0" xfId="0" applyFont="1" applyFill="1" applyAlignment="1">
      <alignment horizontal="center" vertical="center" wrapText="1"/>
    </xf>
    <xf numFmtId="0" fontId="75" fillId="390" borderId="0" xfId="0" applyFont="1" applyFill="1" applyAlignment="1">
      <alignment horizontal="center" vertical="center" wrapText="1"/>
    </xf>
    <xf numFmtId="0" fontId="75" fillId="391" borderId="0" xfId="0" applyFont="1" applyFill="1" applyAlignment="1">
      <alignment horizontal="center" vertical="center" wrapText="1"/>
    </xf>
    <xf numFmtId="0" fontId="75" fillId="392" borderId="0" xfId="0" applyFont="1" applyFill="1" applyAlignment="1">
      <alignment horizontal="center" vertical="center" wrapText="1"/>
    </xf>
    <xf numFmtId="0" fontId="75" fillId="393" borderId="0" xfId="0" applyFont="1" applyFill="1" applyAlignment="1">
      <alignment horizontal="center" vertical="center" wrapText="1"/>
    </xf>
    <xf numFmtId="0" fontId="75" fillId="394" borderId="0" xfId="0" applyFont="1" applyFill="1" applyAlignment="1">
      <alignment horizontal="center" vertical="center" wrapText="1"/>
    </xf>
    <xf numFmtId="0" fontId="75" fillId="395" borderId="0" xfId="0" applyFont="1" applyFill="1" applyAlignment="1">
      <alignment horizontal="center" vertical="center" wrapText="1"/>
    </xf>
    <xf numFmtId="0" fontId="69" fillId="396" borderId="0" xfId="0" applyFont="1" applyFill="1"/>
    <xf numFmtId="0" fontId="69" fillId="397" borderId="0" xfId="0" applyFont="1" applyFill="1"/>
    <xf numFmtId="0" fontId="69" fillId="398" borderId="0" xfId="0" applyFont="1" applyFill="1"/>
    <xf numFmtId="0" fontId="97" fillId="0" borderId="0" xfId="2" applyFont="1" applyAlignment="1">
      <alignment horizontal="center" vertical="center"/>
    </xf>
    <xf numFmtId="0" fontId="75" fillId="399" borderId="0" xfId="0" applyFont="1" applyFill="1" applyAlignment="1">
      <alignment horizontal="center" vertical="center" wrapText="1"/>
    </xf>
    <xf numFmtId="0" fontId="75" fillId="400" borderId="0" xfId="0" applyFont="1" applyFill="1" applyAlignment="1">
      <alignment horizontal="center" vertical="center" wrapText="1"/>
    </xf>
    <xf numFmtId="0" fontId="75" fillId="401" borderId="0" xfId="0" applyFont="1" applyFill="1" applyAlignment="1">
      <alignment horizontal="center" vertical="center" wrapText="1"/>
    </xf>
    <xf numFmtId="0" fontId="75" fillId="402" borderId="0" xfId="0" applyFont="1" applyFill="1" applyAlignment="1">
      <alignment horizontal="center" vertical="center" wrapText="1"/>
    </xf>
    <xf numFmtId="0" fontId="75" fillId="403" borderId="0" xfId="0" applyFont="1" applyFill="1" applyAlignment="1">
      <alignment horizontal="center" vertical="center" wrapText="1"/>
    </xf>
    <xf numFmtId="0" fontId="75" fillId="404" borderId="0" xfId="0" applyFont="1" applyFill="1" applyAlignment="1">
      <alignment horizontal="center" vertical="center" wrapText="1"/>
    </xf>
    <xf numFmtId="0" fontId="75" fillId="405" borderId="0" xfId="0" applyFont="1" applyFill="1" applyAlignment="1">
      <alignment horizontal="center" vertical="center" wrapText="1"/>
    </xf>
    <xf numFmtId="0" fontId="75" fillId="406" borderId="0" xfId="0" applyFont="1" applyFill="1" applyAlignment="1">
      <alignment horizontal="center" vertical="center" wrapText="1"/>
    </xf>
    <xf numFmtId="0" fontId="75" fillId="407" borderId="0" xfId="0" applyFont="1" applyFill="1" applyAlignment="1">
      <alignment horizontal="center" vertical="center" wrapText="1"/>
    </xf>
    <xf numFmtId="0" fontId="69" fillId="408" borderId="0" xfId="0" applyFont="1" applyFill="1"/>
    <xf numFmtId="0" fontId="69" fillId="409" borderId="0" xfId="0" applyFont="1" applyFill="1"/>
    <xf numFmtId="0" fontId="69" fillId="410" borderId="0" xfId="0" applyFont="1" applyFill="1"/>
    <xf numFmtId="0" fontId="75" fillId="411" borderId="0" xfId="0" applyFont="1" applyFill="1" applyAlignment="1">
      <alignment horizontal="center" vertical="center" wrapText="1"/>
    </xf>
    <xf numFmtId="0" fontId="75" fillId="412" borderId="0" xfId="0" applyFont="1" applyFill="1" applyAlignment="1">
      <alignment horizontal="center" vertical="center" wrapText="1"/>
    </xf>
    <xf numFmtId="0" fontId="75" fillId="413" borderId="0" xfId="0" applyFont="1" applyFill="1" applyAlignment="1">
      <alignment horizontal="center" vertical="center" wrapText="1"/>
    </xf>
    <xf numFmtId="0" fontId="75" fillId="414" borderId="0" xfId="0" applyFont="1" applyFill="1" applyAlignment="1">
      <alignment horizontal="center" vertical="center" wrapText="1"/>
    </xf>
    <xf numFmtId="0" fontId="75" fillId="415" borderId="0" xfId="0" applyFont="1" applyFill="1" applyAlignment="1">
      <alignment horizontal="center" vertical="center" wrapText="1"/>
    </xf>
    <xf numFmtId="0" fontId="75" fillId="416" borderId="0" xfId="0" applyFont="1" applyFill="1" applyAlignment="1">
      <alignment horizontal="center" vertical="center" wrapText="1"/>
    </xf>
    <xf numFmtId="0" fontId="75" fillId="417" borderId="0" xfId="0" applyFont="1" applyFill="1" applyAlignment="1">
      <alignment horizontal="center" vertical="center" wrapText="1"/>
    </xf>
    <xf numFmtId="0" fontId="75" fillId="418" borderId="0" xfId="0" applyFont="1" applyFill="1" applyAlignment="1">
      <alignment horizontal="center" vertical="center" wrapText="1"/>
    </xf>
    <xf numFmtId="0" fontId="0" fillId="419" borderId="0" xfId="0" applyFill="1" applyAlignment="1">
      <alignment horizontal="center" vertical="center" wrapText="1"/>
    </xf>
    <xf numFmtId="0" fontId="69" fillId="420" borderId="0" xfId="0" applyFont="1" applyFill="1"/>
    <xf numFmtId="0" fontId="69" fillId="421" borderId="0" xfId="0" applyFont="1" applyFill="1"/>
    <xf numFmtId="0" fontId="69" fillId="422" borderId="0" xfId="0" applyFont="1" applyFill="1"/>
    <xf numFmtId="0" fontId="75" fillId="190" borderId="0" xfId="0" applyFont="1" applyFill="1" applyAlignment="1">
      <alignment horizontal="center" vertical="center" wrapText="1"/>
    </xf>
    <xf numFmtId="0" fontId="75" fillId="423" borderId="0" xfId="0" applyFont="1" applyFill="1" applyAlignment="1">
      <alignment horizontal="center" vertical="center" wrapText="1"/>
    </xf>
    <xf numFmtId="0" fontId="75" fillId="424" borderId="0" xfId="0" applyFont="1" applyFill="1" applyAlignment="1">
      <alignment horizontal="center" vertical="center" wrapText="1"/>
    </xf>
    <xf numFmtId="0" fontId="75" fillId="425" borderId="0" xfId="0" applyFont="1" applyFill="1" applyAlignment="1">
      <alignment horizontal="center" vertical="center" wrapText="1"/>
    </xf>
    <xf numFmtId="0" fontId="75" fillId="426" borderId="0" xfId="0" applyFont="1" applyFill="1" applyAlignment="1">
      <alignment horizontal="center" vertical="center" wrapText="1"/>
    </xf>
    <xf numFmtId="0" fontId="75" fillId="427" borderId="0" xfId="0" applyFont="1" applyFill="1" applyAlignment="1">
      <alignment horizontal="center" vertical="center" wrapText="1"/>
    </xf>
    <xf numFmtId="0" fontId="75" fillId="428" borderId="0" xfId="0" applyFont="1" applyFill="1" applyAlignment="1">
      <alignment horizontal="center" vertical="center" wrapText="1"/>
    </xf>
    <xf numFmtId="0" fontId="0" fillId="429" borderId="0" xfId="0" applyFill="1" applyAlignment="1">
      <alignment horizontal="center" vertical="center" wrapText="1"/>
    </xf>
    <xf numFmtId="0" fontId="0" fillId="253" borderId="0" xfId="0" applyFill="1" applyAlignment="1">
      <alignment horizontal="center" vertical="center" wrapText="1"/>
    </xf>
    <xf numFmtId="0" fontId="69" fillId="430" borderId="0" xfId="0" applyFont="1" applyFill="1"/>
    <xf numFmtId="0" fontId="69" fillId="431" borderId="0" xfId="0" applyFont="1" applyFill="1"/>
    <xf numFmtId="0" fontId="69" fillId="432" borderId="0" xfId="0" applyFont="1" applyFill="1"/>
    <xf numFmtId="0" fontId="75" fillId="433" borderId="0" xfId="0" applyFont="1" applyFill="1" applyAlignment="1">
      <alignment horizontal="center" vertical="center" wrapText="1"/>
    </xf>
    <xf numFmtId="0" fontId="75" fillId="434" borderId="0" xfId="0" applyFont="1" applyFill="1" applyAlignment="1">
      <alignment horizontal="center" vertical="center" wrapText="1"/>
    </xf>
    <xf numFmtId="0" fontId="75" fillId="435" borderId="0" xfId="0" applyFont="1" applyFill="1" applyAlignment="1">
      <alignment horizontal="center" vertical="center" wrapText="1"/>
    </xf>
    <xf numFmtId="0" fontId="75" fillId="436" borderId="0" xfId="0" applyFont="1" applyFill="1" applyAlignment="1">
      <alignment horizontal="center" vertical="center" wrapText="1"/>
    </xf>
    <xf numFmtId="0" fontId="75" fillId="437" borderId="0" xfId="0" applyFont="1" applyFill="1" applyAlignment="1">
      <alignment horizontal="center" vertical="center" wrapText="1"/>
    </xf>
    <xf numFmtId="0" fontId="75" fillId="438" borderId="0" xfId="0" applyFont="1" applyFill="1" applyAlignment="1">
      <alignment horizontal="center" vertical="center" wrapText="1"/>
    </xf>
    <xf numFmtId="0" fontId="75" fillId="439" borderId="0" xfId="0" applyFont="1" applyFill="1" applyAlignment="1">
      <alignment horizontal="center" vertical="center" wrapText="1"/>
    </xf>
    <xf numFmtId="0" fontId="75" fillId="440" borderId="0" xfId="0" applyFont="1" applyFill="1" applyAlignment="1">
      <alignment horizontal="center" vertical="center" wrapText="1"/>
    </xf>
    <xf numFmtId="0" fontId="75" fillId="441" borderId="0" xfId="0" applyFont="1" applyFill="1" applyAlignment="1">
      <alignment horizontal="center" vertical="center" wrapText="1"/>
    </xf>
    <xf numFmtId="0" fontId="69" fillId="442" borderId="0" xfId="0" applyFont="1" applyFill="1"/>
    <xf numFmtId="0" fontId="69" fillId="443" borderId="0" xfId="0" applyFont="1" applyFill="1"/>
    <xf numFmtId="0" fontId="75" fillId="444" borderId="0" xfId="0" applyFont="1" applyFill="1" applyAlignment="1">
      <alignment horizontal="center" vertical="center" wrapText="1"/>
    </xf>
    <xf numFmtId="0" fontId="75" fillId="445" borderId="0" xfId="0" applyFont="1" applyFill="1" applyAlignment="1">
      <alignment horizontal="center" vertical="center" wrapText="1"/>
    </xf>
    <xf numFmtId="0" fontId="75" fillId="446" borderId="0" xfId="0" applyFont="1" applyFill="1" applyAlignment="1">
      <alignment horizontal="center" vertical="center" wrapText="1"/>
    </xf>
    <xf numFmtId="0" fontId="75" fillId="447" borderId="0" xfId="0" applyFont="1" applyFill="1" applyAlignment="1">
      <alignment horizontal="center" vertical="center" wrapText="1"/>
    </xf>
    <xf numFmtId="0" fontId="75" fillId="448" borderId="0" xfId="0" applyFont="1" applyFill="1" applyAlignment="1">
      <alignment horizontal="center" vertical="center" wrapText="1"/>
    </xf>
    <xf numFmtId="0" fontId="75" fillId="449" borderId="0" xfId="0" applyFont="1" applyFill="1" applyAlignment="1">
      <alignment horizontal="center" vertical="center" wrapText="1"/>
    </xf>
    <xf numFmtId="0" fontId="75" fillId="450" borderId="0" xfId="0" applyFont="1" applyFill="1" applyAlignment="1">
      <alignment horizontal="center" vertical="center" wrapText="1"/>
    </xf>
    <xf numFmtId="0" fontId="75" fillId="451" borderId="0" xfId="0" applyFont="1" applyFill="1" applyAlignment="1">
      <alignment horizontal="center" vertical="center" wrapText="1"/>
    </xf>
    <xf numFmtId="0" fontId="75" fillId="452" borderId="0" xfId="0" applyFont="1" applyFill="1" applyAlignment="1">
      <alignment horizontal="center" vertical="center" wrapText="1"/>
    </xf>
    <xf numFmtId="0" fontId="69" fillId="453" borderId="0" xfId="0" applyFont="1" applyFill="1"/>
    <xf numFmtId="0" fontId="69" fillId="454" borderId="0" xfId="0" applyFont="1" applyFill="1"/>
    <xf numFmtId="0" fontId="69" fillId="455" borderId="0" xfId="0" applyFont="1" applyFill="1"/>
    <xf numFmtId="0" fontId="75" fillId="456" borderId="0" xfId="0" applyFont="1" applyFill="1" applyAlignment="1">
      <alignment horizontal="center" vertical="center" wrapText="1"/>
    </xf>
    <xf numFmtId="0" fontId="75" fillId="457" borderId="0" xfId="0" applyFont="1" applyFill="1" applyAlignment="1">
      <alignment horizontal="center" vertical="center" wrapText="1"/>
    </xf>
    <xf numFmtId="0" fontId="75" fillId="458" borderId="0" xfId="0" applyFont="1" applyFill="1" applyAlignment="1">
      <alignment horizontal="center" vertical="center" wrapText="1"/>
    </xf>
    <xf numFmtId="0" fontId="75" fillId="459" borderId="0" xfId="0" applyFont="1" applyFill="1" applyAlignment="1">
      <alignment horizontal="center" vertical="center" wrapText="1"/>
    </xf>
    <xf numFmtId="0" fontId="75" fillId="460" borderId="0" xfId="0" applyFont="1" applyFill="1" applyAlignment="1">
      <alignment horizontal="center" vertical="center" wrapText="1"/>
    </xf>
    <xf numFmtId="0" fontId="75" fillId="461" borderId="0" xfId="0" applyFont="1" applyFill="1" applyAlignment="1">
      <alignment horizontal="center" vertical="center" wrapText="1"/>
    </xf>
    <xf numFmtId="0" fontId="75" fillId="462" borderId="0" xfId="0" applyFont="1" applyFill="1" applyAlignment="1">
      <alignment horizontal="center" vertical="center" wrapText="1"/>
    </xf>
    <xf numFmtId="0" fontId="75" fillId="463" borderId="0" xfId="0" applyFont="1" applyFill="1" applyAlignment="1">
      <alignment horizontal="center" vertical="center" wrapText="1"/>
    </xf>
    <xf numFmtId="0" fontId="75" fillId="464" borderId="0" xfId="0" applyFont="1" applyFill="1" applyAlignment="1">
      <alignment horizontal="center" vertical="center" wrapText="1"/>
    </xf>
    <xf numFmtId="0" fontId="69" fillId="465" borderId="0" xfId="0" applyFont="1" applyFill="1"/>
    <xf numFmtId="0" fontId="69" fillId="466" borderId="0" xfId="0" applyFont="1" applyFill="1"/>
    <xf numFmtId="0" fontId="69" fillId="467" borderId="0" xfId="0" applyFont="1" applyFill="1"/>
    <xf numFmtId="0" fontId="75" fillId="468" borderId="0" xfId="0" applyFont="1" applyFill="1" applyAlignment="1">
      <alignment horizontal="center" vertical="center" wrapText="1"/>
    </xf>
    <xf numFmtId="0" fontId="75" fillId="469" borderId="0" xfId="0" applyFont="1" applyFill="1" applyAlignment="1">
      <alignment horizontal="center" vertical="center" wrapText="1"/>
    </xf>
    <xf numFmtId="0" fontId="75" fillId="470" borderId="0" xfId="0" applyFont="1" applyFill="1" applyAlignment="1">
      <alignment horizontal="center" vertical="center" wrapText="1"/>
    </xf>
    <xf numFmtId="0" fontId="75" fillId="471" borderId="0" xfId="0" applyFont="1" applyFill="1" applyAlignment="1">
      <alignment horizontal="center" vertical="center" wrapText="1"/>
    </xf>
    <xf numFmtId="0" fontId="75" fillId="472" borderId="0" xfId="0" applyFont="1" applyFill="1" applyAlignment="1">
      <alignment horizontal="center" vertical="center" wrapText="1"/>
    </xf>
    <xf numFmtId="0" fontId="75" fillId="473" borderId="0" xfId="0" applyFont="1" applyFill="1" applyAlignment="1">
      <alignment horizontal="center" vertical="center" wrapText="1"/>
    </xf>
    <xf numFmtId="0" fontId="75" fillId="474" borderId="0" xfId="0" applyFont="1" applyFill="1" applyAlignment="1">
      <alignment horizontal="center" vertical="center" wrapText="1"/>
    </xf>
    <xf numFmtId="0" fontId="75" fillId="475" borderId="0" xfId="0" applyFont="1" applyFill="1" applyAlignment="1">
      <alignment horizontal="center" vertical="center" wrapText="1"/>
    </xf>
    <xf numFmtId="0" fontId="75" fillId="476" borderId="0" xfId="0" applyFont="1" applyFill="1" applyAlignment="1">
      <alignment horizontal="center" vertical="center" wrapText="1"/>
    </xf>
    <xf numFmtId="0" fontId="69" fillId="477" borderId="0" xfId="0" applyFont="1" applyFill="1"/>
    <xf numFmtId="0" fontId="69" fillId="478" borderId="0" xfId="0" applyFont="1" applyFill="1"/>
    <xf numFmtId="0" fontId="69" fillId="479" borderId="0" xfId="0" applyFont="1" applyFill="1"/>
    <xf numFmtId="0" fontId="75" fillId="480" borderId="0" xfId="0" applyFont="1" applyFill="1" applyAlignment="1">
      <alignment horizontal="center" vertical="center" wrapText="1"/>
    </xf>
    <xf numFmtId="0" fontId="75" fillId="481" borderId="0" xfId="0" applyFont="1" applyFill="1" applyAlignment="1">
      <alignment horizontal="center" vertical="center" wrapText="1"/>
    </xf>
    <xf numFmtId="0" fontId="75" fillId="482" borderId="0" xfId="0" applyFont="1" applyFill="1" applyAlignment="1">
      <alignment horizontal="center" vertical="center" wrapText="1"/>
    </xf>
    <xf numFmtId="0" fontId="75" fillId="483" borderId="0" xfId="0" applyFont="1" applyFill="1" applyAlignment="1">
      <alignment horizontal="center" vertical="center" wrapText="1"/>
    </xf>
    <xf numFmtId="0" fontId="75" fillId="484" borderId="0" xfId="0" applyFont="1" applyFill="1" applyAlignment="1">
      <alignment horizontal="center" vertical="center" wrapText="1"/>
    </xf>
    <xf numFmtId="0" fontId="75" fillId="485" borderId="0" xfId="0" applyFont="1" applyFill="1" applyAlignment="1">
      <alignment horizontal="center" vertical="center" wrapText="1"/>
    </xf>
    <xf numFmtId="0" fontId="75" fillId="486" borderId="0" xfId="0" applyFont="1" applyFill="1" applyAlignment="1">
      <alignment horizontal="center" vertical="center" wrapText="1"/>
    </xf>
    <xf numFmtId="0" fontId="75" fillId="487" borderId="0" xfId="0" applyFont="1" applyFill="1" applyAlignment="1">
      <alignment horizontal="center" vertical="center" wrapText="1"/>
    </xf>
    <xf numFmtId="0" fontId="75" fillId="488" borderId="0" xfId="0" applyFont="1" applyFill="1" applyAlignment="1">
      <alignment horizontal="center" vertical="center" wrapText="1"/>
    </xf>
    <xf numFmtId="0" fontId="69" fillId="489" borderId="0" xfId="0" applyFont="1" applyFill="1"/>
    <xf numFmtId="0" fontId="69" fillId="490" borderId="0" xfId="0" applyFont="1" applyFill="1"/>
    <xf numFmtId="0" fontId="69" fillId="491" borderId="0" xfId="0" applyFont="1" applyFill="1"/>
    <xf numFmtId="0" fontId="75" fillId="492" borderId="0" xfId="0" applyFont="1" applyFill="1" applyAlignment="1">
      <alignment horizontal="center" vertical="center" wrapText="1"/>
    </xf>
    <xf numFmtId="0" fontId="75" fillId="493" borderId="0" xfId="0" applyFont="1" applyFill="1" applyAlignment="1">
      <alignment horizontal="center" vertical="center" wrapText="1"/>
    </xf>
    <xf numFmtId="0" fontId="75" fillId="494" borderId="0" xfId="0" applyFont="1" applyFill="1" applyAlignment="1">
      <alignment horizontal="center" vertical="center" wrapText="1"/>
    </xf>
    <xf numFmtId="0" fontId="75" fillId="495" borderId="0" xfId="0" applyFont="1" applyFill="1" applyAlignment="1">
      <alignment horizontal="center" vertical="center" wrapText="1"/>
    </xf>
    <xf numFmtId="0" fontId="75" fillId="496" borderId="0" xfId="0" applyFont="1" applyFill="1" applyAlignment="1">
      <alignment horizontal="center" vertical="center" wrapText="1"/>
    </xf>
    <xf numFmtId="0" fontId="75" fillId="497" borderId="0" xfId="0" applyFont="1" applyFill="1" applyAlignment="1">
      <alignment horizontal="center" vertical="center" wrapText="1"/>
    </xf>
    <xf numFmtId="0" fontId="75" fillId="498" borderId="0" xfId="0" applyFont="1" applyFill="1" applyAlignment="1">
      <alignment horizontal="center" vertical="center" wrapText="1"/>
    </xf>
    <xf numFmtId="0" fontId="75" fillId="499" borderId="0" xfId="0" applyFont="1" applyFill="1" applyAlignment="1">
      <alignment horizontal="center" vertical="center" wrapText="1"/>
    </xf>
    <xf numFmtId="0" fontId="75" fillId="500" borderId="0" xfId="0" applyFont="1" applyFill="1" applyAlignment="1">
      <alignment horizontal="center" vertical="center" wrapText="1"/>
    </xf>
    <xf numFmtId="0" fontId="69" fillId="501" borderId="0" xfId="0" applyFont="1" applyFill="1"/>
    <xf numFmtId="0" fontId="69" fillId="502" borderId="0" xfId="0" applyFont="1" applyFill="1"/>
    <xf numFmtId="0" fontId="69" fillId="503" borderId="0" xfId="0" applyFont="1" applyFill="1"/>
    <xf numFmtId="0" fontId="75" fillId="504" borderId="0" xfId="0" applyFont="1" applyFill="1" applyAlignment="1">
      <alignment horizontal="center" vertical="center" wrapText="1"/>
    </xf>
    <xf numFmtId="0" fontId="75" fillId="505" borderId="0" xfId="0" applyFont="1" applyFill="1" applyAlignment="1">
      <alignment horizontal="center" vertical="center" wrapText="1"/>
    </xf>
    <xf numFmtId="0" fontId="75" fillId="506" borderId="0" xfId="0" applyFont="1" applyFill="1" applyAlignment="1">
      <alignment horizontal="center" vertical="center" wrapText="1"/>
    </xf>
    <xf numFmtId="0" fontId="75" fillId="507" borderId="0" xfId="0" applyFont="1" applyFill="1" applyAlignment="1">
      <alignment horizontal="center" vertical="center" wrapText="1"/>
    </xf>
    <xf numFmtId="0" fontId="75" fillId="508" borderId="0" xfId="0" applyFont="1" applyFill="1" applyAlignment="1">
      <alignment horizontal="center" vertical="center" wrapText="1"/>
    </xf>
    <xf numFmtId="0" fontId="75" fillId="509" borderId="0" xfId="0" applyFont="1" applyFill="1" applyAlignment="1">
      <alignment horizontal="center" vertical="center" wrapText="1"/>
    </xf>
    <xf numFmtId="0" fontId="75" fillId="510" borderId="0" xfId="0" applyFont="1" applyFill="1" applyAlignment="1">
      <alignment horizontal="center" vertical="center" wrapText="1"/>
    </xf>
    <xf numFmtId="0" fontId="75" fillId="511" borderId="0" xfId="0" applyFont="1" applyFill="1" applyAlignment="1">
      <alignment horizontal="center" vertical="center" wrapText="1"/>
    </xf>
    <xf numFmtId="0" fontId="0" fillId="512" borderId="0" xfId="0" applyFill="1" applyAlignment="1">
      <alignment horizontal="center" vertical="center" wrapText="1"/>
    </xf>
    <xf numFmtId="0" fontId="69" fillId="513" borderId="0" xfId="0" applyFont="1" applyFill="1"/>
    <xf numFmtId="0" fontId="69" fillId="514" borderId="0" xfId="0" applyFont="1" applyFill="1"/>
    <xf numFmtId="0" fontId="69" fillId="515" borderId="0" xfId="0" applyFont="1" applyFill="1"/>
    <xf numFmtId="0" fontId="75" fillId="516" borderId="0" xfId="0" applyFont="1" applyFill="1" applyAlignment="1">
      <alignment horizontal="center" vertical="center" wrapText="1"/>
    </xf>
    <xf numFmtId="0" fontId="75" fillId="517" borderId="0" xfId="0" applyFont="1" applyFill="1" applyAlignment="1">
      <alignment horizontal="center" vertical="center" wrapText="1"/>
    </xf>
    <xf numFmtId="0" fontId="75" fillId="518" borderId="0" xfId="0" applyFont="1" applyFill="1" applyAlignment="1">
      <alignment horizontal="center" vertical="center" wrapText="1"/>
    </xf>
    <xf numFmtId="0" fontId="75" fillId="519" borderId="0" xfId="0" applyFont="1" applyFill="1" applyAlignment="1">
      <alignment horizontal="center" vertical="center" wrapText="1"/>
    </xf>
    <xf numFmtId="0" fontId="75" fillId="520" borderId="0" xfId="0" applyFont="1" applyFill="1" applyAlignment="1">
      <alignment horizontal="center" vertical="center" wrapText="1"/>
    </xf>
    <xf numFmtId="0" fontId="75" fillId="521" borderId="0" xfId="0" applyFont="1" applyFill="1" applyAlignment="1">
      <alignment horizontal="center" vertical="center" wrapText="1"/>
    </xf>
    <xf numFmtId="0" fontId="75" fillId="522" borderId="0" xfId="0" applyFont="1" applyFill="1" applyAlignment="1">
      <alignment horizontal="center" vertical="center" wrapText="1"/>
    </xf>
    <xf numFmtId="0" fontId="0" fillId="523" borderId="0" xfId="0" applyFill="1" applyAlignment="1">
      <alignment horizontal="center" vertical="center" wrapText="1"/>
    </xf>
    <xf numFmtId="0" fontId="0" fillId="524" borderId="0" xfId="0" applyFill="1" applyAlignment="1">
      <alignment horizontal="center" vertical="center" wrapText="1"/>
    </xf>
    <xf numFmtId="0" fontId="69" fillId="525" borderId="0" xfId="0" applyFont="1" applyFill="1"/>
    <xf numFmtId="0" fontId="69" fillId="526" borderId="0" xfId="0" applyFont="1" applyFill="1"/>
    <xf numFmtId="0" fontId="69" fillId="527" borderId="0" xfId="0" applyFont="1" applyFill="1"/>
    <xf numFmtId="0" fontId="75" fillId="528" borderId="0" xfId="0" applyFont="1" applyFill="1" applyAlignment="1">
      <alignment horizontal="center" vertical="center" wrapText="1"/>
    </xf>
    <xf numFmtId="0" fontId="75" fillId="529" borderId="0" xfId="0" applyFont="1" applyFill="1" applyAlignment="1">
      <alignment horizontal="center" vertical="center" wrapText="1"/>
    </xf>
    <xf numFmtId="0" fontId="75" fillId="530" borderId="0" xfId="0" applyFont="1" applyFill="1" applyAlignment="1">
      <alignment horizontal="center" vertical="center" wrapText="1"/>
    </xf>
    <xf numFmtId="0" fontId="75" fillId="531" borderId="0" xfId="0" applyFont="1" applyFill="1" applyAlignment="1">
      <alignment horizontal="center" vertical="center" wrapText="1"/>
    </xf>
    <xf numFmtId="0" fontId="75" fillId="532" borderId="0" xfId="0" applyFont="1" applyFill="1" applyAlignment="1">
      <alignment horizontal="center" vertical="center" wrapText="1"/>
    </xf>
    <xf numFmtId="0" fontId="75" fillId="533" borderId="0" xfId="0" applyFont="1" applyFill="1" applyAlignment="1">
      <alignment horizontal="center" vertical="center" wrapText="1"/>
    </xf>
    <xf numFmtId="0" fontId="0" fillId="534" borderId="0" xfId="0" applyFill="1" applyAlignment="1">
      <alignment horizontal="center" vertical="center" wrapText="1"/>
    </xf>
    <xf numFmtId="0" fontId="0" fillId="535" borderId="0" xfId="0" applyFill="1" applyAlignment="1">
      <alignment horizontal="center" vertical="center" wrapText="1"/>
    </xf>
    <xf numFmtId="0" fontId="0" fillId="536" borderId="0" xfId="0" applyFill="1" applyAlignment="1">
      <alignment horizontal="center" vertical="center" wrapText="1"/>
    </xf>
    <xf numFmtId="0" fontId="69" fillId="537" borderId="0" xfId="0" applyFont="1" applyFill="1"/>
    <xf numFmtId="0" fontId="69" fillId="538" borderId="0" xfId="0" applyFont="1" applyFill="1"/>
    <xf numFmtId="0" fontId="69" fillId="539" borderId="0" xfId="0" applyFont="1" applyFill="1"/>
    <xf numFmtId="0" fontId="75" fillId="540" borderId="0" xfId="0" applyFont="1" applyFill="1" applyAlignment="1">
      <alignment horizontal="center" vertical="center" wrapText="1"/>
    </xf>
    <xf numFmtId="0" fontId="75" fillId="541" borderId="0" xfId="0" applyFont="1" applyFill="1" applyAlignment="1">
      <alignment horizontal="center" vertical="center" wrapText="1"/>
    </xf>
    <xf numFmtId="0" fontId="75" fillId="542" borderId="0" xfId="0" applyFont="1" applyFill="1" applyAlignment="1">
      <alignment horizontal="center" vertical="center" wrapText="1"/>
    </xf>
    <xf numFmtId="0" fontId="75" fillId="543" borderId="0" xfId="0" applyFont="1" applyFill="1" applyAlignment="1">
      <alignment horizontal="center" vertical="center" wrapText="1"/>
    </xf>
    <xf numFmtId="0" fontId="75" fillId="544" borderId="0" xfId="0" applyFont="1" applyFill="1" applyAlignment="1">
      <alignment horizontal="center" vertical="center" wrapText="1"/>
    </xf>
    <xf numFmtId="0" fontId="75" fillId="545" borderId="0" xfId="0" applyFont="1" applyFill="1" applyAlignment="1">
      <alignment horizontal="center" vertical="center" wrapText="1"/>
    </xf>
    <xf numFmtId="0" fontId="75" fillId="546" borderId="0" xfId="0" applyFont="1" applyFill="1" applyAlignment="1">
      <alignment horizontal="center" vertical="center" wrapText="1"/>
    </xf>
    <xf numFmtId="0" fontId="75" fillId="547" borderId="0" xfId="0" applyFont="1" applyFill="1" applyAlignment="1">
      <alignment horizontal="center" vertical="center" wrapText="1"/>
    </xf>
    <xf numFmtId="0" fontId="75" fillId="548" borderId="0" xfId="0" applyFont="1" applyFill="1" applyAlignment="1">
      <alignment horizontal="center" vertical="center" wrapText="1"/>
    </xf>
    <xf numFmtId="0" fontId="69" fillId="549" borderId="0" xfId="0" applyFont="1" applyFill="1"/>
    <xf numFmtId="0" fontId="69" fillId="550" borderId="0" xfId="0" applyFont="1" applyFill="1"/>
    <xf numFmtId="0" fontId="69" fillId="551" borderId="0" xfId="0" applyFont="1" applyFill="1"/>
    <xf numFmtId="0" fontId="75" fillId="552" borderId="0" xfId="0" applyFont="1" applyFill="1" applyAlignment="1">
      <alignment horizontal="center" vertical="center" wrapText="1"/>
    </xf>
    <xf numFmtId="0" fontId="75" fillId="553" borderId="0" xfId="0" applyFont="1" applyFill="1" applyAlignment="1">
      <alignment horizontal="center" vertical="center" wrapText="1"/>
    </xf>
    <xf numFmtId="0" fontId="75" fillId="554" borderId="0" xfId="0" applyFont="1" applyFill="1" applyAlignment="1">
      <alignment horizontal="center" vertical="center" wrapText="1"/>
    </xf>
    <xf numFmtId="0" fontId="75" fillId="555" borderId="0" xfId="0" applyFont="1" applyFill="1" applyAlignment="1">
      <alignment horizontal="center" vertical="center" wrapText="1"/>
    </xf>
    <xf numFmtId="0" fontId="75" fillId="556" borderId="0" xfId="0" applyFont="1" applyFill="1" applyAlignment="1">
      <alignment horizontal="center" vertical="center" wrapText="1"/>
    </xf>
    <xf numFmtId="0" fontId="75" fillId="557" borderId="0" xfId="0" applyFont="1" applyFill="1" applyAlignment="1">
      <alignment horizontal="center" vertical="center" wrapText="1"/>
    </xf>
    <xf numFmtId="0" fontId="75" fillId="558" borderId="0" xfId="0" applyFont="1" applyFill="1" applyAlignment="1">
      <alignment horizontal="center" vertical="center" wrapText="1"/>
    </xf>
    <xf numFmtId="0" fontId="75" fillId="559" borderId="0" xfId="0" applyFont="1" applyFill="1" applyAlignment="1">
      <alignment horizontal="center" vertical="center" wrapText="1"/>
    </xf>
    <xf numFmtId="0" fontId="75" fillId="560" borderId="0" xfId="0" applyFont="1" applyFill="1" applyAlignment="1">
      <alignment horizontal="center" vertical="center" wrapText="1"/>
    </xf>
    <xf numFmtId="0" fontId="69" fillId="561" borderId="0" xfId="0" applyFont="1" applyFill="1"/>
    <xf numFmtId="0" fontId="69" fillId="562" borderId="0" xfId="0" applyFont="1" applyFill="1"/>
    <xf numFmtId="0" fontId="69" fillId="563" borderId="0" xfId="0" applyFont="1" applyFill="1"/>
    <xf numFmtId="0" fontId="75" fillId="564" borderId="0" xfId="0" applyFont="1" applyFill="1" applyAlignment="1">
      <alignment horizontal="center" vertical="center" wrapText="1"/>
    </xf>
    <xf numFmtId="0" fontId="75" fillId="565" borderId="0" xfId="0" applyFont="1" applyFill="1" applyAlignment="1">
      <alignment horizontal="center" vertical="center" wrapText="1"/>
    </xf>
    <xf numFmtId="0" fontId="75" fillId="243" borderId="0" xfId="0" applyFont="1" applyFill="1" applyAlignment="1">
      <alignment horizontal="center" vertical="center" wrapText="1"/>
    </xf>
    <xf numFmtId="0" fontId="75" fillId="566" borderId="0" xfId="0" applyFont="1" applyFill="1" applyAlignment="1">
      <alignment horizontal="center" vertical="center" wrapText="1"/>
    </xf>
    <xf numFmtId="0" fontId="75" fillId="567" borderId="0" xfId="0" applyFont="1" applyFill="1" applyAlignment="1">
      <alignment horizontal="center" vertical="center" wrapText="1"/>
    </xf>
    <xf numFmtId="0" fontId="75" fillId="568" borderId="0" xfId="0" applyFont="1" applyFill="1" applyAlignment="1">
      <alignment horizontal="center" vertical="center" wrapText="1"/>
    </xf>
    <xf numFmtId="0" fontId="75" fillId="569" borderId="0" xfId="0" applyFont="1" applyFill="1" applyAlignment="1">
      <alignment horizontal="center" vertical="center" wrapText="1"/>
    </xf>
    <xf numFmtId="0" fontId="75" fillId="570" borderId="0" xfId="0" applyFont="1" applyFill="1" applyAlignment="1">
      <alignment horizontal="center" vertical="center" wrapText="1"/>
    </xf>
    <xf numFmtId="0" fontId="75" fillId="571" borderId="0" xfId="0" applyFont="1" applyFill="1" applyAlignment="1">
      <alignment horizontal="center" vertical="center" wrapText="1"/>
    </xf>
    <xf numFmtId="0" fontId="69" fillId="572" borderId="0" xfId="0" applyFont="1" applyFill="1"/>
    <xf numFmtId="0" fontId="69" fillId="573" borderId="0" xfId="0" applyFont="1" applyFill="1"/>
    <xf numFmtId="0" fontId="69" fillId="574" borderId="0" xfId="0" applyFont="1" applyFill="1"/>
    <xf numFmtId="0" fontId="75" fillId="575" borderId="0" xfId="0" applyFont="1" applyFill="1" applyAlignment="1">
      <alignment horizontal="center" vertical="center" wrapText="1"/>
    </xf>
    <xf numFmtId="0" fontId="75" fillId="576" borderId="0" xfId="0" applyFont="1" applyFill="1" applyAlignment="1">
      <alignment horizontal="center" vertical="center" wrapText="1"/>
    </xf>
    <xf numFmtId="0" fontId="75" fillId="577" borderId="0" xfId="0" applyFont="1" applyFill="1" applyAlignment="1">
      <alignment horizontal="center" vertical="center" wrapText="1"/>
    </xf>
    <xf numFmtId="0" fontId="75" fillId="578" borderId="0" xfId="0" applyFont="1" applyFill="1" applyAlignment="1">
      <alignment horizontal="center" vertical="center" wrapText="1"/>
    </xf>
    <xf numFmtId="0" fontId="75" fillId="579" borderId="0" xfId="0" applyFont="1" applyFill="1" applyAlignment="1">
      <alignment horizontal="center" vertical="center" wrapText="1"/>
    </xf>
    <xf numFmtId="0" fontId="75" fillId="580" borderId="0" xfId="0" applyFont="1" applyFill="1" applyAlignment="1">
      <alignment horizontal="center" vertical="center" wrapText="1"/>
    </xf>
    <xf numFmtId="0" fontId="75" fillId="581" borderId="0" xfId="0" applyFont="1" applyFill="1" applyAlignment="1">
      <alignment horizontal="center" vertical="center" wrapText="1"/>
    </xf>
    <xf numFmtId="0" fontId="75" fillId="582" borderId="0" xfId="0" applyFont="1" applyFill="1" applyAlignment="1">
      <alignment horizontal="center" vertical="center" wrapText="1"/>
    </xf>
    <xf numFmtId="0" fontId="75" fillId="583" borderId="0" xfId="0" applyFont="1" applyFill="1" applyAlignment="1">
      <alignment horizontal="center" vertical="center" wrapText="1"/>
    </xf>
    <xf numFmtId="0" fontId="69" fillId="584" borderId="0" xfId="0" applyFont="1" applyFill="1"/>
    <xf numFmtId="0" fontId="69" fillId="585" borderId="0" xfId="0" applyFont="1" applyFill="1"/>
    <xf numFmtId="0" fontId="69" fillId="586" borderId="0" xfId="0" applyFont="1" applyFill="1"/>
    <xf numFmtId="0" fontId="75" fillId="587" borderId="0" xfId="0" applyFont="1" applyFill="1" applyAlignment="1">
      <alignment horizontal="center" vertical="center" wrapText="1"/>
    </xf>
    <xf numFmtId="0" fontId="75" fillId="588" borderId="0" xfId="0" applyFont="1" applyFill="1" applyAlignment="1">
      <alignment horizontal="center" vertical="center" wrapText="1"/>
    </xf>
    <xf numFmtId="0" fontId="75" fillId="589" borderId="0" xfId="0" applyFont="1" applyFill="1" applyAlignment="1">
      <alignment horizontal="center" vertical="center" wrapText="1"/>
    </xf>
    <xf numFmtId="0" fontId="75" fillId="590" borderId="0" xfId="0" applyFont="1" applyFill="1" applyAlignment="1">
      <alignment horizontal="center" vertical="center" wrapText="1"/>
    </xf>
    <xf numFmtId="0" fontId="75" fillId="591" borderId="0" xfId="0" applyFont="1" applyFill="1" applyAlignment="1">
      <alignment horizontal="center" vertical="center" wrapText="1"/>
    </xf>
    <xf numFmtId="0" fontId="75" fillId="592" borderId="0" xfId="0" applyFont="1" applyFill="1" applyAlignment="1">
      <alignment horizontal="center" vertical="center" wrapText="1"/>
    </xf>
    <xf numFmtId="0" fontId="75" fillId="593" borderId="0" xfId="0" applyFont="1" applyFill="1" applyAlignment="1">
      <alignment horizontal="center" vertical="center" wrapText="1"/>
    </xf>
    <xf numFmtId="0" fontId="75" fillId="594" borderId="0" xfId="0" applyFont="1" applyFill="1" applyAlignment="1">
      <alignment horizontal="center" vertical="center" wrapText="1"/>
    </xf>
    <xf numFmtId="0" fontId="75" fillId="595" borderId="0" xfId="0" applyFont="1" applyFill="1" applyAlignment="1">
      <alignment horizontal="center" vertical="center" wrapText="1"/>
    </xf>
    <xf numFmtId="0" fontId="69" fillId="596" borderId="0" xfId="0" applyFont="1" applyFill="1"/>
    <xf numFmtId="0" fontId="69" fillId="597" borderId="0" xfId="0" applyFont="1" applyFill="1"/>
    <xf numFmtId="0" fontId="69" fillId="598" borderId="0" xfId="0" applyFont="1" applyFill="1"/>
    <xf numFmtId="0" fontId="75" fillId="599" borderId="0" xfId="0" applyFont="1" applyFill="1" applyAlignment="1">
      <alignment horizontal="center" vertical="center" wrapText="1"/>
    </xf>
    <xf numFmtId="0" fontId="75" fillId="600" borderId="0" xfId="0" applyFont="1" applyFill="1" applyAlignment="1">
      <alignment horizontal="center" vertical="center" wrapText="1"/>
    </xf>
    <xf numFmtId="0" fontId="75" fillId="601" borderId="0" xfId="0" applyFont="1" applyFill="1" applyAlignment="1">
      <alignment horizontal="center" vertical="center" wrapText="1"/>
    </xf>
    <xf numFmtId="0" fontId="75" fillId="602" borderId="0" xfId="0" applyFont="1" applyFill="1" applyAlignment="1">
      <alignment horizontal="center" vertical="center" wrapText="1"/>
    </xf>
    <xf numFmtId="0" fontId="75" fillId="603" borderId="0" xfId="0" applyFont="1" applyFill="1" applyAlignment="1">
      <alignment horizontal="center" vertical="center" wrapText="1"/>
    </xf>
    <xf numFmtId="0" fontId="75" fillId="604" borderId="0" xfId="0" applyFont="1" applyFill="1" applyAlignment="1">
      <alignment horizontal="center" vertical="center" wrapText="1"/>
    </xf>
    <xf numFmtId="0" fontId="75" fillId="605" borderId="0" xfId="0" applyFont="1" applyFill="1" applyAlignment="1">
      <alignment horizontal="center" vertical="center" wrapText="1"/>
    </xf>
    <xf numFmtId="0" fontId="75" fillId="606" borderId="0" xfId="0" applyFont="1" applyFill="1" applyAlignment="1">
      <alignment horizontal="center" vertical="center" wrapText="1"/>
    </xf>
    <xf numFmtId="0" fontId="0" fillId="607" borderId="0" xfId="0" applyFill="1" applyAlignment="1">
      <alignment horizontal="center" vertical="center" wrapText="1"/>
    </xf>
    <xf numFmtId="0" fontId="69" fillId="608" borderId="0" xfId="0" applyFont="1" applyFill="1"/>
    <xf numFmtId="0" fontId="69" fillId="609" borderId="0" xfId="0" applyFont="1" applyFill="1"/>
    <xf numFmtId="0" fontId="69" fillId="610" borderId="0" xfId="0" applyFont="1" applyFill="1"/>
    <xf numFmtId="0" fontId="75" fillId="611" borderId="0" xfId="0" applyFont="1" applyFill="1" applyAlignment="1">
      <alignment horizontal="center" vertical="center" wrapText="1"/>
    </xf>
    <xf numFmtId="0" fontId="75" fillId="612" borderId="0" xfId="0" applyFont="1" applyFill="1" applyAlignment="1">
      <alignment horizontal="center" vertical="center" wrapText="1"/>
    </xf>
    <xf numFmtId="0" fontId="75" fillId="613" borderId="0" xfId="0" applyFont="1" applyFill="1" applyAlignment="1">
      <alignment horizontal="center" vertical="center" wrapText="1"/>
    </xf>
    <xf numFmtId="0" fontId="75" fillId="614" borderId="0" xfId="0" applyFont="1" applyFill="1" applyAlignment="1">
      <alignment horizontal="center" vertical="center" wrapText="1"/>
    </xf>
    <xf numFmtId="0" fontId="75" fillId="615" borderId="0" xfId="0" applyFont="1" applyFill="1" applyAlignment="1">
      <alignment horizontal="center" vertical="center" wrapText="1"/>
    </xf>
    <xf numFmtId="0" fontId="75" fillId="616" borderId="0" xfId="0" applyFont="1" applyFill="1" applyAlignment="1">
      <alignment horizontal="center" vertical="center" wrapText="1"/>
    </xf>
    <xf numFmtId="0" fontId="75" fillId="617" borderId="0" xfId="0" applyFont="1" applyFill="1" applyAlignment="1">
      <alignment horizontal="center" vertical="center" wrapText="1"/>
    </xf>
    <xf numFmtId="0" fontId="0" fillId="618" borderId="0" xfId="0" applyFill="1" applyAlignment="1">
      <alignment horizontal="center" vertical="center" wrapText="1"/>
    </xf>
    <xf numFmtId="0" fontId="0" fillId="619" borderId="0" xfId="0" applyFill="1" applyAlignment="1">
      <alignment horizontal="center" vertical="center" wrapText="1"/>
    </xf>
    <xf numFmtId="0" fontId="69" fillId="620" borderId="0" xfId="0" applyFont="1" applyFill="1"/>
    <xf numFmtId="0" fontId="69" fillId="621" borderId="0" xfId="0" applyFont="1" applyFill="1"/>
    <xf numFmtId="0" fontId="69" fillId="622" borderId="0" xfId="0" applyFont="1" applyFill="1"/>
    <xf numFmtId="0" fontId="75" fillId="623" borderId="0" xfId="0" applyFont="1" applyFill="1" applyAlignment="1">
      <alignment horizontal="center" vertical="center" wrapText="1"/>
    </xf>
    <xf numFmtId="0" fontId="75" fillId="624" borderId="0" xfId="0" applyFont="1" applyFill="1" applyAlignment="1">
      <alignment horizontal="center" vertical="center" wrapText="1"/>
    </xf>
    <xf numFmtId="0" fontId="75" fillId="625" borderId="0" xfId="0" applyFont="1" applyFill="1" applyAlignment="1">
      <alignment horizontal="center" vertical="center" wrapText="1"/>
    </xf>
    <xf numFmtId="0" fontId="75" fillId="626" borderId="0" xfId="0" applyFont="1" applyFill="1" applyAlignment="1">
      <alignment horizontal="center" vertical="center" wrapText="1"/>
    </xf>
    <xf numFmtId="0" fontId="75" fillId="627" borderId="0" xfId="0" applyFont="1" applyFill="1" applyAlignment="1">
      <alignment horizontal="center" vertical="center" wrapText="1"/>
    </xf>
    <xf numFmtId="0" fontId="75" fillId="628" borderId="0" xfId="0" applyFont="1" applyFill="1" applyAlignment="1">
      <alignment horizontal="center" vertical="center" wrapText="1"/>
    </xf>
    <xf numFmtId="0" fontId="0" fillId="629" borderId="0" xfId="0" applyFill="1" applyAlignment="1">
      <alignment horizontal="center" vertical="center" wrapText="1"/>
    </xf>
    <xf numFmtId="0" fontId="0" fillId="630" borderId="0" xfId="0" applyFill="1" applyAlignment="1">
      <alignment horizontal="center" vertical="center" wrapText="1"/>
    </xf>
    <xf numFmtId="0" fontId="0" fillId="631" borderId="0" xfId="0" applyFill="1" applyAlignment="1">
      <alignment horizontal="center" vertical="center" wrapText="1"/>
    </xf>
    <xf numFmtId="0" fontId="69" fillId="632" borderId="0" xfId="0" applyFont="1" applyFill="1"/>
    <xf numFmtId="0" fontId="69" fillId="633" borderId="0" xfId="0" applyFont="1" applyFill="1"/>
    <xf numFmtId="0" fontId="69" fillId="634" borderId="0" xfId="0" applyFont="1" applyFill="1"/>
    <xf numFmtId="0" fontId="75" fillId="635" borderId="0" xfId="0" applyFont="1" applyFill="1" applyAlignment="1">
      <alignment horizontal="center" vertical="center" wrapText="1"/>
    </xf>
    <xf numFmtId="0" fontId="75" fillId="636" borderId="0" xfId="0" applyFont="1" applyFill="1" applyAlignment="1">
      <alignment horizontal="center" vertical="center" wrapText="1"/>
    </xf>
    <xf numFmtId="0" fontId="75" fillId="637" borderId="0" xfId="0" applyFont="1" applyFill="1" applyAlignment="1">
      <alignment horizontal="center" vertical="center" wrapText="1"/>
    </xf>
    <xf numFmtId="0" fontId="75" fillId="638" borderId="0" xfId="0" applyFont="1" applyFill="1" applyAlignment="1">
      <alignment horizontal="center" vertical="center" wrapText="1"/>
    </xf>
    <xf numFmtId="0" fontId="75" fillId="639" borderId="0" xfId="0" applyFont="1" applyFill="1" applyAlignment="1">
      <alignment horizontal="center" vertical="center" wrapText="1"/>
    </xf>
    <xf numFmtId="0" fontId="0" fillId="640" borderId="0" xfId="0" applyFill="1" applyAlignment="1">
      <alignment horizontal="center" vertical="center" wrapText="1"/>
    </xf>
    <xf numFmtId="0" fontId="0" fillId="641" borderId="0" xfId="0" applyFill="1" applyAlignment="1">
      <alignment horizontal="center" vertical="center" wrapText="1"/>
    </xf>
    <xf numFmtId="0" fontId="0" fillId="642" borderId="0" xfId="0" applyFill="1" applyAlignment="1">
      <alignment horizontal="center" vertical="center" wrapText="1"/>
    </xf>
    <xf numFmtId="0" fontId="0" fillId="643" borderId="0" xfId="0" applyFill="1" applyAlignment="1">
      <alignment horizontal="center" vertical="center" wrapText="1"/>
    </xf>
    <xf numFmtId="0" fontId="69" fillId="644" borderId="0" xfId="0" applyFont="1" applyFill="1"/>
    <xf numFmtId="0" fontId="69" fillId="645" borderId="0" xfId="0" applyFont="1" applyFill="1"/>
    <xf numFmtId="0" fontId="69" fillId="646" borderId="0" xfId="0" applyFont="1" applyFill="1"/>
    <xf numFmtId="0" fontId="75" fillId="647" borderId="0" xfId="0" applyFont="1" applyFill="1" applyAlignment="1">
      <alignment horizontal="center" vertical="center" wrapText="1"/>
    </xf>
    <xf numFmtId="0" fontId="75" fillId="648" borderId="0" xfId="0" applyFont="1" applyFill="1" applyAlignment="1">
      <alignment horizontal="center" vertical="center" wrapText="1"/>
    </xf>
    <xf numFmtId="0" fontId="75" fillId="649" borderId="0" xfId="0" applyFont="1" applyFill="1" applyAlignment="1">
      <alignment horizontal="center" vertical="center" wrapText="1"/>
    </xf>
    <xf numFmtId="0" fontId="75" fillId="650" borderId="0" xfId="0" applyFont="1" applyFill="1" applyAlignment="1">
      <alignment horizontal="center" vertical="center" wrapText="1"/>
    </xf>
    <xf numFmtId="0" fontId="75" fillId="651" borderId="0" xfId="0" applyFont="1" applyFill="1" applyAlignment="1">
      <alignment horizontal="center" vertical="center" wrapText="1"/>
    </xf>
    <xf numFmtId="0" fontId="75" fillId="652" borderId="0" xfId="0" applyFont="1" applyFill="1" applyAlignment="1">
      <alignment horizontal="center" vertical="center" wrapText="1"/>
    </xf>
    <xf numFmtId="0" fontId="75" fillId="653" borderId="0" xfId="0" applyFont="1" applyFill="1" applyAlignment="1">
      <alignment horizontal="center" vertical="center" wrapText="1"/>
    </xf>
    <xf numFmtId="0" fontId="75" fillId="654" borderId="0" xfId="0" applyFont="1" applyFill="1" applyAlignment="1">
      <alignment horizontal="center" vertical="center" wrapText="1"/>
    </xf>
    <xf numFmtId="0" fontId="75" fillId="655" borderId="0" xfId="0" applyFont="1" applyFill="1" applyAlignment="1">
      <alignment horizontal="center" vertical="center" wrapText="1"/>
    </xf>
    <xf numFmtId="0" fontId="69" fillId="656" borderId="0" xfId="0" applyFont="1" applyFill="1"/>
    <xf numFmtId="0" fontId="69" fillId="657" borderId="0" xfId="0" applyFont="1" applyFill="1"/>
    <xf numFmtId="0" fontId="69" fillId="658" borderId="0" xfId="0" applyFont="1" applyFill="1"/>
    <xf numFmtId="0" fontId="75" fillId="659" borderId="0" xfId="0" applyFont="1" applyFill="1" applyAlignment="1">
      <alignment horizontal="center" vertical="center" wrapText="1"/>
    </xf>
    <xf numFmtId="0" fontId="75" fillId="660" borderId="0" xfId="0" applyFont="1" applyFill="1" applyAlignment="1">
      <alignment horizontal="center" vertical="center" wrapText="1"/>
    </xf>
    <xf numFmtId="0" fontId="75" fillId="661" borderId="0" xfId="0" applyFont="1" applyFill="1" applyAlignment="1">
      <alignment horizontal="center" vertical="center" wrapText="1"/>
    </xf>
    <xf numFmtId="0" fontId="75" fillId="662" borderId="0" xfId="0" applyFont="1" applyFill="1" applyAlignment="1">
      <alignment horizontal="center" vertical="center" wrapText="1"/>
    </xf>
    <xf numFmtId="0" fontId="75" fillId="663" borderId="0" xfId="0" applyFont="1" applyFill="1" applyAlignment="1">
      <alignment horizontal="center" vertical="center" wrapText="1"/>
    </xf>
    <xf numFmtId="0" fontId="75" fillId="664" borderId="0" xfId="0" applyFont="1" applyFill="1" applyAlignment="1">
      <alignment horizontal="center" vertical="center" wrapText="1"/>
    </xf>
    <xf numFmtId="0" fontId="75" fillId="665" borderId="0" xfId="0" applyFont="1" applyFill="1" applyAlignment="1">
      <alignment horizontal="center" vertical="center" wrapText="1"/>
    </xf>
    <xf numFmtId="0" fontId="75" fillId="666" borderId="0" xfId="0" applyFont="1" applyFill="1" applyAlignment="1">
      <alignment horizontal="center" vertical="center" wrapText="1"/>
    </xf>
    <xf numFmtId="0" fontId="75" fillId="667" borderId="0" xfId="0" applyFont="1" applyFill="1" applyAlignment="1">
      <alignment horizontal="center" vertical="center" wrapText="1"/>
    </xf>
    <xf numFmtId="0" fontId="69" fillId="668" borderId="0" xfId="0" applyFont="1" applyFill="1"/>
    <xf numFmtId="0" fontId="69" fillId="669" borderId="0" xfId="0" applyFont="1" applyFill="1"/>
    <xf numFmtId="0" fontId="69" fillId="670" borderId="0" xfId="0" applyFont="1" applyFill="1"/>
    <xf numFmtId="0" fontId="75" fillId="671" borderId="0" xfId="0" applyFont="1" applyFill="1" applyAlignment="1">
      <alignment horizontal="center" vertical="center" wrapText="1"/>
    </xf>
    <xf numFmtId="0" fontId="75" fillId="672" borderId="0" xfId="0" applyFont="1" applyFill="1" applyAlignment="1">
      <alignment horizontal="center" vertical="center" wrapText="1"/>
    </xf>
    <xf numFmtId="0" fontId="75" fillId="673" borderId="0" xfId="0" applyFont="1" applyFill="1" applyAlignment="1">
      <alignment horizontal="center" vertical="center" wrapText="1"/>
    </xf>
    <xf numFmtId="0" fontId="75" fillId="674" borderId="0" xfId="0" applyFont="1" applyFill="1" applyAlignment="1">
      <alignment horizontal="center" vertical="center" wrapText="1"/>
    </xf>
    <xf numFmtId="0" fontId="75" fillId="675" borderId="0" xfId="0" applyFont="1" applyFill="1" applyAlignment="1">
      <alignment horizontal="center" vertical="center" wrapText="1"/>
    </xf>
    <xf numFmtId="0" fontId="75" fillId="676" borderId="0" xfId="0" applyFont="1" applyFill="1" applyAlignment="1">
      <alignment horizontal="center" vertical="center" wrapText="1"/>
    </xf>
    <xf numFmtId="0" fontId="75" fillId="677" borderId="0" xfId="0" applyFont="1" applyFill="1" applyAlignment="1">
      <alignment horizontal="center" vertical="center" wrapText="1"/>
    </xf>
    <xf numFmtId="0" fontId="75" fillId="678" borderId="0" xfId="0" applyFont="1" applyFill="1" applyAlignment="1">
      <alignment horizontal="center" vertical="center" wrapText="1"/>
    </xf>
    <xf numFmtId="0" fontId="75" fillId="679" borderId="0" xfId="0" applyFont="1" applyFill="1" applyAlignment="1">
      <alignment horizontal="center" vertical="center" wrapText="1"/>
    </xf>
    <xf numFmtId="0" fontId="69" fillId="680" borderId="0" xfId="0" applyFont="1" applyFill="1"/>
    <xf numFmtId="0" fontId="69" fillId="681" borderId="0" xfId="0" applyFont="1" applyFill="1"/>
    <xf numFmtId="0" fontId="69" fillId="682" borderId="0" xfId="0" applyFont="1" applyFill="1"/>
    <xf numFmtId="0" fontId="75" fillId="683" borderId="0" xfId="0" applyFont="1" applyFill="1" applyAlignment="1">
      <alignment horizontal="center" vertical="center" wrapText="1"/>
    </xf>
    <xf numFmtId="0" fontId="75" fillId="684" borderId="0" xfId="0" applyFont="1" applyFill="1" applyAlignment="1">
      <alignment horizontal="center" vertical="center" wrapText="1"/>
    </xf>
    <xf numFmtId="0" fontId="75" fillId="685" borderId="0" xfId="0" applyFont="1" applyFill="1" applyAlignment="1">
      <alignment horizontal="center" vertical="center" wrapText="1"/>
    </xf>
    <xf numFmtId="0" fontId="75" fillId="686" borderId="0" xfId="0" applyFont="1" applyFill="1" applyAlignment="1">
      <alignment horizontal="center" vertical="center" wrapText="1"/>
    </xf>
    <xf numFmtId="0" fontId="75" fillId="687" borderId="0" xfId="0" applyFont="1" applyFill="1" applyAlignment="1">
      <alignment horizontal="center" vertical="center" wrapText="1"/>
    </xf>
    <xf numFmtId="0" fontId="75" fillId="688" borderId="0" xfId="0" applyFont="1" applyFill="1" applyAlignment="1">
      <alignment horizontal="center" vertical="center" wrapText="1"/>
    </xf>
    <xf numFmtId="0" fontId="75" fillId="689" borderId="0" xfId="0" applyFont="1" applyFill="1" applyAlignment="1">
      <alignment horizontal="center" vertical="center" wrapText="1"/>
    </xf>
    <xf numFmtId="0" fontId="75" fillId="690" borderId="0" xfId="0" applyFont="1" applyFill="1" applyAlignment="1">
      <alignment horizontal="center" vertical="center" wrapText="1"/>
    </xf>
    <xf numFmtId="0" fontId="75" fillId="691" borderId="0" xfId="0" applyFont="1" applyFill="1" applyAlignment="1">
      <alignment horizontal="center" vertical="center" wrapText="1"/>
    </xf>
    <xf numFmtId="0" fontId="69" fillId="692" borderId="0" xfId="0" applyFont="1" applyFill="1"/>
    <xf numFmtId="0" fontId="69" fillId="693" borderId="0" xfId="0" applyFont="1" applyFill="1"/>
    <xf numFmtId="0" fontId="69" fillId="694" borderId="0" xfId="0" applyFont="1" applyFill="1"/>
    <xf numFmtId="0" fontId="75" fillId="695" borderId="0" xfId="0" applyFont="1" applyFill="1" applyAlignment="1">
      <alignment horizontal="center" vertical="center" wrapText="1"/>
    </xf>
    <xf numFmtId="0" fontId="75" fillId="696" borderId="0" xfId="0" applyFont="1" applyFill="1" applyAlignment="1">
      <alignment horizontal="center" vertical="center" wrapText="1"/>
    </xf>
    <xf numFmtId="0" fontId="75" fillId="697" borderId="0" xfId="0" applyFont="1" applyFill="1" applyAlignment="1">
      <alignment horizontal="center" vertical="center" wrapText="1"/>
    </xf>
    <xf numFmtId="0" fontId="75" fillId="698" borderId="0" xfId="0" applyFont="1" applyFill="1" applyAlignment="1">
      <alignment horizontal="center" vertical="center" wrapText="1"/>
    </xf>
    <xf numFmtId="0" fontId="75" fillId="699" borderId="0" xfId="0" applyFont="1" applyFill="1" applyAlignment="1">
      <alignment horizontal="center" vertical="center" wrapText="1"/>
    </xf>
    <xf numFmtId="0" fontId="75" fillId="700" borderId="0" xfId="0" applyFont="1" applyFill="1" applyAlignment="1">
      <alignment horizontal="center" vertical="center" wrapText="1"/>
    </xf>
    <xf numFmtId="0" fontId="75" fillId="701" borderId="0" xfId="0" applyFont="1" applyFill="1" applyAlignment="1">
      <alignment horizontal="center" vertical="center" wrapText="1"/>
    </xf>
    <xf numFmtId="0" fontId="75" fillId="702" borderId="0" xfId="0" applyFont="1" applyFill="1" applyAlignment="1">
      <alignment horizontal="center" vertical="center" wrapText="1"/>
    </xf>
    <xf numFmtId="0" fontId="0" fillId="703" borderId="0" xfId="0" applyFill="1" applyAlignment="1">
      <alignment horizontal="center" vertical="center" wrapText="1"/>
    </xf>
    <xf numFmtId="0" fontId="69" fillId="704" borderId="0" xfId="0" applyFont="1" applyFill="1"/>
    <xf numFmtId="0" fontId="69" fillId="705" borderId="0" xfId="0" applyFont="1" applyFill="1"/>
    <xf numFmtId="0" fontId="69" fillId="706" borderId="0" xfId="0" applyFont="1" applyFill="1"/>
    <xf numFmtId="0" fontId="75" fillId="707" borderId="0" xfId="0" applyFont="1" applyFill="1" applyAlignment="1">
      <alignment horizontal="center" vertical="center" wrapText="1"/>
    </xf>
    <xf numFmtId="0" fontId="75" fillId="708" borderId="0" xfId="0" applyFont="1" applyFill="1" applyAlignment="1">
      <alignment horizontal="center" vertical="center" wrapText="1"/>
    </xf>
    <xf numFmtId="0" fontId="75" fillId="709" borderId="0" xfId="0" applyFont="1" applyFill="1" applyAlignment="1">
      <alignment horizontal="center" vertical="center" wrapText="1"/>
    </xf>
    <xf numFmtId="0" fontId="75" fillId="710" borderId="0" xfId="0" applyFont="1" applyFill="1" applyAlignment="1">
      <alignment horizontal="center" vertical="center" wrapText="1"/>
    </xf>
    <xf numFmtId="0" fontId="75" fillId="711" borderId="0" xfId="0" applyFont="1" applyFill="1" applyAlignment="1">
      <alignment horizontal="center" vertical="center" wrapText="1"/>
    </xf>
    <xf numFmtId="0" fontId="75" fillId="712" borderId="0" xfId="0" applyFont="1" applyFill="1" applyAlignment="1">
      <alignment horizontal="center" vertical="center" wrapText="1"/>
    </xf>
    <xf numFmtId="0" fontId="75" fillId="713" borderId="0" xfId="0" applyFont="1" applyFill="1" applyAlignment="1">
      <alignment horizontal="center" vertical="center" wrapText="1"/>
    </xf>
    <xf numFmtId="0" fontId="0" fillId="714" borderId="0" xfId="0" applyFill="1" applyAlignment="1">
      <alignment horizontal="center" vertical="center" wrapText="1"/>
    </xf>
    <xf numFmtId="0" fontId="0" fillId="715" borderId="0" xfId="0" applyFill="1" applyAlignment="1">
      <alignment horizontal="center" vertical="center" wrapText="1"/>
    </xf>
    <xf numFmtId="0" fontId="69" fillId="716" borderId="0" xfId="0" applyFont="1" applyFill="1"/>
    <xf numFmtId="0" fontId="69" fillId="717" borderId="0" xfId="0" applyFont="1" applyFill="1"/>
    <xf numFmtId="0" fontId="69" fillId="718" borderId="0" xfId="0" applyFont="1" applyFill="1"/>
    <xf numFmtId="0" fontId="75" fillId="719" borderId="0" xfId="0" applyFont="1" applyFill="1" applyAlignment="1">
      <alignment horizontal="center" vertical="center" wrapText="1"/>
    </xf>
    <xf numFmtId="0" fontId="75" fillId="720" borderId="0" xfId="0" applyFont="1" applyFill="1" applyAlignment="1">
      <alignment horizontal="center" vertical="center" wrapText="1"/>
    </xf>
    <xf numFmtId="0" fontId="75" fillId="721" borderId="0" xfId="0" applyFont="1" applyFill="1" applyAlignment="1">
      <alignment horizontal="center" vertical="center" wrapText="1"/>
    </xf>
    <xf numFmtId="0" fontId="75" fillId="722" borderId="0" xfId="0" applyFont="1" applyFill="1" applyAlignment="1">
      <alignment horizontal="center" vertical="center" wrapText="1"/>
    </xf>
    <xf numFmtId="0" fontId="75" fillId="723" borderId="0" xfId="0" applyFont="1" applyFill="1" applyAlignment="1">
      <alignment horizontal="center" vertical="center" wrapText="1"/>
    </xf>
    <xf numFmtId="0" fontId="75" fillId="724" borderId="0" xfId="0" applyFont="1" applyFill="1" applyAlignment="1">
      <alignment horizontal="center" vertical="center" wrapText="1"/>
    </xf>
    <xf numFmtId="0" fontId="0" fillId="725" borderId="0" xfId="0" applyFill="1" applyAlignment="1">
      <alignment horizontal="center" vertical="center" wrapText="1"/>
    </xf>
    <xf numFmtId="0" fontId="0" fillId="726" borderId="0" xfId="0" applyFill="1" applyAlignment="1">
      <alignment horizontal="center" vertical="center" wrapText="1"/>
    </xf>
    <xf numFmtId="0" fontId="0" fillId="727" borderId="0" xfId="0" applyFill="1" applyAlignment="1">
      <alignment horizontal="center" vertical="center" wrapText="1"/>
    </xf>
    <xf numFmtId="0" fontId="69" fillId="728" borderId="0" xfId="0" applyFont="1" applyFill="1"/>
    <xf numFmtId="0" fontId="69" fillId="729" borderId="0" xfId="0" applyFont="1" applyFill="1"/>
    <xf numFmtId="0" fontId="69" fillId="730" borderId="0" xfId="0" applyFont="1" applyFill="1"/>
    <xf numFmtId="0" fontId="75" fillId="731" borderId="0" xfId="0" applyFont="1" applyFill="1" applyAlignment="1">
      <alignment horizontal="center" vertical="center" wrapText="1"/>
    </xf>
    <xf numFmtId="0" fontId="75" fillId="732" borderId="0" xfId="0" applyFont="1" applyFill="1" applyAlignment="1">
      <alignment horizontal="center" vertical="center" wrapText="1"/>
    </xf>
    <xf numFmtId="0" fontId="75" fillId="733" borderId="0" xfId="0" applyFont="1" applyFill="1" applyAlignment="1">
      <alignment horizontal="center" vertical="center" wrapText="1"/>
    </xf>
    <xf numFmtId="0" fontId="75" fillId="734" borderId="0" xfId="0" applyFont="1" applyFill="1" applyAlignment="1">
      <alignment horizontal="center" vertical="center" wrapText="1"/>
    </xf>
    <xf numFmtId="0" fontId="75" fillId="735" borderId="0" xfId="0" applyFont="1" applyFill="1" applyAlignment="1">
      <alignment horizontal="center" vertical="center" wrapText="1"/>
    </xf>
    <xf numFmtId="0" fontId="0" fillId="736" borderId="0" xfId="0" applyFill="1" applyAlignment="1">
      <alignment horizontal="center" vertical="center" wrapText="1"/>
    </xf>
    <xf numFmtId="0" fontId="0" fillId="737" borderId="0" xfId="0" applyFill="1" applyAlignment="1">
      <alignment horizontal="center" vertical="center" wrapText="1"/>
    </xf>
    <xf numFmtId="0" fontId="0" fillId="738" borderId="0" xfId="0" applyFill="1" applyAlignment="1">
      <alignment horizontal="center" vertical="center" wrapText="1"/>
    </xf>
    <xf numFmtId="0" fontId="0" fillId="739" borderId="0" xfId="0" applyFill="1" applyAlignment="1">
      <alignment horizontal="center" vertical="center" wrapText="1"/>
    </xf>
    <xf numFmtId="0" fontId="69" fillId="740" borderId="0" xfId="0" applyFont="1" applyFill="1"/>
    <xf numFmtId="0" fontId="69" fillId="741" borderId="0" xfId="0" applyFont="1" applyFill="1"/>
    <xf numFmtId="0" fontId="69" fillId="742" borderId="0" xfId="0" applyFont="1" applyFill="1"/>
    <xf numFmtId="0" fontId="75" fillId="743" borderId="0" xfId="0" applyFont="1" applyFill="1" applyAlignment="1">
      <alignment horizontal="center" vertical="center" wrapText="1"/>
    </xf>
    <xf numFmtId="0" fontId="75" fillId="744" borderId="0" xfId="0" applyFont="1" applyFill="1" applyAlignment="1">
      <alignment horizontal="center" vertical="center" wrapText="1"/>
    </xf>
    <xf numFmtId="0" fontId="75" fillId="745" borderId="0" xfId="0" applyFont="1" applyFill="1" applyAlignment="1">
      <alignment horizontal="center" vertical="center" wrapText="1"/>
    </xf>
    <xf numFmtId="0" fontId="75" fillId="746" borderId="0" xfId="0" applyFont="1" applyFill="1" applyAlignment="1">
      <alignment horizontal="center" vertical="center" wrapText="1"/>
    </xf>
    <xf numFmtId="0" fontId="0" fillId="747" borderId="0" xfId="0" applyFill="1" applyAlignment="1">
      <alignment horizontal="center" vertical="center" wrapText="1"/>
    </xf>
    <xf numFmtId="0" fontId="0" fillId="748" borderId="0" xfId="0" applyFill="1" applyAlignment="1">
      <alignment horizontal="center" vertical="center" wrapText="1"/>
    </xf>
    <xf numFmtId="0" fontId="0" fillId="749" borderId="0" xfId="0" applyFill="1" applyAlignment="1">
      <alignment horizontal="center" vertical="center" wrapText="1"/>
    </xf>
    <xf numFmtId="0" fontId="0" fillId="750" borderId="0" xfId="0" applyFill="1" applyAlignment="1">
      <alignment horizontal="center" vertical="center" wrapText="1"/>
    </xf>
    <xf numFmtId="0" fontId="0" fillId="751" borderId="0" xfId="0" applyFill="1" applyAlignment="1">
      <alignment horizontal="center" vertical="center" wrapText="1"/>
    </xf>
    <xf numFmtId="0" fontId="69" fillId="752" borderId="0" xfId="0" applyFont="1" applyFill="1"/>
    <xf numFmtId="0" fontId="69" fillId="753" borderId="0" xfId="0" applyFont="1" applyFill="1"/>
    <xf numFmtId="0" fontId="69" fillId="754" borderId="0" xfId="0" applyFont="1" applyFill="1"/>
    <xf numFmtId="0" fontId="75" fillId="189" borderId="0" xfId="0" applyFont="1" applyFill="1" applyAlignment="1">
      <alignment horizontal="center" vertical="center" wrapText="1"/>
    </xf>
    <xf numFmtId="0" fontId="75" fillId="755" borderId="0" xfId="0" applyFont="1" applyFill="1" applyAlignment="1">
      <alignment horizontal="center" vertical="center" wrapText="1"/>
    </xf>
    <xf numFmtId="0" fontId="75" fillId="756" borderId="0" xfId="0" applyFont="1" applyFill="1" applyAlignment="1">
      <alignment horizontal="center" vertical="center" wrapText="1"/>
    </xf>
    <xf numFmtId="0" fontId="75" fillId="757" borderId="0" xfId="0" applyFont="1" applyFill="1" applyAlignment="1">
      <alignment horizontal="center" vertical="center" wrapText="1"/>
    </xf>
    <xf numFmtId="0" fontId="75" fillId="758" borderId="0" xfId="0" applyFont="1" applyFill="1" applyAlignment="1">
      <alignment horizontal="center" vertical="center" wrapText="1"/>
    </xf>
    <xf numFmtId="0" fontId="75" fillId="759" borderId="0" xfId="0" applyFont="1" applyFill="1" applyAlignment="1">
      <alignment horizontal="center" vertical="center" wrapText="1"/>
    </xf>
    <xf numFmtId="0" fontId="75" fillId="760" borderId="0" xfId="0" applyFont="1" applyFill="1" applyAlignment="1">
      <alignment horizontal="center" vertical="center" wrapText="1"/>
    </xf>
    <xf numFmtId="0" fontId="75" fillId="761" borderId="0" xfId="0" applyFont="1" applyFill="1" applyAlignment="1">
      <alignment horizontal="center" vertical="center" wrapText="1"/>
    </xf>
    <xf numFmtId="0" fontId="75" fillId="762" borderId="0" xfId="0" applyFont="1" applyFill="1" applyAlignment="1">
      <alignment horizontal="center" vertical="center" wrapText="1"/>
    </xf>
    <xf numFmtId="0" fontId="69" fillId="763" borderId="0" xfId="0" applyFont="1" applyFill="1"/>
    <xf numFmtId="0" fontId="69" fillId="764" borderId="0" xfId="0" applyFont="1" applyFill="1"/>
    <xf numFmtId="0" fontId="69" fillId="765" borderId="0" xfId="0" applyFont="1" applyFill="1"/>
    <xf numFmtId="0" fontId="75" fillId="766" borderId="0" xfId="0" applyFont="1" applyFill="1" applyAlignment="1">
      <alignment horizontal="center" vertical="center" wrapText="1"/>
    </xf>
    <xf numFmtId="0" fontId="75" fillId="767" borderId="0" xfId="0" applyFont="1" applyFill="1" applyAlignment="1">
      <alignment horizontal="center" vertical="center" wrapText="1"/>
    </xf>
    <xf numFmtId="0" fontId="75" fillId="768" borderId="0" xfId="0" applyFont="1" applyFill="1" applyAlignment="1">
      <alignment horizontal="center" vertical="center" wrapText="1"/>
    </xf>
    <xf numFmtId="0" fontId="75" fillId="769" borderId="0" xfId="0" applyFont="1" applyFill="1" applyAlignment="1">
      <alignment horizontal="center" vertical="center" wrapText="1"/>
    </xf>
    <xf numFmtId="0" fontId="75" fillId="770" borderId="0" xfId="0" applyFont="1" applyFill="1" applyAlignment="1">
      <alignment horizontal="center" vertical="center" wrapText="1"/>
    </xf>
    <xf numFmtId="0" fontId="75" fillId="771" borderId="0" xfId="0" applyFont="1" applyFill="1" applyAlignment="1">
      <alignment horizontal="center" vertical="center" wrapText="1"/>
    </xf>
    <xf numFmtId="0" fontId="75" fillId="772" borderId="0" xfId="0" applyFont="1" applyFill="1" applyAlignment="1">
      <alignment horizontal="center" vertical="center" wrapText="1"/>
    </xf>
    <xf numFmtId="0" fontId="75" fillId="773" borderId="0" xfId="0" applyFont="1" applyFill="1" applyAlignment="1">
      <alignment horizontal="center" vertical="center" wrapText="1"/>
    </xf>
    <xf numFmtId="0" fontId="75" fillId="774" borderId="0" xfId="0" applyFont="1" applyFill="1" applyAlignment="1">
      <alignment horizontal="center" vertical="center" wrapText="1"/>
    </xf>
    <xf numFmtId="0" fontId="69" fillId="775" borderId="0" xfId="0" applyFont="1" applyFill="1"/>
    <xf numFmtId="0" fontId="69" fillId="776" borderId="0" xfId="0" applyFont="1" applyFill="1"/>
    <xf numFmtId="0" fontId="69" fillId="777" borderId="0" xfId="0" applyFont="1" applyFill="1"/>
    <xf numFmtId="0" fontId="75" fillId="778" borderId="0" xfId="0" applyFont="1" applyFill="1" applyAlignment="1">
      <alignment horizontal="center" vertical="center" wrapText="1"/>
    </xf>
    <xf numFmtId="0" fontId="75" fillId="779" borderId="0" xfId="0" applyFont="1" applyFill="1" applyAlignment="1">
      <alignment horizontal="center" vertical="center" wrapText="1"/>
    </xf>
    <xf numFmtId="0" fontId="75" fillId="780" borderId="0" xfId="0" applyFont="1" applyFill="1" applyAlignment="1">
      <alignment horizontal="center" vertical="center" wrapText="1"/>
    </xf>
    <xf numFmtId="0" fontId="75" fillId="781" borderId="0" xfId="0" applyFont="1" applyFill="1" applyAlignment="1">
      <alignment horizontal="center" vertical="center" wrapText="1"/>
    </xf>
    <xf numFmtId="0" fontId="75" fillId="782" borderId="0" xfId="0" applyFont="1" applyFill="1" applyAlignment="1">
      <alignment horizontal="center" vertical="center" wrapText="1"/>
    </xf>
    <xf numFmtId="0" fontId="75" fillId="783" borderId="0" xfId="0" applyFont="1" applyFill="1" applyAlignment="1">
      <alignment horizontal="center" vertical="center" wrapText="1"/>
    </xf>
    <xf numFmtId="0" fontId="75" fillId="784" borderId="0" xfId="0" applyFont="1" applyFill="1" applyAlignment="1">
      <alignment horizontal="center" vertical="center" wrapText="1"/>
    </xf>
    <xf numFmtId="0" fontId="75" fillId="785" borderId="0" xfId="0" applyFont="1" applyFill="1" applyAlignment="1">
      <alignment horizontal="center" vertical="center" wrapText="1"/>
    </xf>
    <xf numFmtId="0" fontId="75" fillId="786" borderId="0" xfId="0" applyFont="1" applyFill="1" applyAlignment="1">
      <alignment horizontal="center" vertical="center" wrapText="1"/>
    </xf>
    <xf numFmtId="0" fontId="69" fillId="787" borderId="0" xfId="0" applyFont="1" applyFill="1"/>
    <xf numFmtId="0" fontId="69" fillId="788" borderId="0" xfId="0" applyFont="1" applyFill="1"/>
    <xf numFmtId="0" fontId="69" fillId="789" borderId="0" xfId="0" applyFont="1" applyFill="1"/>
    <xf numFmtId="0" fontId="75" fillId="790" borderId="0" xfId="0" applyFont="1" applyFill="1" applyAlignment="1">
      <alignment horizontal="center" vertical="center" wrapText="1"/>
    </xf>
    <xf numFmtId="0" fontId="75" fillId="791" borderId="0" xfId="0" applyFont="1" applyFill="1" applyAlignment="1">
      <alignment horizontal="center" vertical="center" wrapText="1"/>
    </xf>
    <xf numFmtId="0" fontId="75" fillId="792" borderId="0" xfId="0" applyFont="1" applyFill="1" applyAlignment="1">
      <alignment horizontal="center" vertical="center" wrapText="1"/>
    </xf>
    <xf numFmtId="0" fontId="75" fillId="793" borderId="0" xfId="0" applyFont="1" applyFill="1" applyAlignment="1">
      <alignment horizontal="center" vertical="center" wrapText="1"/>
    </xf>
    <xf numFmtId="0" fontId="75" fillId="794" borderId="0" xfId="0" applyFont="1" applyFill="1" applyAlignment="1">
      <alignment horizontal="center" vertical="center" wrapText="1"/>
    </xf>
    <xf numFmtId="0" fontId="75" fillId="795" borderId="0" xfId="0" applyFont="1" applyFill="1" applyAlignment="1">
      <alignment horizontal="center" vertical="center" wrapText="1"/>
    </xf>
    <xf numFmtId="0" fontId="75" fillId="796" borderId="0" xfId="0" applyFont="1" applyFill="1" applyAlignment="1">
      <alignment horizontal="center" vertical="center" wrapText="1"/>
    </xf>
    <xf numFmtId="0" fontId="75" fillId="797" borderId="0" xfId="0" applyFont="1" applyFill="1" applyAlignment="1">
      <alignment horizontal="center" vertical="center" wrapText="1"/>
    </xf>
    <xf numFmtId="0" fontId="0" fillId="798" borderId="0" xfId="0" applyFill="1" applyAlignment="1">
      <alignment horizontal="center" vertical="center" wrapText="1"/>
    </xf>
    <xf numFmtId="0" fontId="69" fillId="799" borderId="0" xfId="0" applyFont="1" applyFill="1"/>
    <xf numFmtId="0" fontId="69" fillId="800" borderId="0" xfId="0" applyFont="1" applyFill="1"/>
    <xf numFmtId="0" fontId="69" fillId="801" borderId="0" xfId="0" applyFont="1" applyFill="1"/>
    <xf numFmtId="0" fontId="75" fillId="681" borderId="0" xfId="0" applyFont="1" applyFill="1" applyAlignment="1">
      <alignment horizontal="center" vertical="center" wrapText="1"/>
    </xf>
    <xf numFmtId="0" fontId="75" fillId="802" borderId="0" xfId="0" applyFont="1" applyFill="1" applyAlignment="1">
      <alignment horizontal="center" vertical="center" wrapText="1"/>
    </xf>
    <xf numFmtId="0" fontId="75" fillId="803" borderId="0" xfId="0" applyFont="1" applyFill="1" applyAlignment="1">
      <alignment horizontal="center" vertical="center" wrapText="1"/>
    </xf>
    <xf numFmtId="0" fontId="75" fillId="804" borderId="0" xfId="0" applyFont="1" applyFill="1" applyAlignment="1">
      <alignment horizontal="center" vertical="center" wrapText="1"/>
    </xf>
    <xf numFmtId="0" fontId="114" fillId="17" borderId="0" xfId="0" applyFont="1" applyFill="1" applyAlignment="1">
      <alignment horizontal="center" vertical="center" wrapText="1"/>
    </xf>
    <xf numFmtId="0" fontId="75" fillId="805" borderId="0" xfId="0" applyFont="1" applyFill="1" applyAlignment="1">
      <alignment horizontal="center" vertical="center" wrapText="1"/>
    </xf>
    <xf numFmtId="0" fontId="75" fillId="806" borderId="0" xfId="0" applyFont="1" applyFill="1" applyAlignment="1">
      <alignment horizontal="center" vertical="center" wrapText="1"/>
    </xf>
    <xf numFmtId="0" fontId="0" fillId="807" borderId="0" xfId="0" applyFill="1" applyAlignment="1">
      <alignment horizontal="center" vertical="center" wrapText="1"/>
    </xf>
    <xf numFmtId="0" fontId="0" fillId="808" borderId="0" xfId="0" applyFill="1" applyAlignment="1">
      <alignment horizontal="center" vertical="center" wrapText="1"/>
    </xf>
    <xf numFmtId="0" fontId="69" fillId="158" borderId="0" xfId="0" applyFont="1" applyFill="1"/>
    <xf numFmtId="0" fontId="69" fillId="809" borderId="0" xfId="0" applyFont="1" applyFill="1"/>
    <xf numFmtId="0" fontId="69" fillId="810" borderId="0" xfId="0" applyFont="1" applyFill="1"/>
    <xf numFmtId="0" fontId="75" fillId="811" borderId="0" xfId="0" applyFont="1" applyFill="1" applyAlignment="1">
      <alignment horizontal="center" vertical="center" wrapText="1"/>
    </xf>
    <xf numFmtId="0" fontId="75" fillId="812" borderId="0" xfId="0" applyFont="1" applyFill="1" applyAlignment="1">
      <alignment horizontal="center" vertical="center" wrapText="1"/>
    </xf>
    <xf numFmtId="0" fontId="75" fillId="813" borderId="0" xfId="0" applyFont="1" applyFill="1" applyAlignment="1">
      <alignment horizontal="center" vertical="center" wrapText="1"/>
    </xf>
    <xf numFmtId="0" fontId="75" fillId="814" borderId="0" xfId="0" applyFont="1" applyFill="1" applyAlignment="1">
      <alignment horizontal="center" vertical="center" wrapText="1"/>
    </xf>
    <xf numFmtId="0" fontId="75" fillId="815" borderId="0" xfId="0" applyFont="1" applyFill="1" applyAlignment="1">
      <alignment horizontal="center" vertical="center" wrapText="1"/>
    </xf>
    <xf numFmtId="0" fontId="75" fillId="816" borderId="0" xfId="0" applyFont="1" applyFill="1" applyAlignment="1">
      <alignment horizontal="center" vertical="center" wrapText="1"/>
    </xf>
    <xf numFmtId="0" fontId="0" fillId="817" borderId="0" xfId="0" applyFill="1" applyAlignment="1">
      <alignment horizontal="center" vertical="center" wrapText="1"/>
    </xf>
    <xf numFmtId="0" fontId="0" fillId="818" borderId="0" xfId="0" applyFill="1" applyAlignment="1">
      <alignment horizontal="center" vertical="center" wrapText="1"/>
    </xf>
    <xf numFmtId="0" fontId="0" fillId="819" borderId="0" xfId="0" applyFill="1" applyAlignment="1">
      <alignment horizontal="center" vertical="center" wrapText="1"/>
    </xf>
    <xf numFmtId="0" fontId="69" fillId="241" borderId="0" xfId="0" applyFont="1" applyFill="1"/>
    <xf numFmtId="0" fontId="69" fillId="820" borderId="0" xfId="0" applyFont="1" applyFill="1"/>
    <xf numFmtId="0" fontId="69" fillId="821" borderId="0" xfId="0" applyFont="1" applyFill="1"/>
    <xf numFmtId="0" fontId="75" fillId="822" borderId="0" xfId="0" applyFont="1" applyFill="1" applyAlignment="1">
      <alignment horizontal="center" vertical="center" wrapText="1"/>
    </xf>
    <xf numFmtId="0" fontId="75" fillId="823" borderId="0" xfId="0" applyFont="1" applyFill="1" applyAlignment="1">
      <alignment horizontal="center" vertical="center" wrapText="1"/>
    </xf>
    <xf numFmtId="0" fontId="75" fillId="824" borderId="0" xfId="0" applyFont="1" applyFill="1" applyAlignment="1">
      <alignment horizontal="center" vertical="center" wrapText="1"/>
    </xf>
    <xf numFmtId="0" fontId="75" fillId="825" borderId="0" xfId="0" applyFont="1" applyFill="1" applyAlignment="1">
      <alignment horizontal="center" vertical="center" wrapText="1"/>
    </xf>
    <xf numFmtId="0" fontId="75" fillId="826" borderId="0" xfId="0" applyFont="1" applyFill="1" applyAlignment="1">
      <alignment horizontal="center" vertical="center" wrapText="1"/>
    </xf>
    <xf numFmtId="0" fontId="0" fillId="827" borderId="0" xfId="0" applyFill="1" applyAlignment="1">
      <alignment horizontal="center" vertical="center" wrapText="1"/>
    </xf>
    <xf numFmtId="0" fontId="0" fillId="828" borderId="0" xfId="0" applyFill="1" applyAlignment="1">
      <alignment horizontal="center" vertical="center" wrapText="1"/>
    </xf>
    <xf numFmtId="0" fontId="0" fillId="829" borderId="0" xfId="0" applyFill="1" applyAlignment="1">
      <alignment horizontal="center" vertical="center" wrapText="1"/>
    </xf>
    <xf numFmtId="0" fontId="0" fillId="830" borderId="0" xfId="0" applyFill="1" applyAlignment="1">
      <alignment horizontal="center" vertical="center" wrapText="1"/>
    </xf>
    <xf numFmtId="0" fontId="69" fillId="831" borderId="0" xfId="0" applyFont="1" applyFill="1"/>
    <xf numFmtId="0" fontId="69" fillId="832" borderId="0" xfId="0" applyFont="1" applyFill="1"/>
    <xf numFmtId="0" fontId="69" fillId="833" borderId="0" xfId="0" applyFont="1" applyFill="1"/>
    <xf numFmtId="0" fontId="75" fillId="834" borderId="0" xfId="0" applyFont="1" applyFill="1" applyAlignment="1">
      <alignment horizontal="center" vertical="center" wrapText="1"/>
    </xf>
    <xf numFmtId="0" fontId="75" fillId="835" borderId="0" xfId="0" applyFont="1" applyFill="1" applyAlignment="1">
      <alignment horizontal="center" vertical="center" wrapText="1"/>
    </xf>
    <xf numFmtId="0" fontId="75" fillId="836" borderId="0" xfId="0" applyFont="1" applyFill="1" applyAlignment="1">
      <alignment horizontal="center" vertical="center" wrapText="1"/>
    </xf>
    <xf numFmtId="0" fontId="75" fillId="837" borderId="0" xfId="0" applyFont="1" applyFill="1" applyAlignment="1">
      <alignment horizontal="center" vertical="center" wrapText="1"/>
    </xf>
    <xf numFmtId="0" fontId="0" fillId="838" borderId="0" xfId="0" applyFill="1" applyAlignment="1">
      <alignment horizontal="center" vertical="center" wrapText="1"/>
    </xf>
    <xf numFmtId="0" fontId="0" fillId="839" borderId="0" xfId="0" applyFill="1" applyAlignment="1">
      <alignment horizontal="center" vertical="center" wrapText="1"/>
    </xf>
    <xf numFmtId="0" fontId="0" fillId="840" borderId="0" xfId="0" applyFill="1" applyAlignment="1">
      <alignment horizontal="center" vertical="center" wrapText="1"/>
    </xf>
    <xf numFmtId="0" fontId="0" fillId="841" borderId="0" xfId="0" applyFill="1" applyAlignment="1">
      <alignment horizontal="center" vertical="center" wrapText="1"/>
    </xf>
    <xf numFmtId="0" fontId="0" fillId="842" borderId="0" xfId="0" applyFill="1" applyAlignment="1">
      <alignment horizontal="center" vertical="center" wrapText="1"/>
    </xf>
    <xf numFmtId="0" fontId="69" fillId="843" borderId="0" xfId="0" applyFont="1" applyFill="1"/>
    <xf numFmtId="0" fontId="69" fillId="844" borderId="0" xfId="0" applyFont="1" applyFill="1"/>
    <xf numFmtId="0" fontId="69" fillId="845" borderId="0" xfId="0" applyFont="1" applyFill="1"/>
    <xf numFmtId="0" fontId="75" fillId="846" borderId="0" xfId="0" applyFont="1" applyFill="1" applyAlignment="1">
      <alignment horizontal="center" vertical="center" wrapText="1"/>
    </xf>
    <xf numFmtId="0" fontId="75" fillId="847" borderId="0" xfId="0" applyFont="1" applyFill="1" applyAlignment="1">
      <alignment horizontal="center" vertical="center" wrapText="1"/>
    </xf>
    <xf numFmtId="0" fontId="75" fillId="848" borderId="0" xfId="0" applyFont="1" applyFill="1" applyAlignment="1">
      <alignment horizontal="center" vertical="center" wrapText="1"/>
    </xf>
    <xf numFmtId="0" fontId="0" fillId="849" borderId="0" xfId="0" applyFill="1" applyAlignment="1">
      <alignment horizontal="center" vertical="center" wrapText="1"/>
    </xf>
    <xf numFmtId="0" fontId="0" fillId="850" borderId="0" xfId="0" applyFill="1" applyAlignment="1">
      <alignment horizontal="center" vertical="center" wrapText="1"/>
    </xf>
    <xf numFmtId="0" fontId="0" fillId="851" borderId="0" xfId="0" applyFill="1" applyAlignment="1">
      <alignment horizontal="center" vertical="center" wrapText="1"/>
    </xf>
    <xf numFmtId="0" fontId="0" fillId="852" borderId="0" xfId="0" applyFill="1" applyAlignment="1">
      <alignment horizontal="center" vertical="center" wrapText="1"/>
    </xf>
    <xf numFmtId="0" fontId="0" fillId="853" borderId="0" xfId="0" applyFill="1" applyAlignment="1">
      <alignment horizontal="center" vertical="center" wrapText="1"/>
    </xf>
    <xf numFmtId="0" fontId="0" fillId="854" borderId="0" xfId="0" applyFill="1" applyAlignment="1">
      <alignment horizontal="center" vertical="center" wrapText="1"/>
    </xf>
    <xf numFmtId="0" fontId="69" fillId="855" borderId="0" xfId="0" applyFont="1" applyFill="1"/>
    <xf numFmtId="0" fontId="69" fillId="856" borderId="0" xfId="0" applyFont="1" applyFill="1"/>
    <xf numFmtId="0" fontId="69" fillId="857" borderId="0" xfId="0" applyFont="1" applyFill="1"/>
    <xf numFmtId="0" fontId="75" fillId="858" borderId="0" xfId="0" applyFont="1" applyFill="1" applyAlignment="1">
      <alignment horizontal="center" vertical="center" wrapText="1"/>
    </xf>
    <xf numFmtId="0" fontId="75" fillId="859" borderId="0" xfId="0" applyFont="1" applyFill="1" applyAlignment="1">
      <alignment horizontal="center" vertical="center" wrapText="1"/>
    </xf>
    <xf numFmtId="0" fontId="75" fillId="860" borderId="0" xfId="0" applyFont="1" applyFill="1" applyAlignment="1">
      <alignment horizontal="center" vertical="center" wrapText="1"/>
    </xf>
    <xf numFmtId="0" fontId="75" fillId="861" borderId="0" xfId="0" applyFont="1" applyFill="1" applyAlignment="1">
      <alignment horizontal="center" vertical="center" wrapText="1"/>
    </xf>
    <xf numFmtId="0" fontId="75" fillId="862" borderId="0" xfId="0" applyFont="1" applyFill="1" applyAlignment="1">
      <alignment horizontal="center" vertical="center" wrapText="1"/>
    </xf>
    <xf numFmtId="0" fontId="75" fillId="863" borderId="0" xfId="0" applyFont="1" applyFill="1" applyAlignment="1">
      <alignment horizontal="center" vertical="center" wrapText="1"/>
    </xf>
    <xf numFmtId="0" fontId="75" fillId="864" borderId="0" xfId="0" applyFont="1" applyFill="1" applyAlignment="1">
      <alignment horizontal="center" vertical="center" wrapText="1"/>
    </xf>
    <xf numFmtId="0" fontId="75" fillId="865" borderId="0" xfId="0" applyFont="1" applyFill="1" applyAlignment="1">
      <alignment horizontal="center" vertical="center" wrapText="1"/>
    </xf>
    <xf numFmtId="0" fontId="75" fillId="866" borderId="0" xfId="0" applyFont="1" applyFill="1" applyAlignment="1">
      <alignment horizontal="center" vertical="center" wrapText="1"/>
    </xf>
    <xf numFmtId="0" fontId="69" fillId="42" borderId="0" xfId="0" applyFont="1" applyFill="1"/>
    <xf numFmtId="0" fontId="69" fillId="867" borderId="0" xfId="0" applyFont="1" applyFill="1"/>
    <xf numFmtId="0" fontId="69" fillId="868" borderId="0" xfId="0" applyFont="1" applyFill="1"/>
    <xf numFmtId="0" fontId="75" fillId="869" borderId="0" xfId="0" applyFont="1" applyFill="1" applyAlignment="1">
      <alignment horizontal="center" vertical="center" wrapText="1"/>
    </xf>
    <xf numFmtId="0" fontId="75" fillId="870" borderId="0" xfId="0" applyFont="1" applyFill="1" applyAlignment="1">
      <alignment horizontal="center" vertical="center" wrapText="1"/>
    </xf>
    <xf numFmtId="0" fontId="75" fillId="871" borderId="0" xfId="0" applyFont="1" applyFill="1" applyAlignment="1">
      <alignment horizontal="center" vertical="center" wrapText="1"/>
    </xf>
    <xf numFmtId="0" fontId="75" fillId="872" borderId="0" xfId="0" applyFont="1" applyFill="1" applyAlignment="1">
      <alignment horizontal="center" vertical="center" wrapText="1"/>
    </xf>
    <xf numFmtId="0" fontId="75" fillId="873" borderId="0" xfId="0" applyFont="1" applyFill="1" applyAlignment="1">
      <alignment horizontal="center" vertical="center" wrapText="1"/>
    </xf>
    <xf numFmtId="0" fontId="75" fillId="874" borderId="0" xfId="0" applyFont="1" applyFill="1" applyAlignment="1">
      <alignment horizontal="center" vertical="center" wrapText="1"/>
    </xf>
    <xf numFmtId="0" fontId="75" fillId="875" borderId="0" xfId="0" applyFont="1" applyFill="1" applyAlignment="1">
      <alignment horizontal="center" vertical="center" wrapText="1"/>
    </xf>
    <xf numFmtId="0" fontId="75" fillId="876" borderId="0" xfId="0" applyFont="1" applyFill="1" applyAlignment="1">
      <alignment horizontal="center" vertical="center" wrapText="1"/>
    </xf>
    <xf numFmtId="0" fontId="75" fillId="877" borderId="0" xfId="0" applyFont="1" applyFill="1" applyAlignment="1">
      <alignment horizontal="center" vertical="center" wrapText="1"/>
    </xf>
    <xf numFmtId="0" fontId="69" fillId="878" borderId="0" xfId="0" applyFont="1" applyFill="1"/>
    <xf numFmtId="0" fontId="69" fillId="879" borderId="0" xfId="0" applyFont="1" applyFill="1"/>
    <xf numFmtId="0" fontId="69" fillId="880" borderId="0" xfId="0" applyFont="1" applyFill="1"/>
    <xf numFmtId="0" fontId="75" fillId="881" borderId="0" xfId="0" applyFont="1" applyFill="1" applyAlignment="1">
      <alignment horizontal="center" vertical="center" wrapText="1"/>
    </xf>
    <xf numFmtId="0" fontId="75" fillId="882" borderId="0" xfId="0" applyFont="1" applyFill="1" applyAlignment="1">
      <alignment horizontal="center" vertical="center" wrapText="1"/>
    </xf>
    <xf numFmtId="0" fontId="75" fillId="883" borderId="0" xfId="0" applyFont="1" applyFill="1" applyAlignment="1">
      <alignment horizontal="center" vertical="center" wrapText="1"/>
    </xf>
    <xf numFmtId="0" fontId="75" fillId="884" borderId="0" xfId="0" applyFont="1" applyFill="1" applyAlignment="1">
      <alignment horizontal="center" vertical="center" wrapText="1"/>
    </xf>
    <xf numFmtId="0" fontId="75" fillId="885" borderId="0" xfId="0" applyFont="1" applyFill="1" applyAlignment="1">
      <alignment horizontal="center" vertical="center" wrapText="1"/>
    </xf>
    <xf numFmtId="0" fontId="75" fillId="886" borderId="0" xfId="0" applyFont="1" applyFill="1" applyAlignment="1">
      <alignment horizontal="center" vertical="center" wrapText="1"/>
    </xf>
    <xf numFmtId="0" fontId="75" fillId="887" borderId="0" xfId="0" applyFont="1" applyFill="1" applyAlignment="1">
      <alignment horizontal="center" vertical="center" wrapText="1"/>
    </xf>
    <xf numFmtId="0" fontId="75" fillId="888" borderId="0" xfId="0" applyFont="1" applyFill="1" applyAlignment="1">
      <alignment horizontal="center" vertical="center" wrapText="1"/>
    </xf>
    <xf numFmtId="0" fontId="0" fillId="889" borderId="0" xfId="0" applyFill="1" applyAlignment="1">
      <alignment horizontal="center" vertical="center" wrapText="1"/>
    </xf>
    <xf numFmtId="0" fontId="69" fillId="890" borderId="0" xfId="0" applyFont="1" applyFill="1"/>
    <xf numFmtId="0" fontId="69" fillId="891" borderId="0" xfId="0" applyFont="1" applyFill="1"/>
    <xf numFmtId="0" fontId="69" fillId="892" borderId="0" xfId="0" applyFont="1" applyFill="1"/>
    <xf numFmtId="0" fontId="75" fillId="893" borderId="0" xfId="0" applyFont="1" applyFill="1" applyAlignment="1">
      <alignment horizontal="center" vertical="center" wrapText="1"/>
    </xf>
    <xf numFmtId="0" fontId="75" fillId="894" borderId="0" xfId="0" applyFont="1" applyFill="1" applyAlignment="1">
      <alignment horizontal="center" vertical="center" wrapText="1"/>
    </xf>
    <xf numFmtId="0" fontId="75" fillId="895" borderId="0" xfId="0" applyFont="1" applyFill="1" applyAlignment="1">
      <alignment horizontal="center" vertical="center" wrapText="1"/>
    </xf>
    <xf numFmtId="0" fontId="75" fillId="896" borderId="0" xfId="0" applyFont="1" applyFill="1" applyAlignment="1">
      <alignment horizontal="center" vertical="center" wrapText="1"/>
    </xf>
    <xf numFmtId="0" fontId="75" fillId="897" borderId="0" xfId="0" applyFont="1" applyFill="1" applyAlignment="1">
      <alignment horizontal="center" vertical="center" wrapText="1"/>
    </xf>
    <xf numFmtId="0" fontId="75" fillId="898" borderId="0" xfId="0" applyFont="1" applyFill="1" applyAlignment="1">
      <alignment horizontal="center" vertical="center" wrapText="1"/>
    </xf>
    <xf numFmtId="0" fontId="75" fillId="899" borderId="0" xfId="0" applyFont="1" applyFill="1" applyAlignment="1">
      <alignment horizontal="center" vertical="center" wrapText="1"/>
    </xf>
    <xf numFmtId="0" fontId="0" fillId="900" borderId="0" xfId="0" applyFill="1" applyAlignment="1">
      <alignment horizontal="center" vertical="center" wrapText="1"/>
    </xf>
    <xf numFmtId="0" fontId="0" fillId="901" borderId="0" xfId="0" applyFill="1" applyAlignment="1">
      <alignment horizontal="center" vertical="center" wrapText="1"/>
    </xf>
    <xf numFmtId="0" fontId="69" fillId="902" borderId="0" xfId="0" applyFont="1" applyFill="1"/>
    <xf numFmtId="0" fontId="69" fillId="903" borderId="0" xfId="0" applyFont="1" applyFill="1"/>
    <xf numFmtId="0" fontId="69" fillId="904" borderId="0" xfId="0" applyFont="1" applyFill="1"/>
    <xf numFmtId="0" fontId="75" fillId="905" borderId="0" xfId="0" applyFont="1" applyFill="1" applyAlignment="1">
      <alignment horizontal="center" vertical="center" wrapText="1"/>
    </xf>
    <xf numFmtId="0" fontId="75" fillId="906" borderId="0" xfId="0" applyFont="1" applyFill="1" applyAlignment="1">
      <alignment horizontal="center" vertical="center" wrapText="1"/>
    </xf>
    <xf numFmtId="0" fontId="75" fillId="907" borderId="0" xfId="0" applyFont="1" applyFill="1" applyAlignment="1">
      <alignment horizontal="center" vertical="center" wrapText="1"/>
    </xf>
    <xf numFmtId="0" fontId="75" fillId="908" borderId="0" xfId="0" applyFont="1" applyFill="1" applyAlignment="1">
      <alignment horizontal="center" vertical="center" wrapText="1"/>
    </xf>
    <xf numFmtId="0" fontId="75" fillId="909" borderId="0" xfId="0" applyFont="1" applyFill="1" applyAlignment="1">
      <alignment horizontal="center" vertical="center" wrapText="1"/>
    </xf>
    <xf numFmtId="0" fontId="75" fillId="910" borderId="0" xfId="0" applyFont="1" applyFill="1" applyAlignment="1">
      <alignment horizontal="center" vertical="center" wrapText="1"/>
    </xf>
    <xf numFmtId="0" fontId="0" fillId="911" borderId="0" xfId="0" applyFill="1" applyAlignment="1">
      <alignment horizontal="center" vertical="center" wrapText="1"/>
    </xf>
    <xf numFmtId="0" fontId="0" fillId="912" borderId="0" xfId="0" applyFill="1" applyAlignment="1">
      <alignment horizontal="center" vertical="center" wrapText="1"/>
    </xf>
    <xf numFmtId="0" fontId="0" fillId="913" borderId="0" xfId="0" applyFill="1" applyAlignment="1">
      <alignment horizontal="center" vertical="center" wrapText="1"/>
    </xf>
    <xf numFmtId="0" fontId="69" fillId="914" borderId="0" xfId="0" applyFont="1" applyFill="1"/>
    <xf numFmtId="0" fontId="69" fillId="915" borderId="0" xfId="0" applyFont="1" applyFill="1"/>
    <xf numFmtId="0" fontId="69" fillId="916" borderId="0" xfId="0" applyFont="1" applyFill="1"/>
    <xf numFmtId="0" fontId="75" fillId="917" borderId="0" xfId="0" applyFont="1" applyFill="1" applyAlignment="1">
      <alignment horizontal="center" vertical="center" wrapText="1"/>
    </xf>
    <xf numFmtId="0" fontId="75" fillId="918" borderId="0" xfId="0" applyFont="1" applyFill="1" applyAlignment="1">
      <alignment horizontal="center" vertical="center" wrapText="1"/>
    </xf>
    <xf numFmtId="0" fontId="75" fillId="919" borderId="0" xfId="0" applyFont="1" applyFill="1" applyAlignment="1">
      <alignment horizontal="center" vertical="center" wrapText="1"/>
    </xf>
    <xf numFmtId="0" fontId="75" fillId="920" borderId="0" xfId="0" applyFont="1" applyFill="1" applyAlignment="1">
      <alignment horizontal="center" vertical="center" wrapText="1"/>
    </xf>
    <xf numFmtId="0" fontId="75" fillId="921" borderId="0" xfId="0" applyFont="1" applyFill="1" applyAlignment="1">
      <alignment horizontal="center" vertical="center" wrapText="1"/>
    </xf>
    <xf numFmtId="0" fontId="0" fillId="922" borderId="0" xfId="0" applyFill="1" applyAlignment="1">
      <alignment horizontal="center" vertical="center" wrapText="1"/>
    </xf>
    <xf numFmtId="0" fontId="0" fillId="923" borderId="0" xfId="0" applyFill="1" applyAlignment="1">
      <alignment horizontal="center" vertical="center" wrapText="1"/>
    </xf>
    <xf numFmtId="0" fontId="0" fillId="924" borderId="0" xfId="0" applyFill="1" applyAlignment="1">
      <alignment horizontal="center" vertical="center" wrapText="1"/>
    </xf>
    <xf numFmtId="0" fontId="0" fillId="925" borderId="0" xfId="0" applyFill="1" applyAlignment="1">
      <alignment horizontal="center" vertical="center" wrapText="1"/>
    </xf>
    <xf numFmtId="0" fontId="69" fillId="926" borderId="0" xfId="0" applyFont="1" applyFill="1"/>
    <xf numFmtId="0" fontId="69" fillId="927" borderId="0" xfId="0" applyFont="1" applyFill="1"/>
    <xf numFmtId="0" fontId="69" fillId="928" borderId="0" xfId="0" applyFont="1" applyFill="1"/>
    <xf numFmtId="0" fontId="75" fillId="929" borderId="0" xfId="0" applyFont="1" applyFill="1" applyAlignment="1">
      <alignment horizontal="center" vertical="center" wrapText="1"/>
    </xf>
    <xf numFmtId="0" fontId="75" fillId="930" borderId="0" xfId="0" applyFont="1" applyFill="1" applyAlignment="1">
      <alignment horizontal="center" vertical="center" wrapText="1"/>
    </xf>
    <xf numFmtId="0" fontId="75" fillId="931" borderId="0" xfId="0" applyFont="1" applyFill="1" applyAlignment="1">
      <alignment horizontal="center" vertical="center" wrapText="1"/>
    </xf>
    <xf numFmtId="0" fontId="75" fillId="932" borderId="0" xfId="0" applyFont="1" applyFill="1" applyAlignment="1">
      <alignment horizontal="center" vertical="center" wrapText="1"/>
    </xf>
    <xf numFmtId="0" fontId="0" fillId="933" borderId="0" xfId="0" applyFill="1" applyAlignment="1">
      <alignment horizontal="center" vertical="center" wrapText="1"/>
    </xf>
    <xf numFmtId="0" fontId="0" fillId="934" borderId="0" xfId="0" applyFill="1" applyAlignment="1">
      <alignment horizontal="center" vertical="center" wrapText="1"/>
    </xf>
    <xf numFmtId="0" fontId="0" fillId="935" borderId="0" xfId="0" applyFill="1" applyAlignment="1">
      <alignment horizontal="center" vertical="center" wrapText="1"/>
    </xf>
    <xf numFmtId="0" fontId="0" fillId="936" borderId="0" xfId="0" applyFill="1" applyAlignment="1">
      <alignment horizontal="center" vertical="center" wrapText="1"/>
    </xf>
    <xf numFmtId="0" fontId="0" fillId="937" borderId="0" xfId="0" applyFill="1" applyAlignment="1">
      <alignment horizontal="center" vertical="center" wrapText="1"/>
    </xf>
    <xf numFmtId="0" fontId="69" fillId="938" borderId="0" xfId="0" applyFont="1" applyFill="1"/>
    <xf numFmtId="0" fontId="69" fillId="939" borderId="0" xfId="0" applyFont="1" applyFill="1"/>
    <xf numFmtId="0" fontId="69" fillId="940" borderId="0" xfId="0" applyFont="1" applyFill="1"/>
    <xf numFmtId="0" fontId="75" fillId="941" borderId="0" xfId="0" applyFont="1" applyFill="1" applyAlignment="1">
      <alignment horizontal="center" vertical="center" wrapText="1"/>
    </xf>
    <xf numFmtId="0" fontId="75" fillId="942" borderId="0" xfId="0" applyFont="1" applyFill="1" applyAlignment="1">
      <alignment horizontal="center" vertical="center" wrapText="1"/>
    </xf>
    <xf numFmtId="0" fontId="75" fillId="943" borderId="0" xfId="0" applyFont="1" applyFill="1" applyAlignment="1">
      <alignment horizontal="center" vertical="center" wrapText="1"/>
    </xf>
    <xf numFmtId="0" fontId="0" fillId="944" borderId="0" xfId="0" applyFill="1" applyAlignment="1">
      <alignment horizontal="center" vertical="center" wrapText="1"/>
    </xf>
    <xf numFmtId="0" fontId="0" fillId="945" borderId="0" xfId="0" applyFill="1" applyAlignment="1">
      <alignment horizontal="center" vertical="center" wrapText="1"/>
    </xf>
    <xf numFmtId="0" fontId="0" fillId="946" borderId="0" xfId="0" applyFill="1" applyAlignment="1">
      <alignment horizontal="center" vertical="center" wrapText="1"/>
    </xf>
    <xf numFmtId="0" fontId="0" fillId="947" borderId="0" xfId="0" applyFill="1" applyAlignment="1">
      <alignment horizontal="center" vertical="center" wrapText="1"/>
    </xf>
    <xf numFmtId="0" fontId="0" fillId="948" borderId="0" xfId="0" applyFill="1" applyAlignment="1">
      <alignment horizontal="center" vertical="center" wrapText="1"/>
    </xf>
    <xf numFmtId="0" fontId="0" fillId="949" borderId="0" xfId="0" applyFill="1" applyAlignment="1">
      <alignment horizontal="center" vertical="center" wrapText="1"/>
    </xf>
    <xf numFmtId="0" fontId="69" fillId="950" borderId="0" xfId="0" applyFont="1" applyFill="1"/>
    <xf numFmtId="0" fontId="69" fillId="951" borderId="0" xfId="0" applyFont="1" applyFill="1"/>
    <xf numFmtId="0" fontId="69" fillId="952" borderId="0" xfId="0" applyFont="1" applyFill="1"/>
    <xf numFmtId="0" fontId="75" fillId="953" borderId="0" xfId="0" applyFont="1" applyFill="1" applyAlignment="1">
      <alignment horizontal="center" vertical="center" wrapText="1"/>
    </xf>
    <xf numFmtId="0" fontId="75" fillId="954" borderId="0" xfId="0" applyFont="1" applyFill="1" applyAlignment="1">
      <alignment horizontal="center" vertical="center" wrapText="1"/>
    </xf>
    <xf numFmtId="0" fontId="0" fillId="955" borderId="0" xfId="0" applyFill="1" applyAlignment="1">
      <alignment horizontal="center" vertical="center" wrapText="1"/>
    </xf>
    <xf numFmtId="0" fontId="0" fillId="956" borderId="0" xfId="0" applyFill="1" applyAlignment="1">
      <alignment horizontal="center" vertical="center" wrapText="1"/>
    </xf>
    <xf numFmtId="0" fontId="0" fillId="957" borderId="0" xfId="0" applyFill="1" applyAlignment="1">
      <alignment horizontal="center" vertical="center" wrapText="1"/>
    </xf>
    <xf numFmtId="0" fontId="0" fillId="958" borderId="0" xfId="0" applyFill="1" applyAlignment="1">
      <alignment horizontal="center" vertical="center" wrapText="1"/>
    </xf>
    <xf numFmtId="0" fontId="0" fillId="959" borderId="0" xfId="0" applyFill="1" applyAlignment="1">
      <alignment horizontal="center" vertical="center" wrapText="1"/>
    </xf>
    <xf numFmtId="0" fontId="0" fillId="960" borderId="0" xfId="0" applyFill="1" applyAlignment="1">
      <alignment horizontal="center" vertical="center" wrapText="1"/>
    </xf>
    <xf numFmtId="0" fontId="0" fillId="961" borderId="0" xfId="0" applyFill="1" applyAlignment="1">
      <alignment horizontal="center" vertical="center" wrapText="1"/>
    </xf>
    <xf numFmtId="0" fontId="69" fillId="962" borderId="0" xfId="0" applyFont="1" applyFill="1"/>
    <xf numFmtId="0" fontId="69" fillId="963" borderId="0" xfId="0" applyFont="1" applyFill="1"/>
    <xf numFmtId="0" fontId="69" fillId="964" borderId="0" xfId="0" applyFont="1" applyFill="1"/>
    <xf numFmtId="0" fontId="75" fillId="7" borderId="0" xfId="0" applyFont="1" applyFill="1" applyAlignment="1">
      <alignment horizontal="center" vertical="center" wrapText="1"/>
    </xf>
    <xf numFmtId="0" fontId="75" fillId="965" borderId="0" xfId="0" applyFont="1" applyFill="1" applyAlignment="1">
      <alignment horizontal="center" vertical="center" wrapText="1"/>
    </xf>
    <xf numFmtId="0" fontId="75" fillId="966" borderId="0" xfId="0" applyFont="1" applyFill="1" applyAlignment="1">
      <alignment horizontal="center" vertical="center" wrapText="1"/>
    </xf>
    <xf numFmtId="0" fontId="75" fillId="967" borderId="0" xfId="0" applyFont="1" applyFill="1" applyAlignment="1">
      <alignment horizontal="center" vertical="center" wrapText="1"/>
    </xf>
    <xf numFmtId="0" fontId="75" fillId="968" borderId="0" xfId="0" applyFont="1" applyFill="1" applyAlignment="1">
      <alignment horizontal="center" vertical="center" wrapText="1"/>
    </xf>
    <xf numFmtId="0" fontId="75" fillId="969" borderId="0" xfId="0" applyFont="1" applyFill="1" applyAlignment="1">
      <alignment horizontal="center" vertical="center" wrapText="1"/>
    </xf>
    <xf numFmtId="0" fontId="75" fillId="970" borderId="0" xfId="0" applyFont="1" applyFill="1" applyAlignment="1">
      <alignment horizontal="center" vertical="center" wrapText="1"/>
    </xf>
    <xf numFmtId="0" fontId="75" fillId="971" borderId="0" xfId="0" applyFont="1" applyFill="1" applyAlignment="1">
      <alignment horizontal="center" vertical="center" wrapText="1"/>
    </xf>
    <xf numFmtId="0" fontId="75" fillId="972" borderId="0" xfId="0" applyFont="1" applyFill="1" applyAlignment="1">
      <alignment horizontal="center" vertical="center" wrapText="1"/>
    </xf>
    <xf numFmtId="0" fontId="69" fillId="973" borderId="0" xfId="0" applyFont="1" applyFill="1"/>
    <xf numFmtId="0" fontId="69" fillId="974" borderId="0" xfId="0" applyFont="1" applyFill="1"/>
    <xf numFmtId="0" fontId="69" fillId="975" borderId="0" xfId="0" applyFont="1" applyFill="1"/>
    <xf numFmtId="0" fontId="75" fillId="976" borderId="0" xfId="0" applyFont="1" applyFill="1" applyAlignment="1">
      <alignment horizontal="center" vertical="center" wrapText="1"/>
    </xf>
    <xf numFmtId="0" fontId="75" fillId="977" borderId="0" xfId="0" applyFont="1" applyFill="1" applyAlignment="1">
      <alignment horizontal="center" vertical="center" wrapText="1"/>
    </xf>
    <xf numFmtId="0" fontId="75" fillId="978" borderId="0" xfId="0" applyFont="1" applyFill="1" applyAlignment="1">
      <alignment horizontal="center" vertical="center" wrapText="1"/>
    </xf>
    <xf numFmtId="0" fontId="75" fillId="979" borderId="0" xfId="0" applyFont="1" applyFill="1" applyAlignment="1">
      <alignment horizontal="center" vertical="center" wrapText="1"/>
    </xf>
    <xf numFmtId="0" fontId="75" fillId="980" borderId="0" xfId="0" applyFont="1" applyFill="1" applyAlignment="1">
      <alignment horizontal="center" vertical="center" wrapText="1"/>
    </xf>
    <xf numFmtId="0" fontId="75" fillId="981" borderId="0" xfId="0" applyFont="1" applyFill="1" applyAlignment="1">
      <alignment horizontal="center" vertical="center" wrapText="1"/>
    </xf>
    <xf numFmtId="0" fontId="75" fillId="982" borderId="0" xfId="0" applyFont="1" applyFill="1" applyAlignment="1">
      <alignment horizontal="center" vertical="center" wrapText="1"/>
    </xf>
    <xf numFmtId="0" fontId="75" fillId="983" borderId="0" xfId="0" applyFont="1" applyFill="1" applyAlignment="1">
      <alignment horizontal="center" vertical="center" wrapText="1"/>
    </xf>
    <xf numFmtId="0" fontId="0" fillId="984" borderId="0" xfId="0" applyFill="1" applyAlignment="1">
      <alignment horizontal="center" vertical="center" wrapText="1"/>
    </xf>
    <xf numFmtId="0" fontId="69" fillId="985" borderId="0" xfId="0" applyFont="1" applyFill="1"/>
    <xf numFmtId="0" fontId="69" fillId="986" borderId="0" xfId="0" applyFont="1" applyFill="1"/>
    <xf numFmtId="0" fontId="69" fillId="987" borderId="0" xfId="0" applyFont="1" applyFill="1"/>
    <xf numFmtId="0" fontId="75" fillId="988" borderId="0" xfId="0" applyFont="1" applyFill="1" applyAlignment="1">
      <alignment horizontal="center" vertical="center" wrapText="1"/>
    </xf>
    <xf numFmtId="0" fontId="75" fillId="989" borderId="0" xfId="0" applyFont="1" applyFill="1" applyAlignment="1">
      <alignment horizontal="center" vertical="center" wrapText="1"/>
    </xf>
    <xf numFmtId="0" fontId="75" fillId="990" borderId="0" xfId="0" applyFont="1" applyFill="1" applyAlignment="1">
      <alignment horizontal="center" vertical="center" wrapText="1"/>
    </xf>
    <xf numFmtId="0" fontId="75" fillId="991" borderId="0" xfId="0" applyFont="1" applyFill="1" applyAlignment="1">
      <alignment horizontal="center" vertical="center" wrapText="1"/>
    </xf>
    <xf numFmtId="0" fontId="75" fillId="992" borderId="0" xfId="0" applyFont="1" applyFill="1" applyAlignment="1">
      <alignment horizontal="center" vertical="center" wrapText="1"/>
    </xf>
    <xf numFmtId="0" fontId="75" fillId="993" borderId="0" xfId="0" applyFont="1" applyFill="1" applyAlignment="1">
      <alignment horizontal="center" vertical="center" wrapText="1"/>
    </xf>
    <xf numFmtId="0" fontId="75" fillId="994" borderId="0" xfId="0" applyFont="1" applyFill="1" applyAlignment="1">
      <alignment horizontal="center" vertical="center" wrapText="1"/>
    </xf>
    <xf numFmtId="0" fontId="0" fillId="995" borderId="0" xfId="0" applyFill="1" applyAlignment="1">
      <alignment horizontal="center" vertical="center" wrapText="1"/>
    </xf>
    <xf numFmtId="0" fontId="0" fillId="996" borderId="0" xfId="0" applyFill="1" applyAlignment="1">
      <alignment horizontal="center" vertical="center" wrapText="1"/>
    </xf>
    <xf numFmtId="0" fontId="69" fillId="997" borderId="0" xfId="0" applyFont="1" applyFill="1"/>
    <xf numFmtId="0" fontId="69" fillId="998" borderId="0" xfId="0" applyFont="1" applyFill="1"/>
    <xf numFmtId="0" fontId="69" fillId="999" borderId="0" xfId="0" applyFont="1" applyFill="1"/>
    <xf numFmtId="0" fontId="75" fillId="1000" borderId="0" xfId="0" applyFont="1" applyFill="1" applyAlignment="1">
      <alignment horizontal="center" vertical="center" wrapText="1"/>
    </xf>
    <xf numFmtId="0" fontId="75" fillId="1001" borderId="0" xfId="0" applyFont="1" applyFill="1" applyAlignment="1">
      <alignment horizontal="center" vertical="center" wrapText="1"/>
    </xf>
    <xf numFmtId="0" fontId="75" fillId="1002" borderId="0" xfId="0" applyFont="1" applyFill="1" applyAlignment="1">
      <alignment horizontal="center" vertical="center" wrapText="1"/>
    </xf>
    <xf numFmtId="0" fontId="75" fillId="1003" borderId="0" xfId="0" applyFont="1" applyFill="1" applyAlignment="1">
      <alignment horizontal="center" vertical="center" wrapText="1"/>
    </xf>
    <xf numFmtId="0" fontId="75" fillId="1004" borderId="0" xfId="0" applyFont="1" applyFill="1" applyAlignment="1">
      <alignment horizontal="center" vertical="center" wrapText="1"/>
    </xf>
    <xf numFmtId="0" fontId="75" fillId="1005" borderId="0" xfId="0" applyFont="1" applyFill="1" applyAlignment="1">
      <alignment horizontal="center" vertical="center" wrapText="1"/>
    </xf>
    <xf numFmtId="0" fontId="0" fillId="1006" borderId="0" xfId="0" applyFill="1" applyAlignment="1">
      <alignment horizontal="center" vertical="center" wrapText="1"/>
    </xf>
    <xf numFmtId="0" fontId="0" fillId="1007" borderId="0" xfId="0" applyFill="1" applyAlignment="1">
      <alignment horizontal="center" vertical="center" wrapText="1"/>
    </xf>
    <xf numFmtId="0" fontId="0" fillId="1008" borderId="0" xfId="0" applyFill="1" applyAlignment="1">
      <alignment horizontal="center" vertical="center" wrapText="1"/>
    </xf>
    <xf numFmtId="0" fontId="69" fillId="1009" borderId="0" xfId="0" applyFont="1" applyFill="1"/>
    <xf numFmtId="0" fontId="69" fillId="1010" borderId="0" xfId="0" applyFont="1" applyFill="1"/>
    <xf numFmtId="0" fontId="69" fillId="1011" borderId="0" xfId="0" applyFont="1" applyFill="1"/>
    <xf numFmtId="0" fontId="75" fillId="1012" borderId="0" xfId="0" applyFont="1" applyFill="1" applyAlignment="1">
      <alignment horizontal="center" vertical="center" wrapText="1"/>
    </xf>
    <xf numFmtId="0" fontId="75" fillId="1013" borderId="0" xfId="0" applyFont="1" applyFill="1" applyAlignment="1">
      <alignment horizontal="center" vertical="center" wrapText="1"/>
    </xf>
    <xf numFmtId="0" fontId="75" fillId="1014" borderId="0" xfId="0" applyFont="1" applyFill="1" applyAlignment="1">
      <alignment horizontal="center" vertical="center" wrapText="1"/>
    </xf>
    <xf numFmtId="0" fontId="75" fillId="1015" borderId="0" xfId="0" applyFont="1" applyFill="1" applyAlignment="1">
      <alignment horizontal="center" vertical="center" wrapText="1"/>
    </xf>
    <xf numFmtId="0" fontId="75" fillId="1016" borderId="0" xfId="0" applyFont="1" applyFill="1" applyAlignment="1">
      <alignment horizontal="center" vertical="center" wrapText="1"/>
    </xf>
    <xf numFmtId="0" fontId="0" fillId="1017" borderId="0" xfId="0" applyFill="1" applyAlignment="1">
      <alignment horizontal="center" vertical="center" wrapText="1"/>
    </xf>
    <xf numFmtId="0" fontId="0" fillId="1018" borderId="0" xfId="0" applyFill="1" applyAlignment="1">
      <alignment horizontal="center" vertical="center" wrapText="1"/>
    </xf>
    <xf numFmtId="0" fontId="0" fillId="1019" borderId="0" xfId="0" applyFill="1" applyAlignment="1">
      <alignment horizontal="center" vertical="center" wrapText="1"/>
    </xf>
    <xf numFmtId="0" fontId="0" fillId="1020" borderId="0" xfId="0" applyFill="1" applyAlignment="1">
      <alignment horizontal="center" vertical="center" wrapText="1"/>
    </xf>
    <xf numFmtId="0" fontId="69" fillId="1021" borderId="0" xfId="0" applyFont="1" applyFill="1"/>
    <xf numFmtId="0" fontId="69" fillId="1022" borderId="0" xfId="0" applyFont="1" applyFill="1"/>
    <xf numFmtId="0" fontId="69" fillId="1023" borderId="0" xfId="0" applyFont="1" applyFill="1"/>
    <xf numFmtId="0" fontId="75" fillId="1024" borderId="0" xfId="0" applyFont="1" applyFill="1" applyAlignment="1">
      <alignment horizontal="center" vertical="center" wrapText="1"/>
    </xf>
    <xf numFmtId="0" fontId="75" fillId="1025" borderId="0" xfId="0" applyFont="1" applyFill="1" applyAlignment="1">
      <alignment horizontal="center" vertical="center" wrapText="1"/>
    </xf>
    <xf numFmtId="0" fontId="75" fillId="1026" borderId="0" xfId="0" applyFont="1" applyFill="1" applyAlignment="1">
      <alignment horizontal="center" vertical="center" wrapText="1"/>
    </xf>
    <xf numFmtId="0" fontId="75" fillId="1027" borderId="0" xfId="0" applyFont="1" applyFill="1" applyAlignment="1">
      <alignment horizontal="center" vertical="center" wrapText="1"/>
    </xf>
    <xf numFmtId="0" fontId="0" fillId="1028" borderId="0" xfId="0" applyFill="1" applyAlignment="1">
      <alignment horizontal="center" vertical="center" wrapText="1"/>
    </xf>
    <xf numFmtId="0" fontId="0" fillId="1029" borderId="0" xfId="0" applyFill="1" applyAlignment="1">
      <alignment horizontal="center" vertical="center" wrapText="1"/>
    </xf>
    <xf numFmtId="0" fontId="0" fillId="1030" borderId="0" xfId="0" applyFill="1" applyAlignment="1">
      <alignment horizontal="center" vertical="center" wrapText="1"/>
    </xf>
    <xf numFmtId="0" fontId="0" fillId="1031" borderId="0" xfId="0" applyFill="1" applyAlignment="1">
      <alignment horizontal="center" vertical="center" wrapText="1"/>
    </xf>
    <xf numFmtId="0" fontId="0" fillId="1032" borderId="0" xfId="0" applyFill="1" applyAlignment="1">
      <alignment horizontal="center" vertical="center" wrapText="1"/>
    </xf>
    <xf numFmtId="0" fontId="69" fillId="1033" borderId="0" xfId="0" applyFont="1" applyFill="1"/>
    <xf numFmtId="0" fontId="69" fillId="1034" borderId="0" xfId="0" applyFont="1" applyFill="1"/>
    <xf numFmtId="0" fontId="69" fillId="1035" borderId="0" xfId="0" applyFont="1" applyFill="1"/>
    <xf numFmtId="0" fontId="75" fillId="1036" borderId="0" xfId="0" applyFont="1" applyFill="1" applyAlignment="1">
      <alignment horizontal="center" vertical="center" wrapText="1"/>
    </xf>
    <xf numFmtId="0" fontId="75" fillId="1037" borderId="0" xfId="0" applyFont="1" applyFill="1" applyAlignment="1">
      <alignment horizontal="center" vertical="center" wrapText="1"/>
    </xf>
    <xf numFmtId="0" fontId="75" fillId="1038" borderId="0" xfId="0" applyFont="1" applyFill="1" applyAlignment="1">
      <alignment horizontal="center" vertical="center" wrapText="1"/>
    </xf>
    <xf numFmtId="0" fontId="0" fillId="1039" borderId="0" xfId="0" applyFill="1" applyAlignment="1">
      <alignment horizontal="center" vertical="center" wrapText="1"/>
    </xf>
    <xf numFmtId="0" fontId="0" fillId="1040" borderId="0" xfId="0" applyFill="1" applyAlignment="1">
      <alignment horizontal="center" vertical="center" wrapText="1"/>
    </xf>
    <xf numFmtId="0" fontId="0" fillId="1041" borderId="0" xfId="0" applyFill="1" applyAlignment="1">
      <alignment horizontal="center" vertical="center" wrapText="1"/>
    </xf>
    <xf numFmtId="0" fontId="0" fillId="1042" borderId="0" xfId="0" applyFill="1" applyAlignment="1">
      <alignment horizontal="center" vertical="center" wrapText="1"/>
    </xf>
    <xf numFmtId="0" fontId="0" fillId="1043" borderId="0" xfId="0" applyFill="1" applyAlignment="1">
      <alignment horizontal="center" vertical="center" wrapText="1"/>
    </xf>
    <xf numFmtId="0" fontId="0" fillId="1044" borderId="0" xfId="0" applyFill="1" applyAlignment="1">
      <alignment horizontal="center" vertical="center" wrapText="1"/>
    </xf>
    <xf numFmtId="0" fontId="69" fillId="1045" borderId="0" xfId="0" applyFont="1" applyFill="1"/>
    <xf numFmtId="0" fontId="69" fillId="1046" borderId="0" xfId="0" applyFont="1" applyFill="1"/>
    <xf numFmtId="0" fontId="69" fillId="1047" borderId="0" xfId="0" applyFont="1" applyFill="1"/>
    <xf numFmtId="0" fontId="75" fillId="1048" borderId="0" xfId="0" applyFont="1" applyFill="1" applyAlignment="1">
      <alignment horizontal="center" vertical="center" wrapText="1"/>
    </xf>
    <xf numFmtId="0" fontId="75" fillId="1049" borderId="0" xfId="0" applyFont="1" applyFill="1" applyAlignment="1">
      <alignment horizontal="center" vertical="center" wrapText="1"/>
    </xf>
    <xf numFmtId="0" fontId="0" fillId="1050" borderId="0" xfId="0" applyFill="1" applyAlignment="1">
      <alignment horizontal="center" vertical="center" wrapText="1"/>
    </xf>
    <xf numFmtId="0" fontId="0" fillId="1051" borderId="0" xfId="0" applyFill="1" applyAlignment="1">
      <alignment horizontal="center" vertical="center" wrapText="1"/>
    </xf>
    <xf numFmtId="0" fontId="0" fillId="1052" borderId="0" xfId="0" applyFill="1" applyAlignment="1">
      <alignment horizontal="center" vertical="center" wrapText="1"/>
    </xf>
    <xf numFmtId="0" fontId="0" fillId="1053" borderId="0" xfId="0" applyFill="1" applyAlignment="1">
      <alignment horizontal="center" vertical="center" wrapText="1"/>
    </xf>
    <xf numFmtId="0" fontId="0" fillId="1054" borderId="0" xfId="0" applyFill="1" applyAlignment="1">
      <alignment horizontal="center" vertical="center" wrapText="1"/>
    </xf>
    <xf numFmtId="0" fontId="0" fillId="1055" borderId="0" xfId="0" applyFill="1" applyAlignment="1">
      <alignment horizontal="center" vertical="center" wrapText="1"/>
    </xf>
    <xf numFmtId="0" fontId="0" fillId="1056" borderId="0" xfId="0" applyFill="1" applyAlignment="1">
      <alignment horizontal="center" vertical="center" wrapText="1"/>
    </xf>
    <xf numFmtId="0" fontId="69" fillId="334" borderId="0" xfId="0" applyFont="1" applyFill="1"/>
    <xf numFmtId="0" fontId="69" fillId="1057" borderId="0" xfId="0" applyFont="1" applyFill="1"/>
    <xf numFmtId="0" fontId="69" fillId="1058" borderId="0" xfId="0" applyFont="1" applyFill="1"/>
    <xf numFmtId="0" fontId="75" fillId="1059" borderId="0" xfId="0" applyFont="1" applyFill="1" applyAlignment="1">
      <alignment horizontal="center" vertical="center" wrapText="1"/>
    </xf>
    <xf numFmtId="0" fontId="0" fillId="1060" borderId="0" xfId="0" applyFill="1" applyAlignment="1">
      <alignment horizontal="center" vertical="center" wrapText="1"/>
    </xf>
    <xf numFmtId="0" fontId="0" fillId="1061" borderId="0" xfId="0" applyFill="1" applyAlignment="1">
      <alignment horizontal="center" vertical="center" wrapText="1"/>
    </xf>
    <xf numFmtId="0" fontId="0" fillId="1062" borderId="0" xfId="0" applyFill="1" applyAlignment="1">
      <alignment horizontal="center" vertical="center" wrapText="1"/>
    </xf>
    <xf numFmtId="0" fontId="0" fillId="1063" borderId="0" xfId="0" applyFill="1" applyAlignment="1">
      <alignment horizontal="center" vertical="center" wrapText="1"/>
    </xf>
    <xf numFmtId="0" fontId="0" fillId="1064" borderId="0" xfId="0" applyFill="1" applyAlignment="1">
      <alignment horizontal="center" vertical="center" wrapText="1"/>
    </xf>
    <xf numFmtId="0" fontId="0" fillId="1065" borderId="0" xfId="0" applyFill="1" applyAlignment="1">
      <alignment horizontal="center" vertical="center" wrapText="1"/>
    </xf>
    <xf numFmtId="0" fontId="0" fillId="1066" borderId="0" xfId="0" applyFill="1" applyAlignment="1">
      <alignment horizontal="center" vertical="center" wrapText="1"/>
    </xf>
    <xf numFmtId="0" fontId="0" fillId="1067" borderId="0" xfId="0" applyFill="1" applyAlignment="1">
      <alignment horizontal="center" vertical="center" wrapText="1"/>
    </xf>
    <xf numFmtId="0" fontId="69" fillId="1068" borderId="0" xfId="0" applyFont="1" applyFill="1"/>
    <xf numFmtId="0" fontId="69" fillId="1069" borderId="0" xfId="0" applyFont="1" applyFill="1"/>
    <xf numFmtId="0" fontId="69" fillId="1070" borderId="0" xfId="0" applyFont="1" applyFill="1"/>
    <xf numFmtId="0" fontId="75" fillId="1071" borderId="0" xfId="0" applyFont="1" applyFill="1" applyAlignment="1">
      <alignment horizontal="center" vertical="center" wrapText="1"/>
    </xf>
    <xf numFmtId="0" fontId="75" fillId="1072" borderId="0" xfId="0" applyFont="1" applyFill="1" applyAlignment="1">
      <alignment horizontal="center" vertical="center" wrapText="1"/>
    </xf>
    <xf numFmtId="0" fontId="75" fillId="1073" borderId="0" xfId="0" applyFont="1" applyFill="1" applyAlignment="1">
      <alignment horizontal="center" vertical="center" wrapText="1"/>
    </xf>
    <xf numFmtId="0" fontId="75" fillId="1074" borderId="0" xfId="0" applyFont="1" applyFill="1" applyAlignment="1">
      <alignment horizontal="center" vertical="center" wrapText="1"/>
    </xf>
    <xf numFmtId="0" fontId="75" fillId="1075" borderId="0" xfId="0" applyFont="1" applyFill="1" applyAlignment="1">
      <alignment horizontal="center" vertical="center" wrapText="1"/>
    </xf>
    <xf numFmtId="0" fontId="75" fillId="1076" borderId="0" xfId="0" applyFont="1" applyFill="1" applyAlignment="1">
      <alignment horizontal="center" vertical="center" wrapText="1"/>
    </xf>
    <xf numFmtId="0" fontId="75" fillId="1077" borderId="0" xfId="0" applyFont="1" applyFill="1" applyAlignment="1">
      <alignment horizontal="center" vertical="center" wrapText="1"/>
    </xf>
    <xf numFmtId="0" fontId="75" fillId="1078" borderId="0" xfId="0" applyFont="1" applyFill="1" applyAlignment="1">
      <alignment horizontal="center" vertical="center" wrapText="1"/>
    </xf>
    <xf numFmtId="0" fontId="0" fillId="1079" borderId="0" xfId="0" applyFill="1" applyAlignment="1">
      <alignment horizontal="center" vertical="center" wrapText="1"/>
    </xf>
    <xf numFmtId="0" fontId="69" fillId="1080" borderId="0" xfId="0" applyFont="1" applyFill="1"/>
    <xf numFmtId="0" fontId="69" fillId="1081" borderId="0" xfId="0" applyFont="1" applyFill="1"/>
    <xf numFmtId="0" fontId="69" fillId="1082" borderId="0" xfId="0" applyFont="1" applyFill="1"/>
    <xf numFmtId="0" fontId="75" fillId="1083" borderId="0" xfId="0" applyFont="1" applyFill="1" applyAlignment="1">
      <alignment horizontal="center" vertical="center" wrapText="1"/>
    </xf>
    <xf numFmtId="0" fontId="75" fillId="1084" borderId="0" xfId="0" applyFont="1" applyFill="1" applyAlignment="1">
      <alignment horizontal="center" vertical="center" wrapText="1"/>
    </xf>
    <xf numFmtId="0" fontId="75" fillId="1085" borderId="0" xfId="0" applyFont="1" applyFill="1" applyAlignment="1">
      <alignment horizontal="center" vertical="center" wrapText="1"/>
    </xf>
    <xf numFmtId="0" fontId="75" fillId="1086" borderId="0" xfId="0" applyFont="1" applyFill="1" applyAlignment="1">
      <alignment horizontal="center" vertical="center" wrapText="1"/>
    </xf>
    <xf numFmtId="0" fontId="75" fillId="1087" borderId="0" xfId="0" applyFont="1" applyFill="1" applyAlignment="1">
      <alignment horizontal="center" vertical="center" wrapText="1"/>
    </xf>
    <xf numFmtId="0" fontId="75" fillId="1088" borderId="0" xfId="0" applyFont="1" applyFill="1" applyAlignment="1">
      <alignment horizontal="center" vertical="center" wrapText="1"/>
    </xf>
    <xf numFmtId="0" fontId="75" fillId="1089" borderId="0" xfId="0" applyFont="1" applyFill="1" applyAlignment="1">
      <alignment horizontal="center" vertical="center" wrapText="1"/>
    </xf>
    <xf numFmtId="0" fontId="0" fillId="1090" borderId="0" xfId="0" applyFill="1" applyAlignment="1">
      <alignment horizontal="center" vertical="center" wrapText="1"/>
    </xf>
    <xf numFmtId="0" fontId="0" fillId="1091" borderId="0" xfId="0" applyFill="1" applyAlignment="1">
      <alignment horizontal="center" vertical="center" wrapText="1"/>
    </xf>
    <xf numFmtId="0" fontId="69" fillId="1092" borderId="0" xfId="0" applyFont="1" applyFill="1"/>
    <xf numFmtId="0" fontId="69" fillId="1093" borderId="0" xfId="0" applyFont="1" applyFill="1"/>
    <xf numFmtId="0" fontId="69" fillId="1094" borderId="0" xfId="0" applyFont="1" applyFill="1"/>
    <xf numFmtId="0" fontId="75" fillId="1095" borderId="0" xfId="0" applyFont="1" applyFill="1" applyAlignment="1">
      <alignment horizontal="center" vertical="center" wrapText="1"/>
    </xf>
    <xf numFmtId="0" fontId="75" fillId="1096" borderId="0" xfId="0" applyFont="1" applyFill="1" applyAlignment="1">
      <alignment horizontal="center" vertical="center" wrapText="1"/>
    </xf>
    <xf numFmtId="0" fontId="75" fillId="1097" borderId="0" xfId="0" applyFont="1" applyFill="1" applyAlignment="1">
      <alignment horizontal="center" vertical="center" wrapText="1"/>
    </xf>
    <xf numFmtId="0" fontId="75" fillId="1098" borderId="0" xfId="0" applyFont="1" applyFill="1" applyAlignment="1">
      <alignment horizontal="center" vertical="center" wrapText="1"/>
    </xf>
    <xf numFmtId="0" fontId="75" fillId="1099" borderId="0" xfId="0" applyFont="1" applyFill="1" applyAlignment="1">
      <alignment horizontal="center" vertical="center" wrapText="1"/>
    </xf>
    <xf numFmtId="0" fontId="75" fillId="1100" borderId="0" xfId="0" applyFont="1" applyFill="1" applyAlignment="1">
      <alignment horizontal="center" vertical="center" wrapText="1"/>
    </xf>
    <xf numFmtId="0" fontId="0" fillId="1101" borderId="0" xfId="0" applyFill="1" applyAlignment="1">
      <alignment horizontal="center" vertical="center" wrapText="1"/>
    </xf>
    <xf numFmtId="0" fontId="0" fillId="1102" borderId="0" xfId="0" applyFill="1" applyAlignment="1">
      <alignment horizontal="center" vertical="center" wrapText="1"/>
    </xf>
    <xf numFmtId="0" fontId="0" fillId="1103" borderId="0" xfId="0" applyFill="1" applyAlignment="1">
      <alignment horizontal="center" vertical="center" wrapText="1"/>
    </xf>
    <xf numFmtId="0" fontId="69" fillId="1104" borderId="0" xfId="0" applyFont="1" applyFill="1"/>
    <xf numFmtId="0" fontId="69" fillId="1105" borderId="0" xfId="0" applyFont="1" applyFill="1"/>
    <xf numFmtId="0" fontId="69" fillId="1106" borderId="0" xfId="0" applyFont="1" applyFill="1"/>
    <xf numFmtId="0" fontId="75" fillId="1107" borderId="0" xfId="0" applyFont="1" applyFill="1" applyAlignment="1">
      <alignment horizontal="center" vertical="center" wrapText="1"/>
    </xf>
    <xf numFmtId="0" fontId="75" fillId="1108" borderId="0" xfId="0" applyFont="1" applyFill="1" applyAlignment="1">
      <alignment horizontal="center" vertical="center" wrapText="1"/>
    </xf>
    <xf numFmtId="0" fontId="75" fillId="1109" borderId="0" xfId="0" applyFont="1" applyFill="1" applyAlignment="1">
      <alignment horizontal="center" vertical="center" wrapText="1"/>
    </xf>
    <xf numFmtId="0" fontId="75" fillId="1110" borderId="0" xfId="0" applyFont="1" applyFill="1" applyAlignment="1">
      <alignment horizontal="center" vertical="center" wrapText="1"/>
    </xf>
    <xf numFmtId="0" fontId="75" fillId="1111" borderId="0" xfId="0" applyFont="1" applyFill="1" applyAlignment="1">
      <alignment horizontal="center" vertical="center" wrapText="1"/>
    </xf>
    <xf numFmtId="0" fontId="0" fillId="1112" borderId="0" xfId="0" applyFill="1" applyAlignment="1">
      <alignment horizontal="center" vertical="center" wrapText="1"/>
    </xf>
    <xf numFmtId="0" fontId="0" fillId="1113" borderId="0" xfId="0" applyFill="1" applyAlignment="1">
      <alignment horizontal="center" vertical="center" wrapText="1"/>
    </xf>
    <xf numFmtId="0" fontId="0" fillId="1114" borderId="0" xfId="0" applyFill="1" applyAlignment="1">
      <alignment horizontal="center" vertical="center" wrapText="1"/>
    </xf>
    <xf numFmtId="0" fontId="0" fillId="1115" borderId="0" xfId="0" applyFill="1" applyAlignment="1">
      <alignment horizontal="center" vertical="center" wrapText="1"/>
    </xf>
    <xf numFmtId="0" fontId="69" fillId="1116" borderId="0" xfId="0" applyFont="1" applyFill="1"/>
    <xf numFmtId="0" fontId="69" fillId="1117" borderId="0" xfId="0" applyFont="1" applyFill="1"/>
    <xf numFmtId="0" fontId="69" fillId="1118" borderId="0" xfId="0" applyFont="1" applyFill="1"/>
    <xf numFmtId="0" fontId="75" fillId="1119" borderId="0" xfId="0" applyFont="1" applyFill="1" applyAlignment="1">
      <alignment horizontal="center" vertical="center" wrapText="1"/>
    </xf>
    <xf numFmtId="0" fontId="75" fillId="1120" borderId="0" xfId="0" applyFont="1" applyFill="1" applyAlignment="1">
      <alignment horizontal="center" vertical="center" wrapText="1"/>
    </xf>
    <xf numFmtId="0" fontId="75" fillId="1121" borderId="0" xfId="0" applyFont="1" applyFill="1" applyAlignment="1">
      <alignment horizontal="center" vertical="center" wrapText="1"/>
    </xf>
    <xf numFmtId="0" fontId="75" fillId="1122" borderId="0" xfId="0" applyFont="1" applyFill="1" applyAlignment="1">
      <alignment horizontal="center" vertical="center" wrapText="1"/>
    </xf>
    <xf numFmtId="0" fontId="0" fillId="1123" borderId="0" xfId="0" applyFill="1" applyAlignment="1">
      <alignment horizontal="center" vertical="center" wrapText="1"/>
    </xf>
    <xf numFmtId="0" fontId="0" fillId="1124" borderId="0" xfId="0" applyFill="1" applyAlignment="1">
      <alignment horizontal="center" vertical="center" wrapText="1"/>
    </xf>
    <xf numFmtId="0" fontId="0" fillId="1125" borderId="0" xfId="0" applyFill="1" applyAlignment="1">
      <alignment horizontal="center" vertical="center" wrapText="1"/>
    </xf>
    <xf numFmtId="0" fontId="0" fillId="1126" borderId="0" xfId="0" applyFill="1" applyAlignment="1">
      <alignment horizontal="center" vertical="center" wrapText="1"/>
    </xf>
    <xf numFmtId="0" fontId="0" fillId="1127" borderId="0" xfId="0" applyFill="1" applyAlignment="1">
      <alignment horizontal="center" vertical="center" wrapText="1"/>
    </xf>
    <xf numFmtId="0" fontId="69" fillId="1128" borderId="0" xfId="0" applyFont="1" applyFill="1"/>
    <xf numFmtId="0" fontId="69" fillId="1129" borderId="0" xfId="0" applyFont="1" applyFill="1"/>
    <xf numFmtId="0" fontId="69" fillId="1130" borderId="0" xfId="0" applyFont="1" applyFill="1"/>
    <xf numFmtId="0" fontId="75" fillId="1131" borderId="0" xfId="0" applyFont="1" applyFill="1" applyAlignment="1">
      <alignment horizontal="center" vertical="center" wrapText="1"/>
    </xf>
    <xf numFmtId="0" fontId="75" fillId="1132" borderId="0" xfId="0" applyFont="1" applyFill="1" applyAlignment="1">
      <alignment horizontal="center" vertical="center" wrapText="1"/>
    </xf>
    <xf numFmtId="0" fontId="75" fillId="1133" borderId="0" xfId="0" applyFont="1" applyFill="1" applyAlignment="1">
      <alignment horizontal="center" vertical="center" wrapText="1"/>
    </xf>
    <xf numFmtId="0" fontId="0" fillId="1134" borderId="0" xfId="0" applyFill="1" applyAlignment="1">
      <alignment horizontal="center" vertical="center" wrapText="1"/>
    </xf>
    <xf numFmtId="0" fontId="0" fillId="1135" borderId="0" xfId="0" applyFill="1" applyAlignment="1">
      <alignment horizontal="center" vertical="center" wrapText="1"/>
    </xf>
    <xf numFmtId="0" fontId="0" fillId="1136" borderId="0" xfId="0" applyFill="1" applyAlignment="1">
      <alignment horizontal="center" vertical="center" wrapText="1"/>
    </xf>
    <xf numFmtId="0" fontId="0" fillId="1137" borderId="0" xfId="0" applyFill="1" applyAlignment="1">
      <alignment horizontal="center" vertical="center" wrapText="1"/>
    </xf>
    <xf numFmtId="0" fontId="0" fillId="1138" borderId="0" xfId="0" applyFill="1" applyAlignment="1">
      <alignment horizontal="center" vertical="center" wrapText="1"/>
    </xf>
    <xf numFmtId="0" fontId="0" fillId="1139" borderId="0" xfId="0" applyFill="1" applyAlignment="1">
      <alignment horizontal="center" vertical="center" wrapText="1"/>
    </xf>
    <xf numFmtId="0" fontId="69" fillId="1140" borderId="0" xfId="0" applyFont="1" applyFill="1"/>
    <xf numFmtId="0" fontId="69" fillId="1141" borderId="0" xfId="0" applyFont="1" applyFill="1"/>
    <xf numFmtId="0" fontId="69" fillId="1142" borderId="0" xfId="0" applyFont="1" applyFill="1"/>
    <xf numFmtId="0" fontId="75" fillId="1143" borderId="0" xfId="0" applyFont="1" applyFill="1" applyAlignment="1">
      <alignment horizontal="center" vertical="center" wrapText="1"/>
    </xf>
    <xf numFmtId="0" fontId="75" fillId="1144" borderId="0" xfId="0" applyFont="1" applyFill="1" applyAlignment="1">
      <alignment horizontal="center" vertical="center" wrapText="1"/>
    </xf>
    <xf numFmtId="0" fontId="0" fillId="1145" borderId="0" xfId="0" applyFill="1" applyAlignment="1">
      <alignment horizontal="center" vertical="center" wrapText="1"/>
    </xf>
    <xf numFmtId="0" fontId="0" fillId="1146" borderId="0" xfId="0" applyFill="1" applyAlignment="1">
      <alignment horizontal="center" vertical="center" wrapText="1"/>
    </xf>
    <xf numFmtId="0" fontId="0" fillId="1147" borderId="0" xfId="0" applyFill="1" applyAlignment="1">
      <alignment horizontal="center" vertical="center" wrapText="1"/>
    </xf>
    <xf numFmtId="0" fontId="0" fillId="1148" borderId="0" xfId="0" applyFill="1" applyAlignment="1">
      <alignment horizontal="center" vertical="center" wrapText="1"/>
    </xf>
    <xf numFmtId="0" fontId="0" fillId="1149" borderId="0" xfId="0" applyFill="1" applyAlignment="1">
      <alignment horizontal="center" vertical="center" wrapText="1"/>
    </xf>
    <xf numFmtId="0" fontId="0" fillId="1150" borderId="0" xfId="0" applyFill="1" applyAlignment="1">
      <alignment horizontal="center" vertical="center" wrapText="1"/>
    </xf>
    <xf numFmtId="0" fontId="0" fillId="1151" borderId="0" xfId="0" applyFill="1" applyAlignment="1">
      <alignment horizontal="center" vertical="center" wrapText="1"/>
    </xf>
    <xf numFmtId="0" fontId="69" fillId="1152" borderId="0" xfId="0" applyFont="1" applyFill="1"/>
    <xf numFmtId="0" fontId="69" fillId="1153" borderId="0" xfId="0" applyFont="1" applyFill="1"/>
    <xf numFmtId="0" fontId="69" fillId="1154" borderId="0" xfId="0" applyFont="1" applyFill="1"/>
    <xf numFmtId="0" fontId="75" fillId="1155" borderId="0" xfId="0" applyFont="1" applyFill="1" applyAlignment="1">
      <alignment horizontal="center" vertical="center" wrapText="1"/>
    </xf>
    <xf numFmtId="0" fontId="0" fillId="1156" borderId="0" xfId="0" applyFill="1" applyAlignment="1">
      <alignment horizontal="center" vertical="center" wrapText="1"/>
    </xf>
    <xf numFmtId="0" fontId="0" fillId="1157" borderId="0" xfId="0" applyFill="1" applyAlignment="1">
      <alignment horizontal="center" vertical="center" wrapText="1"/>
    </xf>
    <xf numFmtId="0" fontId="0" fillId="1158" borderId="0" xfId="0" applyFill="1" applyAlignment="1">
      <alignment horizontal="center" vertical="center" wrapText="1"/>
    </xf>
    <xf numFmtId="0" fontId="0" fillId="1159" borderId="0" xfId="0" applyFill="1" applyAlignment="1">
      <alignment horizontal="center" vertical="center" wrapText="1"/>
    </xf>
    <xf numFmtId="0" fontId="0" fillId="1160" borderId="0" xfId="0" applyFill="1" applyAlignment="1">
      <alignment horizontal="center" vertical="center" wrapText="1"/>
    </xf>
    <xf numFmtId="0" fontId="0" fillId="1161" borderId="0" xfId="0" applyFill="1" applyAlignment="1">
      <alignment horizontal="center" vertical="center" wrapText="1"/>
    </xf>
    <xf numFmtId="0" fontId="0" fillId="1162" borderId="0" xfId="0" applyFill="1" applyAlignment="1">
      <alignment horizontal="center" vertical="center" wrapText="1"/>
    </xf>
    <xf numFmtId="0" fontId="0" fillId="1163" borderId="0" xfId="0" applyFill="1" applyAlignment="1">
      <alignment horizontal="center" vertical="center" wrapText="1"/>
    </xf>
    <xf numFmtId="0" fontId="69" fillId="1164" borderId="0" xfId="0" applyFont="1" applyFill="1"/>
    <xf numFmtId="0" fontId="69" fillId="1165" borderId="0" xfId="0" applyFont="1" applyFill="1"/>
    <xf numFmtId="0" fontId="69" fillId="1166" borderId="0" xfId="0" applyFont="1" applyFill="1"/>
    <xf numFmtId="0" fontId="0" fillId="1167" borderId="0" xfId="0" applyFill="1" applyAlignment="1">
      <alignment horizontal="center" vertical="center" wrapText="1"/>
    </xf>
    <xf numFmtId="0" fontId="0" fillId="1168" borderId="0" xfId="0" applyFill="1" applyAlignment="1">
      <alignment horizontal="center" vertical="center" wrapText="1"/>
    </xf>
    <xf numFmtId="0" fontId="0" fillId="1169" borderId="0" xfId="0" applyFill="1" applyAlignment="1">
      <alignment horizontal="center" vertical="center" wrapText="1"/>
    </xf>
    <xf numFmtId="0" fontId="0" fillId="1170" borderId="0" xfId="0" applyFill="1" applyAlignment="1">
      <alignment horizontal="center" vertical="center" wrapText="1"/>
    </xf>
    <xf numFmtId="0" fontId="0" fillId="1171" borderId="0" xfId="0" applyFill="1" applyAlignment="1">
      <alignment horizontal="center" vertical="center" wrapText="1"/>
    </xf>
    <xf numFmtId="0" fontId="0" fillId="1172" borderId="0" xfId="0" applyFill="1" applyAlignment="1">
      <alignment horizontal="center" vertical="center" wrapText="1"/>
    </xf>
    <xf numFmtId="0" fontId="0" fillId="1173" borderId="0" xfId="0" applyFill="1" applyAlignment="1">
      <alignment horizontal="center" vertical="center" wrapText="1"/>
    </xf>
    <xf numFmtId="0" fontId="0" fillId="1174" borderId="0" xfId="0" applyFill="1" applyAlignment="1">
      <alignment horizontal="center" vertical="center" wrapText="1"/>
    </xf>
    <xf numFmtId="0" fontId="0" fillId="1175" borderId="0" xfId="0" applyFill="1" applyAlignment="1">
      <alignment horizontal="center" vertical="center" wrapText="1"/>
    </xf>
    <xf numFmtId="0" fontId="69" fillId="1176" borderId="0" xfId="0" applyFont="1" applyFill="1"/>
    <xf numFmtId="0" fontId="69" fillId="1177" borderId="0" xfId="0" applyFont="1" applyFill="1"/>
    <xf numFmtId="0" fontId="69" fillId="1178" borderId="0" xfId="0" applyFont="1" applyFill="1"/>
    <xf numFmtId="0" fontId="75" fillId="13" borderId="0" xfId="0" applyFont="1" applyFill="1" applyAlignment="1">
      <alignment horizontal="center" vertical="center" wrapText="1"/>
    </xf>
    <xf numFmtId="0" fontId="75" fillId="1179" borderId="0" xfId="0" applyFont="1" applyFill="1" applyAlignment="1">
      <alignment horizontal="center" vertical="center" wrapText="1"/>
    </xf>
    <xf numFmtId="0" fontId="75" fillId="1180" borderId="0" xfId="0" applyFont="1" applyFill="1" applyAlignment="1">
      <alignment horizontal="center" vertical="center" wrapText="1"/>
    </xf>
    <xf numFmtId="0" fontId="75" fillId="1181" borderId="0" xfId="0" applyFont="1" applyFill="1" applyAlignment="1">
      <alignment horizontal="center" vertical="center" wrapText="1"/>
    </xf>
    <xf numFmtId="0" fontId="75" fillId="1182" borderId="0" xfId="0" applyFont="1" applyFill="1" applyAlignment="1">
      <alignment horizontal="center" vertical="center" wrapText="1"/>
    </xf>
    <xf numFmtId="0" fontId="75" fillId="1183" borderId="0" xfId="0" applyFont="1" applyFill="1" applyAlignment="1">
      <alignment horizontal="center" vertical="center" wrapText="1"/>
    </xf>
    <xf numFmtId="0" fontId="75" fillId="1184" borderId="0" xfId="0" applyFont="1" applyFill="1" applyAlignment="1">
      <alignment horizontal="center" vertical="center" wrapText="1"/>
    </xf>
    <xf numFmtId="0" fontId="0" fillId="1185" borderId="0" xfId="0" applyFill="1" applyAlignment="1">
      <alignment horizontal="center" vertical="center" wrapText="1"/>
    </xf>
    <xf numFmtId="0" fontId="0" fillId="215" borderId="0" xfId="0" applyFill="1" applyAlignment="1">
      <alignment horizontal="center" vertical="center" wrapText="1"/>
    </xf>
    <xf numFmtId="0" fontId="69" fillId="1186" borderId="0" xfId="0" applyFont="1" applyFill="1"/>
    <xf numFmtId="0" fontId="69" fillId="1187" borderId="0" xfId="0" applyFont="1" applyFill="1"/>
    <xf numFmtId="0" fontId="69" fillId="1188" borderId="0" xfId="0" applyFont="1" applyFill="1"/>
    <xf numFmtId="0" fontId="75" fillId="1189" borderId="0" xfId="0" applyFont="1" applyFill="1" applyAlignment="1">
      <alignment horizontal="center" vertical="center" wrapText="1"/>
    </xf>
    <xf numFmtId="0" fontId="75" fillId="1190" borderId="0" xfId="0" applyFont="1" applyFill="1" applyAlignment="1">
      <alignment horizontal="center" vertical="center" wrapText="1"/>
    </xf>
    <xf numFmtId="0" fontId="75" fillId="1191" borderId="0" xfId="0" applyFont="1" applyFill="1" applyAlignment="1">
      <alignment horizontal="center" vertical="center" wrapText="1"/>
    </xf>
    <xf numFmtId="0" fontId="75" fillId="1192" borderId="0" xfId="0" applyFont="1" applyFill="1" applyAlignment="1">
      <alignment horizontal="center" vertical="center" wrapText="1"/>
    </xf>
    <xf numFmtId="0" fontId="75" fillId="1193" borderId="0" xfId="0" applyFont="1" applyFill="1" applyAlignment="1">
      <alignment horizontal="center" vertical="center" wrapText="1"/>
    </xf>
    <xf numFmtId="0" fontId="75" fillId="1194" borderId="0" xfId="0" applyFont="1" applyFill="1" applyAlignment="1">
      <alignment horizontal="center" vertical="center" wrapText="1"/>
    </xf>
    <xf numFmtId="0" fontId="0" fillId="1195" borderId="0" xfId="0" applyFill="1" applyAlignment="1">
      <alignment horizontal="center" vertical="center" wrapText="1"/>
    </xf>
    <xf numFmtId="0" fontId="0" fillId="1196" borderId="0" xfId="0" applyFill="1" applyAlignment="1">
      <alignment horizontal="center" vertical="center" wrapText="1"/>
    </xf>
    <xf numFmtId="0" fontId="0" fillId="1197" borderId="0" xfId="0" applyFill="1" applyAlignment="1">
      <alignment horizontal="center" vertical="center" wrapText="1"/>
    </xf>
    <xf numFmtId="0" fontId="69" fillId="1198" borderId="0" xfId="0" applyFont="1" applyFill="1"/>
    <xf numFmtId="0" fontId="69" fillId="1199" borderId="0" xfId="0" applyFont="1" applyFill="1"/>
    <xf numFmtId="0" fontId="69" fillId="1200" borderId="0" xfId="0" applyFont="1" applyFill="1"/>
    <xf numFmtId="0" fontId="75" fillId="1201" borderId="0" xfId="0" applyFont="1" applyFill="1" applyAlignment="1">
      <alignment horizontal="center" vertical="center" wrapText="1"/>
    </xf>
    <xf numFmtId="0" fontId="75" fillId="1202" borderId="0" xfId="0" applyFont="1" applyFill="1" applyAlignment="1">
      <alignment horizontal="center" vertical="center" wrapText="1"/>
    </xf>
    <xf numFmtId="0" fontId="75" fillId="1203" borderId="0" xfId="0" applyFont="1" applyFill="1" applyAlignment="1">
      <alignment horizontal="center" vertical="center" wrapText="1"/>
    </xf>
    <xf numFmtId="0" fontId="75" fillId="1204" borderId="0" xfId="0" applyFont="1" applyFill="1" applyAlignment="1">
      <alignment horizontal="center" vertical="center" wrapText="1"/>
    </xf>
    <xf numFmtId="0" fontId="75" fillId="1205" borderId="0" xfId="0" applyFont="1" applyFill="1" applyAlignment="1">
      <alignment horizontal="center" vertical="center" wrapText="1"/>
    </xf>
    <xf numFmtId="0" fontId="0" fillId="1206" borderId="0" xfId="0" applyFill="1" applyAlignment="1">
      <alignment horizontal="center" vertical="center" wrapText="1"/>
    </xf>
    <xf numFmtId="0" fontId="0" fillId="1207" borderId="0" xfId="0" applyFill="1" applyAlignment="1">
      <alignment horizontal="center" vertical="center" wrapText="1"/>
    </xf>
    <xf numFmtId="0" fontId="0" fillId="1208" borderId="0" xfId="0" applyFill="1" applyAlignment="1">
      <alignment horizontal="center" vertical="center" wrapText="1"/>
    </xf>
    <xf numFmtId="0" fontId="0" fillId="1209" borderId="0" xfId="0" applyFill="1" applyAlignment="1">
      <alignment horizontal="center" vertical="center" wrapText="1"/>
    </xf>
    <xf numFmtId="0" fontId="69" fillId="1210" borderId="0" xfId="0" applyFont="1" applyFill="1"/>
    <xf numFmtId="0" fontId="69" fillId="1211" borderId="0" xfId="0" applyFont="1" applyFill="1"/>
    <xf numFmtId="0" fontId="69" fillId="1212" borderId="0" xfId="0" applyFont="1" applyFill="1"/>
    <xf numFmtId="0" fontId="75" fillId="1213" borderId="0" xfId="0" applyFont="1" applyFill="1" applyAlignment="1">
      <alignment horizontal="center" vertical="center" wrapText="1"/>
    </xf>
    <xf numFmtId="0" fontId="75" fillId="1214" borderId="0" xfId="0" applyFont="1" applyFill="1" applyAlignment="1">
      <alignment horizontal="center" vertical="center" wrapText="1"/>
    </xf>
    <xf numFmtId="0" fontId="75" fillId="1215" borderId="0" xfId="0" applyFont="1" applyFill="1" applyAlignment="1">
      <alignment horizontal="center" vertical="center" wrapText="1"/>
    </xf>
    <xf numFmtId="0" fontId="75" fillId="1216" borderId="0" xfId="0" applyFont="1" applyFill="1" applyAlignment="1">
      <alignment horizontal="center" vertical="center" wrapText="1"/>
    </xf>
    <xf numFmtId="0" fontId="0" fillId="1217" borderId="0" xfId="0" applyFill="1" applyAlignment="1">
      <alignment horizontal="center" vertical="center" wrapText="1"/>
    </xf>
    <xf numFmtId="0" fontId="0" fillId="1218" borderId="0" xfId="0" applyFill="1" applyAlignment="1">
      <alignment horizontal="center" vertical="center" wrapText="1"/>
    </xf>
    <xf numFmtId="0" fontId="0" fillId="1219" borderId="0" xfId="0" applyFill="1" applyAlignment="1">
      <alignment horizontal="center" vertical="center" wrapText="1"/>
    </xf>
    <xf numFmtId="0" fontId="0" fillId="1220" borderId="0" xfId="0" applyFill="1" applyAlignment="1">
      <alignment horizontal="center" vertical="center" wrapText="1"/>
    </xf>
    <xf numFmtId="0" fontId="0" fillId="1221" borderId="0" xfId="0" applyFill="1" applyAlignment="1">
      <alignment horizontal="center" vertical="center" wrapText="1"/>
    </xf>
    <xf numFmtId="0" fontId="69" fillId="1222" borderId="0" xfId="0" applyFont="1" applyFill="1"/>
    <xf numFmtId="0" fontId="69" fillId="1223" borderId="0" xfId="0" applyFont="1" applyFill="1"/>
    <xf numFmtId="0" fontId="69" fillId="1224" borderId="0" xfId="0" applyFont="1" applyFill="1"/>
    <xf numFmtId="0" fontId="75" fillId="1225" borderId="0" xfId="0" applyFont="1" applyFill="1" applyAlignment="1">
      <alignment horizontal="center" vertical="center" wrapText="1"/>
    </xf>
    <xf numFmtId="0" fontId="75" fillId="1226" borderId="0" xfId="0" applyFont="1" applyFill="1" applyAlignment="1">
      <alignment horizontal="center" vertical="center" wrapText="1"/>
    </xf>
    <xf numFmtId="0" fontId="75" fillId="1227" borderId="0" xfId="0" applyFont="1" applyFill="1" applyAlignment="1">
      <alignment horizontal="center" vertical="center" wrapText="1"/>
    </xf>
    <xf numFmtId="0" fontId="0" fillId="1228" borderId="0" xfId="0" applyFill="1" applyAlignment="1">
      <alignment horizontal="center" vertical="center" wrapText="1"/>
    </xf>
    <xf numFmtId="0" fontId="0" fillId="1229" borderId="0" xfId="0" applyFill="1" applyAlignment="1">
      <alignment horizontal="center" vertical="center" wrapText="1"/>
    </xf>
    <xf numFmtId="0" fontId="0" fillId="1230" borderId="0" xfId="0" applyFill="1" applyAlignment="1">
      <alignment horizontal="center" vertical="center" wrapText="1"/>
    </xf>
    <xf numFmtId="0" fontId="0" fillId="1231" borderId="0" xfId="0" applyFill="1" applyAlignment="1">
      <alignment horizontal="center" vertical="center" wrapText="1"/>
    </xf>
    <xf numFmtId="0" fontId="0" fillId="1232" borderId="0" xfId="0" applyFill="1" applyAlignment="1">
      <alignment horizontal="center" vertical="center" wrapText="1"/>
    </xf>
    <xf numFmtId="0" fontId="0" fillId="1233" borderId="0" xfId="0" applyFill="1" applyAlignment="1">
      <alignment horizontal="center" vertical="center" wrapText="1"/>
    </xf>
    <xf numFmtId="0" fontId="69" fillId="1234" borderId="0" xfId="0" applyFont="1" applyFill="1"/>
    <xf numFmtId="0" fontId="69" fillId="1235" borderId="0" xfId="0" applyFont="1" applyFill="1"/>
    <xf numFmtId="0" fontId="69" fillId="1236" borderId="0" xfId="0" applyFont="1" applyFill="1"/>
    <xf numFmtId="0" fontId="75" fillId="1237" borderId="0" xfId="0" applyFont="1" applyFill="1" applyAlignment="1">
      <alignment horizontal="center" vertical="center" wrapText="1"/>
    </xf>
    <xf numFmtId="0" fontId="75" fillId="1238" borderId="0" xfId="0" applyFont="1" applyFill="1" applyAlignment="1">
      <alignment horizontal="center" vertical="center" wrapText="1"/>
    </xf>
    <xf numFmtId="0" fontId="0" fillId="1239" borderId="0" xfId="0" applyFill="1" applyAlignment="1">
      <alignment horizontal="center" vertical="center" wrapText="1"/>
    </xf>
    <xf numFmtId="0" fontId="0" fillId="1240" borderId="0" xfId="0" applyFill="1" applyAlignment="1">
      <alignment horizontal="center" vertical="center" wrapText="1"/>
    </xf>
    <xf numFmtId="0" fontId="0" fillId="1241" borderId="0" xfId="0" applyFill="1" applyAlignment="1">
      <alignment horizontal="center" vertical="center" wrapText="1"/>
    </xf>
    <xf numFmtId="0" fontId="0" fillId="1242" borderId="0" xfId="0" applyFill="1" applyAlignment="1">
      <alignment horizontal="center" vertical="center" wrapText="1"/>
    </xf>
    <xf numFmtId="0" fontId="0" fillId="1243" borderId="0" xfId="0" applyFill="1" applyAlignment="1">
      <alignment horizontal="center" vertical="center" wrapText="1"/>
    </xf>
    <xf numFmtId="0" fontId="0" fillId="1244" borderId="0" xfId="0" applyFill="1" applyAlignment="1">
      <alignment horizontal="center" vertical="center" wrapText="1"/>
    </xf>
    <xf numFmtId="0" fontId="0" fillId="1245" borderId="0" xfId="0" applyFill="1" applyAlignment="1">
      <alignment horizontal="center" vertical="center" wrapText="1"/>
    </xf>
    <xf numFmtId="0" fontId="69" fillId="1246" borderId="0" xfId="0" applyFont="1" applyFill="1"/>
    <xf numFmtId="0" fontId="69" fillId="215" borderId="0" xfId="0" applyFont="1" applyFill="1"/>
    <xf numFmtId="0" fontId="69" fillId="1247" borderId="0" xfId="0" applyFont="1" applyFill="1"/>
    <xf numFmtId="0" fontId="75" fillId="1248" borderId="0" xfId="0" applyFont="1" applyFill="1" applyAlignment="1">
      <alignment horizontal="center" vertical="center" wrapText="1"/>
    </xf>
    <xf numFmtId="0" fontId="0" fillId="1249" borderId="0" xfId="0" applyFill="1" applyAlignment="1">
      <alignment horizontal="center" vertical="center" wrapText="1"/>
    </xf>
    <xf numFmtId="0" fontId="0" fillId="1250" borderId="0" xfId="0" applyFill="1" applyAlignment="1">
      <alignment horizontal="center" vertical="center" wrapText="1"/>
    </xf>
    <xf numFmtId="0" fontId="0" fillId="1251" borderId="0" xfId="0" applyFill="1" applyAlignment="1">
      <alignment horizontal="center" vertical="center" wrapText="1"/>
    </xf>
    <xf numFmtId="0" fontId="0" fillId="1252" borderId="0" xfId="0" applyFill="1" applyAlignment="1">
      <alignment horizontal="center" vertical="center" wrapText="1"/>
    </xf>
    <xf numFmtId="0" fontId="0" fillId="1253" borderId="0" xfId="0" applyFill="1" applyAlignment="1">
      <alignment horizontal="center" vertical="center" wrapText="1"/>
    </xf>
    <xf numFmtId="0" fontId="0" fillId="1254" borderId="0" xfId="0" applyFill="1" applyAlignment="1">
      <alignment horizontal="center" vertical="center" wrapText="1"/>
    </xf>
    <xf numFmtId="0" fontId="0" fillId="1255" borderId="0" xfId="0" applyFill="1" applyAlignment="1">
      <alignment horizontal="center" vertical="center" wrapText="1"/>
    </xf>
    <xf numFmtId="0" fontId="0" fillId="1256" borderId="0" xfId="0" applyFill="1" applyAlignment="1">
      <alignment horizontal="center" vertical="center" wrapText="1"/>
    </xf>
    <xf numFmtId="0" fontId="69" fillId="1257" borderId="0" xfId="0" applyFont="1" applyFill="1"/>
    <xf numFmtId="0" fontId="69" fillId="1258" borderId="0" xfId="0" applyFont="1" applyFill="1"/>
    <xf numFmtId="0" fontId="69" fillId="1259" borderId="0" xfId="0" applyFont="1" applyFill="1"/>
    <xf numFmtId="0" fontId="0" fillId="1260" borderId="0" xfId="0" applyFill="1" applyAlignment="1">
      <alignment horizontal="center" vertical="center" wrapText="1"/>
    </xf>
    <xf numFmtId="0" fontId="0" fillId="1261" borderId="0" xfId="0" applyFill="1" applyAlignment="1">
      <alignment horizontal="center" vertical="center" wrapText="1"/>
    </xf>
    <xf numFmtId="0" fontId="0" fillId="1262" borderId="0" xfId="0" applyFill="1" applyAlignment="1">
      <alignment horizontal="center" vertical="center" wrapText="1"/>
    </xf>
    <xf numFmtId="0" fontId="0" fillId="1263" borderId="0" xfId="0" applyFill="1" applyAlignment="1">
      <alignment horizontal="center" vertical="center" wrapText="1"/>
    </xf>
    <xf numFmtId="0" fontId="0" fillId="1264" borderId="0" xfId="0" applyFill="1" applyAlignment="1">
      <alignment horizontal="center" vertical="center" wrapText="1"/>
    </xf>
    <xf numFmtId="0" fontId="0" fillId="1265" borderId="0" xfId="0" applyFill="1" applyAlignment="1">
      <alignment horizontal="center" vertical="center" wrapText="1"/>
    </xf>
    <xf numFmtId="0" fontId="0" fillId="1266" borderId="0" xfId="0" applyFill="1" applyAlignment="1">
      <alignment horizontal="center" vertical="center" wrapText="1"/>
    </xf>
    <xf numFmtId="0" fontId="0" fillId="1267" borderId="0" xfId="0" applyFill="1" applyAlignment="1">
      <alignment horizontal="center" vertical="center" wrapText="1"/>
    </xf>
    <xf numFmtId="0" fontId="0" fillId="1268" borderId="0" xfId="0" applyFill="1" applyAlignment="1">
      <alignment horizontal="center" vertical="center" wrapText="1"/>
    </xf>
    <xf numFmtId="0" fontId="69" fillId="1269" borderId="0" xfId="0" applyFont="1" applyFill="1"/>
    <xf numFmtId="0" fontId="69" fillId="1270" borderId="0" xfId="0" applyFont="1" applyFill="1"/>
    <xf numFmtId="0" fontId="69" fillId="1271" borderId="0" xfId="0" applyFont="1" applyFill="1"/>
    <xf numFmtId="0" fontId="0" fillId="11" borderId="0" xfId="0" applyFill="1" applyAlignment="1">
      <alignment horizontal="center" vertical="center" wrapText="1"/>
    </xf>
    <xf numFmtId="0" fontId="0" fillId="1272" borderId="0" xfId="0" applyFill="1" applyAlignment="1">
      <alignment horizontal="center" vertical="center" wrapText="1"/>
    </xf>
    <xf numFmtId="0" fontId="0" fillId="1273" borderId="0" xfId="0" applyFill="1" applyAlignment="1">
      <alignment horizontal="center" vertical="center" wrapText="1"/>
    </xf>
    <xf numFmtId="0" fontId="0" fillId="1274" borderId="0" xfId="0" applyFill="1" applyAlignment="1">
      <alignment horizontal="center" vertical="center" wrapText="1"/>
    </xf>
    <xf numFmtId="0" fontId="0" fillId="1275" borderId="0" xfId="0" applyFill="1" applyAlignment="1">
      <alignment horizontal="center" vertical="center" wrapText="1"/>
    </xf>
    <xf numFmtId="0" fontId="0" fillId="1276" borderId="0" xfId="0" applyFill="1" applyAlignment="1">
      <alignment horizontal="center" vertical="center" wrapText="1"/>
    </xf>
    <xf numFmtId="0" fontId="0" fillId="1277" borderId="0" xfId="0" applyFill="1" applyAlignment="1">
      <alignment horizontal="center" vertical="center" wrapText="1"/>
    </xf>
    <xf numFmtId="0" fontId="0" fillId="502" borderId="0" xfId="0" applyFill="1" applyAlignment="1">
      <alignment horizontal="center" vertical="center" wrapText="1"/>
    </xf>
    <xf numFmtId="0" fontId="0" fillId="158" borderId="0" xfId="0" applyFill="1" applyAlignment="1">
      <alignment horizontal="center" vertical="center" wrapText="1"/>
    </xf>
    <xf numFmtId="0" fontId="69" fillId="1278" borderId="0" xfId="0" applyFont="1" applyFill="1"/>
    <xf numFmtId="0" fontId="69" fillId="1279" borderId="0" xfId="0" applyFont="1" applyFill="1"/>
    <xf numFmtId="0" fontId="69" fillId="1280" borderId="0" xfId="0" applyFont="1" applyFill="1"/>
    <xf numFmtId="0" fontId="69" fillId="1281" borderId="0" xfId="0" applyFont="1" applyFill="1"/>
    <xf numFmtId="0" fontId="69" fillId="1282" borderId="0" xfId="0" applyFont="1" applyFill="1"/>
    <xf numFmtId="0" fontId="69" fillId="1283" borderId="0" xfId="0" applyFont="1" applyFill="1"/>
    <xf numFmtId="0" fontId="115" fillId="3" borderId="0" xfId="2" applyFont="1" applyFill="1" applyAlignment="1" applyProtection="1">
      <alignment horizontal="left" vertical="center"/>
      <protection locked="0"/>
    </xf>
    <xf numFmtId="0" fontId="69" fillId="1284" borderId="0" xfId="0" applyFont="1" applyFill="1"/>
    <xf numFmtId="0" fontId="69" fillId="1285" borderId="0" xfId="0" applyFont="1" applyFill="1"/>
    <xf numFmtId="0" fontId="69" fillId="1286" borderId="0" xfId="0" applyFont="1" applyFill="1"/>
    <xf numFmtId="0" fontId="69" fillId="1287" borderId="0" xfId="0" applyFont="1" applyFill="1"/>
    <xf numFmtId="0" fontId="69" fillId="1288" borderId="0" xfId="0" applyFont="1" applyFill="1"/>
    <xf numFmtId="0" fontId="69" fillId="1289" borderId="0" xfId="0" applyFont="1" applyFill="1"/>
    <xf numFmtId="0" fontId="69" fillId="1290" borderId="0" xfId="0" applyFont="1" applyFill="1"/>
    <xf numFmtId="0" fontId="69" fillId="1291" borderId="0" xfId="0" applyFont="1" applyFill="1"/>
    <xf numFmtId="0" fontId="69" fillId="1292" borderId="0" xfId="0" applyFont="1" applyFill="1"/>
    <xf numFmtId="0" fontId="69" fillId="1293" borderId="0" xfId="0" applyFont="1" applyFill="1"/>
    <xf numFmtId="0" fontId="69" fillId="1294" borderId="0" xfId="0" applyFont="1" applyFill="1"/>
    <xf numFmtId="0" fontId="69" fillId="1295" borderId="0" xfId="0" applyFont="1" applyFill="1"/>
    <xf numFmtId="0" fontId="69" fillId="1296" borderId="0" xfId="0" applyFont="1" applyFill="1"/>
    <xf numFmtId="0" fontId="69" fillId="1297" borderId="0" xfId="0" applyFont="1" applyFill="1"/>
    <xf numFmtId="0" fontId="69" fillId="1298" borderId="0" xfId="0" applyFont="1" applyFill="1"/>
    <xf numFmtId="0" fontId="69" fillId="1299" borderId="0" xfId="0" applyFont="1" applyFill="1"/>
    <xf numFmtId="0" fontId="69" fillId="1300" borderId="0" xfId="0" applyFont="1" applyFill="1"/>
    <xf numFmtId="0" fontId="69" fillId="1301" borderId="0" xfId="0" applyFont="1" applyFill="1"/>
    <xf numFmtId="0" fontId="116" fillId="3" borderId="0" xfId="2" applyFont="1" applyFill="1" applyAlignment="1" applyProtection="1">
      <alignment horizontal="center" vertical="center"/>
      <protection hidden="1"/>
    </xf>
    <xf numFmtId="0" fontId="69" fillId="1302" borderId="0" xfId="0" applyFont="1" applyFill="1"/>
    <xf numFmtId="0" fontId="69" fillId="1303" borderId="0" xfId="0" applyFont="1" applyFill="1"/>
    <xf numFmtId="0" fontId="69" fillId="1304" borderId="0" xfId="0" applyFont="1" applyFill="1"/>
    <xf numFmtId="0" fontId="69" fillId="1305" borderId="0" xfId="0" applyFont="1" applyFill="1"/>
    <xf numFmtId="0" fontId="69" fillId="1306" borderId="0" xfId="0" applyFont="1" applyFill="1"/>
    <xf numFmtId="0" fontId="69" fillId="1307" borderId="0" xfId="0" applyFont="1" applyFill="1"/>
    <xf numFmtId="0" fontId="69" fillId="1308" borderId="0" xfId="0" applyFont="1" applyFill="1"/>
    <xf numFmtId="0" fontId="69" fillId="1309" borderId="0" xfId="0" applyFont="1" applyFill="1"/>
    <xf numFmtId="0" fontId="69" fillId="1310" borderId="0" xfId="0" applyFont="1" applyFill="1"/>
    <xf numFmtId="0" fontId="69" fillId="1311" borderId="0" xfId="0" applyFont="1" applyFill="1"/>
    <xf numFmtId="0" fontId="69" fillId="1312" borderId="0" xfId="0" applyFont="1" applyFill="1"/>
    <xf numFmtId="0" fontId="69" fillId="1313" borderId="0" xfId="0" applyFont="1" applyFill="1"/>
    <xf numFmtId="0" fontId="69" fillId="1314" borderId="0" xfId="0" applyFont="1" applyFill="1"/>
    <xf numFmtId="0" fontId="69" fillId="1315" borderId="0" xfId="0" applyFont="1" applyFill="1"/>
    <xf numFmtId="0" fontId="69" fillId="1316" borderId="0" xfId="0" applyFont="1" applyFill="1"/>
    <xf numFmtId="0" fontId="69" fillId="1317" borderId="0" xfId="0" applyFont="1" applyFill="1"/>
    <xf numFmtId="0" fontId="69" fillId="1318" borderId="0" xfId="0" applyFont="1" applyFill="1"/>
    <xf numFmtId="0" fontId="69" fillId="1319" borderId="0" xfId="0" applyFont="1" applyFill="1"/>
    <xf numFmtId="0" fontId="69" fillId="1320" borderId="0" xfId="0" applyFont="1" applyFill="1"/>
    <xf numFmtId="0" fontId="69" fillId="1321" borderId="0" xfId="0" applyFont="1" applyFill="1"/>
    <xf numFmtId="0" fontId="69" fillId="1322" borderId="0" xfId="0" applyFont="1" applyFill="1"/>
    <xf numFmtId="0" fontId="69" fillId="1323" borderId="0" xfId="0" applyFont="1" applyFill="1"/>
    <xf numFmtId="0" fontId="69" fillId="1324" borderId="0" xfId="0" applyFont="1" applyFill="1"/>
    <xf numFmtId="0" fontId="69" fillId="1325" borderId="0" xfId="0" applyFont="1" applyFill="1"/>
    <xf numFmtId="0" fontId="69" fillId="1326" borderId="0" xfId="0" applyFont="1" applyFill="1"/>
    <xf numFmtId="0" fontId="69" fillId="1327" borderId="0" xfId="0" applyFont="1" applyFill="1"/>
    <xf numFmtId="0" fontId="69" fillId="1328" borderId="0" xfId="0" applyFont="1" applyFill="1"/>
    <xf numFmtId="0" fontId="69" fillId="1329" borderId="0" xfId="0" applyFont="1" applyFill="1"/>
    <xf numFmtId="0" fontId="69" fillId="1330" borderId="0" xfId="0" applyFont="1" applyFill="1"/>
    <xf numFmtId="0" fontId="69" fillId="1331" borderId="0" xfId="0" applyFont="1" applyFill="1"/>
    <xf numFmtId="0" fontId="69" fillId="1332" borderId="0" xfId="0" applyFont="1" applyFill="1"/>
    <xf numFmtId="0" fontId="69" fillId="1333" borderId="0" xfId="0" applyFont="1" applyFill="1"/>
    <xf numFmtId="0" fontId="69" fillId="1334" borderId="0" xfId="0" applyFont="1" applyFill="1"/>
    <xf numFmtId="0" fontId="69" fillId="1335" borderId="0" xfId="0" applyFont="1" applyFill="1"/>
    <xf numFmtId="0" fontId="69" fillId="1336" borderId="0" xfId="0" applyFont="1" applyFill="1"/>
    <xf numFmtId="0" fontId="69" fillId="13" borderId="0" xfId="0" applyFont="1" applyFill="1"/>
    <xf numFmtId="0" fontId="69" fillId="1337" borderId="0" xfId="0" applyFont="1" applyFill="1"/>
    <xf numFmtId="0" fontId="69" fillId="1338" borderId="0" xfId="0" applyFont="1" applyFill="1"/>
    <xf numFmtId="0" fontId="69" fillId="1339" borderId="0" xfId="0" applyFont="1" applyFill="1"/>
    <xf numFmtId="0" fontId="69" fillId="1340" borderId="0" xfId="0" applyFont="1" applyFill="1"/>
    <xf numFmtId="0" fontId="69" fillId="1341" borderId="0" xfId="0" applyFont="1" applyFill="1"/>
    <xf numFmtId="0" fontId="69" fillId="1342" borderId="0" xfId="0" applyFont="1" applyFill="1"/>
    <xf numFmtId="0" fontId="69" fillId="1343" borderId="0" xfId="0" applyFont="1" applyFill="1"/>
    <xf numFmtId="0" fontId="69" fillId="1344" borderId="0" xfId="0" applyFont="1" applyFill="1"/>
    <xf numFmtId="0" fontId="69" fillId="1345" borderId="0" xfId="0" applyFont="1" applyFill="1"/>
    <xf numFmtId="0" fontId="69" fillId="1346" borderId="0" xfId="0" applyFont="1" applyFill="1"/>
    <xf numFmtId="0" fontId="69" fillId="758" borderId="0" xfId="0" applyFont="1" applyFill="1"/>
    <xf numFmtId="0" fontId="69" fillId="1347" borderId="0" xfId="0" applyFont="1" applyFill="1"/>
    <xf numFmtId="0" fontId="69" fillId="1348" borderId="0" xfId="0" applyFont="1" applyFill="1"/>
    <xf numFmtId="0" fontId="69" fillId="1349" borderId="0" xfId="0" applyFont="1" applyFill="1"/>
    <xf numFmtId="0" fontId="69" fillId="1350" borderId="0" xfId="0" applyFont="1" applyFill="1"/>
    <xf numFmtId="0" fontId="69" fillId="1351" borderId="0" xfId="0" applyFont="1" applyFill="1"/>
    <xf numFmtId="0" fontId="69" fillId="1352" borderId="0" xfId="0" applyFont="1" applyFill="1"/>
    <xf numFmtId="0" fontId="69" fillId="1203" borderId="0" xfId="0" applyFont="1" applyFill="1"/>
    <xf numFmtId="0" fontId="69" fillId="1353" borderId="0" xfId="0" applyFont="1" applyFill="1"/>
    <xf numFmtId="0" fontId="69" fillId="1354" borderId="0" xfId="0" applyFont="1" applyFill="1"/>
    <xf numFmtId="0" fontId="69" fillId="1355" borderId="0" xfId="0" applyFont="1" applyFill="1"/>
    <xf numFmtId="0" fontId="69" fillId="1356" borderId="0" xfId="0" applyFont="1" applyFill="1"/>
    <xf numFmtId="0" fontId="69" fillId="1357" borderId="0" xfId="0" applyFont="1" applyFill="1"/>
    <xf numFmtId="0" fontId="69" fillId="1358" borderId="0" xfId="0" applyFont="1" applyFill="1"/>
    <xf numFmtId="0" fontId="69" fillId="1359" borderId="0" xfId="0" applyFont="1" applyFill="1"/>
    <xf numFmtId="0" fontId="69" fillId="1360" borderId="0" xfId="0" applyFont="1" applyFill="1"/>
    <xf numFmtId="0" fontId="69" fillId="1361" borderId="0" xfId="0" applyFont="1" applyFill="1"/>
    <xf numFmtId="0" fontId="69" fillId="1362" borderId="0" xfId="0" applyFont="1" applyFill="1"/>
    <xf numFmtId="0" fontId="69" fillId="1363" borderId="0" xfId="0" applyFont="1" applyFill="1"/>
    <xf numFmtId="0" fontId="69" fillId="1364" borderId="0" xfId="0" applyFont="1" applyFill="1"/>
    <xf numFmtId="0" fontId="69" fillId="1365" borderId="0" xfId="0" applyFont="1" applyFill="1"/>
    <xf numFmtId="0" fontId="69" fillId="1366" borderId="0" xfId="0" applyFont="1" applyFill="1"/>
    <xf numFmtId="0" fontId="69" fillId="1367" borderId="0" xfId="0" applyFont="1" applyFill="1"/>
    <xf numFmtId="0" fontId="69" fillId="1368" borderId="0" xfId="0" applyFont="1" applyFill="1"/>
    <xf numFmtId="0" fontId="69" fillId="1369" borderId="0" xfId="0" applyFont="1" applyFill="1"/>
    <xf numFmtId="0" fontId="69" fillId="1370" borderId="0" xfId="0" applyFont="1" applyFill="1"/>
    <xf numFmtId="0" fontId="69" fillId="1371" borderId="0" xfId="0" applyFont="1" applyFill="1"/>
    <xf numFmtId="0" fontId="69" fillId="1372" borderId="0" xfId="0" applyFont="1" applyFill="1"/>
    <xf numFmtId="0" fontId="69" fillId="1373" borderId="0" xfId="0" applyFont="1" applyFill="1"/>
    <xf numFmtId="0" fontId="69" fillId="1374" borderId="0" xfId="0" applyFont="1" applyFill="1"/>
    <xf numFmtId="0" fontId="69" fillId="1375" borderId="0" xfId="0" applyFont="1" applyFill="1"/>
    <xf numFmtId="0" fontId="69" fillId="1376" borderId="0" xfId="0" applyFont="1" applyFill="1"/>
    <xf numFmtId="0" fontId="69" fillId="1377" borderId="0" xfId="0" applyFont="1" applyFill="1"/>
    <xf numFmtId="0" fontId="69" fillId="1378" borderId="0" xfId="0" applyFont="1" applyFill="1"/>
    <xf numFmtId="0" fontId="69" fillId="1379" borderId="0" xfId="0" applyFont="1" applyFill="1"/>
    <xf numFmtId="0" fontId="69" fillId="1380" borderId="0" xfId="0" applyFont="1" applyFill="1"/>
    <xf numFmtId="0" fontId="69" fillId="1381" borderId="0" xfId="0" applyFont="1" applyFill="1"/>
    <xf numFmtId="0" fontId="69" fillId="1382" borderId="0" xfId="0" applyFont="1" applyFill="1"/>
    <xf numFmtId="0" fontId="69" fillId="1383" borderId="0" xfId="0" applyFont="1" applyFill="1"/>
    <xf numFmtId="0" fontId="69" fillId="1384" borderId="0" xfId="0" applyFont="1" applyFill="1"/>
    <xf numFmtId="0" fontId="69" fillId="1385" borderId="0" xfId="0" applyFont="1" applyFill="1"/>
    <xf numFmtId="0" fontId="69" fillId="1386" borderId="0" xfId="0" applyFont="1" applyFill="1"/>
    <xf numFmtId="0" fontId="69" fillId="1387" borderId="0" xfId="0" applyFont="1" applyFill="1"/>
    <xf numFmtId="0" fontId="69" fillId="1388" borderId="0" xfId="0" applyFont="1" applyFill="1"/>
    <xf numFmtId="0" fontId="69" fillId="1389" borderId="0" xfId="0" applyFont="1" applyFill="1"/>
    <xf numFmtId="0" fontId="69" fillId="1390" borderId="0" xfId="0" applyFont="1" applyFill="1"/>
    <xf numFmtId="0" fontId="69" fillId="1391" borderId="0" xfId="0" applyFont="1" applyFill="1"/>
    <xf numFmtId="0" fontId="69" fillId="1392" borderId="0" xfId="0" applyFont="1" applyFill="1"/>
    <xf numFmtId="0" fontId="69" fillId="1393" borderId="0" xfId="0" applyFont="1" applyFill="1"/>
    <xf numFmtId="0" fontId="69" fillId="1394" borderId="0" xfId="0" applyFont="1" applyFill="1"/>
    <xf numFmtId="0" fontId="69" fillId="1395" borderId="0" xfId="0" applyFont="1" applyFill="1"/>
    <xf numFmtId="0" fontId="69" fillId="1396" borderId="0" xfId="0" applyFont="1" applyFill="1"/>
    <xf numFmtId="0" fontId="69" fillId="1397" borderId="0" xfId="0" applyFont="1" applyFill="1"/>
    <xf numFmtId="0" fontId="69" fillId="1398" borderId="0" xfId="0" applyFont="1" applyFill="1"/>
    <xf numFmtId="0" fontId="69" fillId="1399" borderId="0" xfId="0" applyFont="1" applyFill="1"/>
    <xf numFmtId="0" fontId="69" fillId="1400" borderId="0" xfId="0" applyFont="1" applyFill="1"/>
    <xf numFmtId="0" fontId="69" fillId="1401" borderId="0" xfId="0" applyFont="1" applyFill="1"/>
    <xf numFmtId="0" fontId="69" fillId="1402" borderId="0" xfId="0" applyFont="1" applyFill="1"/>
    <xf numFmtId="0" fontId="69" fillId="1403" borderId="0" xfId="0" applyFont="1" applyFill="1"/>
    <xf numFmtId="0" fontId="69" fillId="1404" borderId="0" xfId="0" applyFont="1" applyFill="1"/>
    <xf numFmtId="0" fontId="69" fillId="1405" borderId="0" xfId="0" applyFont="1" applyFill="1"/>
    <xf numFmtId="0" fontId="69" fillId="1406" borderId="0" xfId="0" applyFont="1" applyFill="1"/>
    <xf numFmtId="0" fontId="69" fillId="1407" borderId="0" xfId="0" applyFont="1" applyFill="1"/>
    <xf numFmtId="0" fontId="69" fillId="1408" borderId="0" xfId="0" applyFont="1" applyFill="1"/>
    <xf numFmtId="0" fontId="69" fillId="1409" borderId="0" xfId="0" applyFont="1" applyFill="1"/>
    <xf numFmtId="0" fontId="69" fillId="1410" borderId="0" xfId="0" applyFont="1" applyFill="1"/>
    <xf numFmtId="0" fontId="69" fillId="1411" borderId="0" xfId="0" applyFont="1" applyFill="1"/>
    <xf numFmtId="0" fontId="69" fillId="1412" borderId="0" xfId="0" applyFont="1" applyFill="1"/>
    <xf numFmtId="0" fontId="69" fillId="1413" borderId="0" xfId="0" applyFont="1" applyFill="1"/>
    <xf numFmtId="0" fontId="69" fillId="1414" borderId="0" xfId="0" applyFont="1" applyFill="1"/>
    <xf numFmtId="0" fontId="69" fillId="1415" borderId="0" xfId="0" applyFont="1" applyFill="1"/>
    <xf numFmtId="0" fontId="69" fillId="1416" borderId="0" xfId="0" applyFont="1" applyFill="1"/>
    <xf numFmtId="0" fontId="69" fillId="1417" borderId="0" xfId="0" applyFont="1" applyFill="1"/>
    <xf numFmtId="0" fontId="69" fillId="1418" borderId="0" xfId="0" applyFont="1" applyFill="1"/>
    <xf numFmtId="0" fontId="69" fillId="1419" borderId="0" xfId="0" applyFont="1" applyFill="1"/>
    <xf numFmtId="0" fontId="69" fillId="1420" borderId="0" xfId="0" applyFont="1" applyFill="1"/>
    <xf numFmtId="0" fontId="69" fillId="1421" borderId="0" xfId="0" applyFont="1" applyFill="1"/>
    <xf numFmtId="0" fontId="69" fillId="1422" borderId="0" xfId="0" applyFont="1" applyFill="1"/>
    <xf numFmtId="0" fontId="69" fillId="1423" borderId="0" xfId="0" applyFont="1" applyFill="1"/>
    <xf numFmtId="0" fontId="69" fillId="1424" borderId="0" xfId="0" applyFont="1" applyFill="1"/>
    <xf numFmtId="0" fontId="69" fillId="1425" borderId="0" xfId="0" applyFont="1" applyFill="1"/>
    <xf numFmtId="0" fontId="69" fillId="1426" borderId="0" xfId="0" applyFont="1" applyFill="1"/>
    <xf numFmtId="0" fontId="69" fillId="1427" borderId="0" xfId="0" applyFont="1" applyFill="1"/>
    <xf numFmtId="0" fontId="69" fillId="1428" borderId="0" xfId="0" applyFont="1" applyFill="1"/>
    <xf numFmtId="0" fontId="69" fillId="1429" borderId="0" xfId="0" applyFont="1" applyFill="1"/>
    <xf numFmtId="0" fontId="69" fillId="1430" borderId="0" xfId="0" applyFont="1" applyFill="1"/>
    <xf numFmtId="0" fontId="69" fillId="253" borderId="0" xfId="0" applyFont="1" applyFill="1"/>
    <xf numFmtId="0" fontId="69" fillId="1431" borderId="0" xfId="0" applyFont="1" applyFill="1"/>
    <xf numFmtId="0" fontId="69" fillId="1432" borderId="0" xfId="0" applyFont="1" applyFill="1"/>
    <xf numFmtId="0" fontId="69" fillId="1433" borderId="0" xfId="0" applyFont="1" applyFill="1"/>
    <xf numFmtId="0" fontId="69" fillId="1434" borderId="0" xfId="0" applyFont="1" applyFill="1"/>
    <xf numFmtId="0" fontId="69" fillId="1435" borderId="0" xfId="0" applyFont="1" applyFill="1"/>
    <xf numFmtId="0" fontId="69" fillId="1436" borderId="0" xfId="0" applyFont="1" applyFill="1"/>
    <xf numFmtId="0" fontId="69" fillId="1437" borderId="0" xfId="0" applyFont="1" applyFill="1"/>
    <xf numFmtId="0" fontId="69" fillId="1438" borderId="0" xfId="0" applyFont="1" applyFill="1"/>
    <xf numFmtId="0" fontId="69" fillId="1439" borderId="0" xfId="0" applyFont="1" applyFill="1"/>
    <xf numFmtId="0" fontId="69" fillId="1440" borderId="0" xfId="0" applyFont="1" applyFill="1"/>
    <xf numFmtId="0" fontId="69" fillId="1441" borderId="0" xfId="0" applyFont="1" applyFill="1"/>
    <xf numFmtId="0" fontId="69" fillId="1442" borderId="0" xfId="0" applyFont="1" applyFill="1"/>
    <xf numFmtId="0" fontId="69" fillId="1443" borderId="0" xfId="0" applyFont="1" applyFill="1"/>
    <xf numFmtId="0" fontId="69" fillId="1444" borderId="0" xfId="0" applyFont="1" applyFill="1"/>
    <xf numFmtId="0" fontId="69" fillId="1445" borderId="0" xfId="0" applyFont="1" applyFill="1"/>
    <xf numFmtId="0" fontId="69" fillId="1446" borderId="0" xfId="0" applyFont="1" applyFill="1"/>
    <xf numFmtId="0" fontId="69" fillId="1447" borderId="0" xfId="0" applyFont="1" applyFill="1"/>
    <xf numFmtId="0" fontId="69" fillId="1448" borderId="0" xfId="0" applyFont="1" applyFill="1"/>
    <xf numFmtId="0" fontId="69" fillId="1449" borderId="0" xfId="0" applyFont="1" applyFill="1"/>
    <xf numFmtId="0" fontId="69" fillId="1450" borderId="0" xfId="0" applyFont="1" applyFill="1"/>
    <xf numFmtId="0" fontId="69" fillId="1451" borderId="0" xfId="0" applyFont="1" applyFill="1"/>
    <xf numFmtId="0" fontId="69" fillId="1452" borderId="0" xfId="0" applyFont="1" applyFill="1"/>
    <xf numFmtId="0" fontId="69" fillId="1453" borderId="0" xfId="0" applyFont="1" applyFill="1"/>
    <xf numFmtId="0" fontId="69" fillId="1454" borderId="0" xfId="0" applyFont="1" applyFill="1"/>
    <xf numFmtId="0" fontId="69" fillId="1455" borderId="0" xfId="0" applyFont="1" applyFill="1"/>
    <xf numFmtId="0" fontId="69" fillId="1456" borderId="0" xfId="0" applyFont="1" applyFill="1"/>
    <xf numFmtId="0" fontId="69" fillId="1457" borderId="0" xfId="0" applyFont="1" applyFill="1"/>
    <xf numFmtId="0" fontId="69" fillId="1458" borderId="0" xfId="0" applyFont="1" applyFill="1"/>
    <xf numFmtId="0" fontId="69" fillId="1459" borderId="0" xfId="0" applyFont="1" applyFill="1"/>
    <xf numFmtId="0" fontId="69" fillId="1460" borderId="0" xfId="0" applyFont="1" applyFill="1"/>
    <xf numFmtId="0" fontId="69" fillId="1461" borderId="0" xfId="0" applyFont="1" applyFill="1"/>
    <xf numFmtId="0" fontId="69" fillId="1462" borderId="0" xfId="0" applyFont="1" applyFill="1"/>
    <xf numFmtId="0" fontId="69" fillId="1463" borderId="0" xfId="0" applyFont="1" applyFill="1"/>
    <xf numFmtId="0" fontId="69" fillId="1464" borderId="0" xfId="0" applyFont="1" applyFill="1"/>
    <xf numFmtId="0" fontId="69" fillId="1465" borderId="0" xfId="0" applyFont="1" applyFill="1"/>
    <xf numFmtId="0" fontId="69" fillId="1175" borderId="0" xfId="0" applyFont="1" applyFill="1"/>
    <xf numFmtId="0" fontId="69" fillId="1466" borderId="0" xfId="0" applyFont="1" applyFill="1"/>
    <xf numFmtId="0" fontId="69" fillId="1467" borderId="0" xfId="0" applyFont="1" applyFill="1"/>
    <xf numFmtId="0" fontId="69" fillId="1468" borderId="0" xfId="0" applyFont="1" applyFill="1"/>
    <xf numFmtId="0" fontId="69" fillId="1469" borderId="0" xfId="0" applyFont="1" applyFill="1"/>
    <xf numFmtId="0" fontId="69" fillId="1470" borderId="0" xfId="0" applyFont="1" applyFill="1"/>
    <xf numFmtId="0" fontId="69" fillId="1471" borderId="0" xfId="0" applyFont="1" applyFill="1"/>
    <xf numFmtId="0" fontId="69" fillId="1472" borderId="0" xfId="0" applyFont="1" applyFill="1"/>
    <xf numFmtId="0" fontId="69" fillId="1473" borderId="0" xfId="0" applyFont="1" applyFill="1"/>
    <xf numFmtId="0" fontId="69" fillId="1474" borderId="0" xfId="0" applyFont="1" applyFill="1"/>
    <xf numFmtId="0" fontId="69" fillId="1475" borderId="0" xfId="0" applyFont="1" applyFill="1"/>
    <xf numFmtId="0" fontId="69" fillId="1476" borderId="0" xfId="0" applyFont="1" applyFill="1"/>
    <xf numFmtId="0" fontId="69" fillId="1477" borderId="0" xfId="0" applyFont="1" applyFill="1"/>
    <xf numFmtId="0" fontId="69" fillId="1478" borderId="0" xfId="0" applyFont="1" applyFill="1"/>
    <xf numFmtId="0" fontId="69" fillId="1479" borderId="0" xfId="0" applyFont="1" applyFill="1"/>
    <xf numFmtId="0" fontId="69" fillId="1480" borderId="0" xfId="0" applyFont="1" applyFill="1"/>
    <xf numFmtId="0" fontId="69" fillId="1481" borderId="0" xfId="0" applyFont="1" applyFill="1"/>
    <xf numFmtId="0" fontId="69" fillId="1482" borderId="0" xfId="0" applyFont="1" applyFill="1"/>
    <xf numFmtId="0" fontId="69" fillId="1483" borderId="0" xfId="0" applyFont="1" applyFill="1"/>
    <xf numFmtId="0" fontId="69" fillId="1484" borderId="0" xfId="0" applyFont="1" applyFill="1"/>
    <xf numFmtId="0" fontId="69" fillId="1485" borderId="0" xfId="0" applyFont="1" applyFill="1"/>
    <xf numFmtId="0" fontId="69" fillId="1486" borderId="0" xfId="0" applyFont="1" applyFill="1"/>
    <xf numFmtId="0" fontId="69" fillId="1487" borderId="0" xfId="0" applyFont="1" applyFill="1"/>
    <xf numFmtId="0" fontId="69" fillId="1488" borderId="0" xfId="0" applyFont="1" applyFill="1"/>
    <xf numFmtId="0" fontId="69" fillId="1489" borderId="0" xfId="0" applyFont="1" applyFill="1"/>
    <xf numFmtId="0" fontId="69" fillId="1490" borderId="0" xfId="0" applyFont="1" applyFill="1"/>
    <xf numFmtId="0" fontId="69" fillId="1491" borderId="0" xfId="0" applyFont="1" applyFill="1"/>
    <xf numFmtId="0" fontId="69" fillId="1492" borderId="0" xfId="0" applyFont="1" applyFill="1"/>
    <xf numFmtId="0" fontId="69" fillId="1493" borderId="0" xfId="0" applyFont="1" applyFill="1"/>
    <xf numFmtId="0" fontId="69" fillId="1494" borderId="0" xfId="0" applyFont="1" applyFill="1"/>
    <xf numFmtId="0" fontId="69" fillId="1495" borderId="0" xfId="0" applyFont="1" applyFill="1"/>
    <xf numFmtId="0" fontId="69" fillId="1496" borderId="0" xfId="0" applyFont="1" applyFill="1"/>
    <xf numFmtId="0" fontId="69" fillId="1497" borderId="0" xfId="0" applyFont="1" applyFill="1"/>
    <xf numFmtId="0" fontId="69" fillId="1498" borderId="0" xfId="0" applyFont="1" applyFill="1"/>
    <xf numFmtId="0" fontId="69" fillId="1499" borderId="0" xfId="0" applyFont="1" applyFill="1"/>
    <xf numFmtId="0" fontId="69" fillId="1500" borderId="0" xfId="0" applyFont="1" applyFill="1"/>
    <xf numFmtId="0" fontId="69" fillId="1501" borderId="0" xfId="0" applyFont="1" applyFill="1"/>
    <xf numFmtId="0" fontId="69" fillId="1502" borderId="0" xfId="0" applyFont="1" applyFill="1"/>
    <xf numFmtId="0" fontId="69" fillId="1503" borderId="0" xfId="0" applyFont="1" applyFill="1"/>
    <xf numFmtId="0" fontId="69" fillId="1504" borderId="0" xfId="0" applyFont="1" applyFill="1"/>
    <xf numFmtId="0" fontId="69" fillId="1505" borderId="0" xfId="0" applyFont="1" applyFill="1"/>
    <xf numFmtId="0" fontId="69" fillId="1506" borderId="0" xfId="0" applyFont="1" applyFill="1"/>
    <xf numFmtId="0" fontId="69" fillId="1507" borderId="0" xfId="0" applyFont="1" applyFill="1"/>
    <xf numFmtId="0" fontId="69" fillId="1508" borderId="0" xfId="0" applyFont="1" applyFill="1"/>
    <xf numFmtId="0" fontId="69" fillId="1509" borderId="0" xfId="0" applyFont="1" applyFill="1"/>
    <xf numFmtId="0" fontId="69" fillId="1510" borderId="0" xfId="0" applyFont="1" applyFill="1"/>
    <xf numFmtId="0" fontId="69" fillId="1511" borderId="0" xfId="0" applyFont="1" applyFill="1"/>
    <xf numFmtId="0" fontId="69" fillId="1512" borderId="0" xfId="0" applyFont="1" applyFill="1"/>
    <xf numFmtId="0" fontId="69" fillId="1513" borderId="0" xfId="0" applyFont="1" applyFill="1"/>
    <xf numFmtId="0" fontId="69" fillId="1514" borderId="0" xfId="0" applyFont="1" applyFill="1"/>
    <xf numFmtId="0" fontId="69" fillId="1515" borderId="0" xfId="0" applyFont="1" applyFill="1"/>
    <xf numFmtId="0" fontId="69" fillId="1516" borderId="0" xfId="0" applyFont="1" applyFill="1"/>
    <xf numFmtId="0" fontId="69" fillId="1517" borderId="0" xfId="0" applyFont="1" applyFill="1"/>
    <xf numFmtId="0" fontId="69" fillId="1518" borderId="0" xfId="0" applyFont="1" applyFill="1"/>
    <xf numFmtId="0" fontId="69" fillId="1519" borderId="0" xfId="0" applyFont="1" applyFill="1"/>
    <xf numFmtId="0" fontId="69" fillId="1520" borderId="0" xfId="0" applyFont="1" applyFill="1"/>
    <xf numFmtId="0" fontId="69" fillId="7" borderId="0" xfId="0" applyFont="1" applyFill="1"/>
    <xf numFmtId="0" fontId="69" fillId="1521" borderId="0" xfId="0" applyFont="1" applyFill="1"/>
    <xf numFmtId="0" fontId="69" fillId="1522" borderId="0" xfId="0" applyFont="1" applyFill="1"/>
    <xf numFmtId="0" fontId="69" fillId="1523" borderId="0" xfId="0" applyFont="1" applyFill="1"/>
    <xf numFmtId="0" fontId="69" fillId="1524" borderId="0" xfId="0" applyFont="1" applyFill="1"/>
    <xf numFmtId="0" fontId="69" fillId="1525" borderId="0" xfId="0" applyFont="1" applyFill="1"/>
    <xf numFmtId="0" fontId="69" fillId="1526" borderId="0" xfId="0" applyFont="1" applyFill="1"/>
    <xf numFmtId="0" fontId="69" fillId="1527" borderId="0" xfId="0" applyFont="1" applyFill="1"/>
    <xf numFmtId="0" fontId="69" fillId="1528" borderId="0" xfId="0" applyFont="1" applyFill="1"/>
    <xf numFmtId="0" fontId="69" fillId="1529" borderId="0" xfId="0" applyFont="1" applyFill="1"/>
    <xf numFmtId="0" fontId="69" fillId="1530" borderId="0" xfId="0" applyFont="1" applyFill="1"/>
    <xf numFmtId="0" fontId="69" fillId="1531" borderId="0" xfId="0" applyFont="1" applyFill="1"/>
    <xf numFmtId="0" fontId="69" fillId="1532" borderId="0" xfId="0" applyFont="1" applyFill="1"/>
    <xf numFmtId="0" fontId="69" fillId="380" borderId="0" xfId="0" applyFont="1" applyFill="1"/>
    <xf numFmtId="0" fontId="69" fillId="1533" borderId="0" xfId="0" applyFont="1" applyFill="1"/>
    <xf numFmtId="0" fontId="69" fillId="1534" borderId="0" xfId="0" applyFont="1" applyFill="1"/>
    <xf numFmtId="0" fontId="69" fillId="1535" borderId="0" xfId="0" applyFont="1" applyFill="1"/>
    <xf numFmtId="0" fontId="69" fillId="1536" borderId="0" xfId="0" applyFont="1" applyFill="1"/>
    <xf numFmtId="0" fontId="69" fillId="1537" borderId="0" xfId="0" applyFont="1" applyFill="1"/>
    <xf numFmtId="0" fontId="69" fillId="1538" borderId="0" xfId="0" applyFont="1" applyFill="1"/>
    <xf numFmtId="0" fontId="69" fillId="1539" borderId="0" xfId="0" applyFont="1" applyFill="1"/>
    <xf numFmtId="0" fontId="69" fillId="1540" borderId="0" xfId="0" applyFont="1" applyFill="1"/>
    <xf numFmtId="0" fontId="69" fillId="1541" borderId="0" xfId="0" applyFont="1" applyFill="1"/>
    <xf numFmtId="0" fontId="69" fillId="1542" borderId="0" xfId="0" applyFont="1" applyFill="1"/>
    <xf numFmtId="0" fontId="69" fillId="1543" borderId="0" xfId="0" applyFont="1" applyFill="1"/>
    <xf numFmtId="0" fontId="69" fillId="1544" borderId="0" xfId="0" applyFont="1" applyFill="1"/>
    <xf numFmtId="0" fontId="69" fillId="1545" borderId="0" xfId="0" applyFont="1" applyFill="1"/>
    <xf numFmtId="0" fontId="69" fillId="1546" borderId="0" xfId="0" applyFont="1" applyFill="1"/>
    <xf numFmtId="0" fontId="69" fillId="1547" borderId="0" xfId="0" applyFont="1" applyFill="1"/>
    <xf numFmtId="0" fontId="69" fillId="1548" borderId="0" xfId="0" applyFont="1" applyFill="1"/>
    <xf numFmtId="0" fontId="69" fillId="1549" borderId="0" xfId="0" applyFont="1" applyFill="1"/>
    <xf numFmtId="0" fontId="69" fillId="1550" borderId="0" xfId="0" applyFont="1" applyFill="1"/>
    <xf numFmtId="0" fontId="69" fillId="1551" borderId="0" xfId="0" applyFont="1" applyFill="1"/>
    <xf numFmtId="0" fontId="69" fillId="1552" borderId="0" xfId="0" applyFont="1" applyFill="1"/>
    <xf numFmtId="0" fontId="69" fillId="1553" borderId="0" xfId="0" applyFont="1" applyFill="1"/>
    <xf numFmtId="0" fontId="69" fillId="1554" borderId="0" xfId="0" applyFont="1" applyFill="1"/>
    <xf numFmtId="0" fontId="69" fillId="1555" borderId="0" xfId="0" applyFont="1" applyFill="1"/>
    <xf numFmtId="0" fontId="69" fillId="1556" borderId="0" xfId="0" applyFont="1" applyFill="1"/>
    <xf numFmtId="0" fontId="69" fillId="1557" borderId="0" xfId="0" applyFont="1" applyFill="1"/>
    <xf numFmtId="0" fontId="69" fillId="1558" borderId="0" xfId="0" applyFont="1" applyFill="1"/>
    <xf numFmtId="0" fontId="69" fillId="1559" borderId="0" xfId="0" applyFont="1" applyFill="1"/>
    <xf numFmtId="0" fontId="69" fillId="1560" borderId="0" xfId="0" applyFont="1" applyFill="1"/>
    <xf numFmtId="0" fontId="69" fillId="1561" borderId="0" xfId="0" applyFont="1" applyFill="1"/>
    <xf numFmtId="0" fontId="69" fillId="1562" borderId="0" xfId="0" applyFont="1" applyFill="1"/>
    <xf numFmtId="0" fontId="69" fillId="1563" borderId="0" xfId="0" applyFont="1" applyFill="1"/>
    <xf numFmtId="0" fontId="69" fillId="1564" borderId="0" xfId="0" applyFont="1" applyFill="1"/>
    <xf numFmtId="0" fontId="69" fillId="1565" borderId="0" xfId="0" applyFont="1" applyFill="1"/>
    <xf numFmtId="0" fontId="69" fillId="1566" borderId="0" xfId="0" applyFont="1" applyFill="1"/>
    <xf numFmtId="0" fontId="69" fillId="1567" borderId="0" xfId="0" applyFont="1" applyFill="1"/>
    <xf numFmtId="0" fontId="69" fillId="1568" borderId="0" xfId="0" applyFont="1" applyFill="1"/>
    <xf numFmtId="0" fontId="69" fillId="1569" borderId="0" xfId="0" applyFont="1" applyFill="1"/>
    <xf numFmtId="0" fontId="69" fillId="1570" borderId="0" xfId="0" applyFont="1" applyFill="1"/>
    <xf numFmtId="0" fontId="69" fillId="1571" borderId="0" xfId="0" applyFont="1" applyFill="1"/>
    <xf numFmtId="0" fontId="69" fillId="1572" borderId="0" xfId="0" applyFont="1" applyFill="1"/>
    <xf numFmtId="0" fontId="69" fillId="1573" borderId="0" xfId="0" applyFont="1" applyFill="1"/>
    <xf numFmtId="0" fontId="69" fillId="1574" borderId="0" xfId="0" applyFont="1" applyFill="1"/>
    <xf numFmtId="0" fontId="69" fillId="1575" borderId="0" xfId="0" applyFont="1" applyFill="1"/>
    <xf numFmtId="0" fontId="69" fillId="1576" borderId="0" xfId="0" applyFont="1" applyFill="1"/>
    <xf numFmtId="0" fontId="69" fillId="1577" borderId="0" xfId="0" applyFont="1" applyFill="1"/>
    <xf numFmtId="0" fontId="69" fillId="1578" borderId="0" xfId="0" applyFont="1" applyFill="1"/>
    <xf numFmtId="0" fontId="69" fillId="1579" borderId="0" xfId="0" applyFont="1" applyFill="1"/>
    <xf numFmtId="0" fontId="69" fillId="1580" borderId="0" xfId="0" applyFont="1" applyFill="1"/>
    <xf numFmtId="0" fontId="69" fillId="1581" borderId="0" xfId="0" applyFont="1" applyFill="1"/>
    <xf numFmtId="0" fontId="69" fillId="1582" borderId="0" xfId="0" applyFont="1" applyFill="1"/>
    <xf numFmtId="0" fontId="69" fillId="1583" borderId="0" xfId="0" applyFont="1" applyFill="1"/>
    <xf numFmtId="0" fontId="69" fillId="1584" borderId="0" xfId="0" applyFont="1" applyFill="1"/>
    <xf numFmtId="0" fontId="69" fillId="1585" borderId="0" xfId="0" applyFont="1" applyFill="1"/>
    <xf numFmtId="0" fontId="69" fillId="1586" borderId="0" xfId="0" applyFont="1" applyFill="1"/>
    <xf numFmtId="0" fontId="69" fillId="1587" borderId="0" xfId="0" applyFont="1" applyFill="1"/>
    <xf numFmtId="0" fontId="69" fillId="1588" borderId="0" xfId="0" applyFont="1" applyFill="1"/>
    <xf numFmtId="0" fontId="69" fillId="1589" borderId="0" xfId="0" applyFont="1" applyFill="1"/>
    <xf numFmtId="0" fontId="69" fillId="1590" borderId="0" xfId="0" applyFont="1" applyFill="1"/>
    <xf numFmtId="0" fontId="69" fillId="1591" borderId="0" xfId="0" applyFont="1" applyFill="1"/>
    <xf numFmtId="0" fontId="69" fillId="1592" borderId="0" xfId="0" applyFont="1" applyFill="1"/>
    <xf numFmtId="0" fontId="69" fillId="1593" borderId="0" xfId="0" applyFont="1" applyFill="1"/>
    <xf numFmtId="0" fontId="69" fillId="1594" borderId="0" xfId="0" applyFont="1" applyFill="1"/>
    <xf numFmtId="0" fontId="69" fillId="1595" borderId="0" xfId="0" applyFont="1" applyFill="1"/>
    <xf numFmtId="0" fontId="69" fillId="1596" borderId="0" xfId="0" applyFont="1" applyFill="1"/>
    <xf numFmtId="0" fontId="69" fillId="1597" borderId="0" xfId="0" applyFont="1" applyFill="1"/>
    <xf numFmtId="0" fontId="69" fillId="1598" borderId="0" xfId="0" applyFont="1" applyFill="1"/>
    <xf numFmtId="0" fontId="69" fillId="1599" borderId="0" xfId="0" applyFont="1" applyFill="1"/>
    <xf numFmtId="0" fontId="69" fillId="189" borderId="0" xfId="0" applyFont="1" applyFill="1"/>
    <xf numFmtId="0" fontId="69" fillId="1600" borderId="0" xfId="0" applyFont="1" applyFill="1"/>
    <xf numFmtId="0" fontId="69" fillId="1601" borderId="0" xfId="0" applyFont="1" applyFill="1"/>
    <xf numFmtId="0" fontId="69" fillId="1602" borderId="0" xfId="0" applyFont="1" applyFill="1"/>
    <xf numFmtId="0" fontId="69" fillId="1603" borderId="0" xfId="0" applyFont="1" applyFill="1"/>
    <xf numFmtId="0" fontId="69" fillId="1604" borderId="0" xfId="0" applyFont="1" applyFill="1"/>
    <xf numFmtId="0" fontId="69" fillId="1605" borderId="0" xfId="0" applyFont="1" applyFill="1"/>
    <xf numFmtId="0" fontId="69" fillId="1606" borderId="0" xfId="0" applyFont="1" applyFill="1"/>
    <xf numFmtId="0" fontId="69" fillId="1607" borderId="0" xfId="0" applyFont="1" applyFill="1"/>
    <xf numFmtId="0" fontId="69" fillId="1608" borderId="0" xfId="0" applyFont="1" applyFill="1"/>
    <xf numFmtId="0" fontId="69" fillId="1609" borderId="0" xfId="0" applyFont="1" applyFill="1"/>
    <xf numFmtId="0" fontId="69" fillId="1610" borderId="0" xfId="0" applyFont="1" applyFill="1"/>
    <xf numFmtId="0" fontId="69" fillId="1611" borderId="0" xfId="0" applyFont="1" applyFill="1"/>
    <xf numFmtId="0" fontId="69" fillId="1612" borderId="0" xfId="0" applyFont="1" applyFill="1"/>
    <xf numFmtId="0" fontId="69" fillId="1613" borderId="0" xfId="0" applyFont="1" applyFill="1"/>
    <xf numFmtId="0" fontId="69" fillId="1614" borderId="0" xfId="0" applyFont="1" applyFill="1"/>
    <xf numFmtId="0" fontId="69" fillId="1615" borderId="0" xfId="0" applyFont="1" applyFill="1"/>
    <xf numFmtId="0" fontId="69" fillId="1616" borderId="0" xfId="0" applyFont="1" applyFill="1"/>
    <xf numFmtId="0" fontId="69" fillId="1617" borderId="0" xfId="0" applyFont="1" applyFill="1"/>
    <xf numFmtId="0" fontId="69" fillId="1618" borderId="0" xfId="0" applyFont="1" applyFill="1"/>
    <xf numFmtId="0" fontId="69" fillId="1619" borderId="0" xfId="0" applyFont="1" applyFill="1"/>
    <xf numFmtId="0" fontId="69" fillId="1620" borderId="0" xfId="0" applyFont="1" applyFill="1"/>
    <xf numFmtId="0" fontId="69" fillId="1621" borderId="0" xfId="0" applyFont="1" applyFill="1"/>
    <xf numFmtId="0" fontId="69" fillId="1622" borderId="0" xfId="0" applyFont="1" applyFill="1"/>
    <xf numFmtId="0" fontId="69" fillId="1623" borderId="0" xfId="0" applyFont="1" applyFill="1"/>
    <xf numFmtId="0" fontId="69" fillId="1624" borderId="0" xfId="0" applyFont="1" applyFill="1"/>
    <xf numFmtId="0" fontId="69" fillId="1625" borderId="0" xfId="0" applyFont="1" applyFill="1"/>
    <xf numFmtId="0" fontId="69" fillId="1626" borderId="0" xfId="0" applyFont="1" applyFill="1"/>
    <xf numFmtId="0" fontId="69" fillId="1627" borderId="0" xfId="0" applyFont="1" applyFill="1"/>
    <xf numFmtId="0" fontId="69" fillId="1628" borderId="0" xfId="0" applyFont="1" applyFill="1"/>
    <xf numFmtId="0" fontId="69" fillId="1629" borderId="0" xfId="0" applyFont="1" applyFill="1"/>
    <xf numFmtId="0" fontId="69" fillId="1630" borderId="0" xfId="0" applyFont="1" applyFill="1"/>
    <xf numFmtId="0" fontId="69" fillId="1631" borderId="0" xfId="0" applyFont="1" applyFill="1"/>
    <xf numFmtId="0" fontId="69" fillId="1632" borderId="0" xfId="0" applyFont="1" applyFill="1"/>
    <xf numFmtId="0" fontId="69" fillId="1633" borderId="0" xfId="0" applyFont="1" applyFill="1"/>
    <xf numFmtId="0" fontId="69" fillId="1634" borderId="0" xfId="0" applyFont="1" applyFill="1"/>
    <xf numFmtId="0" fontId="69" fillId="1635" borderId="0" xfId="0" applyFont="1" applyFill="1"/>
    <xf numFmtId="0" fontId="69" fillId="1636" borderId="0" xfId="0" applyFont="1" applyFill="1"/>
    <xf numFmtId="0" fontId="69" fillId="1637" borderId="0" xfId="0" applyFont="1" applyFill="1"/>
    <xf numFmtId="0" fontId="69" fillId="1638" borderId="0" xfId="0" applyFont="1" applyFill="1"/>
    <xf numFmtId="0" fontId="69" fillId="1639" borderId="0" xfId="0" applyFont="1" applyFill="1"/>
    <xf numFmtId="0" fontId="69" fillId="1640" borderId="0" xfId="0" applyFont="1" applyFill="1"/>
    <xf numFmtId="0" fontId="69" fillId="1641" borderId="0" xfId="0" applyFont="1" applyFill="1"/>
    <xf numFmtId="0" fontId="69" fillId="1642" borderId="0" xfId="0" applyFont="1" applyFill="1"/>
    <xf numFmtId="0" fontId="69" fillId="1643" borderId="0" xfId="0" applyFont="1" applyFill="1"/>
    <xf numFmtId="0" fontId="69" fillId="1644" borderId="0" xfId="0" applyFont="1" applyFill="1"/>
    <xf numFmtId="0" fontId="69" fillId="1645" borderId="0" xfId="0" applyFont="1" applyFill="1"/>
    <xf numFmtId="0" fontId="69" fillId="1646" borderId="0" xfId="0" applyFont="1" applyFill="1"/>
    <xf numFmtId="0" fontId="69" fillId="1647" borderId="0" xfId="0" applyFont="1" applyFill="1"/>
    <xf numFmtId="0" fontId="69" fillId="1648" borderId="0" xfId="0" applyFont="1" applyFill="1"/>
    <xf numFmtId="0" fontId="69" fillId="1649" borderId="0" xfId="0" applyFont="1" applyFill="1"/>
    <xf numFmtId="0" fontId="69" fillId="1650" borderId="0" xfId="0" applyFont="1" applyFill="1"/>
    <xf numFmtId="0" fontId="69" fillId="1651" borderId="0" xfId="0" applyFont="1" applyFill="1"/>
    <xf numFmtId="0" fontId="69" fillId="1652" borderId="0" xfId="0" applyFont="1" applyFill="1"/>
    <xf numFmtId="0" fontId="69" fillId="1653" borderId="0" xfId="0" applyFont="1" applyFill="1"/>
    <xf numFmtId="0" fontId="69" fillId="1654" borderId="0" xfId="0" applyFont="1" applyFill="1"/>
    <xf numFmtId="0" fontId="69" fillId="1655" borderId="0" xfId="0" applyFont="1" applyFill="1"/>
    <xf numFmtId="0" fontId="69" fillId="1656" borderId="0" xfId="0" applyFont="1" applyFill="1"/>
    <xf numFmtId="0" fontId="69" fillId="1657" borderId="0" xfId="0" applyFont="1" applyFill="1"/>
    <xf numFmtId="0" fontId="69" fillId="1658" borderId="0" xfId="0" applyFont="1" applyFill="1"/>
    <xf numFmtId="0" fontId="69" fillId="1659" borderId="0" xfId="0" applyFont="1" applyFill="1"/>
    <xf numFmtId="0" fontId="69" fillId="1660" borderId="0" xfId="0" applyFont="1" applyFill="1"/>
    <xf numFmtId="0" fontId="69" fillId="1661" borderId="0" xfId="0" applyFont="1" applyFill="1"/>
    <xf numFmtId="0" fontId="69" fillId="1662" borderId="0" xfId="0" applyFont="1" applyFill="1"/>
    <xf numFmtId="0" fontId="69" fillId="1663" borderId="0" xfId="0" applyFont="1" applyFill="1"/>
    <xf numFmtId="0" fontId="69" fillId="1664" borderId="0" xfId="0" applyFont="1" applyFill="1"/>
    <xf numFmtId="0" fontId="69" fillId="1665" borderId="0" xfId="0" applyFont="1" applyFill="1"/>
    <xf numFmtId="0" fontId="69" fillId="1666" borderId="0" xfId="0" applyFont="1" applyFill="1"/>
    <xf numFmtId="0" fontId="69" fillId="1667" borderId="0" xfId="0" applyFont="1" applyFill="1"/>
    <xf numFmtId="0" fontId="69" fillId="1668" borderId="0" xfId="0" applyFont="1" applyFill="1"/>
    <xf numFmtId="0" fontId="69" fillId="1669" borderId="0" xfId="0" applyFont="1" applyFill="1"/>
    <xf numFmtId="0" fontId="69" fillId="1670" borderId="0" xfId="0" applyFont="1" applyFill="1"/>
    <xf numFmtId="0" fontId="69" fillId="1671" borderId="0" xfId="0" applyFont="1" applyFill="1"/>
    <xf numFmtId="0" fontId="69" fillId="1672" borderId="0" xfId="0" applyFont="1" applyFill="1"/>
    <xf numFmtId="0" fontId="69" fillId="1673" borderId="0" xfId="0" applyFont="1" applyFill="1"/>
    <xf numFmtId="0" fontId="69" fillId="1674" borderId="0" xfId="0" applyFont="1" applyFill="1"/>
    <xf numFmtId="0" fontId="69" fillId="1675" borderId="0" xfId="0" applyFont="1" applyFill="1"/>
    <xf numFmtId="0" fontId="69" fillId="1676" borderId="0" xfId="0" applyFont="1" applyFill="1"/>
    <xf numFmtId="0" fontId="69" fillId="1677" borderId="0" xfId="0" applyFont="1" applyFill="1"/>
    <xf numFmtId="0" fontId="69" fillId="1678" borderId="0" xfId="0" applyFont="1" applyFill="1"/>
    <xf numFmtId="0" fontId="69" fillId="1679" borderId="0" xfId="0" applyFont="1" applyFill="1"/>
    <xf numFmtId="0" fontId="69" fillId="1680" borderId="0" xfId="0" applyFont="1" applyFill="1"/>
    <xf numFmtId="0" fontId="69" fillId="1681" borderId="0" xfId="0" applyFont="1" applyFill="1"/>
    <xf numFmtId="0" fontId="69" fillId="1682" borderId="0" xfId="0" applyFont="1" applyFill="1"/>
    <xf numFmtId="0" fontId="69" fillId="1683" borderId="0" xfId="0" applyFont="1" applyFill="1"/>
    <xf numFmtId="0" fontId="69" fillId="1684" borderId="0" xfId="0" applyFont="1" applyFill="1"/>
    <xf numFmtId="0" fontId="69" fillId="1685" borderId="0" xfId="0" applyFont="1" applyFill="1"/>
    <xf numFmtId="0" fontId="69" fillId="1686" borderId="0" xfId="0" applyFont="1" applyFill="1"/>
    <xf numFmtId="0" fontId="69" fillId="1687" borderId="0" xfId="0" applyFont="1" applyFill="1"/>
    <xf numFmtId="0" fontId="69" fillId="1688" borderId="0" xfId="0" applyFont="1" applyFill="1"/>
    <xf numFmtId="0" fontId="69" fillId="1689" borderId="0" xfId="0" applyFont="1" applyFill="1"/>
    <xf numFmtId="0" fontId="69" fillId="1690" borderId="0" xfId="0" applyFont="1" applyFill="1"/>
    <xf numFmtId="0" fontId="69" fillId="1691" borderId="0" xfId="0" applyFont="1" applyFill="1"/>
    <xf numFmtId="0" fontId="69" fillId="1692" borderId="0" xfId="0" applyFont="1" applyFill="1"/>
    <xf numFmtId="0" fontId="69" fillId="1693" borderId="0" xfId="0" applyFont="1" applyFill="1"/>
    <xf numFmtId="0" fontId="69" fillId="1694" borderId="0" xfId="0" applyFont="1" applyFill="1"/>
    <xf numFmtId="0" fontId="69" fillId="1695" borderId="0" xfId="0" applyFont="1" applyFill="1"/>
    <xf numFmtId="0" fontId="69" fillId="1696" borderId="0" xfId="0" applyFont="1" applyFill="1"/>
    <xf numFmtId="0" fontId="69" fillId="1697" borderId="0" xfId="0" applyFont="1" applyFill="1"/>
    <xf numFmtId="0" fontId="69" fillId="1698" borderId="0" xfId="0" applyFont="1" applyFill="1"/>
    <xf numFmtId="0" fontId="69" fillId="1699" borderId="0" xfId="0" applyFont="1" applyFill="1"/>
    <xf numFmtId="0" fontId="69" fillId="1700" borderId="0" xfId="0" applyFont="1" applyFill="1"/>
    <xf numFmtId="0" fontId="69" fillId="1701" borderId="0" xfId="0" applyFont="1" applyFill="1"/>
    <xf numFmtId="0" fontId="69" fillId="1702" borderId="0" xfId="0" applyFont="1" applyFill="1"/>
    <xf numFmtId="0" fontId="69" fillId="1703" borderId="0" xfId="0" applyFont="1" applyFill="1"/>
    <xf numFmtId="0" fontId="69" fillId="1704" borderId="0" xfId="0" applyFont="1" applyFill="1"/>
    <xf numFmtId="0" fontId="69" fillId="1705" borderId="0" xfId="0" applyFont="1" applyFill="1"/>
    <xf numFmtId="0" fontId="69" fillId="1706" borderId="0" xfId="0" applyFont="1" applyFill="1"/>
    <xf numFmtId="0" fontId="69" fillId="1707" borderId="0" xfId="0" applyFont="1" applyFill="1"/>
    <xf numFmtId="0" fontId="69" fillId="1708" borderId="0" xfId="0" applyFont="1" applyFill="1"/>
    <xf numFmtId="0" fontId="69" fillId="1709" borderId="0" xfId="0" applyFont="1" applyFill="1"/>
    <xf numFmtId="0" fontId="69" fillId="1710" borderId="0" xfId="0" applyFont="1" applyFill="1"/>
    <xf numFmtId="0" fontId="69" fillId="1711" borderId="0" xfId="0" applyFont="1" applyFill="1"/>
    <xf numFmtId="0" fontId="69" fillId="1712" borderId="0" xfId="0" applyFont="1" applyFill="1"/>
    <xf numFmtId="0" fontId="69" fillId="1713" borderId="0" xfId="0" applyFont="1" applyFill="1"/>
    <xf numFmtId="0" fontId="69" fillId="1714" borderId="0" xfId="0" applyFont="1" applyFill="1"/>
    <xf numFmtId="0" fontId="69" fillId="1715" borderId="0" xfId="0" applyFont="1" applyFill="1"/>
    <xf numFmtId="0" fontId="69" fillId="1716" borderId="0" xfId="0" applyFont="1" applyFill="1"/>
    <xf numFmtId="0" fontId="69" fillId="1717" borderId="0" xfId="0" applyFont="1" applyFill="1"/>
    <xf numFmtId="0" fontId="69" fillId="1718" borderId="0" xfId="0" applyFont="1" applyFill="1"/>
    <xf numFmtId="0" fontId="69" fillId="1719" borderId="0" xfId="0" applyFont="1" applyFill="1"/>
    <xf numFmtId="0" fontId="69" fillId="1720" borderId="0" xfId="0" applyFont="1" applyFill="1"/>
    <xf numFmtId="0" fontId="69" fillId="1721" borderId="0" xfId="0" applyFont="1" applyFill="1"/>
    <xf numFmtId="0" fontId="69" fillId="1722" borderId="0" xfId="0" applyFont="1" applyFill="1"/>
    <xf numFmtId="0" fontId="69" fillId="1723" borderId="0" xfId="0" applyFont="1" applyFill="1"/>
    <xf numFmtId="0" fontId="69" fillId="1724" borderId="0" xfId="0" applyFont="1" applyFill="1"/>
    <xf numFmtId="0" fontId="69" fillId="1725" borderId="0" xfId="0" applyFont="1" applyFill="1"/>
    <xf numFmtId="0" fontId="69" fillId="1726" borderId="0" xfId="0" applyFont="1" applyFill="1"/>
    <xf numFmtId="0" fontId="69" fillId="1727" borderId="0" xfId="0" applyFont="1" applyFill="1"/>
    <xf numFmtId="0" fontId="69" fillId="1728" borderId="0" xfId="0" applyFont="1" applyFill="1"/>
    <xf numFmtId="0" fontId="69" fillId="1729" borderId="0" xfId="0" applyFont="1" applyFill="1"/>
    <xf numFmtId="0" fontId="69" fillId="1730" borderId="0" xfId="0" applyFont="1" applyFill="1"/>
    <xf numFmtId="0" fontId="69" fillId="1731" borderId="0" xfId="0" applyFont="1" applyFill="1"/>
    <xf numFmtId="0" fontId="69" fillId="1732" borderId="0" xfId="0" applyFont="1" applyFill="1"/>
    <xf numFmtId="0" fontId="69" fillId="1733" borderId="0" xfId="0" applyFont="1" applyFill="1"/>
    <xf numFmtId="0" fontId="69" fillId="1734" borderId="0" xfId="0" applyFont="1" applyFill="1"/>
    <xf numFmtId="0" fontId="69" fillId="1735" borderId="0" xfId="0" applyFont="1" applyFill="1"/>
    <xf numFmtId="0" fontId="69" fillId="1736" borderId="0" xfId="0" applyFont="1" applyFill="1"/>
    <xf numFmtId="0" fontId="69" fillId="1737" borderId="0" xfId="0" applyFont="1" applyFill="1"/>
    <xf numFmtId="0" fontId="69" fillId="1738" borderId="0" xfId="0" applyFont="1" applyFill="1"/>
    <xf numFmtId="0" fontId="69" fillId="1739" borderId="0" xfId="0" applyFont="1" applyFill="1"/>
    <xf numFmtId="0" fontId="69" fillId="1740" borderId="0" xfId="0" applyFont="1" applyFill="1"/>
    <xf numFmtId="0" fontId="69" fillId="1741" borderId="0" xfId="0" applyFont="1" applyFill="1"/>
    <xf numFmtId="0" fontId="69" fillId="1742" borderId="0" xfId="0" applyFont="1" applyFill="1"/>
    <xf numFmtId="0" fontId="69" fillId="1743" borderId="0" xfId="0" applyFont="1" applyFill="1"/>
    <xf numFmtId="0" fontId="69" fillId="1744" borderId="0" xfId="0" applyFont="1" applyFill="1"/>
    <xf numFmtId="0" fontId="69" fillId="1745" borderId="0" xfId="0" applyFont="1" applyFill="1"/>
    <xf numFmtId="0" fontId="69" fillId="1746" borderId="0" xfId="0" applyFont="1" applyFill="1"/>
    <xf numFmtId="0" fontId="69" fillId="1747" borderId="0" xfId="0" applyFont="1" applyFill="1"/>
    <xf numFmtId="0" fontId="69" fillId="1748" borderId="0" xfId="0" applyFont="1" applyFill="1"/>
    <xf numFmtId="0" fontId="69" fillId="1749" borderId="0" xfId="0" applyFont="1" applyFill="1"/>
    <xf numFmtId="0" fontId="69" fillId="1750" borderId="0" xfId="0" applyFont="1" applyFill="1"/>
    <xf numFmtId="0" fontId="69" fillId="1751" borderId="0" xfId="0" applyFont="1" applyFill="1"/>
    <xf numFmtId="0" fontId="69" fillId="1752" borderId="0" xfId="0" applyFont="1" applyFill="1"/>
    <xf numFmtId="0" fontId="69" fillId="1753" borderId="0" xfId="0" applyFont="1" applyFill="1"/>
    <xf numFmtId="0" fontId="69" fillId="1754" borderId="0" xfId="0" applyFont="1" applyFill="1"/>
    <xf numFmtId="0" fontId="69" fillId="1755" borderId="0" xfId="0" applyFont="1" applyFill="1"/>
    <xf numFmtId="0" fontId="69" fillId="1756" borderId="0" xfId="0" applyFont="1" applyFill="1"/>
    <xf numFmtId="0" fontId="69" fillId="1757" borderId="0" xfId="0" applyFont="1" applyFill="1"/>
    <xf numFmtId="0" fontId="69" fillId="1758" borderId="0" xfId="0" applyFont="1" applyFill="1"/>
    <xf numFmtId="0" fontId="69" fillId="1759" borderId="0" xfId="0" applyFont="1" applyFill="1"/>
    <xf numFmtId="0" fontId="69" fillId="1760" borderId="0" xfId="0" applyFont="1" applyFill="1"/>
    <xf numFmtId="0" fontId="69" fillId="1761" borderId="0" xfId="0" applyFont="1" applyFill="1"/>
    <xf numFmtId="0" fontId="69" fillId="1762" borderId="0" xfId="0" applyFont="1" applyFill="1"/>
    <xf numFmtId="0" fontId="69" fillId="1763" borderId="0" xfId="0" applyFont="1" applyFill="1"/>
    <xf numFmtId="0" fontId="69" fillId="1764" borderId="0" xfId="0" applyFont="1" applyFill="1"/>
    <xf numFmtId="0" fontId="69" fillId="1765" borderId="0" xfId="0" applyFont="1" applyFill="1"/>
    <xf numFmtId="0" fontId="69" fillId="1766" borderId="0" xfId="0" applyFont="1" applyFill="1"/>
    <xf numFmtId="0" fontId="69" fillId="1767" borderId="0" xfId="0" applyFont="1" applyFill="1"/>
    <xf numFmtId="0" fontId="69" fillId="1768" borderId="0" xfId="0" applyFont="1" applyFill="1"/>
    <xf numFmtId="0" fontId="69" fillId="1769" borderId="0" xfId="0" applyFont="1" applyFill="1"/>
    <xf numFmtId="0" fontId="69" fillId="1770" borderId="0" xfId="0" applyFont="1" applyFill="1"/>
    <xf numFmtId="0" fontId="69" fillId="1771" borderId="0" xfId="0" applyFont="1" applyFill="1"/>
    <xf numFmtId="0" fontId="69" fillId="1772" borderId="0" xfId="0" applyFont="1" applyFill="1"/>
    <xf numFmtId="0" fontId="69" fillId="1773" borderId="0" xfId="0" applyFont="1" applyFill="1"/>
    <xf numFmtId="0" fontId="69" fillId="1774" borderId="0" xfId="0" applyFont="1" applyFill="1"/>
    <xf numFmtId="0" fontId="69" fillId="1775" borderId="0" xfId="0" applyFont="1" applyFill="1"/>
    <xf numFmtId="0" fontId="69" fillId="1776" borderId="0" xfId="0" applyFont="1" applyFill="1"/>
    <xf numFmtId="0" fontId="69" fillId="1777" borderId="0" xfId="0" applyFont="1" applyFill="1"/>
    <xf numFmtId="0" fontId="69" fillId="1778" borderId="0" xfId="0" applyFont="1" applyFill="1"/>
    <xf numFmtId="0" fontId="69" fillId="1779" borderId="0" xfId="0" applyFont="1" applyFill="1"/>
    <xf numFmtId="0" fontId="69" fillId="1780" borderId="0" xfId="0" applyFont="1" applyFill="1"/>
    <xf numFmtId="0" fontId="69" fillId="1781" borderId="0" xfId="0" applyFont="1" applyFill="1"/>
    <xf numFmtId="0" fontId="69" fillId="1782" borderId="0" xfId="0" applyFont="1" applyFill="1"/>
    <xf numFmtId="0" fontId="69" fillId="1783" borderId="0" xfId="0" applyFont="1" applyFill="1"/>
    <xf numFmtId="0" fontId="69" fillId="1784" borderId="0" xfId="0" applyFont="1" applyFill="1"/>
    <xf numFmtId="0" fontId="69" fillId="1785" borderId="0" xfId="0" applyFont="1" applyFill="1"/>
    <xf numFmtId="0" fontId="69" fillId="1786" borderId="0" xfId="0" applyFont="1" applyFill="1"/>
    <xf numFmtId="0" fontId="69" fillId="1787" borderId="0" xfId="0" applyFont="1" applyFill="1"/>
    <xf numFmtId="0" fontId="69" fillId="1788" borderId="0" xfId="0" applyFont="1" applyFill="1"/>
    <xf numFmtId="0" fontId="69" fillId="1789" borderId="0" xfId="0" applyFont="1" applyFill="1"/>
    <xf numFmtId="0" fontId="69" fillId="1790" borderId="0" xfId="0" applyFont="1" applyFill="1"/>
    <xf numFmtId="0" fontId="69" fillId="1791" borderId="0" xfId="0" applyFont="1" applyFill="1"/>
    <xf numFmtId="0" fontId="69" fillId="1792" borderId="0" xfId="0" applyFont="1" applyFill="1"/>
    <xf numFmtId="0" fontId="69" fillId="1793" borderId="0" xfId="0" applyFont="1" applyFill="1"/>
    <xf numFmtId="0" fontId="69" fillId="1794" borderId="0" xfId="0" applyFont="1" applyFill="1"/>
    <xf numFmtId="0" fontId="69" fillId="1795" borderId="0" xfId="0" applyFont="1" applyFill="1"/>
    <xf numFmtId="0" fontId="69" fillId="1796" borderId="0" xfId="0" applyFont="1" applyFill="1"/>
    <xf numFmtId="0" fontId="69" fillId="1797" borderId="0" xfId="0" applyFont="1" applyFill="1"/>
    <xf numFmtId="0" fontId="69" fillId="1798" borderId="0" xfId="0" applyFont="1" applyFill="1"/>
    <xf numFmtId="0" fontId="69" fillId="1799" borderId="0" xfId="0" applyFont="1" applyFill="1"/>
    <xf numFmtId="0" fontId="69" fillId="1800" borderId="0" xfId="0" applyFont="1" applyFill="1"/>
    <xf numFmtId="0" fontId="69" fillId="1801" borderId="0" xfId="0" applyFont="1" applyFill="1"/>
    <xf numFmtId="0" fontId="69" fillId="1802" borderId="0" xfId="0" applyFont="1" applyFill="1"/>
    <xf numFmtId="0" fontId="69" fillId="1803" borderId="0" xfId="0" applyFont="1" applyFill="1"/>
    <xf numFmtId="0" fontId="69" fillId="1804" borderId="0" xfId="0" applyFont="1" applyFill="1"/>
    <xf numFmtId="0" fontId="69" fillId="1805" borderId="0" xfId="0" applyFont="1" applyFill="1"/>
    <xf numFmtId="0" fontId="69" fillId="1806" borderId="0" xfId="0" applyFont="1" applyFill="1"/>
    <xf numFmtId="0" fontId="69" fillId="1807" borderId="0" xfId="0" applyFont="1" applyFill="1"/>
    <xf numFmtId="0" fontId="69" fillId="1808" borderId="0" xfId="0" applyFont="1" applyFill="1"/>
    <xf numFmtId="0" fontId="69" fillId="1809" borderId="0" xfId="0" applyFont="1" applyFill="1"/>
    <xf numFmtId="0" fontId="69" fillId="1810" borderId="0" xfId="0" applyFont="1" applyFill="1"/>
    <xf numFmtId="0" fontId="69" fillId="1811" borderId="0" xfId="0" applyFont="1" applyFill="1"/>
    <xf numFmtId="0" fontId="69" fillId="1812" borderId="0" xfId="0" applyFont="1" applyFill="1"/>
    <xf numFmtId="0" fontId="69" fillId="1813" borderId="0" xfId="0" applyFont="1" applyFill="1"/>
    <xf numFmtId="0" fontId="69" fillId="1814" borderId="0" xfId="0" applyFont="1" applyFill="1"/>
    <xf numFmtId="0" fontId="69" fillId="1815" borderId="0" xfId="0" applyFont="1" applyFill="1"/>
    <xf numFmtId="0" fontId="69" fillId="1816" borderId="0" xfId="0" applyFont="1" applyFill="1"/>
    <xf numFmtId="0" fontId="69" fillId="1817" borderId="0" xfId="0" applyFont="1" applyFill="1"/>
    <xf numFmtId="0" fontId="69" fillId="1818" borderId="0" xfId="0" applyFont="1" applyFill="1"/>
    <xf numFmtId="0" fontId="69" fillId="1819" borderId="0" xfId="0" applyFont="1" applyFill="1"/>
    <xf numFmtId="0" fontId="69" fillId="1820" borderId="0" xfId="0" applyFont="1" applyFill="1"/>
    <xf numFmtId="0" fontId="69" fillId="1821" borderId="0" xfId="0" applyFont="1" applyFill="1"/>
    <xf numFmtId="0" fontId="69" fillId="1822" borderId="0" xfId="0" applyFont="1" applyFill="1"/>
    <xf numFmtId="0" fontId="69" fillId="1823" borderId="0" xfId="0" applyFont="1" applyFill="1"/>
    <xf numFmtId="0" fontId="69" fillId="1824" borderId="0" xfId="0" applyFont="1" applyFill="1"/>
    <xf numFmtId="0" fontId="69" fillId="1825" borderId="0" xfId="0" applyFont="1" applyFill="1"/>
    <xf numFmtId="0" fontId="69" fillId="1826" borderId="0" xfId="0" applyFont="1" applyFill="1"/>
    <xf numFmtId="0" fontId="69" fillId="1827" borderId="0" xfId="0" applyFont="1" applyFill="1"/>
    <xf numFmtId="0" fontId="69" fillId="1042" borderId="0" xfId="0" applyFont="1" applyFill="1"/>
    <xf numFmtId="0" fontId="69" fillId="1828" borderId="0" xfId="0" applyFont="1" applyFill="1"/>
    <xf numFmtId="0" fontId="69" fillId="1829" borderId="0" xfId="0" applyFont="1" applyFill="1"/>
    <xf numFmtId="0" fontId="69" fillId="1830" borderId="0" xfId="0" applyFont="1" applyFill="1"/>
    <xf numFmtId="0" fontId="69" fillId="1831" borderId="0" xfId="0" applyFont="1" applyFill="1"/>
    <xf numFmtId="0" fontId="69" fillId="1832" borderId="0" xfId="0" applyFont="1" applyFill="1"/>
    <xf numFmtId="0" fontId="69" fillId="1833" borderId="0" xfId="0" applyFont="1" applyFill="1"/>
    <xf numFmtId="0" fontId="69" fillId="1834" borderId="0" xfId="0" applyFont="1" applyFill="1"/>
    <xf numFmtId="0" fontId="69" fillId="1835" borderId="0" xfId="0" applyFont="1" applyFill="1"/>
    <xf numFmtId="0" fontId="69" fillId="1836" borderId="0" xfId="0" applyFont="1" applyFill="1"/>
    <xf numFmtId="0" fontId="69" fillId="1837" borderId="0" xfId="0" applyFont="1" applyFill="1"/>
    <xf numFmtId="0" fontId="69" fillId="1838" borderId="0" xfId="0" applyFont="1" applyFill="1"/>
    <xf numFmtId="0" fontId="69" fillId="1839" borderId="0" xfId="0" applyFont="1" applyFill="1"/>
    <xf numFmtId="0" fontId="69" fillId="1840" borderId="0" xfId="0" applyFont="1" applyFill="1"/>
    <xf numFmtId="0" fontId="69" fillId="1841" borderId="0" xfId="0" applyFont="1" applyFill="1"/>
    <xf numFmtId="0" fontId="69" fillId="1842" borderId="0" xfId="0" applyFont="1" applyFill="1"/>
    <xf numFmtId="0" fontId="69" fillId="1843" borderId="0" xfId="0" applyFont="1" applyFill="1"/>
    <xf numFmtId="0" fontId="69" fillId="1844" borderId="0" xfId="0" applyFont="1" applyFill="1"/>
    <xf numFmtId="0" fontId="69" fillId="1845" borderId="0" xfId="0" applyFont="1" applyFill="1"/>
    <xf numFmtId="0" fontId="69" fillId="1846" borderId="0" xfId="0" applyFont="1" applyFill="1"/>
    <xf numFmtId="0" fontId="69" fillId="1847" borderId="0" xfId="0" applyFont="1" applyFill="1"/>
    <xf numFmtId="0" fontId="69" fillId="1848" borderId="0" xfId="0" applyFont="1" applyFill="1"/>
    <xf numFmtId="0" fontId="69" fillId="1849" borderId="0" xfId="0" applyFont="1" applyFill="1"/>
    <xf numFmtId="0" fontId="69" fillId="1850" borderId="0" xfId="0" applyFont="1" applyFill="1"/>
    <xf numFmtId="0" fontId="69" fillId="1851" borderId="0" xfId="0" applyFont="1" applyFill="1"/>
    <xf numFmtId="0" fontId="69" fillId="1852" borderId="0" xfId="0" applyFont="1" applyFill="1"/>
    <xf numFmtId="0" fontId="69" fillId="1853" borderId="0" xfId="0" applyFont="1" applyFill="1"/>
    <xf numFmtId="0" fontId="69" fillId="1854" borderId="0" xfId="0" applyFont="1" applyFill="1"/>
    <xf numFmtId="0" fontId="69" fillId="1855" borderId="0" xfId="0" applyFont="1" applyFill="1"/>
    <xf numFmtId="0" fontId="69" fillId="1856" borderId="0" xfId="0" applyFont="1" applyFill="1"/>
    <xf numFmtId="0" fontId="69" fillId="1857" borderId="0" xfId="0" applyFont="1" applyFill="1"/>
    <xf numFmtId="0" fontId="69" fillId="1858" borderId="0" xfId="0" applyFont="1" applyFill="1"/>
    <xf numFmtId="0" fontId="69" fillId="190" borderId="0" xfId="0" applyFont="1" applyFill="1"/>
    <xf numFmtId="0" fontId="69" fillId="1859" borderId="0" xfId="0" applyFont="1" applyFill="1"/>
    <xf numFmtId="0" fontId="69" fillId="1860" borderId="0" xfId="0" applyFont="1" applyFill="1"/>
    <xf numFmtId="0" fontId="69" fillId="1861" borderId="0" xfId="0" applyFont="1" applyFill="1"/>
    <xf numFmtId="0" fontId="69" fillId="1862" borderId="0" xfId="0" applyFont="1" applyFill="1"/>
    <xf numFmtId="0" fontId="69" fillId="1863" borderId="0" xfId="0" applyFont="1" applyFill="1"/>
    <xf numFmtId="0" fontId="69" fillId="1864" borderId="0" xfId="0" applyFont="1" applyFill="1"/>
    <xf numFmtId="0" fontId="69" fillId="1865" borderId="0" xfId="0" applyFont="1" applyFill="1"/>
    <xf numFmtId="0" fontId="69" fillId="1866" borderId="0" xfId="0" applyFont="1" applyFill="1"/>
    <xf numFmtId="0" fontId="69" fillId="1867" borderId="0" xfId="0" applyFont="1" applyFill="1"/>
    <xf numFmtId="0" fontId="69" fillId="1868" borderId="0" xfId="0" applyFont="1" applyFill="1"/>
    <xf numFmtId="0" fontId="69" fillId="1869" borderId="0" xfId="0" applyFont="1" applyFill="1"/>
    <xf numFmtId="0" fontId="69" fillId="1870" borderId="0" xfId="0" applyFont="1" applyFill="1"/>
    <xf numFmtId="0" fontId="69" fillId="1871" borderId="0" xfId="0" applyFont="1" applyFill="1"/>
    <xf numFmtId="0" fontId="69" fillId="1872" borderId="0" xfId="0" applyFont="1" applyFill="1"/>
    <xf numFmtId="0" fontId="69" fillId="1873" borderId="0" xfId="0" applyFont="1" applyFill="1"/>
    <xf numFmtId="0" fontId="69" fillId="1874" borderId="0" xfId="0" applyFont="1" applyFill="1"/>
    <xf numFmtId="0" fontId="69" fillId="1875" borderId="0" xfId="0" applyFont="1" applyFill="1"/>
    <xf numFmtId="0" fontId="69" fillId="1876" borderId="0" xfId="0" applyFont="1" applyFill="1"/>
    <xf numFmtId="0" fontId="69" fillId="1877" borderId="0" xfId="0" applyFont="1" applyFill="1"/>
    <xf numFmtId="0" fontId="69" fillId="1878" borderId="0" xfId="0" applyFont="1" applyFill="1"/>
    <xf numFmtId="0" fontId="69" fillId="1879" borderId="0" xfId="0" applyFont="1" applyFill="1"/>
    <xf numFmtId="0" fontId="69" fillId="1162" borderId="0" xfId="0" applyFont="1" applyFill="1"/>
    <xf numFmtId="0" fontId="69" fillId="1880" borderId="0" xfId="0" applyFont="1" applyFill="1"/>
    <xf numFmtId="0" fontId="69" fillId="1881" borderId="0" xfId="0" applyFont="1" applyFill="1"/>
    <xf numFmtId="0" fontId="69" fillId="1882" borderId="0" xfId="0" applyFont="1" applyFill="1"/>
    <xf numFmtId="0" fontId="69" fillId="1883" borderId="0" xfId="0" applyFont="1" applyFill="1"/>
    <xf numFmtId="0" fontId="69" fillId="1884" borderId="0" xfId="0" applyFont="1" applyFill="1"/>
    <xf numFmtId="0" fontId="69" fillId="1885" borderId="0" xfId="0" applyFont="1" applyFill="1"/>
    <xf numFmtId="0" fontId="69" fillId="1886" borderId="0" xfId="0" applyFont="1" applyFill="1"/>
    <xf numFmtId="0" fontId="69" fillId="1887" borderId="0" xfId="0" applyFont="1" applyFill="1"/>
    <xf numFmtId="0" fontId="69" fillId="1888" borderId="0" xfId="0" applyFont="1" applyFill="1"/>
    <xf numFmtId="0" fontId="69" fillId="1889" borderId="0" xfId="0" applyFont="1" applyFill="1"/>
    <xf numFmtId="0" fontId="69" fillId="1890" borderId="0" xfId="0" applyFont="1" applyFill="1"/>
    <xf numFmtId="0" fontId="69" fillId="1891" borderId="0" xfId="0" applyFont="1" applyFill="1"/>
    <xf numFmtId="0" fontId="69" fillId="1892" borderId="0" xfId="0" applyFont="1" applyFill="1"/>
    <xf numFmtId="0" fontId="69" fillId="1893" borderId="0" xfId="0" applyFont="1" applyFill="1"/>
    <xf numFmtId="0" fontId="69" fillId="1894" borderId="0" xfId="0" applyFont="1" applyFill="1"/>
    <xf numFmtId="0" fontId="69" fillId="1895" borderId="0" xfId="0" applyFont="1" applyFill="1"/>
    <xf numFmtId="0" fontId="69" fillId="1896" borderId="0" xfId="0" applyFont="1" applyFill="1"/>
    <xf numFmtId="0" fontId="69" fillId="1897" borderId="0" xfId="0" applyFont="1" applyFill="1"/>
    <xf numFmtId="0" fontId="69" fillId="1898" borderId="0" xfId="0" applyFont="1" applyFill="1"/>
    <xf numFmtId="0" fontId="69" fillId="1899" borderId="0" xfId="0" applyFont="1" applyFill="1"/>
    <xf numFmtId="0" fontId="69" fillId="1900" borderId="0" xfId="0" applyFont="1" applyFill="1"/>
    <xf numFmtId="0" fontId="69" fillId="1901" borderId="0" xfId="0" applyFont="1" applyFill="1"/>
    <xf numFmtId="0" fontId="69" fillId="1902" borderId="0" xfId="0" applyFont="1" applyFill="1"/>
    <xf numFmtId="0" fontId="69" fillId="1903" borderId="0" xfId="0" applyFont="1" applyFill="1"/>
    <xf numFmtId="0" fontId="69" fillId="1904" borderId="0" xfId="0" applyFont="1" applyFill="1"/>
    <xf numFmtId="0" fontId="69" fillId="1905" borderId="0" xfId="0" applyFont="1" applyFill="1"/>
    <xf numFmtId="0" fontId="69" fillId="25" borderId="0" xfId="0" applyFont="1" applyFill="1"/>
    <xf numFmtId="0" fontId="69" fillId="1906" borderId="0" xfId="0" applyFont="1" applyFill="1"/>
    <xf numFmtId="0" fontId="69" fillId="1907" borderId="0" xfId="0" applyFont="1" applyFill="1"/>
    <xf numFmtId="0" fontId="69" fillId="1908" borderId="0" xfId="0" applyFont="1" applyFill="1"/>
    <xf numFmtId="0" fontId="69" fillId="1909" borderId="0" xfId="0" applyFont="1" applyFill="1"/>
    <xf numFmtId="0" fontId="69" fillId="1910" borderId="0" xfId="0" applyFont="1" applyFill="1"/>
    <xf numFmtId="0" fontId="69" fillId="1911" borderId="0" xfId="0" applyFont="1" applyFill="1"/>
    <xf numFmtId="0" fontId="69" fillId="1912" borderId="0" xfId="0" applyFont="1" applyFill="1"/>
    <xf numFmtId="0" fontId="69" fillId="1913" borderId="0" xfId="0" applyFont="1" applyFill="1"/>
    <xf numFmtId="0" fontId="69" fillId="1914" borderId="0" xfId="0" applyFont="1" applyFill="1"/>
    <xf numFmtId="0" fontId="69" fillId="1915" borderId="0" xfId="0" applyFont="1" applyFill="1"/>
    <xf numFmtId="0" fontId="69" fillId="1916" borderId="0" xfId="0" applyFont="1" applyFill="1"/>
    <xf numFmtId="0" fontId="69" fillId="1917" borderId="0" xfId="0" applyFont="1" applyFill="1"/>
    <xf numFmtId="0" fontId="69" fillId="1918" borderId="0" xfId="0" applyFont="1" applyFill="1"/>
    <xf numFmtId="0" fontId="69" fillId="1919" borderId="0" xfId="0" applyFont="1" applyFill="1"/>
    <xf numFmtId="0" fontId="69" fillId="1920" borderId="0" xfId="0" applyFont="1" applyFill="1"/>
    <xf numFmtId="0" fontId="69" fillId="1921" borderId="0" xfId="0" applyFont="1" applyFill="1"/>
    <xf numFmtId="0" fontId="69" fillId="1922" borderId="0" xfId="0" applyFont="1" applyFill="1"/>
    <xf numFmtId="0" fontId="69" fillId="1923" borderId="0" xfId="0" applyFont="1" applyFill="1"/>
    <xf numFmtId="0" fontId="69" fillId="1924" borderId="0" xfId="0" applyFont="1" applyFill="1"/>
    <xf numFmtId="0" fontId="69" fillId="1925" borderId="0" xfId="0" applyFont="1" applyFill="1"/>
    <xf numFmtId="0" fontId="69" fillId="1926" borderId="0" xfId="0" applyFont="1" applyFill="1"/>
    <xf numFmtId="0" fontId="69" fillId="1927" borderId="0" xfId="0" applyFont="1" applyFill="1"/>
    <xf numFmtId="0" fontId="69" fillId="1928" borderId="0" xfId="0" applyFont="1" applyFill="1"/>
    <xf numFmtId="0" fontId="69" fillId="1929" borderId="0" xfId="0" applyFont="1" applyFill="1"/>
    <xf numFmtId="0" fontId="69" fillId="1930" borderId="0" xfId="0" applyFont="1" applyFill="1"/>
    <xf numFmtId="0" fontId="69" fillId="1931" borderId="0" xfId="0" applyFont="1" applyFill="1"/>
    <xf numFmtId="0" fontId="69" fillId="1932" borderId="0" xfId="0" applyFont="1" applyFill="1"/>
    <xf numFmtId="0" fontId="69" fillId="1933" borderId="0" xfId="0" applyFont="1" applyFill="1"/>
    <xf numFmtId="0" fontId="69" fillId="1934" borderId="0" xfId="0" applyFont="1" applyFill="1"/>
    <xf numFmtId="0" fontId="69" fillId="1935" borderId="0" xfId="0" applyFont="1" applyFill="1"/>
    <xf numFmtId="0" fontId="69" fillId="1936" borderId="0" xfId="0" applyFont="1" applyFill="1"/>
    <xf numFmtId="0" fontId="69" fillId="1937" borderId="0" xfId="0" applyFont="1" applyFill="1"/>
    <xf numFmtId="0" fontId="69" fillId="1938" borderId="0" xfId="0" applyFont="1" applyFill="1"/>
    <xf numFmtId="0" fontId="69" fillId="1939" borderId="0" xfId="0" applyFont="1" applyFill="1"/>
    <xf numFmtId="0" fontId="69" fillId="1940" borderId="0" xfId="0" applyFont="1" applyFill="1"/>
    <xf numFmtId="0" fontId="69" fillId="1941" borderId="0" xfId="0" applyFont="1" applyFill="1"/>
    <xf numFmtId="0" fontId="69" fillId="1942" borderId="0" xfId="0" applyFont="1" applyFill="1"/>
    <xf numFmtId="0" fontId="69" fillId="1943" borderId="0" xfId="0" applyFont="1" applyFill="1"/>
    <xf numFmtId="0" fontId="69" fillId="1944" borderId="0" xfId="0" applyFont="1" applyFill="1"/>
    <xf numFmtId="0" fontId="69" fillId="1945" borderId="0" xfId="0" applyFont="1" applyFill="1"/>
    <xf numFmtId="0" fontId="69" fillId="1946" borderId="0" xfId="0" applyFont="1" applyFill="1"/>
    <xf numFmtId="0" fontId="69" fillId="1947" borderId="0" xfId="0" applyFont="1" applyFill="1"/>
    <xf numFmtId="0" fontId="69" fillId="1948" borderId="0" xfId="0" applyFont="1" applyFill="1"/>
    <xf numFmtId="0" fontId="69" fillId="165" borderId="0" xfId="0" applyFont="1" applyFill="1"/>
    <xf numFmtId="0" fontId="69" fillId="1949" borderId="0" xfId="0" applyFont="1" applyFill="1"/>
    <xf numFmtId="0" fontId="69" fillId="1950" borderId="0" xfId="0" applyFont="1" applyFill="1"/>
    <xf numFmtId="0" fontId="69" fillId="1951" borderId="0" xfId="0" applyFont="1" applyFill="1"/>
    <xf numFmtId="0" fontId="69" fillId="1952" borderId="0" xfId="0" applyFont="1" applyFill="1"/>
    <xf numFmtId="0" fontId="69" fillId="1953" borderId="0" xfId="0" applyFont="1" applyFill="1"/>
    <xf numFmtId="0" fontId="69" fillId="1954" borderId="0" xfId="0" applyFont="1" applyFill="1"/>
    <xf numFmtId="0" fontId="69" fillId="1955" borderId="0" xfId="0" applyFont="1" applyFill="1"/>
    <xf numFmtId="0" fontId="69" fillId="1956" borderId="0" xfId="0" applyFont="1" applyFill="1"/>
    <xf numFmtId="0" fontId="69" fillId="1957" borderId="0" xfId="0" applyFont="1" applyFill="1"/>
    <xf numFmtId="0" fontId="69" fillId="1958" borderId="0" xfId="0" applyFont="1" applyFill="1"/>
    <xf numFmtId="0" fontId="69" fillId="1959" borderId="0" xfId="0" applyFont="1" applyFill="1"/>
    <xf numFmtId="0" fontId="69" fillId="1960" borderId="0" xfId="0" applyFont="1" applyFill="1"/>
    <xf numFmtId="0" fontId="69" fillId="1961" borderId="0" xfId="0" applyFont="1" applyFill="1"/>
    <xf numFmtId="0" fontId="69" fillId="1962" borderId="0" xfId="0" applyFont="1" applyFill="1"/>
    <xf numFmtId="0" fontId="69" fillId="1963" borderId="0" xfId="0" applyFont="1" applyFill="1"/>
    <xf numFmtId="0" fontId="69" fillId="1964" borderId="0" xfId="0" applyFont="1" applyFill="1"/>
    <xf numFmtId="0" fontId="69" fillId="1965" borderId="0" xfId="0" applyFont="1" applyFill="1"/>
    <xf numFmtId="0" fontId="69" fillId="1966" borderId="0" xfId="0" applyFont="1" applyFill="1"/>
    <xf numFmtId="0" fontId="69" fillId="1967" borderId="0" xfId="0" applyFont="1" applyFill="1"/>
    <xf numFmtId="0" fontId="69" fillId="1968" borderId="0" xfId="0" applyFont="1" applyFill="1"/>
    <xf numFmtId="0" fontId="69" fillId="1969" borderId="0" xfId="0" applyFont="1" applyFill="1"/>
    <xf numFmtId="0" fontId="69" fillId="1970" borderId="0" xfId="0" applyFont="1" applyFill="1"/>
    <xf numFmtId="0" fontId="69" fillId="1971" borderId="0" xfId="0" applyFont="1" applyFill="1"/>
    <xf numFmtId="0" fontId="69" fillId="1972" borderId="0" xfId="0" applyFont="1" applyFill="1"/>
    <xf numFmtId="0" fontId="69" fillId="1973" borderId="0" xfId="0" applyFont="1" applyFill="1"/>
    <xf numFmtId="0" fontId="69" fillId="1974" borderId="0" xfId="0" applyFont="1" applyFill="1"/>
    <xf numFmtId="0" fontId="69" fillId="1975" borderId="0" xfId="0" applyFont="1" applyFill="1"/>
    <xf numFmtId="0" fontId="69" fillId="1976" borderId="0" xfId="0" applyFont="1" applyFill="1"/>
    <xf numFmtId="0" fontId="69" fillId="1977" borderId="0" xfId="0" applyFont="1" applyFill="1"/>
    <xf numFmtId="0" fontId="69" fillId="1978" borderId="0" xfId="0" applyFont="1" applyFill="1"/>
    <xf numFmtId="0" fontId="69" fillId="1979" borderId="0" xfId="0" applyFont="1" applyFill="1"/>
    <xf numFmtId="0" fontId="69" fillId="1980" borderId="0" xfId="0" applyFont="1" applyFill="1"/>
    <xf numFmtId="0" fontId="69" fillId="1981" borderId="0" xfId="0" applyFont="1" applyFill="1"/>
    <xf numFmtId="0" fontId="69" fillId="1982" borderId="0" xfId="0" applyFont="1" applyFill="1"/>
    <xf numFmtId="0" fontId="69" fillId="1983" borderId="0" xfId="0" applyFont="1" applyFill="1"/>
    <xf numFmtId="0" fontId="69" fillId="1984" borderId="0" xfId="0" applyFont="1" applyFill="1"/>
    <xf numFmtId="0" fontId="69" fillId="1985" borderId="0" xfId="0" applyFont="1" applyFill="1"/>
    <xf numFmtId="0" fontId="69" fillId="1986" borderId="0" xfId="0" applyFont="1" applyFill="1"/>
    <xf numFmtId="0" fontId="69" fillId="1987" borderId="0" xfId="0" applyFont="1" applyFill="1"/>
    <xf numFmtId="0" fontId="69" fillId="1988" borderId="0" xfId="0" applyFont="1" applyFill="1"/>
    <xf numFmtId="0" fontId="69" fillId="1989" borderId="0" xfId="0" applyFont="1" applyFill="1"/>
    <xf numFmtId="0" fontId="69" fillId="1990" borderId="0" xfId="0" applyFont="1" applyFill="1"/>
    <xf numFmtId="0" fontId="69" fillId="1991" borderId="0" xfId="0" applyFont="1" applyFill="1"/>
    <xf numFmtId="0" fontId="69" fillId="1992" borderId="0" xfId="0" applyFont="1" applyFill="1"/>
    <xf numFmtId="0" fontId="69" fillId="1993" borderId="0" xfId="0" applyFont="1" applyFill="1"/>
    <xf numFmtId="0" fontId="69" fillId="1994" borderId="0" xfId="0" applyFont="1" applyFill="1"/>
    <xf numFmtId="0" fontId="69" fillId="1995" borderId="0" xfId="0" applyFont="1" applyFill="1"/>
    <xf numFmtId="0" fontId="69" fillId="1996" borderId="0" xfId="0" applyFont="1" applyFill="1"/>
    <xf numFmtId="0" fontId="69" fillId="1997" borderId="0" xfId="0" applyFont="1" applyFill="1"/>
    <xf numFmtId="0" fontId="69" fillId="1998" borderId="0" xfId="0" applyFont="1" applyFill="1"/>
    <xf numFmtId="0" fontId="69" fillId="1999" borderId="0" xfId="0" applyFont="1" applyFill="1"/>
    <xf numFmtId="0" fontId="69" fillId="2000" borderId="0" xfId="0" applyFont="1" applyFill="1"/>
    <xf numFmtId="0" fontId="69" fillId="2001" borderId="0" xfId="0" applyFont="1" applyFill="1"/>
    <xf numFmtId="0" fontId="69" fillId="2002" borderId="0" xfId="0" applyFont="1" applyFill="1"/>
    <xf numFmtId="0" fontId="69" fillId="2003" borderId="0" xfId="0" applyFont="1" applyFill="1"/>
    <xf numFmtId="0" fontId="69" fillId="2004" borderId="0" xfId="0" applyFont="1" applyFill="1"/>
    <xf numFmtId="0" fontId="69" fillId="2005" borderId="0" xfId="0" applyFont="1" applyFill="1"/>
    <xf numFmtId="0" fontId="69" fillId="2006" borderId="0" xfId="0" applyFont="1" applyFill="1"/>
    <xf numFmtId="0" fontId="69" fillId="2007" borderId="0" xfId="0" applyFont="1" applyFill="1"/>
    <xf numFmtId="0" fontId="69" fillId="2008" borderId="0" xfId="0" applyFont="1" applyFill="1"/>
    <xf numFmtId="0" fontId="69" fillId="2009" borderId="0" xfId="0" applyFont="1" applyFill="1"/>
    <xf numFmtId="0" fontId="69" fillId="2010" borderId="0" xfId="0" applyFont="1" applyFill="1"/>
    <xf numFmtId="0" fontId="69" fillId="2011" borderId="0" xfId="0" applyFont="1" applyFill="1"/>
    <xf numFmtId="0" fontId="69" fillId="2012" borderId="0" xfId="0" applyFont="1" applyFill="1"/>
    <xf numFmtId="0" fontId="69" fillId="2013" borderId="0" xfId="0" applyFont="1" applyFill="1"/>
    <xf numFmtId="0" fontId="69" fillId="2014" borderId="0" xfId="0" applyFont="1" applyFill="1"/>
    <xf numFmtId="0" fontId="69" fillId="2015" borderId="0" xfId="0" applyFont="1" applyFill="1"/>
    <xf numFmtId="0" fontId="69" fillId="2016" borderId="0" xfId="0" applyFont="1" applyFill="1"/>
    <xf numFmtId="0" fontId="69" fillId="2017" borderId="0" xfId="0" applyFont="1" applyFill="1"/>
    <xf numFmtId="0" fontId="69" fillId="2018" borderId="0" xfId="0" applyFont="1" applyFill="1"/>
    <xf numFmtId="0" fontId="69" fillId="2019" borderId="0" xfId="0" applyFont="1" applyFill="1"/>
    <xf numFmtId="0" fontId="69" fillId="2020" borderId="0" xfId="0" applyFont="1" applyFill="1"/>
    <xf numFmtId="0" fontId="69" fillId="2021" borderId="0" xfId="0" applyFont="1" applyFill="1"/>
    <xf numFmtId="0" fontId="69" fillId="2022" borderId="0" xfId="0" applyFont="1" applyFill="1"/>
    <xf numFmtId="0" fontId="69" fillId="2023" borderId="0" xfId="0" applyFont="1" applyFill="1"/>
    <xf numFmtId="0" fontId="69" fillId="2024" borderId="0" xfId="0" applyFont="1" applyFill="1"/>
    <xf numFmtId="0" fontId="69" fillId="2025" borderId="0" xfId="0" applyFont="1" applyFill="1"/>
    <xf numFmtId="0" fontId="69" fillId="2026" borderId="0" xfId="0" applyFont="1" applyFill="1"/>
    <xf numFmtId="0" fontId="69" fillId="2027" borderId="0" xfId="0" applyFont="1" applyFill="1"/>
    <xf numFmtId="0" fontId="69" fillId="2028" borderId="0" xfId="0" applyFont="1" applyFill="1"/>
    <xf numFmtId="0" fontId="69" fillId="2029" borderId="0" xfId="0" applyFont="1" applyFill="1"/>
    <xf numFmtId="0" fontId="69" fillId="2030" borderId="0" xfId="0" applyFont="1" applyFill="1"/>
    <xf numFmtId="0" fontId="69" fillId="2031" borderId="0" xfId="0" applyFont="1" applyFill="1"/>
    <xf numFmtId="0" fontId="69" fillId="2032" borderId="0" xfId="0" applyFont="1" applyFill="1"/>
    <xf numFmtId="0" fontId="69" fillId="2033" borderId="0" xfId="0" applyFont="1" applyFill="1"/>
    <xf numFmtId="0" fontId="69" fillId="2034" borderId="0" xfId="0" applyFont="1" applyFill="1"/>
    <xf numFmtId="0" fontId="69" fillId="2035" borderId="0" xfId="0" applyFont="1" applyFill="1"/>
    <xf numFmtId="0" fontId="69" fillId="2036" borderId="0" xfId="0" applyFont="1" applyFill="1"/>
    <xf numFmtId="0" fontId="69" fillId="2037" borderId="0" xfId="0" applyFont="1" applyFill="1"/>
    <xf numFmtId="0" fontId="69" fillId="2038" borderId="0" xfId="0" applyFont="1" applyFill="1"/>
    <xf numFmtId="0" fontId="69" fillId="686" borderId="0" xfId="0" applyFont="1" applyFill="1"/>
    <xf numFmtId="0" fontId="69" fillId="227" borderId="0" xfId="0" applyFont="1" applyFill="1"/>
    <xf numFmtId="0" fontId="69" fillId="2039" borderId="0" xfId="0" applyFont="1" applyFill="1"/>
    <xf numFmtId="0" fontId="69" fillId="2040" borderId="0" xfId="0" applyFont="1" applyFill="1"/>
    <xf numFmtId="0" fontId="69" fillId="2041" borderId="0" xfId="0" applyFont="1" applyFill="1"/>
    <xf numFmtId="0" fontId="69" fillId="2042" borderId="0" xfId="0" applyFont="1" applyFill="1"/>
    <xf numFmtId="0" fontId="69" fillId="2043" borderId="0" xfId="0" applyFont="1" applyFill="1"/>
    <xf numFmtId="0" fontId="69" fillId="2044" borderId="0" xfId="0" applyFont="1" applyFill="1"/>
    <xf numFmtId="0" fontId="69" fillId="2045" borderId="0" xfId="0" applyFont="1" applyFill="1"/>
    <xf numFmtId="0" fontId="69" fillId="2046" borderId="0" xfId="0" applyFont="1" applyFill="1"/>
    <xf numFmtId="0" fontId="69" fillId="2047" borderId="0" xfId="0" applyFont="1" applyFill="1"/>
    <xf numFmtId="0" fontId="69" fillId="2048" borderId="0" xfId="0" applyFont="1" applyFill="1"/>
    <xf numFmtId="0" fontId="69" fillId="2049" borderId="0" xfId="0" applyFont="1" applyFill="1"/>
    <xf numFmtId="0" fontId="69" fillId="2050" borderId="0" xfId="0" applyFont="1" applyFill="1"/>
    <xf numFmtId="0" fontId="69" fillId="2051" borderId="0" xfId="0" applyFont="1" applyFill="1"/>
    <xf numFmtId="0" fontId="69" fillId="2052" borderId="0" xfId="0" applyFont="1" applyFill="1"/>
    <xf numFmtId="0" fontId="69" fillId="2053" borderId="0" xfId="0" applyFont="1" applyFill="1"/>
    <xf numFmtId="0" fontId="69" fillId="2054" borderId="0" xfId="0" applyFont="1" applyFill="1"/>
    <xf numFmtId="0" fontId="69" fillId="2055" borderId="0" xfId="0" applyFont="1" applyFill="1"/>
    <xf numFmtId="0" fontId="69" fillId="2056" borderId="0" xfId="0" applyFont="1" applyFill="1"/>
    <xf numFmtId="0" fontId="69" fillId="2057" borderId="0" xfId="0" applyFont="1" applyFill="1"/>
    <xf numFmtId="0" fontId="69" fillId="2058" borderId="0" xfId="0" applyFont="1" applyFill="1"/>
    <xf numFmtId="0" fontId="69" fillId="2059" borderId="0" xfId="0" applyFont="1" applyFill="1"/>
    <xf numFmtId="0" fontId="69" fillId="2060" borderId="0" xfId="0" applyFont="1" applyFill="1"/>
    <xf numFmtId="0" fontId="69" fillId="2061" borderId="0" xfId="0" applyFont="1" applyFill="1"/>
    <xf numFmtId="0" fontId="69" fillId="2062" borderId="0" xfId="0" applyFont="1" applyFill="1"/>
    <xf numFmtId="0" fontId="69" fillId="2063" borderId="0" xfId="0" applyFont="1" applyFill="1"/>
    <xf numFmtId="0" fontId="69" fillId="2064" borderId="0" xfId="0" applyFont="1" applyFill="1"/>
    <xf numFmtId="0" fontId="69" fillId="2065" borderId="0" xfId="0" applyFont="1" applyFill="1"/>
    <xf numFmtId="0" fontId="69" fillId="2066" borderId="0" xfId="0" applyFont="1" applyFill="1"/>
    <xf numFmtId="0" fontId="69" fillId="0" borderId="0" xfId="0" applyFont="1"/>
    <xf numFmtId="0" fontId="55" fillId="0" borderId="0" xfId="25" applyFont="1" applyAlignment="1">
      <alignment horizontal="left" indent="1"/>
    </xf>
    <xf numFmtId="0" fontId="55" fillId="0" borderId="0" xfId="25" applyFont="1" applyAlignment="1">
      <alignment horizontal="right" indent="1"/>
    </xf>
    <xf numFmtId="0" fontId="69" fillId="0" borderId="0" xfId="0" applyFont="1" applyAlignment="1">
      <alignment horizontal="right" indent="1"/>
    </xf>
    <xf numFmtId="0" fontId="69" fillId="2067" borderId="0" xfId="0" applyFont="1" applyFill="1"/>
    <xf numFmtId="0" fontId="69" fillId="2068" borderId="0" xfId="0" applyFont="1" applyFill="1"/>
    <xf numFmtId="0" fontId="55" fillId="0" borderId="53" xfId="25" applyFont="1" applyBorder="1" applyAlignment="1">
      <alignment horizontal="left" indent="1"/>
    </xf>
    <xf numFmtId="0" fontId="55" fillId="0" borderId="54" xfId="25" applyFont="1" applyBorder="1" applyAlignment="1">
      <alignment horizontal="left" indent="1"/>
    </xf>
    <xf numFmtId="0" fontId="55" fillId="0" borderId="55" xfId="25" applyFont="1" applyBorder="1" applyAlignment="1">
      <alignment horizontal="right" indent="1"/>
    </xf>
    <xf numFmtId="0" fontId="69" fillId="0" borderId="56" xfId="0" applyFont="1" applyBorder="1" applyAlignment="1">
      <alignment horizontal="right" indent="1"/>
    </xf>
    <xf numFmtId="0" fontId="69" fillId="0" borderId="53" xfId="0" applyFont="1" applyBorder="1" applyAlignment="1">
      <alignment horizontal="right" indent="1"/>
    </xf>
    <xf numFmtId="0" fontId="14" fillId="4" borderId="0" xfId="12" applyFont="1" applyFill="1" applyAlignment="1">
      <alignment horizontal="center" vertical="center"/>
    </xf>
    <xf numFmtId="0" fontId="14" fillId="42" borderId="0" xfId="2" applyFont="1" applyFill="1" applyAlignment="1">
      <alignment horizontal="center" vertical="center"/>
    </xf>
    <xf numFmtId="0" fontId="14" fillId="6" borderId="0" xfId="1" applyFont="1" applyFill="1" applyAlignment="1">
      <alignment horizontal="center" vertical="center"/>
    </xf>
    <xf numFmtId="0" fontId="2" fillId="14" borderId="16" xfId="2" applyFont="1" applyFill="1" applyBorder="1" applyAlignment="1">
      <alignment horizontal="center" vertical="center"/>
    </xf>
    <xf numFmtId="0" fontId="1" fillId="3" borderId="0" xfId="0" applyFont="1" applyFill="1"/>
    <xf numFmtId="0" fontId="117" fillId="3" borderId="0" xfId="0" applyFont="1" applyFill="1" applyAlignment="1">
      <alignment horizontal="left" vertical="center"/>
    </xf>
    <xf numFmtId="0" fontId="10" fillId="3" borderId="0" xfId="1" applyFont="1" applyFill="1" applyAlignment="1">
      <alignment horizontal="right" vertical="center"/>
    </xf>
    <xf numFmtId="0" fontId="118" fillId="3" borderId="0" xfId="0" applyFont="1" applyFill="1" applyAlignment="1">
      <alignment vertical="center"/>
    </xf>
    <xf numFmtId="0" fontId="68" fillId="3" borderId="0" xfId="22" applyFill="1" applyAlignment="1">
      <alignment vertical="center"/>
    </xf>
    <xf numFmtId="0" fontId="20" fillId="0" borderId="0" xfId="9"/>
    <xf numFmtId="0" fontId="119" fillId="3" borderId="0" xfId="0" applyFont="1" applyFill="1" applyAlignment="1">
      <alignment vertical="center"/>
    </xf>
    <xf numFmtId="0" fontId="112" fillId="3" borderId="0" xfId="0" applyFont="1" applyFill="1" applyAlignment="1">
      <alignment vertical="center"/>
    </xf>
    <xf numFmtId="0" fontId="57" fillId="3" borderId="0" xfId="0" applyFont="1" applyFill="1" applyAlignment="1">
      <alignment vertical="center"/>
    </xf>
    <xf numFmtId="0" fontId="120" fillId="3" borderId="0" xfId="0" applyFont="1" applyFill="1" applyAlignment="1">
      <alignment vertical="center"/>
    </xf>
    <xf numFmtId="0" fontId="121" fillId="112" borderId="57" xfId="0" applyFont="1" applyFill="1" applyBorder="1" applyAlignment="1">
      <alignment horizontal="center" vertical="center"/>
    </xf>
    <xf numFmtId="0" fontId="1" fillId="0" borderId="0" xfId="0" applyFont="1"/>
    <xf numFmtId="0" fontId="31" fillId="3" borderId="0" xfId="0" applyFont="1" applyFill="1" applyAlignment="1">
      <alignment vertical="center"/>
    </xf>
    <xf numFmtId="0" fontId="122" fillId="3" borderId="0" xfId="0" applyFont="1" applyFill="1" applyAlignment="1">
      <alignment horizontal="left" vertical="center"/>
    </xf>
    <xf numFmtId="0" fontId="4" fillId="2069" borderId="0" xfId="0" applyFont="1" applyFill="1" applyAlignment="1">
      <alignment horizontal="center" vertical="center"/>
    </xf>
    <xf numFmtId="0" fontId="47" fillId="3" borderId="0" xfId="0" applyFont="1" applyFill="1" applyAlignment="1">
      <alignment vertical="center"/>
    </xf>
    <xf numFmtId="0" fontId="4" fillId="2070" borderId="0" xfId="0" applyFont="1" applyFill="1" applyAlignment="1">
      <alignment horizontal="center" vertical="center"/>
    </xf>
    <xf numFmtId="0" fontId="0" fillId="3" borderId="0" xfId="0" applyFill="1" applyAlignment="1">
      <alignment horizontal="left" vertical="center"/>
    </xf>
    <xf numFmtId="0" fontId="123" fillId="3" borderId="0" xfId="0" applyFont="1" applyFill="1" applyAlignment="1">
      <alignment vertical="center"/>
    </xf>
    <xf numFmtId="0" fontId="0" fillId="3" borderId="58" xfId="0" applyFill="1" applyBorder="1" applyAlignment="1">
      <alignment vertical="center"/>
    </xf>
    <xf numFmtId="0" fontId="0" fillId="3" borderId="59" xfId="0" applyFill="1"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4" fillId="2071" borderId="0" xfId="0" applyFont="1" applyFill="1" applyAlignment="1">
      <alignment horizontal="center" vertical="center"/>
    </xf>
    <xf numFmtId="0" fontId="0" fillId="2072" borderId="0" xfId="0" applyFill="1" applyAlignment="1">
      <alignment horizontal="center" vertical="center"/>
    </xf>
    <xf numFmtId="0" fontId="124" fillId="3" borderId="0" xfId="0" applyFont="1" applyFill="1" applyAlignment="1">
      <alignment horizontal="left" vertical="center"/>
    </xf>
    <xf numFmtId="0" fontId="95" fillId="3" borderId="0" xfId="0" applyFont="1" applyFill="1" applyAlignment="1">
      <alignment horizontal="left" vertical="center"/>
    </xf>
    <xf numFmtId="0" fontId="0" fillId="3" borderId="24" xfId="0" applyFill="1" applyBorder="1" applyAlignment="1">
      <alignment vertical="center"/>
    </xf>
    <xf numFmtId="0" fontId="68" fillId="0" borderId="0" xfId="22" applyBorder="1" applyAlignment="1">
      <alignment vertical="center"/>
    </xf>
    <xf numFmtId="0" fontId="0" fillId="0" borderId="17" xfId="0" applyBorder="1" applyAlignment="1">
      <alignment vertical="center"/>
    </xf>
    <xf numFmtId="0" fontId="0" fillId="2073" borderId="0" xfId="0" applyFill="1" applyAlignment="1">
      <alignment horizontal="center" vertical="center"/>
    </xf>
    <xf numFmtId="0" fontId="0" fillId="2074" borderId="0" xfId="0" applyFill="1" applyAlignment="1">
      <alignment horizontal="center" vertical="center"/>
    </xf>
    <xf numFmtId="0" fontId="0" fillId="2075" borderId="0" xfId="0" applyFill="1" applyAlignment="1">
      <alignment horizontal="center" vertical="center"/>
    </xf>
    <xf numFmtId="0" fontId="0" fillId="2076" borderId="0" xfId="0" applyFill="1" applyAlignment="1">
      <alignment horizontal="center" vertical="center"/>
    </xf>
    <xf numFmtId="0" fontId="0" fillId="2077" borderId="0" xfId="0" applyFill="1" applyAlignment="1">
      <alignment horizontal="center" vertical="center"/>
    </xf>
    <xf numFmtId="0" fontId="0" fillId="2078" borderId="0" xfId="0" applyFill="1" applyAlignment="1">
      <alignment horizontal="center" vertical="center"/>
    </xf>
    <xf numFmtId="0" fontId="0" fillId="40" borderId="0" xfId="0" applyFill="1" applyAlignment="1">
      <alignment horizontal="center" vertical="center"/>
    </xf>
    <xf numFmtId="0" fontId="76" fillId="2079" borderId="0" xfId="2" applyFont="1" applyFill="1" applyAlignment="1">
      <alignment horizontal="center" vertical="center" wrapText="1"/>
    </xf>
    <xf numFmtId="0" fontId="0" fillId="98" borderId="0" xfId="0" applyFill="1" applyAlignment="1">
      <alignment horizontal="center" vertical="center"/>
    </xf>
    <xf numFmtId="0" fontId="76" fillId="2080" borderId="0" xfId="2" applyFont="1" applyFill="1" applyAlignment="1">
      <alignment horizontal="center" vertical="center" wrapText="1"/>
    </xf>
    <xf numFmtId="0" fontId="126" fillId="3" borderId="0" xfId="0" applyFont="1" applyFill="1" applyAlignment="1">
      <alignment horizontal="center" vertical="center"/>
    </xf>
    <xf numFmtId="0" fontId="0" fillId="32" borderId="0" xfId="0" applyFill="1" applyAlignment="1">
      <alignment horizontal="center" vertical="center"/>
    </xf>
    <xf numFmtId="0" fontId="70" fillId="2081" borderId="0" xfId="0" applyFont="1" applyFill="1" applyAlignment="1">
      <alignment horizontal="center" vertical="center" wrapText="1"/>
    </xf>
    <xf numFmtId="0" fontId="64" fillId="3" borderId="0" xfId="0" applyFont="1" applyFill="1" applyAlignment="1">
      <alignment horizontal="center" vertical="center"/>
    </xf>
    <xf numFmtId="0" fontId="32" fillId="2082" borderId="0" xfId="0" applyFont="1" applyFill="1" applyAlignment="1">
      <alignment horizontal="center" vertical="center"/>
    </xf>
    <xf numFmtId="0" fontId="4" fillId="85" borderId="0" xfId="0" applyFont="1" applyFill="1" applyAlignment="1">
      <alignment horizontal="center" vertical="center"/>
    </xf>
    <xf numFmtId="0" fontId="4" fillId="2083" borderId="0" xfId="0" applyFont="1" applyFill="1" applyAlignment="1">
      <alignment horizontal="center" vertical="center"/>
    </xf>
    <xf numFmtId="0" fontId="3" fillId="3" borderId="0" xfId="0" applyFont="1" applyFill="1" applyAlignment="1">
      <alignment horizontal="center" vertical="center"/>
    </xf>
    <xf numFmtId="0" fontId="0" fillId="119" borderId="0" xfId="0" applyFill="1" applyAlignment="1">
      <alignment horizontal="center" vertical="center"/>
    </xf>
    <xf numFmtId="0" fontId="74" fillId="2084" borderId="0" xfId="0" applyFont="1" applyFill="1" applyAlignment="1">
      <alignment horizontal="center" vertical="center"/>
    </xf>
    <xf numFmtId="0" fontId="0" fillId="3" borderId="19" xfId="0" applyFill="1" applyBorder="1" applyAlignment="1">
      <alignment vertical="center"/>
    </xf>
    <xf numFmtId="0" fontId="0" fillId="0" borderId="16" xfId="0" applyBorder="1" applyAlignment="1">
      <alignment vertical="center"/>
    </xf>
    <xf numFmtId="0" fontId="59" fillId="2085" borderId="0" xfId="0" applyFont="1" applyFill="1" applyAlignment="1">
      <alignment horizontal="left" vertical="center"/>
    </xf>
    <xf numFmtId="0" fontId="58" fillId="23" borderId="0" xfId="0" applyFont="1" applyFill="1" applyAlignment="1">
      <alignment horizontal="center" vertical="center"/>
    </xf>
    <xf numFmtId="0" fontId="20" fillId="6" borderId="0" xfId="0" applyFont="1" applyFill="1" applyAlignment="1">
      <alignment vertical="center"/>
    </xf>
    <xf numFmtId="0" fontId="20" fillId="6" borderId="0" xfId="0" applyFont="1" applyFill="1" applyAlignment="1">
      <alignment horizontal="left" vertical="center"/>
    </xf>
    <xf numFmtId="0" fontId="59" fillId="2086" borderId="0" xfId="0" applyFont="1" applyFill="1" applyAlignment="1">
      <alignment horizontal="left" vertical="center"/>
    </xf>
    <xf numFmtId="0" fontId="131" fillId="2087" borderId="0" xfId="0" applyFont="1" applyFill="1" applyAlignment="1">
      <alignment horizontal="center" vertical="center"/>
    </xf>
    <xf numFmtId="0" fontId="126" fillId="6" borderId="0" xfId="0" applyFont="1" applyFill="1" applyAlignment="1">
      <alignment horizontal="center" vertical="center"/>
    </xf>
    <xf numFmtId="0" fontId="59" fillId="2088" borderId="0" xfId="0" applyFont="1" applyFill="1" applyAlignment="1">
      <alignment horizontal="left" vertical="center"/>
    </xf>
    <xf numFmtId="0" fontId="76" fillId="2089" borderId="0" xfId="2" applyFont="1" applyFill="1" applyAlignment="1">
      <alignment horizontal="center" vertical="center" wrapText="1"/>
    </xf>
    <xf numFmtId="0" fontId="122" fillId="3" borderId="0" xfId="0" applyFont="1" applyFill="1" applyAlignment="1">
      <alignment vertical="center"/>
    </xf>
    <xf numFmtId="0" fontId="133" fillId="3" borderId="0" xfId="0" applyFont="1" applyFill="1" applyAlignment="1">
      <alignment vertical="center"/>
    </xf>
    <xf numFmtId="0" fontId="37" fillId="3" borderId="0" xfId="0" applyFont="1" applyFill="1" applyAlignment="1">
      <alignment vertical="center"/>
    </xf>
    <xf numFmtId="0" fontId="76" fillId="2090" borderId="0" xfId="2" applyFont="1" applyFill="1" applyAlignment="1">
      <alignment horizontal="center" vertical="center" wrapText="1"/>
    </xf>
    <xf numFmtId="0" fontId="131" fillId="0" borderId="0" xfId="0" applyFont="1" applyAlignment="1">
      <alignment vertical="center"/>
    </xf>
    <xf numFmtId="0" fontId="126" fillId="3" borderId="0" xfId="0" applyFont="1" applyFill="1" applyAlignment="1">
      <alignment vertical="center"/>
    </xf>
    <xf numFmtId="0" fontId="76" fillId="2091" borderId="0" xfId="2" applyFont="1" applyFill="1" applyAlignment="1">
      <alignment horizontal="center" vertical="center" wrapText="1"/>
    </xf>
    <xf numFmtId="0" fontId="131" fillId="0" borderId="0" xfId="0" applyFont="1" applyAlignment="1">
      <alignment horizontal="right" vertical="center"/>
    </xf>
    <xf numFmtId="0" fontId="0" fillId="2092" borderId="61" xfId="0" applyFill="1" applyBorder="1" applyAlignment="1">
      <alignment horizontal="center" vertical="center"/>
    </xf>
    <xf numFmtId="0" fontId="135" fillId="3" borderId="0" xfId="0" applyFont="1" applyFill="1" applyAlignment="1">
      <alignment horizontal="left" vertical="center"/>
    </xf>
    <xf numFmtId="0" fontId="115" fillId="3" borderId="0" xfId="2" applyFont="1" applyFill="1" applyAlignment="1">
      <alignment horizontal="left" vertical="center"/>
    </xf>
    <xf numFmtId="0" fontId="0" fillId="2093" borderId="61" xfId="0" applyFill="1" applyBorder="1" applyAlignment="1">
      <alignment horizontal="center" vertical="center"/>
    </xf>
    <xf numFmtId="0" fontId="0" fillId="3" borderId="62" xfId="0" applyFill="1" applyBorder="1" applyAlignment="1">
      <alignment vertical="center"/>
    </xf>
    <xf numFmtId="0" fontId="10" fillId="3" borderId="0" xfId="0" applyFont="1" applyFill="1" applyAlignment="1">
      <alignment horizontal="left" vertical="center"/>
    </xf>
    <xf numFmtId="0" fontId="0" fillId="0" borderId="59" xfId="0" applyBorder="1" applyAlignment="1">
      <alignment horizontal="left" vertical="center"/>
    </xf>
    <xf numFmtId="0" fontId="40" fillId="3" borderId="0" xfId="8" applyFont="1" applyFill="1" applyAlignment="1">
      <alignment horizontal="left" vertical="center"/>
    </xf>
    <xf numFmtId="0" fontId="0" fillId="37" borderId="61" xfId="0" applyFill="1" applyBorder="1" applyAlignment="1">
      <alignment horizontal="center" vertical="center"/>
    </xf>
    <xf numFmtId="0" fontId="136" fillId="0" borderId="0" xfId="0" applyFont="1" applyAlignment="1">
      <alignment vertical="center"/>
    </xf>
    <xf numFmtId="0" fontId="137" fillId="3" borderId="0" xfId="0" applyFont="1" applyFill="1" applyAlignment="1">
      <alignment vertical="center"/>
    </xf>
    <xf numFmtId="0" fontId="4" fillId="2094" borderId="0" xfId="0" applyFont="1" applyFill="1" applyAlignment="1">
      <alignment horizontal="left" vertical="center"/>
    </xf>
    <xf numFmtId="0" fontId="4" fillId="2089" borderId="0" xfId="0" applyFont="1" applyFill="1" applyAlignment="1">
      <alignment horizontal="center" vertical="center"/>
    </xf>
    <xf numFmtId="0" fontId="138" fillId="3" borderId="0" xfId="0" applyFont="1" applyFill="1" applyAlignment="1">
      <alignment horizontal="left" vertical="center"/>
    </xf>
    <xf numFmtId="0" fontId="64" fillId="3" borderId="0" xfId="0" applyFont="1" applyFill="1" applyAlignment="1">
      <alignment horizontal="left" vertical="center"/>
    </xf>
    <xf numFmtId="0" fontId="4" fillId="2095" borderId="0" xfId="0" applyFont="1" applyFill="1" applyAlignment="1">
      <alignment horizontal="left" vertical="center"/>
    </xf>
    <xf numFmtId="0" fontId="4" fillId="2096" borderId="0" xfId="0" applyFont="1" applyFill="1" applyAlignment="1">
      <alignment horizontal="center" vertical="center"/>
    </xf>
    <xf numFmtId="0" fontId="65" fillId="3" borderId="0" xfId="0" applyFont="1" applyFill="1" applyAlignment="1">
      <alignment horizontal="left" vertical="center"/>
    </xf>
    <xf numFmtId="0" fontId="10" fillId="2097" borderId="0" xfId="0" applyFont="1" applyFill="1" applyAlignment="1">
      <alignment horizontal="left" vertical="center"/>
    </xf>
    <xf numFmtId="0" fontId="4" fillId="2091" borderId="0" xfId="0" applyFont="1" applyFill="1" applyAlignment="1">
      <alignment horizontal="center" vertical="center"/>
    </xf>
    <xf numFmtId="0" fontId="10" fillId="2098" borderId="0" xfId="0" applyFont="1" applyFill="1" applyAlignment="1">
      <alignment vertical="center"/>
    </xf>
    <xf numFmtId="0" fontId="131" fillId="3" borderId="0" xfId="0" applyFont="1" applyFill="1" applyAlignment="1">
      <alignment vertical="center"/>
    </xf>
    <xf numFmtId="0" fontId="139" fillId="3" borderId="0" xfId="0" applyFont="1" applyFill="1" applyAlignment="1">
      <alignment vertical="center"/>
    </xf>
    <xf numFmtId="0" fontId="132" fillId="3" borderId="0" xfId="0" applyFont="1" applyFill="1" applyAlignment="1">
      <alignment vertical="center"/>
    </xf>
    <xf numFmtId="0" fontId="68" fillId="0" borderId="0" xfId="22" applyAlignment="1">
      <alignment vertical="center"/>
    </xf>
    <xf numFmtId="0" fontId="9" fillId="2099" borderId="0" xfId="0" applyFont="1" applyFill="1" applyAlignment="1">
      <alignment horizontal="left" vertical="center"/>
    </xf>
    <xf numFmtId="0" fontId="132" fillId="3" borderId="0" xfId="0" applyFont="1" applyFill="1" applyAlignment="1">
      <alignment horizontal="center" vertical="center"/>
    </xf>
    <xf numFmtId="0" fontId="140" fillId="3" borderId="0" xfId="0" applyFont="1" applyFill="1" applyAlignment="1">
      <alignment horizontal="left" vertical="center"/>
    </xf>
    <xf numFmtId="0" fontId="9" fillId="2100" borderId="0" xfId="0" applyFont="1" applyFill="1" applyAlignment="1">
      <alignment horizontal="left" vertical="center"/>
    </xf>
    <xf numFmtId="0" fontId="30" fillId="3" borderId="0" xfId="0" applyFont="1" applyFill="1" applyAlignment="1">
      <alignment horizontal="left" vertical="center"/>
    </xf>
    <xf numFmtId="0" fontId="59" fillId="2101" borderId="0" xfId="0" applyFont="1" applyFill="1" applyAlignment="1">
      <alignment horizontal="left" vertical="center"/>
    </xf>
    <xf numFmtId="0" fontId="136" fillId="3" borderId="0" xfId="0" applyFont="1" applyFill="1" applyAlignment="1">
      <alignment vertical="center"/>
    </xf>
    <xf numFmtId="0" fontId="20" fillId="3" borderId="0" xfId="9" applyFill="1"/>
    <xf numFmtId="0" fontId="142" fillId="3" borderId="0" xfId="1" applyFont="1" applyFill="1" applyAlignment="1">
      <alignment horizontal="center" vertical="center"/>
    </xf>
    <xf numFmtId="0" fontId="58" fillId="2069" borderId="0" xfId="0" applyFont="1" applyFill="1" applyAlignment="1">
      <alignment horizontal="center" vertical="center"/>
    </xf>
    <xf numFmtId="0" fontId="143" fillId="3" borderId="0" xfId="0" applyFont="1" applyFill="1" applyAlignment="1">
      <alignment vertical="center"/>
    </xf>
    <xf numFmtId="0" fontId="144" fillId="3" borderId="0" xfId="0" applyFont="1" applyFill="1" applyAlignment="1">
      <alignment vertical="center"/>
    </xf>
    <xf numFmtId="0" fontId="121" fillId="2077" borderId="0" xfId="0" applyFont="1" applyFill="1" applyAlignment="1">
      <alignment vertical="center"/>
    </xf>
    <xf numFmtId="0" fontId="144" fillId="3" borderId="0" xfId="0" applyFont="1" applyFill="1" applyAlignment="1">
      <alignment horizontal="center" vertical="center"/>
    </xf>
    <xf numFmtId="0" fontId="145" fillId="3" borderId="0" xfId="0" applyFont="1" applyFill="1" applyAlignment="1">
      <alignment horizontal="left" vertical="center"/>
    </xf>
    <xf numFmtId="0" fontId="4" fillId="2102" borderId="0" xfId="0" applyFont="1" applyFill="1" applyAlignment="1">
      <alignment horizontal="left" vertical="center"/>
    </xf>
    <xf numFmtId="0" fontId="124" fillId="3" borderId="0" xfId="0" applyFont="1" applyFill="1" applyAlignment="1">
      <alignment vertical="center"/>
    </xf>
    <xf numFmtId="0" fontId="4" fillId="2103" borderId="0" xfId="0" applyFont="1" applyFill="1" applyAlignment="1">
      <alignment horizontal="left" vertical="center"/>
    </xf>
    <xf numFmtId="0" fontId="0" fillId="32" borderId="63" xfId="0" applyFill="1" applyBorder="1" applyAlignment="1">
      <alignment horizontal="center" vertical="center"/>
    </xf>
    <xf numFmtId="0" fontId="4" fillId="2104" borderId="0" xfId="0" applyFont="1" applyFill="1" applyAlignment="1">
      <alignment horizontal="left" vertical="center"/>
    </xf>
    <xf numFmtId="0" fontId="0" fillId="2105" borderId="0" xfId="0" applyFill="1" applyAlignment="1">
      <alignment horizontal="left" vertical="center"/>
    </xf>
    <xf numFmtId="0" fontId="147" fillId="3" borderId="0" xfId="0" applyFont="1" applyFill="1" applyAlignment="1">
      <alignment vertical="center"/>
    </xf>
    <xf numFmtId="0" fontId="148" fillId="3" borderId="0" xfId="0" applyFont="1" applyFill="1" applyAlignment="1">
      <alignment vertical="center"/>
    </xf>
    <xf numFmtId="0" fontId="148" fillId="3" borderId="0" xfId="0" applyFont="1" applyFill="1" applyAlignment="1">
      <alignment horizontal="center" vertical="center"/>
    </xf>
    <xf numFmtId="0" fontId="149" fillId="3" borderId="0" xfId="0" applyFont="1" applyFill="1" applyAlignment="1">
      <alignment horizontal="left" vertical="center"/>
    </xf>
    <xf numFmtId="0" fontId="31" fillId="3" borderId="0" xfId="0" applyFont="1" applyFill="1" applyAlignment="1">
      <alignment horizontal="left" vertical="center"/>
    </xf>
    <xf numFmtId="0" fontId="151" fillId="3" borderId="0" xfId="0" applyFont="1" applyFill="1" applyAlignment="1">
      <alignment vertical="center"/>
    </xf>
    <xf numFmtId="0" fontId="152" fillId="3" borderId="0" xfId="0" applyFont="1" applyFill="1" applyAlignment="1">
      <alignment vertical="center"/>
    </xf>
    <xf numFmtId="0" fontId="20" fillId="3" borderId="0" xfId="0" applyFont="1" applyFill="1" applyAlignment="1">
      <alignment horizontal="left" vertical="center"/>
    </xf>
    <xf numFmtId="0" fontId="152" fillId="3" borderId="0" xfId="0" applyFont="1" applyFill="1" applyAlignment="1">
      <alignment horizontal="center" vertical="center"/>
    </xf>
    <xf numFmtId="0" fontId="153" fillId="3" borderId="0" xfId="0" applyFont="1" applyFill="1" applyAlignment="1">
      <alignment horizontal="left" vertical="center"/>
    </xf>
    <xf numFmtId="0" fontId="4" fillId="2106" borderId="0" xfId="0" applyFont="1" applyFill="1" applyAlignment="1">
      <alignment vertical="center"/>
    </xf>
    <xf numFmtId="0" fontId="4" fillId="2107" borderId="0" xfId="0" applyFont="1" applyFill="1" applyAlignment="1">
      <alignment horizontal="left" vertical="center"/>
    </xf>
    <xf numFmtId="0" fontId="155" fillId="3" borderId="0" xfId="0" applyFont="1" applyFill="1" applyAlignment="1">
      <alignment vertical="center"/>
    </xf>
    <xf numFmtId="0" fontId="0" fillId="2108" borderId="0" xfId="0" applyFill="1" applyAlignment="1">
      <alignment horizontal="left" vertical="center"/>
    </xf>
    <xf numFmtId="0" fontId="4" fillId="2109" borderId="0" xfId="0" applyFont="1" applyFill="1" applyAlignment="1">
      <alignment horizontal="left" vertical="center"/>
    </xf>
    <xf numFmtId="0" fontId="156" fillId="3" borderId="0" xfId="0" applyFont="1" applyFill="1" applyAlignment="1">
      <alignment vertical="center"/>
    </xf>
    <xf numFmtId="0" fontId="157" fillId="3" borderId="0" xfId="0" applyFont="1" applyFill="1" applyAlignment="1">
      <alignment vertical="center"/>
    </xf>
    <xf numFmtId="0" fontId="158" fillId="3" borderId="0" xfId="0" applyFont="1" applyFill="1" applyAlignment="1">
      <alignment vertical="center"/>
    </xf>
    <xf numFmtId="0" fontId="157" fillId="3" borderId="0" xfId="0" applyFont="1" applyFill="1" applyAlignment="1">
      <alignment horizontal="center" vertical="center"/>
    </xf>
    <xf numFmtId="0" fontId="159" fillId="3" borderId="0" xfId="0" applyFont="1" applyFill="1" applyAlignment="1">
      <alignment horizontal="left" vertical="center"/>
    </xf>
    <xf numFmtId="0" fontId="0" fillId="3" borderId="0" xfId="0" applyFill="1" applyAlignment="1">
      <alignment horizontal="center" vertical="center"/>
    </xf>
    <xf numFmtId="0" fontId="4" fillId="2110" borderId="0" xfId="0" applyFont="1" applyFill="1" applyAlignment="1">
      <alignment vertical="center"/>
    </xf>
    <xf numFmtId="0" fontId="73" fillId="2111" borderId="0" xfId="0" applyFont="1" applyFill="1" applyAlignment="1">
      <alignment vertical="center"/>
    </xf>
    <xf numFmtId="0" fontId="4" fillId="2112" borderId="0" xfId="0" applyFont="1" applyFill="1" applyAlignment="1">
      <alignment horizontal="left" vertical="center"/>
    </xf>
    <xf numFmtId="0" fontId="73" fillId="2111" borderId="0" xfId="0" applyFont="1" applyFill="1" applyAlignment="1">
      <alignment horizontal="left" vertical="center"/>
    </xf>
    <xf numFmtId="0" fontId="61" fillId="0" borderId="0" xfId="0" applyFont="1" applyAlignment="1">
      <alignment vertical="center"/>
    </xf>
    <xf numFmtId="0" fontId="4" fillId="21" borderId="0" xfId="0" applyFont="1" applyFill="1" applyAlignment="1">
      <alignment horizontal="left" vertical="center"/>
    </xf>
    <xf numFmtId="0" fontId="161" fillId="3" borderId="0" xfId="0" applyFont="1" applyFill="1" applyAlignment="1">
      <alignment horizontal="center" vertical="center"/>
    </xf>
    <xf numFmtId="0" fontId="162" fillId="3" borderId="0" xfId="0" applyFont="1" applyFill="1" applyAlignment="1">
      <alignment horizontal="center" vertical="center"/>
    </xf>
    <xf numFmtId="0" fontId="61" fillId="3" borderId="0" xfId="0" applyFont="1" applyFill="1" applyAlignment="1">
      <alignment vertical="center"/>
    </xf>
    <xf numFmtId="0" fontId="163" fillId="0" borderId="0" xfId="0" applyFont="1" applyAlignment="1">
      <alignment horizontal="left" vertical="center"/>
    </xf>
    <xf numFmtId="0" fontId="20" fillId="0" borderId="0" xfId="0" applyFont="1" applyAlignment="1">
      <alignment horizontal="left" vertical="center"/>
    </xf>
    <xf numFmtId="0" fontId="4" fillId="2113" borderId="0" xfId="0" applyFont="1" applyFill="1" applyAlignment="1">
      <alignment horizontal="left" vertical="center"/>
    </xf>
    <xf numFmtId="0" fontId="164" fillId="3" borderId="0" xfId="0" applyFont="1" applyFill="1" applyAlignment="1">
      <alignment horizontal="center" vertical="center"/>
    </xf>
    <xf numFmtId="0" fontId="165" fillId="3" borderId="0" xfId="0" applyFont="1" applyFill="1" applyAlignment="1">
      <alignment horizontal="center" vertical="center"/>
    </xf>
    <xf numFmtId="0" fontId="163" fillId="3" borderId="0" xfId="0" applyFont="1" applyFill="1" applyAlignment="1">
      <alignment horizontal="left" vertical="center"/>
    </xf>
    <xf numFmtId="0" fontId="166" fillId="0" borderId="0" xfId="0" applyFont="1" applyAlignment="1">
      <alignment horizontal="left" vertical="center"/>
    </xf>
    <xf numFmtId="0" fontId="167" fillId="3" borderId="0" xfId="0" applyFont="1" applyFill="1" applyAlignment="1">
      <alignment horizontal="center" vertical="center"/>
    </xf>
    <xf numFmtId="0" fontId="168" fillId="3" borderId="0" xfId="0" applyFont="1" applyFill="1" applyAlignment="1">
      <alignment horizontal="center" vertical="center"/>
    </xf>
    <xf numFmtId="0" fontId="166" fillId="3" borderId="0" xfId="0" applyFont="1" applyFill="1" applyAlignment="1">
      <alignment horizontal="left" vertical="center"/>
    </xf>
    <xf numFmtId="0" fontId="169" fillId="0" borderId="0" xfId="0" applyFont="1" applyAlignment="1">
      <alignment horizontal="left" vertical="center"/>
    </xf>
    <xf numFmtId="0" fontId="170" fillId="3" borderId="0" xfId="0" applyFont="1" applyFill="1" applyAlignment="1">
      <alignment horizontal="center" vertical="center"/>
    </xf>
    <xf numFmtId="0" fontId="171" fillId="3" borderId="0" xfId="0" applyFont="1" applyFill="1" applyAlignment="1">
      <alignment horizontal="center" vertical="center"/>
    </xf>
    <xf numFmtId="0" fontId="169" fillId="3" borderId="0" xfId="0" applyFont="1" applyFill="1" applyAlignment="1">
      <alignment horizontal="left" vertical="center"/>
    </xf>
    <xf numFmtId="0" fontId="172" fillId="0" borderId="0" xfId="0" applyFont="1" applyAlignment="1">
      <alignment horizontal="left" vertical="center"/>
    </xf>
    <xf numFmtId="0" fontId="173" fillId="3" borderId="0" xfId="0" applyFont="1" applyFill="1" applyAlignment="1">
      <alignment horizontal="center" vertical="center"/>
    </xf>
    <xf numFmtId="0" fontId="174" fillId="3" borderId="0" xfId="0" applyFont="1" applyFill="1" applyAlignment="1">
      <alignment horizontal="center" vertical="center"/>
    </xf>
    <xf numFmtId="0" fontId="172" fillId="3" borderId="0" xfId="0" applyFont="1" applyFill="1" applyAlignment="1">
      <alignment horizontal="left" vertical="center"/>
    </xf>
    <xf numFmtId="0" fontId="175" fillId="0" borderId="0" xfId="0" applyFont="1" applyAlignment="1">
      <alignment horizontal="left" vertical="center"/>
    </xf>
    <xf numFmtId="0" fontId="176" fillId="3" borderId="0" xfId="0" applyFont="1" applyFill="1" applyAlignment="1">
      <alignment horizontal="center" vertical="center"/>
    </xf>
    <xf numFmtId="0" fontId="177" fillId="3" borderId="0" xfId="0" applyFont="1" applyFill="1" applyAlignment="1">
      <alignment horizontal="center" vertical="center"/>
    </xf>
    <xf numFmtId="0" fontId="175" fillId="3" borderId="0" xfId="0" applyFont="1" applyFill="1" applyAlignment="1">
      <alignment horizontal="left" vertical="center"/>
    </xf>
    <xf numFmtId="0" fontId="178" fillId="0" borderId="0" xfId="0" applyFont="1" applyAlignment="1">
      <alignment horizontal="left" vertical="center"/>
    </xf>
    <xf numFmtId="0" fontId="179" fillId="3" borderId="0" xfId="0" applyFont="1" applyFill="1" applyAlignment="1">
      <alignment horizontal="center" vertical="center"/>
    </xf>
    <xf numFmtId="0" fontId="180" fillId="3" borderId="0" xfId="0" applyFont="1" applyFill="1" applyAlignment="1">
      <alignment horizontal="center" vertical="center"/>
    </xf>
    <xf numFmtId="0" fontId="178" fillId="3" borderId="0" xfId="0" applyFont="1" applyFill="1" applyAlignment="1">
      <alignment horizontal="left" vertical="center"/>
    </xf>
    <xf numFmtId="0" fontId="181" fillId="0" borderId="0" xfId="0" applyFont="1" applyAlignment="1">
      <alignment horizontal="left" vertical="center"/>
    </xf>
    <xf numFmtId="0" fontId="182" fillId="3" borderId="0" xfId="0" applyFont="1" applyFill="1" applyAlignment="1">
      <alignment horizontal="center" vertical="center"/>
    </xf>
    <xf numFmtId="0" fontId="183" fillId="3" borderId="0" xfId="0" applyFont="1" applyFill="1" applyAlignment="1">
      <alignment horizontal="center" vertical="center"/>
    </xf>
    <xf numFmtId="0" fontId="181" fillId="3" borderId="0" xfId="0" applyFont="1" applyFill="1" applyAlignment="1">
      <alignment horizontal="left" vertical="center"/>
    </xf>
    <xf numFmtId="0" fontId="184" fillId="0" borderId="0" xfId="0" applyFont="1" applyAlignment="1">
      <alignment horizontal="left" vertical="center"/>
    </xf>
    <xf numFmtId="0" fontId="4" fillId="2114" borderId="0" xfId="0" applyFont="1" applyFill="1" applyAlignment="1">
      <alignment horizontal="left" vertical="center"/>
    </xf>
    <xf numFmtId="0" fontId="185" fillId="3" borderId="0" xfId="0" applyFont="1" applyFill="1" applyAlignment="1">
      <alignment horizontal="center" vertical="center"/>
    </xf>
    <xf numFmtId="0" fontId="186" fillId="3" borderId="0" xfId="0" applyFont="1" applyFill="1" applyAlignment="1">
      <alignment horizontal="center" vertical="center"/>
    </xf>
    <xf numFmtId="0" fontId="184" fillId="3" borderId="0" xfId="0" applyFont="1" applyFill="1" applyAlignment="1">
      <alignment horizontal="left" vertical="center"/>
    </xf>
    <xf numFmtId="0" fontId="187" fillId="0" borderId="0" xfId="0" applyFont="1" applyAlignment="1">
      <alignment horizontal="left" vertical="center"/>
    </xf>
    <xf numFmtId="0" fontId="4" fillId="2115" borderId="0" xfId="0" applyFont="1" applyFill="1" applyAlignment="1">
      <alignment horizontal="left" vertical="center"/>
    </xf>
    <xf numFmtId="0" fontId="188" fillId="156" borderId="0" xfId="0" applyFont="1" applyFill="1" applyAlignment="1">
      <alignment horizontal="left" vertical="center"/>
    </xf>
    <xf numFmtId="0" fontId="189" fillId="156" borderId="0" xfId="0" applyFont="1" applyFill="1" applyAlignment="1">
      <alignment horizontal="left" vertical="center"/>
    </xf>
    <xf numFmtId="0" fontId="190" fillId="3" borderId="0" xfId="0" applyFont="1" applyFill="1" applyAlignment="1">
      <alignment horizontal="center" vertical="center"/>
    </xf>
    <xf numFmtId="0" fontId="191" fillId="3" borderId="0" xfId="0" applyFont="1" applyFill="1" applyAlignment="1">
      <alignment horizontal="center" vertical="center"/>
    </xf>
    <xf numFmtId="0" fontId="187" fillId="3" borderId="0" xfId="0" applyFont="1" applyFill="1" applyAlignment="1">
      <alignment horizontal="left" vertical="center"/>
    </xf>
    <xf numFmtId="0" fontId="192" fillId="0" borderId="0" xfId="0" applyFont="1" applyAlignment="1">
      <alignment horizontal="left" vertical="center"/>
    </xf>
    <xf numFmtId="0" fontId="4" fillId="2116" borderId="0" xfId="0" applyFont="1" applyFill="1" applyAlignment="1">
      <alignment horizontal="left" vertical="center"/>
    </xf>
    <xf numFmtId="0" fontId="44" fillId="156" borderId="0" xfId="0" applyFont="1" applyFill="1" applyAlignment="1">
      <alignment horizontal="left" vertical="center"/>
    </xf>
    <xf numFmtId="0" fontId="193" fillId="3" borderId="0" xfId="0" applyFont="1" applyFill="1" applyAlignment="1">
      <alignment horizontal="center" vertical="center"/>
    </xf>
    <xf numFmtId="0" fontId="194" fillId="3" borderId="0" xfId="0" applyFont="1" applyFill="1" applyAlignment="1">
      <alignment horizontal="center" vertical="center"/>
    </xf>
    <xf numFmtId="0" fontId="192" fillId="3" borderId="0" xfId="0" applyFont="1" applyFill="1" applyAlignment="1">
      <alignment horizontal="left" vertical="center"/>
    </xf>
    <xf numFmtId="0" fontId="195" fillId="0" borderId="0" xfId="0" applyFont="1" applyAlignment="1">
      <alignment horizontal="left" vertical="center"/>
    </xf>
    <xf numFmtId="0" fontId="10" fillId="2117" borderId="0" xfId="0" applyFont="1" applyFill="1" applyAlignment="1">
      <alignment horizontal="left" vertical="center"/>
    </xf>
    <xf numFmtId="0" fontId="196" fillId="156" borderId="0" xfId="0" applyFont="1" applyFill="1" applyAlignment="1">
      <alignment horizontal="left" vertical="center"/>
    </xf>
    <xf numFmtId="0" fontId="197" fillId="3" borderId="0" xfId="0" applyFont="1" applyFill="1" applyAlignment="1">
      <alignment horizontal="center" vertical="center"/>
    </xf>
    <xf numFmtId="0" fontId="198" fillId="3" borderId="0" xfId="0" applyFont="1" applyFill="1" applyAlignment="1">
      <alignment horizontal="center" vertical="center"/>
    </xf>
    <xf numFmtId="0" fontId="195" fillId="3" borderId="0" xfId="0" applyFont="1" applyFill="1" applyAlignment="1">
      <alignment horizontal="left" vertical="center"/>
    </xf>
    <xf numFmtId="0" fontId="199" fillId="0" borderId="0" xfId="0" applyFont="1" applyAlignment="1">
      <alignment horizontal="left" vertical="center"/>
    </xf>
    <xf numFmtId="0" fontId="200" fillId="3" borderId="0" xfId="0" applyFont="1" applyFill="1" applyAlignment="1">
      <alignment horizontal="center" vertical="center"/>
    </xf>
    <xf numFmtId="0" fontId="201" fillId="3" borderId="0" xfId="0" applyFont="1" applyFill="1" applyAlignment="1">
      <alignment horizontal="center" vertical="center"/>
    </xf>
    <xf numFmtId="0" fontId="199" fillId="3" borderId="0" xfId="0" applyFont="1" applyFill="1" applyAlignment="1">
      <alignment horizontal="left" vertical="center"/>
    </xf>
    <xf numFmtId="0" fontId="202" fillId="0" borderId="0" xfId="0" applyFont="1" applyAlignment="1">
      <alignment horizontal="left" vertical="center"/>
    </xf>
    <xf numFmtId="0" fontId="203" fillId="3" borderId="0" xfId="0" applyFont="1" applyFill="1" applyAlignment="1">
      <alignment horizontal="center" vertical="center"/>
    </xf>
    <xf numFmtId="0" fontId="204" fillId="3" borderId="0" xfId="0" applyFont="1" applyFill="1" applyAlignment="1">
      <alignment horizontal="center" vertical="center"/>
    </xf>
    <xf numFmtId="0" fontId="202" fillId="3" borderId="0" xfId="0" applyFont="1" applyFill="1" applyAlignment="1">
      <alignment horizontal="left" vertical="center"/>
    </xf>
    <xf numFmtId="0" fontId="205" fillId="0" borderId="0" xfId="0" applyFont="1" applyAlignment="1">
      <alignment horizontal="left" vertical="center"/>
    </xf>
    <xf numFmtId="0" fontId="13" fillId="3" borderId="0" xfId="0" applyFont="1" applyFill="1" applyAlignment="1">
      <alignment horizontal="left" vertical="center"/>
    </xf>
    <xf numFmtId="0" fontId="206" fillId="3" borderId="0" xfId="0" applyFont="1" applyFill="1" applyAlignment="1">
      <alignment horizontal="center" vertical="center"/>
    </xf>
    <xf numFmtId="0" fontId="205" fillId="3" borderId="0" xfId="0" applyFont="1" applyFill="1" applyAlignment="1">
      <alignment horizontal="left" vertical="center"/>
    </xf>
    <xf numFmtId="0" fontId="207" fillId="0" borderId="0" xfId="0" applyFont="1" applyAlignment="1">
      <alignment horizontal="left" vertical="center"/>
    </xf>
    <xf numFmtId="0" fontId="208" fillId="3" borderId="0" xfId="0" applyFont="1" applyFill="1" applyAlignment="1">
      <alignment horizontal="center" vertical="center"/>
    </xf>
    <xf numFmtId="0" fontId="209" fillId="3" borderId="0" xfId="0" applyFont="1" applyFill="1" applyAlignment="1">
      <alignment horizontal="center" vertical="center"/>
    </xf>
    <xf numFmtId="0" fontId="207" fillId="3" borderId="0" xfId="0" applyFont="1" applyFill="1" applyAlignment="1">
      <alignment horizontal="left" vertical="center"/>
    </xf>
    <xf numFmtId="0" fontId="210" fillId="0" borderId="0" xfId="0" applyFont="1" applyAlignment="1">
      <alignment horizontal="left" vertical="center"/>
    </xf>
    <xf numFmtId="0" fontId="211" fillId="3" borderId="0" xfId="0" applyFont="1" applyFill="1" applyAlignment="1">
      <alignment horizontal="center" vertical="center"/>
    </xf>
    <xf numFmtId="0" fontId="212" fillId="3" borderId="0" xfId="0" applyFont="1" applyFill="1" applyAlignment="1">
      <alignment horizontal="center" vertical="center"/>
    </xf>
    <xf numFmtId="0" fontId="210" fillId="3" borderId="0" xfId="0" applyFont="1" applyFill="1" applyAlignment="1">
      <alignment horizontal="left" vertical="center"/>
    </xf>
    <xf numFmtId="0" fontId="213" fillId="0" borderId="0" xfId="0" applyFont="1" applyAlignment="1">
      <alignment horizontal="left" vertical="center"/>
    </xf>
    <xf numFmtId="0" fontId="4" fillId="2118" borderId="0" xfId="0" applyFont="1" applyFill="1" applyAlignment="1">
      <alignment horizontal="left" vertical="center"/>
    </xf>
    <xf numFmtId="0" fontId="214" fillId="3" borderId="0" xfId="0" applyFont="1" applyFill="1" applyAlignment="1">
      <alignment horizontal="center" vertical="center"/>
    </xf>
    <xf numFmtId="0" fontId="215" fillId="3" borderId="0" xfId="0" applyFont="1" applyFill="1" applyAlignment="1">
      <alignment horizontal="center" vertical="center"/>
    </xf>
    <xf numFmtId="0" fontId="213" fillId="3" borderId="0" xfId="0" applyFont="1" applyFill="1" applyAlignment="1">
      <alignment horizontal="left" vertical="center"/>
    </xf>
    <xf numFmtId="0" fontId="4" fillId="2119" borderId="0" xfId="0" applyFont="1" applyFill="1" applyAlignment="1">
      <alignment horizontal="left" vertical="center"/>
    </xf>
    <xf numFmtId="0" fontId="216" fillId="0" borderId="0" xfId="0" applyFont="1" applyAlignment="1">
      <alignment horizontal="left" vertical="center"/>
    </xf>
    <xf numFmtId="0" fontId="4" fillId="2120" borderId="0" xfId="0" applyFont="1" applyFill="1" applyAlignment="1">
      <alignment horizontal="left" vertical="center"/>
    </xf>
    <xf numFmtId="0" fontId="217" fillId="3" borderId="0" xfId="0" applyFont="1" applyFill="1" applyAlignment="1">
      <alignment horizontal="center" vertical="center"/>
    </xf>
    <xf numFmtId="0" fontId="218" fillId="3" borderId="0" xfId="0" applyFont="1" applyFill="1" applyAlignment="1">
      <alignment horizontal="center" vertical="center"/>
    </xf>
    <xf numFmtId="0" fontId="216" fillId="3" borderId="0" xfId="0" applyFont="1" applyFill="1" applyAlignment="1">
      <alignment horizontal="left" vertical="center"/>
    </xf>
    <xf numFmtId="0" fontId="219" fillId="0" borderId="0" xfId="0" applyFont="1" applyAlignment="1">
      <alignment horizontal="left" vertical="center"/>
    </xf>
    <xf numFmtId="0" fontId="4" fillId="2121" borderId="0" xfId="0" applyFont="1" applyFill="1" applyAlignment="1">
      <alignment horizontal="left" vertical="center"/>
    </xf>
    <xf numFmtId="0" fontId="220" fillId="3" borderId="0" xfId="0" applyFont="1" applyFill="1" applyAlignment="1">
      <alignment horizontal="center" vertical="center"/>
    </xf>
    <xf numFmtId="0" fontId="221" fillId="3" borderId="0" xfId="0" applyFont="1" applyFill="1" applyAlignment="1">
      <alignment horizontal="center" vertical="center"/>
    </xf>
    <xf numFmtId="0" fontId="219" fillId="3" borderId="0" xfId="0" applyFont="1" applyFill="1" applyAlignment="1">
      <alignment horizontal="left" vertical="center"/>
    </xf>
    <xf numFmtId="0" fontId="222" fillId="0" borderId="0" xfId="0" applyFont="1" applyAlignment="1">
      <alignment horizontal="left" vertical="center"/>
    </xf>
    <xf numFmtId="0" fontId="223" fillId="3" borderId="0" xfId="0" applyFont="1" applyFill="1" applyAlignment="1">
      <alignment horizontal="center" vertical="center"/>
    </xf>
    <xf numFmtId="0" fontId="224" fillId="3" borderId="0" xfId="0" applyFont="1" applyFill="1" applyAlignment="1">
      <alignment horizontal="center" vertical="center"/>
    </xf>
    <xf numFmtId="0" fontId="222" fillId="3" borderId="0" xfId="0" applyFont="1" applyFill="1" applyAlignment="1">
      <alignment horizontal="left" vertical="center"/>
    </xf>
    <xf numFmtId="0" fontId="225" fillId="0" borderId="0" xfId="0" applyFont="1" applyAlignment="1">
      <alignment horizontal="left" vertical="center"/>
    </xf>
    <xf numFmtId="0" fontId="226" fillId="3" borderId="0" xfId="0" applyFont="1" applyFill="1" applyAlignment="1">
      <alignment horizontal="center" vertical="center"/>
    </xf>
    <xf numFmtId="0" fontId="227" fillId="3" borderId="0" xfId="0" applyFont="1" applyFill="1" applyAlignment="1">
      <alignment horizontal="center" vertical="center"/>
    </xf>
    <xf numFmtId="0" fontId="225" fillId="3" borderId="0" xfId="0" applyFont="1" applyFill="1" applyAlignment="1">
      <alignment horizontal="left" vertical="center"/>
    </xf>
    <xf numFmtId="0" fontId="228" fillId="0" borderId="0" xfId="0" applyFont="1" applyAlignment="1">
      <alignment horizontal="left" vertical="center"/>
    </xf>
    <xf numFmtId="0" fontId="229" fillId="3" borderId="0" xfId="0" applyFont="1" applyFill="1" applyAlignment="1">
      <alignment horizontal="center" vertical="center"/>
    </xf>
    <xf numFmtId="0" fontId="230" fillId="3" borderId="0" xfId="0" applyFont="1" applyFill="1" applyAlignment="1">
      <alignment horizontal="center" vertical="center"/>
    </xf>
    <xf numFmtId="0" fontId="228" fillId="3" borderId="0" xfId="0" applyFont="1" applyFill="1" applyAlignment="1">
      <alignment horizontal="left" vertical="center"/>
    </xf>
    <xf numFmtId="0" fontId="59" fillId="0" borderId="0" xfId="0" applyFont="1" applyAlignment="1">
      <alignment vertical="center"/>
    </xf>
    <xf numFmtId="0" fontId="231" fillId="3" borderId="0" xfId="0" applyFont="1" applyFill="1" applyAlignment="1">
      <alignment horizontal="center" vertical="center"/>
    </xf>
    <xf numFmtId="0" fontId="10" fillId="3" borderId="0" xfId="0" applyFont="1" applyFill="1" applyAlignment="1">
      <alignment horizontal="center" vertical="center"/>
    </xf>
    <xf numFmtId="0" fontId="232" fillId="3" borderId="0" xfId="0" applyFont="1" applyFill="1" applyAlignment="1">
      <alignment horizontal="center" vertical="center"/>
    </xf>
    <xf numFmtId="0" fontId="4" fillId="2122" borderId="0" xfId="0" applyFont="1" applyFill="1" applyAlignment="1">
      <alignment horizontal="left" vertical="center"/>
    </xf>
    <xf numFmtId="0" fontId="59" fillId="2123" borderId="0" xfId="0" applyFont="1" applyFill="1" applyAlignment="1">
      <alignment horizontal="left" vertical="center"/>
    </xf>
    <xf numFmtId="0" fontId="4" fillId="19" borderId="0" xfId="0" applyFont="1" applyFill="1" applyAlignment="1">
      <alignment horizontal="left" vertical="center"/>
    </xf>
    <xf numFmtId="0" fontId="0" fillId="2124" borderId="0" xfId="0" applyFill="1" applyAlignment="1">
      <alignment horizontal="left" vertical="center"/>
    </xf>
    <xf numFmtId="0" fontId="0" fillId="3" borderId="0" xfId="0" applyFill="1" applyAlignment="1">
      <alignment horizontal="left" vertical="center" indent="1"/>
    </xf>
    <xf numFmtId="0" fontId="132" fillId="3" borderId="0" xfId="0" applyFont="1" applyFill="1" applyAlignment="1">
      <alignment horizontal="left" vertical="center" indent="1"/>
    </xf>
    <xf numFmtId="0" fontId="0" fillId="2125" borderId="0" xfId="0" applyFill="1" applyAlignment="1">
      <alignment horizontal="left" vertical="center"/>
    </xf>
    <xf numFmtId="0" fontId="0" fillId="2126" borderId="0" xfId="0" applyFill="1" applyAlignment="1">
      <alignment horizontal="left" vertical="center"/>
    </xf>
    <xf numFmtId="0" fontId="0" fillId="2127" borderId="0" xfId="0" applyFill="1" applyAlignment="1">
      <alignment horizontal="left" vertical="center"/>
    </xf>
    <xf numFmtId="0" fontId="0" fillId="2128" borderId="0" xfId="0" applyFill="1" applyAlignment="1">
      <alignment horizontal="left" vertical="center"/>
    </xf>
    <xf numFmtId="0" fontId="4" fillId="2129" borderId="0" xfId="0" applyFont="1" applyFill="1" applyAlignment="1">
      <alignment horizontal="left" vertical="center"/>
    </xf>
    <xf numFmtId="0" fontId="0" fillId="2130" borderId="0" xfId="0" applyFill="1" applyAlignment="1">
      <alignment horizontal="left" vertical="center"/>
    </xf>
    <xf numFmtId="0" fontId="4" fillId="2131" borderId="0" xfId="0" applyFont="1" applyFill="1" applyAlignment="1">
      <alignment horizontal="left" vertical="center"/>
    </xf>
    <xf numFmtId="0" fontId="4" fillId="2132" borderId="0" xfId="0" applyFont="1" applyFill="1" applyAlignment="1">
      <alignment horizontal="left" vertical="center"/>
    </xf>
    <xf numFmtId="0" fontId="68" fillId="0" borderId="0" xfId="22" applyAlignment="1">
      <alignment horizontal="left" vertical="center"/>
    </xf>
    <xf numFmtId="0" fontId="4" fillId="2133" borderId="0" xfId="0" applyFont="1" applyFill="1" applyAlignment="1">
      <alignment horizontal="left" vertical="center"/>
    </xf>
    <xf numFmtId="0" fontId="4" fillId="2134" borderId="0" xfId="0" applyFont="1" applyFill="1" applyAlignment="1">
      <alignment horizontal="left" vertical="center"/>
    </xf>
    <xf numFmtId="0" fontId="4" fillId="2135" borderId="0" xfId="0" applyFont="1" applyFill="1" applyAlignment="1">
      <alignment horizontal="left" vertical="center"/>
    </xf>
    <xf numFmtId="0" fontId="4" fillId="2136" borderId="0" xfId="0" applyFont="1" applyFill="1" applyAlignment="1">
      <alignment horizontal="left" vertical="center"/>
    </xf>
    <xf numFmtId="0" fontId="4" fillId="2137" borderId="0" xfId="0" applyFont="1" applyFill="1" applyAlignment="1">
      <alignment horizontal="left" vertical="center"/>
    </xf>
    <xf numFmtId="0" fontId="4" fillId="2138" borderId="0" xfId="0" applyFont="1" applyFill="1" applyAlignment="1">
      <alignment horizontal="left" vertical="center"/>
    </xf>
    <xf numFmtId="0" fontId="233" fillId="2139" borderId="71" xfId="0" applyFont="1" applyFill="1" applyBorder="1" applyAlignment="1">
      <alignment vertical="center"/>
    </xf>
    <xf numFmtId="0" fontId="0" fillId="2139" borderId="72" xfId="0" applyFill="1" applyBorder="1"/>
    <xf numFmtId="0" fontId="0" fillId="2139" borderId="0" xfId="0" applyFill="1" applyAlignment="1">
      <alignment vertical="center"/>
    </xf>
    <xf numFmtId="0" fontId="234" fillId="0" borderId="71" xfId="0" applyFont="1" applyBorder="1" applyAlignment="1">
      <alignment horizontal="center" vertical="center"/>
    </xf>
    <xf numFmtId="0" fontId="61" fillId="3" borderId="73" xfId="0" applyFont="1" applyFill="1" applyBorder="1" applyAlignment="1">
      <alignment horizontal="left" vertical="center"/>
    </xf>
    <xf numFmtId="0" fontId="32" fillId="0" borderId="0" xfId="0" applyFont="1" applyAlignment="1">
      <alignment vertical="center"/>
    </xf>
    <xf numFmtId="0" fontId="4" fillId="2140" borderId="0" xfId="0" applyFont="1" applyFill="1" applyAlignment="1">
      <alignment horizontal="left" vertical="center"/>
    </xf>
    <xf numFmtId="0" fontId="4" fillId="2141" borderId="0" xfId="0" applyFont="1" applyFill="1" applyAlignment="1">
      <alignment horizontal="left" vertical="center"/>
    </xf>
    <xf numFmtId="0" fontId="233" fillId="2139" borderId="0" xfId="0" applyFont="1" applyFill="1" applyAlignment="1">
      <alignment vertical="center"/>
    </xf>
    <xf numFmtId="0" fontId="0" fillId="2139" borderId="0" xfId="0" applyFill="1"/>
    <xf numFmtId="0" fontId="235" fillId="2142" borderId="0" xfId="0" applyFont="1" applyFill="1" applyAlignment="1">
      <alignment horizontal="left" vertical="center"/>
    </xf>
    <xf numFmtId="0" fontId="236" fillId="15" borderId="74" xfId="0" applyFont="1" applyFill="1" applyBorder="1" applyAlignment="1">
      <alignment horizontal="center" vertical="center"/>
    </xf>
    <xf numFmtId="0" fontId="61" fillId="15" borderId="74" xfId="0" applyFont="1" applyFill="1" applyBorder="1" applyAlignment="1">
      <alignment vertical="center"/>
    </xf>
    <xf numFmtId="0" fontId="4" fillId="2143" borderId="0" xfId="0" applyFont="1" applyFill="1" applyAlignment="1">
      <alignment horizontal="left" vertical="center"/>
    </xf>
    <xf numFmtId="0" fontId="58" fillId="18" borderId="0" xfId="0" applyFont="1" applyFill="1" applyAlignment="1">
      <alignment horizontal="center" vertical="center"/>
    </xf>
    <xf numFmtId="0" fontId="237" fillId="29" borderId="74" xfId="0" applyFont="1" applyFill="1" applyBorder="1" applyAlignment="1">
      <alignment horizontal="left" vertical="center"/>
    </xf>
    <xf numFmtId="0" fontId="236" fillId="3" borderId="74" xfId="0" applyFont="1" applyFill="1" applyBorder="1" applyAlignment="1">
      <alignment horizontal="left" vertical="center"/>
    </xf>
    <xf numFmtId="0" fontId="237" fillId="29" borderId="71" xfId="0" applyFont="1" applyFill="1" applyBorder="1" applyAlignment="1">
      <alignment horizontal="left" vertical="center"/>
    </xf>
    <xf numFmtId="0" fontId="236" fillId="3" borderId="71" xfId="0" applyFont="1" applyFill="1" applyBorder="1" applyAlignment="1">
      <alignment horizontal="left" vertical="center"/>
    </xf>
    <xf numFmtId="0" fontId="4" fillId="2144" borderId="0" xfId="0" applyFont="1" applyFill="1" applyAlignment="1">
      <alignment horizontal="left" vertical="center"/>
    </xf>
    <xf numFmtId="0" fontId="4" fillId="2145" borderId="0" xfId="0" applyFont="1" applyFill="1" applyAlignment="1">
      <alignment horizontal="left" vertical="center"/>
    </xf>
    <xf numFmtId="0" fontId="235" fillId="2146" borderId="0" xfId="0" applyFont="1" applyFill="1" applyAlignment="1">
      <alignment horizontal="left" vertical="center"/>
    </xf>
    <xf numFmtId="0" fontId="238" fillId="2147" borderId="0" xfId="0" applyFont="1" applyFill="1" applyAlignment="1">
      <alignment horizontal="left" vertical="center"/>
    </xf>
    <xf numFmtId="0" fontId="4" fillId="2148" borderId="0" xfId="0" applyFont="1" applyFill="1" applyAlignment="1">
      <alignment horizontal="left" vertical="center"/>
    </xf>
    <xf numFmtId="0" fontId="4" fillId="2149" borderId="0" xfId="0" applyFont="1" applyFill="1" applyAlignment="1">
      <alignment horizontal="left" vertical="center"/>
    </xf>
    <xf numFmtId="0" fontId="4" fillId="2150" borderId="0" xfId="0" applyFont="1" applyFill="1" applyAlignment="1">
      <alignment horizontal="left" vertical="center"/>
    </xf>
    <xf numFmtId="0" fontId="4" fillId="2151" borderId="0" xfId="0" applyFont="1" applyFill="1" applyAlignment="1">
      <alignment horizontal="left" vertical="center"/>
    </xf>
    <xf numFmtId="0" fontId="4" fillId="2152" borderId="0" xfId="0" applyFont="1" applyFill="1" applyAlignment="1">
      <alignment horizontal="left" vertical="center"/>
    </xf>
    <xf numFmtId="0" fontId="4" fillId="2153" borderId="0" xfId="0" applyFont="1" applyFill="1" applyAlignment="1">
      <alignment horizontal="left" vertical="center"/>
    </xf>
    <xf numFmtId="0" fontId="4" fillId="2154" borderId="0" xfId="0" applyFont="1" applyFill="1" applyAlignment="1">
      <alignment horizontal="left" vertical="center"/>
    </xf>
    <xf numFmtId="0" fontId="4" fillId="2155" borderId="0" xfId="0" applyFont="1" applyFill="1" applyAlignment="1">
      <alignment horizontal="left" vertical="center"/>
    </xf>
    <xf numFmtId="0" fontId="4" fillId="2156" borderId="0" xfId="0" applyFont="1" applyFill="1" applyAlignment="1">
      <alignment horizontal="left" vertical="center"/>
    </xf>
    <xf numFmtId="0" fontId="4" fillId="2157" borderId="0" xfId="0" applyFont="1" applyFill="1" applyAlignment="1">
      <alignment horizontal="left" vertical="center"/>
    </xf>
    <xf numFmtId="0" fontId="235" fillId="2158" borderId="0" xfId="0" applyFont="1" applyFill="1" applyAlignment="1">
      <alignment horizontal="left" vertical="center"/>
    </xf>
    <xf numFmtId="0" fontId="4" fillId="2159" borderId="0" xfId="0" applyFont="1" applyFill="1" applyAlignment="1">
      <alignment horizontal="left" vertical="center"/>
    </xf>
    <xf numFmtId="0" fontId="4" fillId="2160" borderId="0" xfId="0" applyFont="1" applyFill="1" applyAlignment="1">
      <alignment horizontal="left" vertical="center"/>
    </xf>
    <xf numFmtId="0" fontId="0" fillId="1900" borderId="0" xfId="0" applyFill="1" applyAlignment="1">
      <alignment horizontal="left" vertical="center"/>
    </xf>
    <xf numFmtId="0" fontId="66" fillId="2161" borderId="0" xfId="0" applyFont="1" applyFill="1" applyAlignment="1">
      <alignment horizontal="left" vertical="center"/>
    </xf>
    <xf numFmtId="0" fontId="66" fillId="2162" borderId="0" xfId="0" applyFont="1" applyFill="1" applyAlignment="1">
      <alignment horizontal="left" vertical="center"/>
    </xf>
    <xf numFmtId="0" fontId="66" fillId="2163" borderId="0" xfId="0" applyFont="1" applyFill="1" applyAlignment="1">
      <alignment horizontal="left" vertical="center"/>
    </xf>
    <xf numFmtId="0" fontId="235" fillId="2164" borderId="0" xfId="0" applyFont="1" applyFill="1" applyAlignment="1">
      <alignment horizontal="left" vertical="center"/>
    </xf>
    <xf numFmtId="0" fontId="238" fillId="2165" borderId="0" xfId="0" applyFont="1" applyFill="1" applyAlignment="1">
      <alignment horizontal="left" vertical="center"/>
    </xf>
    <xf numFmtId="0" fontId="66" fillId="2166" borderId="0" xfId="0" applyFont="1" applyFill="1" applyAlignment="1">
      <alignment horizontal="left" vertical="center"/>
    </xf>
    <xf numFmtId="0" fontId="66" fillId="2167" borderId="0" xfId="0" applyFont="1" applyFill="1" applyAlignment="1">
      <alignment horizontal="left" vertical="center"/>
    </xf>
    <xf numFmtId="0" fontId="235" fillId="2168" borderId="0" xfId="0" applyFont="1" applyFill="1" applyAlignment="1">
      <alignment horizontal="left" vertical="center"/>
    </xf>
    <xf numFmtId="0" fontId="10" fillId="2124" borderId="0" xfId="0" applyFont="1" applyFill="1" applyAlignment="1">
      <alignment horizontal="left" vertical="center"/>
    </xf>
    <xf numFmtId="0" fontId="66" fillId="2169" borderId="0" xfId="0" applyFont="1" applyFill="1" applyAlignment="1">
      <alignment horizontal="left" vertical="center"/>
    </xf>
    <xf numFmtId="0" fontId="59" fillId="0" borderId="0" xfId="0" applyFont="1" applyAlignment="1">
      <alignment horizontal="left" vertical="center"/>
    </xf>
    <xf numFmtId="0" fontId="240" fillId="2170" borderId="0" xfId="0" applyFont="1" applyFill="1" applyAlignment="1">
      <alignment horizontal="left" vertical="center"/>
    </xf>
    <xf numFmtId="0" fontId="238" fillId="2171" borderId="0" xfId="0" applyFont="1" applyFill="1" applyAlignment="1">
      <alignment horizontal="left" vertical="center"/>
    </xf>
    <xf numFmtId="0" fontId="238" fillId="2172" borderId="0" xfId="0" applyFont="1" applyFill="1" applyAlignment="1">
      <alignment horizontal="left" vertical="center"/>
    </xf>
    <xf numFmtId="0" fontId="238" fillId="2173" borderId="0" xfId="0" applyFont="1" applyFill="1" applyAlignment="1">
      <alignment horizontal="left" vertical="center"/>
    </xf>
    <xf numFmtId="0" fontId="32" fillId="2174" borderId="0" xfId="0" applyFont="1" applyFill="1" applyAlignment="1">
      <alignment vertical="center"/>
    </xf>
    <xf numFmtId="0" fontId="32" fillId="2175" borderId="0" xfId="0" applyFont="1" applyFill="1" applyAlignment="1">
      <alignment vertical="center"/>
    </xf>
    <xf numFmtId="0" fontId="110" fillId="2176" borderId="0" xfId="0" applyFont="1" applyFill="1" applyAlignment="1">
      <alignment vertical="center"/>
    </xf>
    <xf numFmtId="0" fontId="59" fillId="2177" borderId="0" xfId="0" applyFont="1" applyFill="1" applyAlignment="1">
      <alignment horizontal="left" vertical="center"/>
    </xf>
    <xf numFmtId="0" fontId="59" fillId="2178" borderId="0" xfId="0" applyFont="1" applyFill="1" applyAlignment="1">
      <alignment horizontal="left" vertical="center"/>
    </xf>
    <xf numFmtId="0" fontId="9" fillId="2179" borderId="0" xfId="0" applyFont="1" applyFill="1" applyAlignment="1">
      <alignment horizontal="left" vertical="center"/>
    </xf>
    <xf numFmtId="0" fontId="59" fillId="2180" borderId="0" xfId="0" applyFont="1" applyFill="1" applyAlignment="1">
      <alignment horizontal="left" vertical="center"/>
    </xf>
    <xf numFmtId="0" fontId="59" fillId="2181" borderId="0" xfId="0" applyFont="1" applyFill="1" applyAlignment="1">
      <alignment horizontal="left" vertical="center"/>
    </xf>
    <xf numFmtId="0" fontId="59" fillId="2182" borderId="0" xfId="0" applyFont="1" applyFill="1" applyAlignment="1">
      <alignment horizontal="left" vertical="center"/>
    </xf>
    <xf numFmtId="0" fontId="0" fillId="2085" borderId="0" xfId="0" applyFill="1" applyAlignment="1">
      <alignment vertical="center"/>
    </xf>
    <xf numFmtId="0" fontId="0" fillId="2086" borderId="0" xfId="0" applyFill="1" applyAlignment="1">
      <alignment vertical="center"/>
    </xf>
    <xf numFmtId="0" fontId="0" fillId="2088" borderId="0" xfId="0" applyFill="1" applyAlignment="1">
      <alignment vertical="center"/>
    </xf>
    <xf numFmtId="0" fontId="7" fillId="2183" borderId="17" xfId="2" applyFont="1" applyFill="1" applyBorder="1" applyAlignment="1" applyProtection="1">
      <alignment horizontal="center" vertical="center"/>
      <protection locked="0"/>
    </xf>
    <xf numFmtId="0" fontId="45" fillId="2184" borderId="15" xfId="12" applyFont="1" applyFill="1" applyBorder="1" applyAlignment="1">
      <alignment horizontal="center" vertical="center"/>
    </xf>
    <xf numFmtId="0" fontId="15" fillId="3" borderId="0" xfId="1" applyFont="1" applyFill="1" applyAlignment="1">
      <alignment horizontal="center" vertical="center"/>
    </xf>
    <xf numFmtId="0" fontId="242" fillId="3" borderId="0" xfId="1" applyFont="1" applyFill="1" applyAlignment="1">
      <alignment horizontal="left" vertical="center"/>
    </xf>
    <xf numFmtId="0" fontId="13" fillId="3" borderId="0" xfId="1" applyFont="1" applyFill="1" applyAlignment="1">
      <alignment horizontal="left" vertical="center"/>
    </xf>
    <xf numFmtId="0" fontId="99" fillId="3" borderId="0" xfId="1" applyFont="1" applyFill="1" applyAlignment="1">
      <alignment horizontal="left" vertical="center"/>
    </xf>
    <xf numFmtId="0" fontId="243" fillId="3" borderId="0" xfId="1" applyFont="1" applyFill="1" applyAlignment="1">
      <alignment horizontal="left" vertical="center"/>
    </xf>
    <xf numFmtId="0" fontId="67" fillId="42" borderId="0" xfId="21" applyFont="1" applyFill="1" applyAlignment="1">
      <alignment horizontal="right" vertical="center"/>
    </xf>
    <xf numFmtId="164" fontId="67" fillId="3" borderId="0" xfId="21" applyNumberFormat="1" applyFont="1" applyFill="1" applyAlignment="1">
      <alignment vertical="center"/>
    </xf>
    <xf numFmtId="164" fontId="53" fillId="3" borderId="0" xfId="21" applyNumberFormat="1" applyFont="1" applyFill="1" applyAlignment="1">
      <alignment horizontal="left" vertical="center"/>
    </xf>
    <xf numFmtId="164" fontId="53" fillId="3" borderId="0" xfId="21" applyNumberFormat="1" applyFont="1" applyFill="1" applyAlignment="1">
      <alignment horizontal="right" vertical="center"/>
    </xf>
    <xf numFmtId="0" fontId="244" fillId="3" borderId="0" xfId="22" applyFont="1" applyFill="1" applyAlignment="1">
      <alignment horizontal="left" vertical="center"/>
    </xf>
    <xf numFmtId="0" fontId="245" fillId="0" borderId="0" xfId="0" applyFont="1"/>
    <xf numFmtId="0" fontId="26" fillId="2185" borderId="58" xfId="2" applyFont="1" applyFill="1" applyBorder="1" applyAlignment="1">
      <alignment horizontal="center" vertical="center"/>
    </xf>
    <xf numFmtId="0" fontId="7" fillId="3" borderId="0" xfId="1" applyFont="1" applyFill="1" applyAlignment="1">
      <alignment horizontal="left" vertical="center"/>
    </xf>
    <xf numFmtId="0" fontId="26" fillId="2185" borderId="14" xfId="2" applyFont="1" applyFill="1" applyBorder="1" applyAlignment="1">
      <alignment horizontal="center" vertical="center"/>
    </xf>
    <xf numFmtId="0" fontId="20" fillId="3" borderId="4" xfId="9" applyFill="1" applyBorder="1"/>
    <xf numFmtId="0" fontId="10" fillId="3" borderId="0" xfId="1" applyFont="1" applyFill="1" applyAlignment="1">
      <alignment horizontal="left" vertical="center"/>
    </xf>
    <xf numFmtId="0" fontId="8" fillId="14" borderId="0" xfId="2" applyFont="1" applyFill="1" applyAlignment="1">
      <alignment horizontal="center" vertical="center"/>
    </xf>
    <xf numFmtId="0" fontId="246" fillId="3" borderId="0" xfId="9" applyFont="1" applyFill="1" applyAlignment="1">
      <alignment horizontal="center" vertical="center"/>
    </xf>
    <xf numFmtId="0" fontId="10" fillId="3" borderId="0" xfId="1" applyFont="1" applyFill="1" applyAlignment="1">
      <alignment horizontal="center" vertical="center"/>
    </xf>
    <xf numFmtId="0" fontId="1" fillId="3" borderId="0" xfId="9" applyFont="1" applyFill="1"/>
    <xf numFmtId="0" fontId="22" fillId="3" borderId="0" xfId="9" applyFont="1" applyFill="1" applyAlignment="1">
      <alignment vertical="center"/>
    </xf>
    <xf numFmtId="0" fontId="20" fillId="3" borderId="0" xfId="9" applyFill="1" applyAlignment="1">
      <alignment vertical="center"/>
    </xf>
    <xf numFmtId="0" fontId="19" fillId="3" borderId="0" xfId="9" applyFont="1" applyFill="1" applyAlignment="1">
      <alignment vertical="center"/>
    </xf>
    <xf numFmtId="0" fontId="20" fillId="0" borderId="0" xfId="9" applyAlignment="1">
      <alignment horizontal="center"/>
    </xf>
    <xf numFmtId="0" fontId="31" fillId="3" borderId="0" xfId="9" applyFont="1" applyFill="1" applyAlignment="1">
      <alignment vertical="center"/>
    </xf>
    <xf numFmtId="0" fontId="68" fillId="2186" borderId="0" xfId="22" applyNumberFormat="1" applyFill="1" applyBorder="1" applyAlignment="1">
      <alignment horizontal="center" vertical="center"/>
    </xf>
    <xf numFmtId="0" fontId="1" fillId="3" borderId="0" xfId="9" applyFont="1" applyFill="1" applyAlignment="1">
      <alignment vertical="top"/>
    </xf>
    <xf numFmtId="0" fontId="1" fillId="3" borderId="4" xfId="9" applyFont="1" applyFill="1" applyBorder="1" applyAlignment="1">
      <alignment vertical="top"/>
    </xf>
    <xf numFmtId="0" fontId="20" fillId="6" borderId="0" xfId="9" applyFill="1" applyAlignment="1">
      <alignment vertical="center"/>
    </xf>
    <xf numFmtId="0" fontId="1" fillId="3" borderId="0" xfId="9" applyFont="1" applyFill="1" applyAlignment="1">
      <alignment horizontal="left" vertical="center"/>
    </xf>
    <xf numFmtId="0" fontId="20" fillId="3" borderId="0" xfId="9" applyFill="1" applyAlignment="1">
      <alignment horizontal="center"/>
    </xf>
    <xf numFmtId="0" fontId="68" fillId="2186" borderId="0" xfId="26" applyNumberFormat="1" applyFill="1" applyBorder="1" applyAlignment="1">
      <alignment horizontal="center" vertical="center"/>
    </xf>
    <xf numFmtId="0" fontId="20" fillId="0" borderId="0" xfId="9" applyAlignment="1">
      <alignment vertical="center"/>
    </xf>
    <xf numFmtId="0" fontId="20" fillId="6" borderId="0" xfId="9" applyFill="1" applyAlignment="1">
      <alignment horizontal="center" vertical="center"/>
    </xf>
    <xf numFmtId="0" fontId="20" fillId="3" borderId="0" xfId="9" applyFill="1" applyAlignment="1">
      <alignment horizontal="center" vertical="center" wrapText="1"/>
    </xf>
    <xf numFmtId="0" fontId="20" fillId="3" borderId="4" xfId="9" applyFill="1" applyBorder="1" applyAlignment="1">
      <alignment horizontal="center" vertical="center" wrapText="1"/>
    </xf>
    <xf numFmtId="0" fontId="12" fillId="3" borderId="0" xfId="9" applyFont="1" applyFill="1" applyAlignment="1">
      <alignment vertical="center"/>
    </xf>
    <xf numFmtId="0" fontId="20" fillId="4" borderId="0" xfId="9" applyFill="1" applyAlignment="1">
      <alignment horizontal="center" vertical="center"/>
    </xf>
    <xf numFmtId="0" fontId="1" fillId="3" borderId="4" xfId="9" applyFont="1" applyFill="1" applyBorder="1" applyAlignment="1">
      <alignment horizontal="left" vertical="center"/>
    </xf>
    <xf numFmtId="0" fontId="68" fillId="24" borderId="0" xfId="26" applyNumberFormat="1" applyFill="1" applyBorder="1" applyAlignment="1">
      <alignment horizontal="center"/>
    </xf>
    <xf numFmtId="0" fontId="31" fillId="0" borderId="0" xfId="9" applyFont="1" applyAlignment="1">
      <alignment vertical="center"/>
    </xf>
    <xf numFmtId="0" fontId="22" fillId="0" borderId="0" xfId="9" applyFont="1" applyAlignment="1">
      <alignment horizontal="right" vertical="center"/>
    </xf>
    <xf numFmtId="0" fontId="247" fillId="0" borderId="0" xfId="27" applyAlignment="1">
      <alignment vertical="center"/>
    </xf>
    <xf numFmtId="0" fontId="39" fillId="3" borderId="14" xfId="28" applyFont="1" applyFill="1" applyBorder="1" applyAlignment="1">
      <alignment vertical="center"/>
    </xf>
    <xf numFmtId="0" fontId="39" fillId="3" borderId="13" xfId="9" applyFont="1" applyFill="1" applyBorder="1"/>
    <xf numFmtId="0" fontId="248" fillId="3" borderId="12" xfId="9" applyFont="1" applyFill="1" applyBorder="1"/>
    <xf numFmtId="0" fontId="39" fillId="3" borderId="7" xfId="28" applyFont="1" applyFill="1" applyBorder="1" applyAlignment="1">
      <alignment vertical="center"/>
    </xf>
    <xf numFmtId="0" fontId="39" fillId="3" borderId="0" xfId="9" applyFont="1" applyFill="1"/>
    <xf numFmtId="0" fontId="248" fillId="3" borderId="4" xfId="9" applyFont="1" applyFill="1" applyBorder="1"/>
    <xf numFmtId="0" fontId="1" fillId="3" borderId="0" xfId="9" applyFont="1" applyFill="1" applyAlignment="1">
      <alignment horizontal="center" vertical="top" wrapText="1"/>
    </xf>
    <xf numFmtId="0" fontId="1" fillId="3" borderId="4" xfId="9" applyFont="1" applyFill="1" applyBorder="1" applyAlignment="1">
      <alignment horizontal="center" vertical="top" wrapText="1"/>
    </xf>
    <xf numFmtId="0" fontId="7" fillId="3" borderId="7" xfId="2" applyFont="1" applyFill="1" applyBorder="1" applyAlignment="1" applyProtection="1">
      <alignment vertical="center"/>
      <protection hidden="1"/>
    </xf>
    <xf numFmtId="0" fontId="18" fillId="3" borderId="0" xfId="2" applyFont="1" applyFill="1"/>
    <xf numFmtId="0" fontId="18" fillId="3" borderId="4" xfId="2" applyFont="1" applyFill="1" applyBorder="1"/>
    <xf numFmtId="0" fontId="24" fillId="2" borderId="7" xfId="2" applyFont="1" applyFill="1" applyBorder="1" applyAlignment="1">
      <alignment horizontal="center" vertical="center"/>
    </xf>
    <xf numFmtId="0" fontId="24" fillId="2" borderId="0" xfId="2" applyFont="1" applyFill="1" applyAlignment="1">
      <alignment horizontal="center" vertical="center"/>
    </xf>
    <xf numFmtId="0" fontId="24" fillId="2" borderId="4" xfId="2" applyFont="1" applyFill="1" applyBorder="1" applyAlignment="1">
      <alignment horizontal="center" vertical="center"/>
    </xf>
    <xf numFmtId="0" fontId="27" fillId="0" borderId="0" xfId="28" applyFont="1" applyAlignment="1">
      <alignment vertical="center"/>
    </xf>
    <xf numFmtId="0" fontId="20" fillId="3" borderId="0" xfId="9" applyFill="1" applyAlignment="1">
      <alignment horizontal="left" vertical="center"/>
    </xf>
    <xf numFmtId="0" fontId="20" fillId="3" borderId="0" xfId="9" applyFill="1" applyAlignment="1">
      <alignment horizontal="right" vertical="center"/>
    </xf>
    <xf numFmtId="0" fontId="1" fillId="3" borderId="0" xfId="9" applyFont="1" applyFill="1" applyAlignment="1">
      <alignment horizontal="left" vertical="top"/>
    </xf>
    <xf numFmtId="0" fontId="24" fillId="6" borderId="3" xfId="2" applyFont="1" applyFill="1" applyBorder="1" applyAlignment="1">
      <alignment horizontal="center" vertical="center"/>
    </xf>
    <xf numFmtId="0" fontId="24" fillId="6" borderId="2" xfId="2" applyFont="1" applyFill="1" applyBorder="1" applyAlignment="1">
      <alignment horizontal="center" vertical="center"/>
    </xf>
    <xf numFmtId="0" fontId="24" fillId="6" borderId="1" xfId="2" applyFont="1" applyFill="1" applyBorder="1" applyAlignment="1">
      <alignment horizontal="center" vertical="center"/>
    </xf>
    <xf numFmtId="0" fontId="1" fillId="0" borderId="0" xfId="9" applyFont="1"/>
    <xf numFmtId="0" fontId="1" fillId="3" borderId="0" xfId="9" applyFont="1" applyFill="1" applyAlignment="1">
      <alignment horizontal="center" vertical="center" wrapText="1"/>
    </xf>
    <xf numFmtId="0" fontId="1" fillId="3" borderId="4" xfId="9" applyFont="1" applyFill="1" applyBorder="1" applyAlignment="1">
      <alignment horizontal="center" vertical="center" wrapText="1"/>
    </xf>
    <xf numFmtId="167" fontId="1" fillId="0" borderId="0" xfId="9" applyNumberFormat="1" applyFont="1"/>
    <xf numFmtId="0" fontId="95" fillId="0" borderId="0" xfId="9" applyFont="1" applyAlignment="1">
      <alignment vertical="center"/>
    </xf>
    <xf numFmtId="0" fontId="95" fillId="0" borderId="0" xfId="9" applyFont="1" applyAlignment="1">
      <alignment horizontal="right" vertical="center"/>
    </xf>
    <xf numFmtId="0" fontId="31" fillId="3" borderId="0" xfId="9" applyFont="1" applyFill="1" applyAlignment="1">
      <alignment horizontal="left"/>
    </xf>
    <xf numFmtId="168" fontId="1" fillId="0" borderId="0" xfId="9" applyNumberFormat="1" applyFont="1"/>
    <xf numFmtId="0" fontId="20" fillId="3" borderId="0" xfId="9" applyFill="1" applyAlignment="1">
      <alignment horizontal="left"/>
    </xf>
    <xf numFmtId="169" fontId="1" fillId="0" borderId="0" xfId="9" applyNumberFormat="1" applyFont="1"/>
    <xf numFmtId="0" fontId="4" fillId="2185" borderId="14" xfId="0" applyFont="1" applyFill="1" applyBorder="1" applyAlignment="1">
      <alignment horizontal="center" vertical="center"/>
    </xf>
    <xf numFmtId="170" fontId="6" fillId="0" borderId="0" xfId="2" applyNumberFormat="1"/>
    <xf numFmtId="0" fontId="0" fillId="0" borderId="0" xfId="0" applyAlignment="1">
      <alignment horizontal="right"/>
    </xf>
    <xf numFmtId="0" fontId="249" fillId="12" borderId="0" xfId="0" applyFont="1" applyFill="1" applyAlignment="1">
      <alignment horizontal="left"/>
    </xf>
    <xf numFmtId="0" fontId="249" fillId="3" borderId="0" xfId="0" applyFont="1" applyFill="1"/>
    <xf numFmtId="0" fontId="249" fillId="3" borderId="4" xfId="0" applyFont="1" applyFill="1" applyBorder="1"/>
    <xf numFmtId="171" fontId="1" fillId="0" borderId="0" xfId="9" applyNumberFormat="1" applyFont="1"/>
    <xf numFmtId="164" fontId="1" fillId="0" borderId="0" xfId="9" applyNumberFormat="1" applyFont="1"/>
    <xf numFmtId="0" fontId="32" fillId="3" borderId="0" xfId="0" applyFont="1" applyFill="1" applyAlignment="1">
      <alignment horizontal="right" vertical="center"/>
    </xf>
    <xf numFmtId="0" fontId="250" fillId="12" borderId="75" xfId="0" applyFont="1" applyFill="1" applyBorder="1" applyAlignment="1">
      <alignment horizontal="center" vertical="center"/>
    </xf>
    <xf numFmtId="0" fontId="0" fillId="3" borderId="4" xfId="0" applyFill="1" applyBorder="1"/>
    <xf numFmtId="0" fontId="68" fillId="2187" borderId="0" xfId="26" applyFill="1" applyBorder="1" applyAlignment="1">
      <alignment horizontal="center" vertical="center"/>
    </xf>
    <xf numFmtId="0" fontId="1" fillId="3" borderId="0" xfId="9" applyFont="1" applyFill="1" applyAlignment="1">
      <alignment vertical="center"/>
    </xf>
    <xf numFmtId="172" fontId="1" fillId="0" borderId="0" xfId="9" applyNumberFormat="1" applyFont="1"/>
    <xf numFmtId="0" fontId="68" fillId="3" borderId="0" xfId="26" applyFill="1" applyBorder="1" applyAlignment="1">
      <alignment horizontal="center" vertical="center"/>
    </xf>
    <xf numFmtId="173" fontId="6" fillId="0" borderId="0" xfId="2" applyNumberFormat="1"/>
    <xf numFmtId="174" fontId="1" fillId="0" borderId="0" xfId="9" applyNumberFormat="1" applyFont="1"/>
    <xf numFmtId="175" fontId="1" fillId="0" borderId="0" xfId="9" applyNumberFormat="1" applyFont="1"/>
    <xf numFmtId="0" fontId="247" fillId="2187" borderId="0" xfId="27" applyFill="1" applyBorder="1" applyAlignment="1">
      <alignment horizontal="center" vertical="center"/>
    </xf>
    <xf numFmtId="176" fontId="6" fillId="0" borderId="0" xfId="2" applyNumberFormat="1"/>
    <xf numFmtId="177" fontId="1" fillId="0" borderId="0" xfId="9" applyNumberFormat="1" applyFont="1"/>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178" fontId="1" fillId="0" borderId="0" xfId="9" applyNumberFormat="1" applyFont="1"/>
    <xf numFmtId="0" fontId="112" fillId="3" borderId="0" xfId="9" applyFont="1" applyFill="1"/>
    <xf numFmtId="179" fontId="6" fillId="0" borderId="0" xfId="2" applyNumberFormat="1"/>
    <xf numFmtId="0" fontId="32" fillId="3" borderId="0" xfId="9" applyFont="1" applyFill="1"/>
    <xf numFmtId="180" fontId="6" fillId="0" borderId="0" xfId="2" applyNumberFormat="1"/>
    <xf numFmtId="0" fontId="10" fillId="3" borderId="0" xfId="11" applyFont="1" applyFill="1"/>
    <xf numFmtId="0" fontId="6" fillId="0" borderId="0" xfId="2"/>
    <xf numFmtId="0" fontId="251" fillId="3" borderId="0" xfId="2" applyFont="1" applyFill="1" applyAlignment="1" applyProtection="1">
      <alignment horizontal="right" vertical="center"/>
      <protection hidden="1"/>
    </xf>
    <xf numFmtId="181" fontId="1" fillId="0" borderId="0" xfId="9" applyNumberFormat="1" applyFont="1"/>
    <xf numFmtId="182" fontId="6" fillId="0" borderId="0" xfId="2" applyNumberFormat="1"/>
    <xf numFmtId="183" fontId="6" fillId="0" borderId="0" xfId="2" applyNumberFormat="1"/>
    <xf numFmtId="184" fontId="6" fillId="0" borderId="0" xfId="2" applyNumberFormat="1"/>
    <xf numFmtId="0" fontId="247" fillId="3" borderId="0" xfId="27" applyFill="1"/>
    <xf numFmtId="185" fontId="6" fillId="0" borderId="0" xfId="2" applyNumberFormat="1"/>
    <xf numFmtId="186" fontId="6" fillId="0" borderId="0" xfId="2" applyNumberFormat="1"/>
    <xf numFmtId="187" fontId="1" fillId="0" borderId="0" xfId="9" applyNumberFormat="1" applyFont="1"/>
    <xf numFmtId="188" fontId="1" fillId="0" borderId="0" xfId="9" applyNumberFormat="1" applyFont="1"/>
    <xf numFmtId="0" fontId="20" fillId="3" borderId="2" xfId="9" applyFill="1" applyBorder="1"/>
    <xf numFmtId="0" fontId="20" fillId="3" borderId="1" xfId="9" applyFill="1" applyBorder="1"/>
    <xf numFmtId="0" fontId="13" fillId="0" borderId="0" xfId="1" applyFont="1" applyAlignment="1">
      <alignment horizontal="left" vertical="center"/>
    </xf>
    <xf numFmtId="0" fontId="253" fillId="3" borderId="0" xfId="1" applyFont="1" applyFill="1" applyAlignment="1">
      <alignment horizontal="left" vertical="center"/>
    </xf>
    <xf numFmtId="0" fontId="254" fillId="0" borderId="0" xfId="9" applyFont="1"/>
    <xf numFmtId="0" fontId="43" fillId="3" borderId="0" xfId="1" applyFont="1" applyFill="1" applyAlignment="1">
      <alignment horizontal="left" vertical="center"/>
    </xf>
    <xf numFmtId="0" fontId="35" fillId="2189" borderId="0" xfId="29" applyFont="1" applyFill="1" applyAlignment="1" applyProtection="1">
      <alignment horizontal="left" vertical="center"/>
      <protection locked="0"/>
    </xf>
    <xf numFmtId="164" fontId="62" fillId="2189" borderId="0" xfId="29" applyNumberFormat="1" applyFont="1" applyFill="1" applyAlignment="1" applyProtection="1">
      <alignment horizontal="center" vertical="center"/>
      <protection locked="0"/>
    </xf>
    <xf numFmtId="0" fontId="258" fillId="2189" borderId="0" xfId="29" applyFont="1" applyFill="1" applyAlignment="1" applyProtection="1">
      <alignment horizontal="left" vertical="center"/>
      <protection locked="0"/>
    </xf>
    <xf numFmtId="0" fontId="1" fillId="3" borderId="0" xfId="9" applyFont="1" applyFill="1" applyAlignment="1">
      <alignment horizontal="center"/>
    </xf>
    <xf numFmtId="0" fontId="118" fillId="2190" borderId="13" xfId="12" applyFont="1" applyFill="1" applyBorder="1" applyAlignment="1">
      <alignment vertical="center"/>
    </xf>
    <xf numFmtId="0" fontId="71" fillId="2190" borderId="12" xfId="12" applyFont="1" applyFill="1" applyBorder="1" applyAlignment="1">
      <alignment horizontal="right" vertical="center"/>
    </xf>
    <xf numFmtId="0" fontId="253" fillId="3" borderId="0" xfId="9" applyFont="1" applyFill="1" applyAlignment="1">
      <alignment horizontal="left" vertical="center"/>
    </xf>
    <xf numFmtId="0" fontId="95" fillId="3" borderId="0" xfId="9" applyFont="1" applyFill="1"/>
    <xf numFmtId="0" fontId="1" fillId="2190" borderId="0" xfId="9" applyFont="1" applyFill="1"/>
    <xf numFmtId="0" fontId="1" fillId="2190" borderId="0" xfId="9" applyFont="1" applyFill="1" applyAlignment="1">
      <alignment horizontal="right" vertical="center"/>
    </xf>
    <xf numFmtId="0" fontId="31" fillId="2190" borderId="0" xfId="9" applyFont="1" applyFill="1" applyAlignment="1">
      <alignment horizontal="right" vertical="center"/>
    </xf>
    <xf numFmtId="0" fontId="31" fillId="2190" borderId="0" xfId="9" applyFont="1" applyFill="1" applyAlignment="1">
      <alignment horizontal="left" vertical="center"/>
    </xf>
    <xf numFmtId="0" fontId="31" fillId="2190" borderId="4" xfId="9" applyFont="1" applyFill="1" applyBorder="1"/>
    <xf numFmtId="0" fontId="260" fillId="3" borderId="0" xfId="26" applyFont="1" applyFill="1" applyAlignment="1">
      <alignment horizontal="left" vertical="center"/>
    </xf>
    <xf numFmtId="0" fontId="95" fillId="2190" borderId="0" xfId="9" applyFont="1" applyFill="1" applyAlignment="1">
      <alignment horizontal="center" vertical="center"/>
    </xf>
    <xf numFmtId="1" fontId="13" fillId="2191" borderId="0" xfId="10" applyNumberFormat="1" applyFont="1" applyFill="1" applyAlignment="1">
      <alignment horizontal="center" vertical="center"/>
    </xf>
    <xf numFmtId="0" fontId="13" fillId="2191" borderId="8" xfId="21" applyFont="1" applyFill="1" applyBorder="1" applyAlignment="1">
      <alignment horizontal="left" vertical="center"/>
    </xf>
    <xf numFmtId="0" fontId="13" fillId="2191" borderId="8" xfId="21" applyFont="1" applyFill="1" applyBorder="1" applyAlignment="1">
      <alignment horizontal="right" vertical="center"/>
    </xf>
    <xf numFmtId="1" fontId="13" fillId="2191" borderId="8" xfId="10" applyNumberFormat="1" applyFont="1" applyFill="1" applyBorder="1" applyAlignment="1">
      <alignment horizontal="right" vertical="center"/>
    </xf>
    <xf numFmtId="171" fontId="20" fillId="2191" borderId="8" xfId="9" applyNumberFormat="1" applyFill="1" applyBorder="1" applyAlignment="1">
      <alignment horizontal="center" vertical="center"/>
    </xf>
    <xf numFmtId="0" fontId="20" fillId="2191" borderId="8" xfId="9" applyFill="1" applyBorder="1" applyAlignment="1">
      <alignment horizontal="right" vertical="center"/>
    </xf>
    <xf numFmtId="164" fontId="20" fillId="2191" borderId="23" xfId="9" applyNumberFormat="1" applyFill="1" applyBorder="1" applyAlignment="1">
      <alignment horizontal="left" vertical="center"/>
    </xf>
    <xf numFmtId="171" fontId="20" fillId="2191" borderId="0" xfId="9" applyNumberFormat="1" applyFill="1" applyAlignment="1">
      <alignment horizontal="center" vertical="center"/>
    </xf>
    <xf numFmtId="2" fontId="2" fillId="13" borderId="0" xfId="2" applyNumberFormat="1" applyFont="1" applyFill="1" applyAlignment="1" applyProtection="1">
      <alignment horizontal="center" vertical="center"/>
      <protection locked="0"/>
    </xf>
    <xf numFmtId="0" fontId="22" fillId="2189" borderId="0" xfId="29" applyFont="1" applyFill="1" applyAlignment="1" applyProtection="1">
      <alignment vertical="center"/>
      <protection locked="0"/>
    </xf>
    <xf numFmtId="0" fontId="37" fillId="2189" borderId="0" xfId="29" applyFont="1" applyFill="1" applyAlignment="1" applyProtection="1">
      <alignment vertical="center"/>
      <protection locked="0"/>
    </xf>
    <xf numFmtId="0" fontId="1" fillId="3" borderId="4" xfId="9" applyFont="1" applyFill="1" applyBorder="1"/>
    <xf numFmtId="0" fontId="20" fillId="2191" borderId="0" xfId="9" applyFill="1" applyAlignment="1">
      <alignment horizontal="center" vertical="center"/>
    </xf>
    <xf numFmtId="0" fontId="261" fillId="2189" borderId="0" xfId="29" applyFont="1" applyFill="1" applyAlignment="1" applyProtection="1">
      <alignment horizontal="right" vertical="center"/>
      <protection locked="0"/>
    </xf>
    <xf numFmtId="164" fontId="20" fillId="2191" borderId="0" xfId="9" applyNumberFormat="1" applyFill="1" applyAlignment="1">
      <alignment horizontal="center" vertical="center"/>
    </xf>
    <xf numFmtId="0" fontId="18" fillId="3" borderId="0" xfId="9" applyFont="1" applyFill="1"/>
    <xf numFmtId="0" fontId="14" fillId="3" borderId="0" xfId="21" applyFont="1" applyFill="1" applyAlignment="1">
      <alignment horizontal="left" vertical="center"/>
    </xf>
    <xf numFmtId="0" fontId="38" fillId="3" borderId="0" xfId="9" applyFont="1" applyFill="1" applyAlignment="1">
      <alignment vertical="center"/>
    </xf>
    <xf numFmtId="0" fontId="253" fillId="3" borderId="0" xfId="26" applyFont="1" applyFill="1" applyBorder="1" applyAlignment="1">
      <alignment horizontal="center" vertical="center"/>
    </xf>
    <xf numFmtId="189" fontId="15" fillId="3" borderId="0" xfId="12" applyNumberFormat="1" applyFont="1" applyFill="1" applyAlignment="1" applyProtection="1">
      <alignment horizontal="center" vertical="center"/>
      <protection locked="0"/>
    </xf>
    <xf numFmtId="0" fontId="263" fillId="3" borderId="0" xfId="21" applyFont="1" applyFill="1" applyAlignment="1">
      <alignment horizontal="right" vertical="center"/>
    </xf>
    <xf numFmtId="164" fontId="36" fillId="2192" borderId="0" xfId="29" applyNumberFormat="1" applyFont="1" applyFill="1" applyAlignment="1" applyProtection="1">
      <alignment horizontal="center" vertical="center"/>
      <protection locked="0"/>
    </xf>
    <xf numFmtId="0" fontId="35" fillId="2193" borderId="0" xfId="29" applyFont="1" applyFill="1" applyAlignment="1" applyProtection="1">
      <alignment horizontal="left" vertical="center"/>
      <protection locked="0"/>
    </xf>
    <xf numFmtId="164" fontId="62" fillId="2189" borderId="0" xfId="29" applyNumberFormat="1" applyFont="1" applyFill="1" applyAlignment="1" applyProtection="1">
      <alignment horizontal="right" vertical="center"/>
      <protection locked="0"/>
    </xf>
    <xf numFmtId="0" fontId="264" fillId="3" borderId="4" xfId="9" applyFont="1" applyFill="1" applyBorder="1" applyAlignment="1">
      <alignment horizontal="left" vertical="center"/>
    </xf>
    <xf numFmtId="0" fontId="35" fillId="2189" borderId="0" xfId="29" applyFont="1" applyFill="1" applyAlignment="1" applyProtection="1">
      <alignment horizontal="right" vertical="center"/>
      <protection locked="0"/>
    </xf>
    <xf numFmtId="190" fontId="33" fillId="2194" borderId="0" xfId="12" applyNumberFormat="1" applyFont="1" applyFill="1" applyAlignment="1" applyProtection="1">
      <alignment horizontal="center" vertical="center"/>
      <protection locked="0"/>
    </xf>
    <xf numFmtId="0" fontId="35" fillId="2189" borderId="0" xfId="29" applyFont="1" applyFill="1" applyAlignment="1" applyProtection="1">
      <alignment horizontal="center" vertical="center"/>
      <protection locked="0"/>
    </xf>
    <xf numFmtId="0" fontId="63" fillId="3" borderId="0" xfId="29" applyFont="1" applyFill="1" applyAlignment="1" applyProtection="1">
      <alignment horizontal="right" vertical="center"/>
      <protection locked="0"/>
    </xf>
    <xf numFmtId="164" fontId="33" fillId="2193" borderId="0" xfId="29" applyNumberFormat="1" applyFont="1" applyFill="1" applyAlignment="1" applyProtection="1">
      <alignment horizontal="center" vertical="center"/>
      <protection locked="0"/>
    </xf>
    <xf numFmtId="0" fontId="265" fillId="0" borderId="0" xfId="9" applyFont="1" applyAlignment="1">
      <alignment vertical="center"/>
    </xf>
    <xf numFmtId="0" fontId="264" fillId="3" borderId="4" xfId="2" applyFont="1" applyFill="1" applyBorder="1" applyAlignment="1">
      <alignment horizontal="left" vertical="center"/>
    </xf>
    <xf numFmtId="0" fontId="263" fillId="3" borderId="0" xfId="29" applyFont="1" applyFill="1" applyAlignment="1" applyProtection="1">
      <alignment horizontal="right" vertical="center"/>
      <protection locked="0"/>
    </xf>
    <xf numFmtId="1" fontId="36" fillId="2195" borderId="0" xfId="2" applyNumberFormat="1" applyFont="1" applyFill="1" applyAlignment="1">
      <alignment horizontal="center" vertical="center"/>
    </xf>
    <xf numFmtId="169" fontId="7" fillId="2196" borderId="0" xfId="2" applyNumberFormat="1" applyFont="1" applyFill="1" applyAlignment="1">
      <alignment vertical="center"/>
    </xf>
    <xf numFmtId="0" fontId="1" fillId="0" borderId="4" xfId="9" applyFont="1" applyBorder="1"/>
    <xf numFmtId="0" fontId="10" fillId="3" borderId="0" xfId="21" applyFont="1" applyFill="1" applyAlignment="1">
      <alignment horizontal="right" vertical="center"/>
    </xf>
    <xf numFmtId="191" fontId="10" fillId="2189" borderId="0" xfId="29" applyNumberFormat="1" applyFont="1" applyFill="1" applyAlignment="1" applyProtection="1">
      <alignment horizontal="center" vertical="center"/>
      <protection locked="0"/>
    </xf>
    <xf numFmtId="0" fontId="240" fillId="3" borderId="0" xfId="9" applyFont="1" applyFill="1" applyAlignment="1">
      <alignment vertical="center"/>
    </xf>
    <xf numFmtId="191" fontId="28" fillId="2189" borderId="0" xfId="29" applyNumberFormat="1" applyFont="1" applyFill="1" applyAlignment="1" applyProtection="1">
      <alignment horizontal="right" vertical="center"/>
      <protection locked="0"/>
    </xf>
    <xf numFmtId="0" fontId="266" fillId="3" borderId="4" xfId="2" applyFont="1" applyFill="1" applyBorder="1" applyAlignment="1">
      <alignment horizontal="left" vertical="center"/>
    </xf>
    <xf numFmtId="0" fontId="18" fillId="3" borderId="0" xfId="21" applyFont="1" applyFill="1" applyAlignment="1">
      <alignment horizontal="right" vertical="center"/>
    </xf>
    <xf numFmtId="0" fontId="30" fillId="3" borderId="0" xfId="10" applyFont="1" applyFill="1" applyAlignment="1">
      <alignment horizontal="center" vertical="center"/>
    </xf>
    <xf numFmtId="0" fontId="18" fillId="4" borderId="0" xfId="2" applyFont="1" applyFill="1" applyAlignment="1">
      <alignment horizontal="right" vertical="center"/>
    </xf>
    <xf numFmtId="165" fontId="18" fillId="2189" borderId="0" xfId="29" applyNumberFormat="1" applyFont="1" applyFill="1" applyAlignment="1" applyProtection="1">
      <alignment horizontal="center" vertical="center"/>
      <protection locked="0"/>
    </xf>
    <xf numFmtId="0" fontId="18" fillId="3" borderId="0" xfId="2" applyFont="1" applyFill="1" applyAlignment="1">
      <alignment horizontal="right" vertical="center"/>
    </xf>
    <xf numFmtId="0" fontId="10" fillId="2194" borderId="0" xfId="2" applyFont="1" applyFill="1" applyAlignment="1">
      <alignment vertical="center"/>
    </xf>
    <xf numFmtId="0" fontId="36" fillId="2194" borderId="0" xfId="2" applyFont="1" applyFill="1" applyAlignment="1">
      <alignment vertical="center"/>
    </xf>
    <xf numFmtId="0" fontId="36" fillId="2194" borderId="4" xfId="2" applyFont="1" applyFill="1" applyBorder="1" applyAlignment="1">
      <alignment vertical="center"/>
    </xf>
    <xf numFmtId="0" fontId="34" fillId="3" borderId="0" xfId="28" applyFont="1" applyFill="1" applyAlignment="1">
      <alignment horizontal="left" vertical="center"/>
    </xf>
    <xf numFmtId="0" fontId="261" fillId="2189" borderId="0" xfId="29" applyFont="1" applyFill="1" applyAlignment="1" applyProtection="1">
      <alignment horizontal="left" vertical="center"/>
      <protection locked="0"/>
    </xf>
    <xf numFmtId="0" fontId="267" fillId="2189" borderId="0" xfId="29" applyFont="1" applyFill="1" applyAlignment="1" applyProtection="1">
      <alignment horizontal="left" vertical="center"/>
      <protection locked="0"/>
    </xf>
    <xf numFmtId="0" fontId="268" fillId="3" borderId="0" xfId="21" applyFont="1" applyFill="1" applyAlignment="1">
      <alignment horizontal="left" vertical="center"/>
    </xf>
    <xf numFmtId="0" fontId="268" fillId="2189" borderId="0" xfId="29" applyFont="1" applyFill="1" applyAlignment="1" applyProtection="1">
      <alignment horizontal="left" vertical="center"/>
      <protection locked="0"/>
    </xf>
    <xf numFmtId="0" fontId="269" fillId="3" borderId="0" xfId="29" applyFont="1" applyFill="1" applyAlignment="1" applyProtection="1">
      <alignment horizontal="left" vertical="center"/>
      <protection locked="0"/>
    </xf>
    <xf numFmtId="0" fontId="15" fillId="0" borderId="0" xfId="1" applyFont="1" applyAlignment="1">
      <alignment horizontal="center" vertical="center"/>
    </xf>
    <xf numFmtId="0" fontId="258" fillId="2193" borderId="0" xfId="29" applyFont="1" applyFill="1" applyAlignment="1" applyProtection="1">
      <alignment horizontal="left" vertical="center"/>
      <protection locked="0"/>
    </xf>
    <xf numFmtId="0" fontId="263" fillId="3" borderId="0" xfId="29" applyFont="1" applyFill="1" applyAlignment="1" applyProtection="1">
      <alignment horizontal="left" vertical="center"/>
      <protection locked="0"/>
    </xf>
    <xf numFmtId="0" fontId="14" fillId="2189" borderId="0" xfId="29" applyFont="1" applyFill="1" applyAlignment="1" applyProtection="1">
      <alignment horizontal="right" vertical="center"/>
      <protection locked="0"/>
    </xf>
    <xf numFmtId="0" fontId="32" fillId="3" borderId="0" xfId="9" applyFont="1" applyFill="1" applyAlignment="1">
      <alignment horizontal="left" vertical="center"/>
    </xf>
    <xf numFmtId="0" fontId="33" fillId="3" borderId="4" xfId="2" applyFont="1" applyFill="1" applyBorder="1" applyAlignment="1">
      <alignment horizontal="center" vertical="center"/>
    </xf>
    <xf numFmtId="0" fontId="30" fillId="3" borderId="0" xfId="2" applyFont="1" applyFill="1" applyAlignment="1">
      <alignment horizontal="center" vertical="center"/>
    </xf>
    <xf numFmtId="0" fontId="248" fillId="3" borderId="0" xfId="1" applyFont="1" applyFill="1" applyAlignment="1">
      <alignment horizontal="left" vertical="center"/>
    </xf>
    <xf numFmtId="0" fontId="39" fillId="3" borderId="0" xfId="9" applyFont="1" applyFill="1" applyAlignment="1">
      <alignment horizontal="left" vertical="center"/>
    </xf>
    <xf numFmtId="0" fontId="270" fillId="2197" borderId="13" xfId="12" applyFont="1" applyFill="1" applyBorder="1" applyAlignment="1">
      <alignment vertical="center"/>
    </xf>
    <xf numFmtId="0" fontId="2" fillId="2197" borderId="12" xfId="12" applyFont="1" applyFill="1" applyBorder="1" applyAlignment="1">
      <alignment horizontal="right" vertical="center"/>
    </xf>
    <xf numFmtId="0" fontId="39" fillId="3" borderId="0" xfId="9" applyFont="1" applyFill="1" applyAlignment="1">
      <alignment horizontal="center"/>
    </xf>
    <xf numFmtId="0" fontId="4" fillId="2197" borderId="0" xfId="9" applyFont="1" applyFill="1"/>
    <xf numFmtId="0" fontId="4" fillId="2197" borderId="0" xfId="9" applyFont="1" applyFill="1" applyAlignment="1">
      <alignment horizontal="right" vertical="center"/>
    </xf>
    <xf numFmtId="0" fontId="8" fillId="2197" borderId="0" xfId="9" applyFont="1" applyFill="1" applyAlignment="1">
      <alignment horizontal="right" vertical="center"/>
    </xf>
    <xf numFmtId="0" fontId="8" fillId="2197" borderId="0" xfId="9" applyFont="1" applyFill="1" applyAlignment="1">
      <alignment horizontal="left" vertical="center"/>
    </xf>
    <xf numFmtId="0" fontId="4" fillId="2197" borderId="4" xfId="9" applyFont="1" applyFill="1" applyBorder="1"/>
    <xf numFmtId="0" fontId="29" fillId="3" borderId="0" xfId="2" applyFont="1" applyFill="1" applyAlignment="1">
      <alignment horizontal="center" vertical="center"/>
    </xf>
    <xf numFmtId="0" fontId="2" fillId="2197" borderId="0" xfId="9" applyFont="1" applyFill="1" applyAlignment="1">
      <alignment horizontal="center" vertical="center"/>
    </xf>
    <xf numFmtId="1" fontId="2" fillId="189" borderId="0" xfId="10" applyNumberFormat="1" applyFont="1" applyFill="1" applyAlignment="1">
      <alignment horizontal="center" vertical="center"/>
    </xf>
    <xf numFmtId="0" fontId="11" fillId="189" borderId="8" xfId="21" applyFont="1" applyFill="1" applyBorder="1" applyAlignment="1">
      <alignment horizontal="left" vertical="center"/>
    </xf>
    <xf numFmtId="0" fontId="8" fillId="189" borderId="8" xfId="21" applyFont="1" applyFill="1" applyBorder="1" applyAlignment="1">
      <alignment horizontal="right" vertical="center"/>
    </xf>
    <xf numFmtId="1" fontId="8" fillId="189" borderId="8" xfId="10" applyNumberFormat="1" applyFont="1" applyFill="1" applyBorder="1" applyAlignment="1">
      <alignment horizontal="right" vertical="center"/>
    </xf>
    <xf numFmtId="171" fontId="8" fillId="189" borderId="8" xfId="9" applyNumberFormat="1" applyFont="1" applyFill="1" applyBorder="1" applyAlignment="1">
      <alignment horizontal="center" vertical="center"/>
    </xf>
    <xf numFmtId="0" fontId="11" fillId="189" borderId="8" xfId="9" applyFont="1" applyFill="1" applyBorder="1" applyAlignment="1">
      <alignment horizontal="right" vertical="center"/>
    </xf>
    <xf numFmtId="164" fontId="11" fillId="189" borderId="23" xfId="9" applyNumberFormat="1" applyFont="1" applyFill="1" applyBorder="1" applyAlignment="1">
      <alignment horizontal="left" vertical="center"/>
    </xf>
    <xf numFmtId="171" fontId="2" fillId="189" borderId="0" xfId="9" applyNumberFormat="1" applyFont="1" applyFill="1" applyAlignment="1">
      <alignment horizontal="center" vertical="center"/>
    </xf>
    <xf numFmtId="0" fontId="8" fillId="189" borderId="21" xfId="2" applyFont="1" applyFill="1" applyBorder="1" applyAlignment="1">
      <alignment horizontal="center" vertical="center" wrapText="1"/>
    </xf>
    <xf numFmtId="0" fontId="41" fillId="2189" borderId="0" xfId="29" applyFont="1" applyFill="1" applyAlignment="1" applyProtection="1">
      <alignment vertical="center"/>
      <protection locked="0"/>
    </xf>
    <xf numFmtId="0" fontId="4" fillId="189" borderId="0" xfId="9" applyFont="1" applyFill="1" applyAlignment="1">
      <alignment horizontal="center" vertical="center"/>
    </xf>
    <xf numFmtId="164" fontId="4" fillId="189" borderId="0" xfId="9" applyNumberFormat="1" applyFont="1" applyFill="1" applyAlignment="1">
      <alignment horizontal="center" vertical="center"/>
    </xf>
    <xf numFmtId="0" fontId="1" fillId="0" borderId="0" xfId="9" applyFont="1" applyAlignment="1">
      <alignment horizontal="center"/>
    </xf>
    <xf numFmtId="164" fontId="36" fillId="2193" borderId="0" xfId="29" applyNumberFormat="1" applyFont="1" applyFill="1" applyAlignment="1" applyProtection="1">
      <alignment horizontal="center" vertical="center"/>
      <protection locked="0"/>
    </xf>
    <xf numFmtId="0" fontId="68" fillId="3" borderId="0" xfId="22" applyFill="1" applyAlignment="1">
      <alignment horizontal="center" vertical="center"/>
    </xf>
    <xf numFmtId="0" fontId="268" fillId="2189" borderId="0" xfId="29" applyFont="1" applyFill="1" applyAlignment="1" applyProtection="1">
      <alignment horizontal="right" vertical="center"/>
      <protection locked="0"/>
    </xf>
    <xf numFmtId="0" fontId="46" fillId="2193" borderId="0" xfId="29" applyFont="1" applyFill="1" applyAlignment="1" applyProtection="1">
      <alignment horizontal="center" vertical="center"/>
      <protection locked="0"/>
    </xf>
    <xf numFmtId="0" fontId="266" fillId="3" borderId="0" xfId="9" applyFont="1" applyFill="1" applyAlignment="1">
      <alignment horizontal="right" vertical="top"/>
    </xf>
    <xf numFmtId="0" fontId="266" fillId="3" borderId="4" xfId="9" applyFont="1" applyFill="1" applyBorder="1" applyAlignment="1">
      <alignment horizontal="left" vertical="top"/>
    </xf>
    <xf numFmtId="0" fontId="266" fillId="3" borderId="0" xfId="9" applyFont="1" applyFill="1" applyAlignment="1">
      <alignment horizontal="center" vertical="top"/>
    </xf>
    <xf numFmtId="164" fontId="60" fillId="2193" borderId="0" xfId="29" applyNumberFormat="1" applyFont="1" applyFill="1" applyAlignment="1" applyProtection="1">
      <alignment horizontal="center" vertical="center"/>
      <protection locked="0"/>
    </xf>
    <xf numFmtId="0" fontId="1" fillId="3" borderId="0" xfId="9" quotePrefix="1" applyFont="1" applyFill="1" applyAlignment="1">
      <alignment vertical="center"/>
    </xf>
    <xf numFmtId="1" fontId="36" fillId="2198" borderId="0" xfId="2" applyNumberFormat="1" applyFont="1" applyFill="1" applyAlignment="1">
      <alignment horizontal="center" vertical="center"/>
    </xf>
    <xf numFmtId="169" fontId="266" fillId="2196" borderId="0" xfId="2" applyNumberFormat="1" applyFont="1" applyFill="1" applyAlignment="1">
      <alignment vertical="center"/>
    </xf>
    <xf numFmtId="0" fontId="264" fillId="3" borderId="0" xfId="2" applyFont="1" applyFill="1" applyAlignment="1">
      <alignment horizontal="center" vertical="center"/>
    </xf>
    <xf numFmtId="0" fontId="33" fillId="3" borderId="0" xfId="2" applyFont="1" applyFill="1" applyAlignment="1">
      <alignment horizontal="right" vertical="center"/>
    </xf>
    <xf numFmtId="0" fontId="118" fillId="2200" borderId="13" xfId="12" applyFont="1" applyFill="1" applyBorder="1" applyAlignment="1">
      <alignment vertical="center"/>
    </xf>
    <xf numFmtId="0" fontId="112" fillId="2200" borderId="12" xfId="12" applyFont="1" applyFill="1" applyBorder="1" applyAlignment="1">
      <alignment horizontal="right" vertical="center"/>
    </xf>
    <xf numFmtId="0" fontId="1" fillId="2200" borderId="0" xfId="9" applyFont="1" applyFill="1"/>
    <xf numFmtId="0" fontId="1" fillId="2200" borderId="0" xfId="9" applyFont="1" applyFill="1" applyAlignment="1">
      <alignment horizontal="right" vertical="center"/>
    </xf>
    <xf numFmtId="0" fontId="31" fillId="2200" borderId="0" xfId="9" applyFont="1" applyFill="1" applyAlignment="1">
      <alignment horizontal="right" vertical="center"/>
    </xf>
    <xf numFmtId="0" fontId="31" fillId="2200" borderId="0" xfId="9" applyFont="1" applyFill="1" applyAlignment="1">
      <alignment horizontal="left" vertical="center"/>
    </xf>
    <xf numFmtId="0" fontId="31" fillId="2200" borderId="4" xfId="9" applyFont="1" applyFill="1" applyBorder="1"/>
    <xf numFmtId="0" fontId="13" fillId="2191" borderId="0" xfId="21" applyFont="1" applyFill="1" applyAlignment="1">
      <alignment horizontal="left" vertical="center"/>
    </xf>
    <xf numFmtId="0" fontId="13" fillId="2191" borderId="0" xfId="21" applyFont="1" applyFill="1" applyAlignment="1">
      <alignment horizontal="right" vertical="center"/>
    </xf>
    <xf numFmtId="0" fontId="30" fillId="2191" borderId="0" xfId="10" applyFont="1" applyFill="1" applyAlignment="1">
      <alignment horizontal="center" vertical="center"/>
    </xf>
    <xf numFmtId="0" fontId="30" fillId="2191" borderId="0" xfId="29" applyFont="1" applyFill="1" applyAlignment="1" applyProtection="1">
      <alignment horizontal="left" vertical="center"/>
      <protection locked="0"/>
    </xf>
    <xf numFmtId="0" fontId="0" fillId="2191" borderId="0" xfId="0" applyFill="1"/>
    <xf numFmtId="0" fontId="0" fillId="2191" borderId="4" xfId="0" applyFill="1" applyBorder="1"/>
    <xf numFmtId="0" fontId="30" fillId="2191" borderId="0" xfId="2" applyFont="1" applyFill="1" applyAlignment="1">
      <alignment horizontal="right" vertical="center"/>
    </xf>
    <xf numFmtId="192" fontId="30" fillId="2191" borderId="0" xfId="10" applyNumberFormat="1" applyFont="1" applyFill="1" applyAlignment="1">
      <alignment horizontal="center" vertical="center"/>
    </xf>
    <xf numFmtId="0" fontId="95" fillId="2191" borderId="0" xfId="0" applyFont="1" applyFill="1" applyAlignment="1">
      <alignment vertical="center"/>
    </xf>
    <xf numFmtId="0" fontId="95" fillId="2191" borderId="4" xfId="0" applyFont="1" applyFill="1" applyBorder="1" applyAlignment="1">
      <alignment vertical="center"/>
    </xf>
    <xf numFmtId="0" fontId="0" fillId="2191" borderId="8" xfId="0" applyFill="1" applyBorder="1" applyAlignment="1">
      <alignment horizontal="right" vertical="center"/>
    </xf>
    <xf numFmtId="0" fontId="0" fillId="2191" borderId="8" xfId="0" applyFill="1" applyBorder="1" applyAlignment="1">
      <alignment horizontal="center" vertical="center"/>
    </xf>
    <xf numFmtId="0" fontId="272" fillId="2191" borderId="8" xfId="0" applyFont="1" applyFill="1" applyBorder="1" applyAlignment="1">
      <alignment horizontal="right" vertical="center"/>
    </xf>
    <xf numFmtId="189" fontId="18" fillId="2201" borderId="8" xfId="29" applyNumberFormat="1" applyFont="1" applyFill="1" applyBorder="1" applyAlignment="1" applyProtection="1">
      <alignment horizontal="center" vertical="center"/>
      <protection locked="0"/>
    </xf>
    <xf numFmtId="189" fontId="18" fillId="2201" borderId="23" xfId="29" applyNumberFormat="1" applyFont="1" applyFill="1" applyBorder="1" applyAlignment="1" applyProtection="1">
      <alignment horizontal="center" vertical="center"/>
      <protection locked="0"/>
    </xf>
    <xf numFmtId="0" fontId="262" fillId="289" borderId="0" xfId="29" applyFont="1" applyFill="1" applyAlignment="1" applyProtection="1">
      <alignment vertical="center"/>
      <protection locked="0"/>
    </xf>
    <xf numFmtId="0" fontId="262" fillId="3" borderId="4" xfId="29" applyFont="1" applyFill="1" applyBorder="1" applyAlignment="1" applyProtection="1">
      <alignment vertical="center"/>
      <protection locked="0"/>
    </xf>
    <xf numFmtId="0" fontId="273" fillId="3" borderId="0" xfId="0" applyFont="1" applyFill="1" applyAlignment="1">
      <alignment horizontal="right" vertical="center"/>
    </xf>
    <xf numFmtId="0" fontId="274" fillId="2193" borderId="0" xfId="29" applyFont="1" applyFill="1" applyAlignment="1" applyProtection="1">
      <alignment horizontal="center" vertical="center" wrapText="1"/>
      <protection locked="0"/>
    </xf>
    <xf numFmtId="0" fontId="275" fillId="3" borderId="0" xfId="29" applyFont="1" applyFill="1" applyAlignment="1" applyProtection="1">
      <alignment horizontal="left" vertical="center"/>
      <protection locked="0"/>
    </xf>
    <xf numFmtId="0" fontId="262" fillId="3" borderId="4" xfId="29" applyFont="1" applyFill="1" applyBorder="1" applyAlignment="1" applyProtection="1">
      <alignment horizontal="center" vertical="center"/>
      <protection locked="0"/>
    </xf>
    <xf numFmtId="1" fontId="36" fillId="2193" borderId="0" xfId="29" applyNumberFormat="1" applyFont="1" applyFill="1" applyAlignment="1" applyProtection="1">
      <alignment horizontal="center" vertical="center"/>
      <protection locked="0"/>
    </xf>
    <xf numFmtId="0" fontId="59" fillId="3" borderId="0" xfId="0" applyFont="1" applyFill="1" applyAlignment="1">
      <alignment horizontal="right" vertical="center"/>
    </xf>
    <xf numFmtId="0" fontId="264" fillId="3" borderId="0" xfId="2" applyFont="1" applyFill="1" applyAlignment="1">
      <alignment horizontal="left" vertical="center"/>
    </xf>
    <xf numFmtId="0" fontId="276" fillId="2189" borderId="0" xfId="29" applyFont="1" applyFill="1" applyAlignment="1" applyProtection="1">
      <alignment horizontal="right" vertical="center"/>
      <protection locked="0"/>
    </xf>
    <xf numFmtId="0" fontId="277" fillId="3" borderId="0" xfId="29" applyFont="1" applyFill="1" applyAlignment="1" applyProtection="1">
      <alignment horizontal="right" vertical="center"/>
      <protection locked="0"/>
    </xf>
    <xf numFmtId="0" fontId="250" fillId="2202" borderId="0" xfId="10" applyFont="1" applyFill="1" applyAlignment="1">
      <alignment horizontal="center" vertical="center"/>
    </xf>
    <xf numFmtId="169" fontId="278" fillId="2196" borderId="0" xfId="2" applyNumberFormat="1" applyFont="1" applyFill="1" applyAlignment="1">
      <alignment vertical="center"/>
    </xf>
    <xf numFmtId="165" fontId="36" fillId="2193" borderId="0" xfId="29" applyNumberFormat="1" applyFont="1" applyFill="1" applyAlignment="1" applyProtection="1">
      <alignment horizontal="center" vertical="center"/>
      <protection locked="0"/>
    </xf>
    <xf numFmtId="164" fontId="18" fillId="2189" borderId="0" xfId="29" applyNumberFormat="1" applyFont="1" applyFill="1" applyAlignment="1" applyProtection="1">
      <alignment horizontal="center" vertical="center"/>
      <protection locked="0"/>
    </xf>
    <xf numFmtId="165" fontId="36" fillId="2189" borderId="0" xfId="29" applyNumberFormat="1" applyFont="1" applyFill="1" applyAlignment="1" applyProtection="1">
      <alignment horizontal="center" vertical="center"/>
      <protection locked="0"/>
    </xf>
    <xf numFmtId="0" fontId="32" fillId="3" borderId="0" xfId="0" applyFont="1" applyFill="1" applyAlignment="1">
      <alignment horizontal="left" vertical="center"/>
    </xf>
    <xf numFmtId="189" fontId="18" fillId="2189" borderId="0" xfId="29" applyNumberFormat="1" applyFont="1" applyFill="1" applyAlignment="1" applyProtection="1">
      <alignment horizontal="center" vertical="center"/>
      <protection locked="0"/>
    </xf>
    <xf numFmtId="0" fontId="272" fillId="3" borderId="0" xfId="2" applyFont="1" applyFill="1" applyAlignment="1">
      <alignment horizontal="left" vertical="center"/>
    </xf>
    <xf numFmtId="0" fontId="277" fillId="3" borderId="0" xfId="29" applyFont="1" applyFill="1" applyAlignment="1" applyProtection="1">
      <alignment horizontal="left" vertical="center"/>
      <protection locked="0"/>
    </xf>
    <xf numFmtId="0" fontId="32" fillId="3" borderId="0" xfId="9" applyFont="1" applyFill="1" applyAlignment="1">
      <alignment horizontal="right" vertical="center"/>
    </xf>
    <xf numFmtId="0" fontId="33" fillId="3" borderId="0" xfId="2" applyFont="1" applyFill="1" applyAlignment="1">
      <alignment horizontal="left" vertical="center"/>
    </xf>
    <xf numFmtId="0" fontId="7" fillId="201" borderId="76" xfId="10" applyFont="1" applyFill="1" applyBorder="1" applyAlignment="1" applyProtection="1">
      <alignment horizontal="centerContinuous" vertical="center"/>
      <protection locked="0"/>
    </xf>
    <xf numFmtId="0" fontId="7" fillId="201" borderId="77" xfId="10" applyFont="1" applyFill="1" applyBorder="1" applyAlignment="1" applyProtection="1">
      <alignment horizontal="centerContinuous" vertical="center"/>
      <protection locked="0"/>
    </xf>
    <xf numFmtId="0" fontId="7" fillId="2203" borderId="77" xfId="10" applyFont="1" applyFill="1" applyBorder="1" applyAlignment="1" applyProtection="1">
      <alignment horizontal="centerContinuous" vertical="center"/>
      <protection locked="0"/>
    </xf>
    <xf numFmtId="0" fontId="7" fillId="201" borderId="78" xfId="10" applyFont="1" applyFill="1" applyBorder="1" applyAlignment="1" applyProtection="1">
      <alignment horizontal="right" vertical="center"/>
      <protection locked="0"/>
    </xf>
    <xf numFmtId="0" fontId="18" fillId="3" borderId="0" xfId="1" applyFont="1" applyFill="1" applyAlignment="1">
      <alignment vertical="center"/>
    </xf>
    <xf numFmtId="0" fontId="1" fillId="6" borderId="11" xfId="5" applyFill="1" applyBorder="1" applyAlignment="1">
      <alignment horizontal="center" vertical="center"/>
    </xf>
    <xf numFmtId="0" fontId="25" fillId="3" borderId="8" xfId="2" applyFont="1" applyFill="1" applyBorder="1" applyAlignment="1">
      <alignment horizontal="left" vertical="center"/>
    </xf>
    <xf numFmtId="0" fontId="68" fillId="3" borderId="21" xfId="22" applyFill="1" applyBorder="1" applyAlignment="1">
      <alignment vertical="center"/>
    </xf>
    <xf numFmtId="0" fontId="68" fillId="3" borderId="22" xfId="22" applyFill="1" applyBorder="1" applyAlignment="1">
      <alignment vertical="center"/>
    </xf>
    <xf numFmtId="0" fontId="279" fillId="3" borderId="0" xfId="5" applyFont="1" applyFill="1" applyAlignment="1" applyProtection="1">
      <alignment horizontal="left" vertical="center"/>
      <protection locked="0"/>
    </xf>
    <xf numFmtId="0" fontId="279" fillId="3" borderId="6" xfId="5" applyFont="1" applyFill="1" applyBorder="1" applyAlignment="1" applyProtection="1">
      <alignment horizontal="right" vertical="center"/>
      <protection locked="0"/>
    </xf>
    <xf numFmtId="193" fontId="280" fillId="183" borderId="17" xfId="5" applyNumberFormat="1" applyFont="1" applyFill="1" applyBorder="1" applyAlignment="1" applyProtection="1">
      <alignment horizontal="center" vertical="center"/>
      <protection locked="0"/>
    </xf>
    <xf numFmtId="0" fontId="18" fillId="3" borderId="0" xfId="2" applyFont="1" applyFill="1" applyProtection="1">
      <protection hidden="1"/>
    </xf>
    <xf numFmtId="0" fontId="279" fillId="3" borderId="0" xfId="5" applyFont="1" applyFill="1" applyAlignment="1" applyProtection="1">
      <alignment horizontal="right" vertical="center"/>
      <protection locked="0"/>
    </xf>
    <xf numFmtId="0" fontId="281" fillId="3" borderId="0" xfId="5" applyFont="1" applyFill="1" applyAlignment="1" applyProtection="1">
      <alignment horizontal="right" vertical="center"/>
      <protection locked="0"/>
    </xf>
    <xf numFmtId="193" fontId="282" fillId="183" borderId="4" xfId="5" applyNumberFormat="1" applyFont="1" applyFill="1" applyBorder="1" applyAlignment="1" applyProtection="1">
      <alignment horizontal="center" vertical="center"/>
      <protection locked="0"/>
    </xf>
    <xf numFmtId="0" fontId="283" fillId="3" borderId="0" xfId="5" applyFont="1" applyFill="1" applyAlignment="1" applyProtection="1">
      <alignment horizontal="left" vertical="center"/>
      <protection locked="0"/>
    </xf>
    <xf numFmtId="0" fontId="283" fillId="3" borderId="0" xfId="5" applyFont="1" applyFill="1" applyAlignment="1" applyProtection="1">
      <alignment horizontal="right" vertical="center"/>
      <protection locked="0"/>
    </xf>
    <xf numFmtId="181" fontId="282" fillId="183" borderId="17" xfId="5" applyNumberFormat="1" applyFont="1" applyFill="1" applyBorder="1" applyAlignment="1" applyProtection="1">
      <alignment horizontal="center" vertical="center"/>
      <protection locked="0"/>
    </xf>
    <xf numFmtId="193" fontId="282" fillId="183" borderId="17" xfId="5" applyNumberFormat="1" applyFont="1" applyFill="1" applyBorder="1" applyAlignment="1" applyProtection="1">
      <alignment horizontal="center" vertical="center"/>
      <protection locked="0"/>
    </xf>
    <xf numFmtId="193" fontId="280" fillId="289" borderId="4" xfId="5" applyNumberFormat="1" applyFont="1" applyFill="1" applyBorder="1" applyAlignment="1" applyProtection="1">
      <alignment horizontal="center" vertical="center"/>
      <protection locked="0"/>
    </xf>
    <xf numFmtId="0" fontId="13" fillId="3" borderId="0" xfId="5" applyFont="1" applyFill="1" applyAlignment="1" applyProtection="1">
      <alignment horizontal="left" vertical="center"/>
      <protection locked="0"/>
    </xf>
    <xf numFmtId="0" fontId="13" fillId="3" borderId="0" xfId="5" applyFont="1" applyFill="1" applyAlignment="1" applyProtection="1">
      <alignment horizontal="right" vertical="center"/>
      <protection locked="0"/>
    </xf>
    <xf numFmtId="193" fontId="10" fillId="3" borderId="17" xfId="5" applyNumberFormat="1" applyFont="1" applyFill="1" applyBorder="1" applyAlignment="1" applyProtection="1">
      <alignment horizontal="center" vertical="center"/>
      <protection locked="0"/>
    </xf>
    <xf numFmtId="0" fontId="18" fillId="3" borderId="0" xfId="5" applyFont="1" applyFill="1" applyAlignment="1" applyProtection="1">
      <alignment horizontal="right" vertical="center"/>
      <protection locked="0"/>
    </xf>
    <xf numFmtId="193" fontId="10" fillId="3" borderId="4" xfId="5" applyNumberFormat="1" applyFont="1" applyFill="1" applyBorder="1" applyAlignment="1" applyProtection="1">
      <alignment horizontal="center" vertical="center"/>
      <protection locked="0"/>
    </xf>
    <xf numFmtId="0" fontId="1" fillId="3" borderId="0" xfId="0" applyFont="1" applyFill="1" applyAlignment="1">
      <alignment vertical="center"/>
    </xf>
    <xf numFmtId="0" fontId="18" fillId="3" borderId="8" xfId="5" applyFont="1" applyFill="1" applyBorder="1" applyAlignment="1" applyProtection="1">
      <alignment horizontal="left" vertical="center"/>
      <protection locked="0"/>
    </xf>
    <xf numFmtId="0" fontId="10" fillId="3" borderId="0" xfId="5" applyFont="1" applyFill="1" applyAlignment="1" applyProtection="1">
      <alignment horizontal="right" vertical="center"/>
      <protection locked="0"/>
    </xf>
    <xf numFmtId="181" fontId="10" fillId="3" borderId="17" xfId="5" applyNumberFormat="1" applyFont="1" applyFill="1" applyBorder="1" applyAlignment="1" applyProtection="1">
      <alignment horizontal="center" vertical="center"/>
      <protection locked="0"/>
    </xf>
    <xf numFmtId="181" fontId="10" fillId="3" borderId="4" xfId="5" applyNumberFormat="1" applyFont="1" applyFill="1" applyBorder="1" applyAlignment="1" applyProtection="1">
      <alignment horizontal="center" vertical="center"/>
      <protection locked="0"/>
    </xf>
    <xf numFmtId="0" fontId="18" fillId="6" borderId="21" xfId="5" applyFont="1" applyFill="1" applyBorder="1" applyAlignment="1" applyProtection="1">
      <alignment horizontal="left" vertical="center"/>
      <protection locked="0"/>
    </xf>
    <xf numFmtId="0" fontId="18" fillId="6" borderId="21" xfId="5" applyFont="1" applyFill="1" applyBorder="1" applyAlignment="1" applyProtection="1">
      <alignment horizontal="right" vertical="center"/>
      <protection locked="0"/>
    </xf>
    <xf numFmtId="193" fontId="10" fillId="6" borderId="21" xfId="5" applyNumberFormat="1" applyFont="1" applyFill="1" applyBorder="1" applyAlignment="1" applyProtection="1">
      <alignment horizontal="center" vertical="center"/>
      <protection locked="0"/>
    </xf>
    <xf numFmtId="0" fontId="18" fillId="6" borderId="21" xfId="2" applyFont="1" applyFill="1" applyBorder="1" applyProtection="1">
      <protection hidden="1"/>
    </xf>
    <xf numFmtId="0" fontId="10" fillId="6" borderId="21" xfId="5" applyFont="1" applyFill="1" applyBorder="1" applyAlignment="1" applyProtection="1">
      <alignment horizontal="right" vertical="center"/>
      <protection locked="0"/>
    </xf>
    <xf numFmtId="181" fontId="10" fillId="6" borderId="21" xfId="5" applyNumberFormat="1" applyFont="1" applyFill="1" applyBorder="1" applyAlignment="1" applyProtection="1">
      <alignment horizontal="center" vertical="center"/>
      <protection locked="0"/>
    </xf>
    <xf numFmtId="181" fontId="10" fillId="6" borderId="22" xfId="5" applyNumberFormat="1" applyFont="1" applyFill="1" applyBorder="1" applyAlignment="1" applyProtection="1">
      <alignment horizontal="center" vertical="center"/>
      <protection locked="0"/>
    </xf>
    <xf numFmtId="0" fontId="281" fillId="3" borderId="0" xfId="5" applyFont="1" applyFill="1" applyAlignment="1" applyProtection="1">
      <alignment horizontal="left" vertical="center"/>
      <protection locked="0"/>
    </xf>
    <xf numFmtId="190" fontId="284" fillId="183" borderId="17" xfId="5" applyNumberFormat="1" applyFont="1" applyFill="1" applyBorder="1" applyAlignment="1" applyProtection="1">
      <alignment horizontal="center" vertical="center"/>
      <protection locked="0"/>
    </xf>
    <xf numFmtId="0" fontId="10" fillId="3" borderId="18" xfId="5" applyFont="1" applyFill="1" applyBorder="1" applyAlignment="1" applyProtection="1">
      <alignment horizontal="left" vertical="center"/>
      <protection locked="0"/>
    </xf>
    <xf numFmtId="0" fontId="10" fillId="3" borderId="18" xfId="5" applyFont="1" applyFill="1" applyBorder="1" applyAlignment="1" applyProtection="1">
      <alignment horizontal="right" vertical="center"/>
      <protection locked="0"/>
    </xf>
    <xf numFmtId="181" fontId="10" fillId="3" borderId="16" xfId="5" applyNumberFormat="1" applyFont="1" applyFill="1" applyBorder="1" applyAlignment="1" applyProtection="1">
      <alignment horizontal="center" vertical="center"/>
      <protection locked="0"/>
    </xf>
    <xf numFmtId="0" fontId="18" fillId="3" borderId="18" xfId="5" applyFont="1" applyFill="1" applyBorder="1" applyAlignment="1" applyProtection="1">
      <alignment horizontal="right" vertical="center"/>
      <protection locked="0"/>
    </xf>
    <xf numFmtId="193" fontId="10" fillId="3" borderId="16" xfId="5" applyNumberFormat="1" applyFont="1" applyFill="1" applyBorder="1" applyAlignment="1" applyProtection="1">
      <alignment horizontal="center" vertical="center"/>
      <protection locked="0"/>
    </xf>
    <xf numFmtId="181" fontId="10" fillId="3" borderId="20" xfId="5" applyNumberFormat="1" applyFont="1" applyFill="1" applyBorder="1" applyAlignment="1" applyProtection="1">
      <alignment horizontal="center" vertical="center"/>
      <protection locked="0"/>
    </xf>
    <xf numFmtId="0" fontId="7" fillId="2" borderId="81" xfId="10" applyFont="1" applyFill="1" applyBorder="1" applyAlignment="1" applyProtection="1">
      <alignment horizontal="left" vertical="center"/>
      <protection locked="0"/>
    </xf>
    <xf numFmtId="0" fontId="7" fillId="2" borderId="82" xfId="10" applyFont="1" applyFill="1" applyBorder="1" applyAlignment="1" applyProtection="1">
      <alignment horizontal="centerContinuous" vertical="center"/>
      <protection locked="0"/>
    </xf>
    <xf numFmtId="0" fontId="7" fillId="2" borderId="83" xfId="10" applyFont="1" applyFill="1" applyBorder="1" applyAlignment="1" applyProtection="1">
      <alignment horizontal="right" vertical="center"/>
      <protection locked="0"/>
    </xf>
    <xf numFmtId="0" fontId="1" fillId="6" borderId="84" xfId="5" applyFill="1" applyBorder="1" applyAlignment="1">
      <alignment horizontal="center" vertical="center"/>
    </xf>
    <xf numFmtId="0" fontId="1" fillId="0" borderId="84" xfId="0" applyFont="1" applyBorder="1"/>
    <xf numFmtId="0" fontId="1" fillId="3" borderId="84" xfId="0" applyFont="1" applyFill="1" applyBorder="1"/>
    <xf numFmtId="0" fontId="24" fillId="3" borderId="84" xfId="2" applyFont="1" applyFill="1" applyBorder="1" applyAlignment="1">
      <alignment horizontal="center" vertical="center"/>
    </xf>
    <xf numFmtId="0" fontId="24" fillId="3" borderId="85" xfId="2" applyFont="1" applyFill="1" applyBorder="1" applyAlignment="1">
      <alignment horizontal="center" vertical="center"/>
    </xf>
    <xf numFmtId="0" fontId="1" fillId="6" borderId="8" xfId="5" applyFill="1" applyBorder="1" applyAlignment="1">
      <alignment horizontal="center" vertical="center"/>
    </xf>
    <xf numFmtId="0" fontId="286" fillId="167" borderId="84" xfId="5" applyFont="1" applyFill="1" applyBorder="1" applyAlignment="1" applyProtection="1">
      <alignment horizontal="right" vertical="center"/>
      <protection locked="0"/>
    </xf>
    <xf numFmtId="194" fontId="286" fillId="183" borderId="86" xfId="5" applyNumberFormat="1" applyFont="1" applyFill="1" applyBorder="1" applyAlignment="1" applyProtection="1">
      <alignment horizontal="center" vertical="center"/>
      <protection locked="0"/>
    </xf>
    <xf numFmtId="0" fontId="1" fillId="3" borderId="87" xfId="0" applyFont="1" applyFill="1" applyBorder="1"/>
    <xf numFmtId="0" fontId="286" fillId="3" borderId="84" xfId="5" applyFont="1" applyFill="1" applyBorder="1" applyAlignment="1" applyProtection="1">
      <alignment horizontal="right" vertical="center"/>
      <protection locked="0"/>
    </xf>
    <xf numFmtId="0" fontId="24" fillId="3" borderId="87" xfId="2" applyFont="1" applyFill="1" applyBorder="1" applyAlignment="1">
      <alignment horizontal="center" vertical="center"/>
    </xf>
    <xf numFmtId="194" fontId="286" fillId="183" borderId="85" xfId="5" applyNumberFormat="1" applyFont="1" applyFill="1" applyBorder="1" applyAlignment="1" applyProtection="1">
      <alignment horizontal="center" vertical="center"/>
      <protection locked="0"/>
    </xf>
    <xf numFmtId="0" fontId="23" fillId="167" borderId="0" xfId="5" applyFont="1" applyFill="1" applyAlignment="1" applyProtection="1">
      <alignment horizontal="right" vertical="center"/>
      <protection locked="0"/>
    </xf>
    <xf numFmtId="194" fontId="23" fillId="183" borderId="17" xfId="5" applyNumberFormat="1" applyFont="1" applyFill="1" applyBorder="1" applyAlignment="1" applyProtection="1">
      <alignment horizontal="center" vertical="center"/>
      <protection locked="0"/>
    </xf>
    <xf numFmtId="0" fontId="1" fillId="3" borderId="24" xfId="0" applyFont="1" applyFill="1" applyBorder="1"/>
    <xf numFmtId="0" fontId="23" fillId="3" borderId="0" xfId="5" applyFont="1" applyFill="1" applyAlignment="1" applyProtection="1">
      <alignment horizontal="right" vertical="center"/>
      <protection locked="0"/>
    </xf>
    <xf numFmtId="0" fontId="24" fillId="3" borderId="24" xfId="2" applyFont="1" applyFill="1" applyBorder="1" applyAlignment="1">
      <alignment horizontal="center" vertical="center"/>
    </xf>
    <xf numFmtId="190" fontId="23" fillId="183" borderId="4" xfId="5" applyNumberFormat="1" applyFont="1" applyFill="1" applyBorder="1" applyAlignment="1" applyProtection="1">
      <alignment horizontal="center" vertical="center"/>
      <protection locked="0"/>
    </xf>
    <xf numFmtId="0" fontId="13" fillId="167" borderId="0" xfId="5" applyFont="1" applyFill="1" applyAlignment="1" applyProtection="1">
      <alignment horizontal="right" vertical="center"/>
      <protection locked="0"/>
    </xf>
    <xf numFmtId="194" fontId="13" fillId="167" borderId="17" xfId="5" applyNumberFormat="1" applyFont="1" applyFill="1" applyBorder="1" applyAlignment="1" applyProtection="1">
      <alignment horizontal="center" vertical="center"/>
      <protection locked="0"/>
    </xf>
    <xf numFmtId="194" fontId="13" fillId="167" borderId="4" xfId="5" applyNumberFormat="1" applyFont="1" applyFill="1" applyBorder="1" applyAlignment="1" applyProtection="1">
      <alignment horizontal="center" vertical="center"/>
      <protection locked="0"/>
    </xf>
    <xf numFmtId="0" fontId="1" fillId="3" borderId="18" xfId="0" applyFont="1" applyFill="1" applyBorder="1"/>
    <xf numFmtId="0" fontId="13" fillId="167" borderId="18" xfId="5" applyFont="1" applyFill="1" applyBorder="1" applyAlignment="1" applyProtection="1">
      <alignment horizontal="right" vertical="center"/>
      <protection locked="0"/>
    </xf>
    <xf numFmtId="195" fontId="13" fillId="167" borderId="16" xfId="5" applyNumberFormat="1" applyFont="1" applyFill="1" applyBorder="1" applyAlignment="1" applyProtection="1">
      <alignment horizontal="center" vertical="center"/>
      <protection locked="0"/>
    </xf>
    <xf numFmtId="0" fontId="1" fillId="3" borderId="19" xfId="0" applyFont="1" applyFill="1" applyBorder="1"/>
    <xf numFmtId="0" fontId="24" fillId="3" borderId="19" xfId="2" applyFont="1" applyFill="1" applyBorder="1" applyAlignment="1">
      <alignment horizontal="center" vertical="center"/>
    </xf>
    <xf numFmtId="196" fontId="13" fillId="167" borderId="20" xfId="5" applyNumberFormat="1" applyFont="1" applyFill="1" applyBorder="1" applyAlignment="1" applyProtection="1">
      <alignment horizontal="center" vertical="center"/>
      <protection locked="0"/>
    </xf>
    <xf numFmtId="0" fontId="22" fillId="167" borderId="84" xfId="5" applyFont="1" applyFill="1" applyBorder="1" applyAlignment="1" applyProtection="1">
      <alignment horizontal="right" vertical="center"/>
      <protection locked="0"/>
    </xf>
    <xf numFmtId="194" fontId="22" fillId="183" borderId="86" xfId="5" applyNumberFormat="1" applyFont="1" applyFill="1" applyBorder="1" applyAlignment="1" applyProtection="1">
      <alignment horizontal="center" vertical="center"/>
      <protection locked="0"/>
    </xf>
    <xf numFmtId="194" fontId="22" fillId="183" borderId="85" xfId="5" applyNumberFormat="1" applyFont="1" applyFill="1" applyBorder="1" applyAlignment="1" applyProtection="1">
      <alignment horizontal="center" vertical="center"/>
      <protection locked="0"/>
    </xf>
    <xf numFmtId="2" fontId="10" fillId="2205" borderId="10" xfId="5" applyNumberFormat="1" applyFont="1" applyFill="1" applyBorder="1" applyAlignment="1" applyProtection="1">
      <alignment horizontal="center" vertical="center" wrapText="1"/>
      <protection locked="0"/>
    </xf>
    <xf numFmtId="0" fontId="1" fillId="6" borderId="0" xfId="5" applyFill="1"/>
    <xf numFmtId="197" fontId="14" fillId="6" borderId="88" xfId="5" applyNumberFormat="1" applyFont="1" applyFill="1" applyBorder="1" applyAlignment="1">
      <alignment horizontal="center" vertical="center"/>
    </xf>
    <xf numFmtId="0" fontId="18" fillId="6" borderId="89" xfId="5" applyFont="1" applyFill="1" applyBorder="1" applyAlignment="1">
      <alignment horizontal="center" vertical="center"/>
    </xf>
    <xf numFmtId="2" fontId="14" fillId="6" borderId="90" xfId="5" applyNumberFormat="1" applyFont="1" applyFill="1" applyBorder="1" applyAlignment="1">
      <alignment horizontal="center" vertical="center"/>
    </xf>
    <xf numFmtId="0" fontId="12" fillId="167" borderId="0" xfId="5" applyFont="1" applyFill="1" applyAlignment="1" applyProtection="1">
      <alignment horizontal="right" vertical="center"/>
      <protection locked="0"/>
    </xf>
    <xf numFmtId="194" fontId="12" fillId="183" borderId="17" xfId="5" applyNumberFormat="1" applyFont="1" applyFill="1" applyBorder="1" applyAlignment="1" applyProtection="1">
      <alignment horizontal="center" vertical="center"/>
      <protection locked="0"/>
    </xf>
    <xf numFmtId="190" fontId="12" fillId="183" borderId="4" xfId="5" applyNumberFormat="1" applyFont="1" applyFill="1" applyBorder="1" applyAlignment="1" applyProtection="1">
      <alignment horizontal="center" vertical="center"/>
      <protection locked="0"/>
    </xf>
    <xf numFmtId="9" fontId="14" fillId="2206" borderId="9" xfId="5" applyNumberFormat="1" applyFont="1" applyFill="1" applyBorder="1" applyAlignment="1">
      <alignment horizontal="center" vertical="center"/>
    </xf>
    <xf numFmtId="0" fontId="7" fillId="6" borderId="0" xfId="10" applyFont="1" applyFill="1" applyAlignment="1">
      <alignment horizontal="centerContinuous" vertical="center"/>
    </xf>
    <xf numFmtId="0" fontId="1" fillId="2206" borderId="0" xfId="5" applyFill="1" applyAlignment="1">
      <alignment horizontal="centerContinuous" vertical="center" wrapText="1"/>
    </xf>
    <xf numFmtId="0" fontId="14" fillId="2206" borderId="0" xfId="10" applyFont="1" applyFill="1" applyAlignment="1">
      <alignment horizontal="right" vertical="center"/>
    </xf>
    <xf numFmtId="164" fontId="279" fillId="289" borderId="91" xfId="10" applyNumberFormat="1" applyFont="1" applyFill="1" applyBorder="1" applyAlignment="1">
      <alignment horizontal="center" vertical="center"/>
    </xf>
    <xf numFmtId="9" fontId="288" fillId="2206" borderId="9" xfId="5" applyNumberFormat="1" applyFont="1" applyFill="1" applyBorder="1" applyAlignment="1">
      <alignment horizontal="center" vertical="center"/>
    </xf>
    <xf numFmtId="172" fontId="18" fillId="2207" borderId="4" xfId="5" applyNumberFormat="1" applyFont="1" applyFill="1" applyBorder="1" applyAlignment="1">
      <alignment horizontal="centerContinuous" vertical="center" wrapText="1"/>
    </xf>
    <xf numFmtId="195" fontId="281" fillId="183" borderId="9" xfId="5" applyNumberFormat="1" applyFont="1" applyFill="1" applyBorder="1" applyAlignment="1">
      <alignment horizontal="center" vertical="center"/>
    </xf>
    <xf numFmtId="0" fontId="23" fillId="183" borderId="0" xfId="10" applyFont="1" applyFill="1" applyAlignment="1">
      <alignment horizontal="left" vertical="center"/>
    </xf>
    <xf numFmtId="189" fontId="7" fillId="6" borderId="92" xfId="5" applyNumberFormat="1" applyFont="1" applyFill="1" applyBorder="1" applyAlignment="1" applyProtection="1">
      <alignment horizontal="center" vertical="center"/>
      <protection locked="0"/>
    </xf>
    <xf numFmtId="190" fontId="276" fillId="289" borderId="0" xfId="5" applyNumberFormat="1" applyFont="1" applyFill="1" applyAlignment="1" applyProtection="1">
      <alignment horizontal="center" vertical="center"/>
      <protection locked="0"/>
    </xf>
    <xf numFmtId="189" fontId="7" fillId="6" borderId="4" xfId="5" applyNumberFormat="1" applyFont="1" applyFill="1" applyBorder="1" applyAlignment="1" applyProtection="1">
      <alignment horizontal="center" vertical="center"/>
      <protection locked="0"/>
    </xf>
    <xf numFmtId="194" fontId="13" fillId="167" borderId="20" xfId="5" applyNumberFormat="1" applyFont="1" applyFill="1" applyBorder="1" applyAlignment="1" applyProtection="1">
      <alignment horizontal="center" vertical="center"/>
      <protection locked="0"/>
    </xf>
    <xf numFmtId="189" fontId="7" fillId="6" borderId="0" xfId="5" applyNumberFormat="1" applyFont="1" applyFill="1" applyAlignment="1" applyProtection="1">
      <alignment horizontal="center" vertical="center"/>
      <protection locked="0"/>
    </xf>
    <xf numFmtId="190" fontId="276" fillId="183" borderId="0" xfId="5" applyNumberFormat="1" applyFont="1" applyFill="1" applyAlignment="1" applyProtection="1">
      <alignment horizontal="center" vertical="center"/>
      <protection locked="0"/>
    </xf>
    <xf numFmtId="0" fontId="68" fillId="3" borderId="8" xfId="22" applyFill="1" applyBorder="1" applyAlignment="1">
      <alignment vertical="center"/>
    </xf>
    <xf numFmtId="0" fontId="42" fillId="3" borderId="8" xfId="21" applyFont="1" applyFill="1" applyBorder="1" applyAlignment="1">
      <alignment horizontal="center" vertical="center"/>
    </xf>
    <xf numFmtId="0" fontId="1" fillId="0" borderId="8" xfId="0" applyFont="1" applyBorder="1"/>
    <xf numFmtId="0" fontId="1" fillId="0" borderId="23" xfId="0" applyFont="1" applyBorder="1"/>
    <xf numFmtId="0" fontId="10" fillId="3" borderId="8" xfId="2" applyFont="1" applyFill="1" applyBorder="1" applyAlignment="1" applyProtection="1">
      <alignment horizontal="center" vertical="center"/>
      <protection hidden="1"/>
    </xf>
    <xf numFmtId="0" fontId="95" fillId="3" borderId="8" xfId="5" applyFont="1" applyFill="1" applyBorder="1" applyAlignment="1">
      <alignment horizontal="center"/>
    </xf>
    <xf numFmtId="0" fontId="95" fillId="3" borderId="0" xfId="5" applyFont="1" applyFill="1" applyAlignment="1">
      <alignment horizontal="left"/>
    </xf>
    <xf numFmtId="198" fontId="25" fillId="3" borderId="0" xfId="2" applyNumberFormat="1" applyFont="1" applyFill="1" applyAlignment="1" applyProtection="1">
      <alignment horizontal="center" vertical="center"/>
      <protection hidden="1"/>
    </xf>
    <xf numFmtId="168" fontId="30" fillId="3" borderId="0" xfId="2" applyNumberFormat="1" applyFont="1" applyFill="1" applyAlignment="1" applyProtection="1">
      <alignment horizontal="center" vertical="center"/>
      <protection hidden="1"/>
    </xf>
    <xf numFmtId="164" fontId="10" fillId="4" borderId="4" xfId="21" applyNumberFormat="1" applyFont="1" applyFill="1" applyBorder="1" applyAlignment="1">
      <alignment horizontal="center" vertical="center"/>
    </xf>
    <xf numFmtId="195" fontId="281" fillId="183" borderId="93" xfId="5" applyNumberFormat="1" applyFont="1" applyFill="1" applyBorder="1" applyAlignment="1">
      <alignment horizontal="center" vertical="center"/>
    </xf>
    <xf numFmtId="0" fontId="23" fillId="183" borderId="18" xfId="10" applyFont="1" applyFill="1" applyBorder="1" applyAlignment="1">
      <alignment horizontal="left" vertical="center"/>
    </xf>
    <xf numFmtId="189" fontId="7" fillId="6" borderId="18" xfId="5" applyNumberFormat="1" applyFont="1" applyFill="1" applyBorder="1" applyAlignment="1" applyProtection="1">
      <alignment horizontal="center" vertical="center"/>
      <protection locked="0"/>
    </xf>
    <xf numFmtId="190" fontId="276" fillId="183" borderId="18" xfId="5" applyNumberFormat="1" applyFont="1" applyFill="1" applyBorder="1" applyAlignment="1" applyProtection="1">
      <alignment horizontal="center" vertical="center"/>
      <protection locked="0"/>
    </xf>
    <xf numFmtId="189" fontId="7" fillId="6" borderId="20" xfId="5" applyNumberFormat="1" applyFont="1" applyFill="1" applyBorder="1" applyAlignment="1" applyProtection="1">
      <alignment horizontal="center" vertical="center"/>
      <protection locked="0"/>
    </xf>
    <xf numFmtId="0" fontId="13" fillId="3" borderId="0" xfId="2" applyFont="1" applyFill="1" applyAlignment="1">
      <alignment horizontal="left" vertical="center"/>
    </xf>
    <xf numFmtId="0" fontId="1" fillId="3" borderId="0" xfId="5" applyFill="1"/>
    <xf numFmtId="0" fontId="3" fillId="3" borderId="0" xfId="5" applyFont="1" applyFill="1"/>
    <xf numFmtId="0" fontId="98" fillId="3" borderId="0" xfId="2" applyFont="1" applyFill="1" applyAlignment="1">
      <alignment horizontal="center" vertical="center" wrapText="1"/>
    </xf>
    <xf numFmtId="0" fontId="98" fillId="3" borderId="4" xfId="2" applyFont="1" applyFill="1" applyBorder="1" applyAlignment="1">
      <alignment horizontal="center" vertical="center" wrapText="1"/>
    </xf>
    <xf numFmtId="0" fontId="24" fillId="2" borderId="17" xfId="2" applyFont="1" applyFill="1" applyBorder="1" applyAlignment="1">
      <alignment horizontal="center" vertical="center"/>
    </xf>
    <xf numFmtId="0" fontId="24" fillId="6" borderId="38" xfId="2" applyFont="1" applyFill="1" applyBorder="1" applyAlignment="1">
      <alignment horizontal="center" vertical="center"/>
    </xf>
    <xf numFmtId="0" fontId="20" fillId="0" borderId="0" xfId="0" applyFont="1"/>
    <xf numFmtId="0" fontId="290" fillId="0" borderId="0" xfId="0" applyFont="1"/>
    <xf numFmtId="0" fontId="158" fillId="0" borderId="0" xfId="0" applyFont="1"/>
    <xf numFmtId="0" fontId="47" fillId="0" borderId="0" xfId="0" applyFont="1"/>
    <xf numFmtId="0" fontId="120" fillId="32" borderId="26" xfId="0" applyFont="1" applyFill="1" applyBorder="1" applyAlignment="1">
      <alignment horizontal="center" vertical="center" wrapText="1"/>
    </xf>
    <xf numFmtId="0" fontId="120" fillId="98" borderId="26" xfId="0" applyFont="1" applyFill="1" applyBorder="1" applyAlignment="1">
      <alignment horizontal="center" vertical="center" wrapText="1"/>
    </xf>
    <xf numFmtId="0" fontId="84" fillId="74" borderId="26" xfId="0" applyFont="1" applyFill="1" applyBorder="1" applyAlignment="1">
      <alignment horizontal="center" vertical="center" wrapText="1"/>
    </xf>
    <xf numFmtId="0" fontId="8" fillId="105" borderId="27" xfId="0" applyFont="1" applyFill="1" applyBorder="1" applyAlignment="1">
      <alignment horizontal="center" vertical="center"/>
    </xf>
    <xf numFmtId="0" fontId="8" fillId="105" borderId="28" xfId="0" applyFont="1" applyFill="1" applyBorder="1" applyAlignment="1">
      <alignment horizontal="center" vertical="center"/>
    </xf>
    <xf numFmtId="0" fontId="296" fillId="159" borderId="26" xfId="0" applyFont="1" applyFill="1" applyBorder="1" applyAlignment="1">
      <alignment horizontal="center" vertical="center"/>
    </xf>
    <xf numFmtId="0" fontId="16" fillId="29" borderId="26" xfId="0" applyFont="1" applyFill="1" applyBorder="1" applyAlignment="1">
      <alignment horizontal="left" vertical="center" wrapText="1"/>
    </xf>
    <xf numFmtId="0" fontId="40" fillId="29" borderId="26" xfId="0" applyFont="1" applyFill="1" applyBorder="1" applyAlignment="1">
      <alignment horizontal="left" vertical="center" wrapText="1"/>
    </xf>
    <xf numFmtId="0" fontId="20" fillId="29" borderId="26" xfId="0" applyFont="1" applyFill="1" applyBorder="1" applyAlignment="1">
      <alignment horizontal="left" vertical="center" wrapText="1"/>
    </xf>
    <xf numFmtId="0" fontId="297" fillId="29" borderId="26" xfId="0" applyFont="1" applyFill="1" applyBorder="1" applyAlignment="1">
      <alignment horizontal="center" vertical="center"/>
    </xf>
    <xf numFmtId="0" fontId="59" fillId="100" borderId="26" xfId="0" applyFont="1" applyFill="1" applyBorder="1" applyAlignment="1">
      <alignment horizontal="center" vertical="center"/>
    </xf>
    <xf numFmtId="0" fontId="59" fillId="101" borderId="26" xfId="0" applyFont="1" applyFill="1" applyBorder="1" applyAlignment="1">
      <alignment horizontal="center" vertical="center"/>
    </xf>
    <xf numFmtId="0" fontId="59" fillId="122" borderId="26" xfId="0" applyFont="1" applyFill="1" applyBorder="1" applyAlignment="1">
      <alignment horizontal="center" vertical="center"/>
    </xf>
    <xf numFmtId="0" fontId="59" fillId="115" borderId="26" xfId="0" applyFont="1" applyFill="1" applyBorder="1" applyAlignment="1">
      <alignment horizontal="center" vertical="center"/>
    </xf>
    <xf numFmtId="0" fontId="59" fillId="141" borderId="26" xfId="0" applyFont="1" applyFill="1" applyBorder="1" applyAlignment="1">
      <alignment horizontal="center" vertical="center"/>
    </xf>
    <xf numFmtId="0" fontId="59" fillId="157" borderId="26" xfId="0" applyFont="1" applyFill="1" applyBorder="1" applyAlignment="1">
      <alignment horizontal="center" vertical="center"/>
    </xf>
    <xf numFmtId="0" fontId="59" fillId="103" borderId="26" xfId="0" applyFont="1" applyFill="1" applyBorder="1" applyAlignment="1">
      <alignment horizontal="center" vertical="center"/>
    </xf>
    <xf numFmtId="0" fontId="59" fillId="104" borderId="26" xfId="0" applyFont="1" applyFill="1" applyBorder="1" applyAlignment="1">
      <alignment horizontal="center" vertical="center"/>
    </xf>
    <xf numFmtId="0" fontId="59" fillId="106" borderId="26" xfId="0" applyFont="1" applyFill="1" applyBorder="1" applyAlignment="1">
      <alignment horizontal="center" vertical="center"/>
    </xf>
    <xf numFmtId="0" fontId="59" fillId="64" borderId="26" xfId="0" applyFont="1" applyFill="1" applyBorder="1" applyAlignment="1">
      <alignment horizontal="center" vertical="center"/>
    </xf>
    <xf numFmtId="0" fontId="297" fillId="32" borderId="26" xfId="0" applyFont="1" applyFill="1" applyBorder="1" applyAlignment="1">
      <alignment horizontal="center" vertical="center"/>
    </xf>
    <xf numFmtId="0" fontId="59" fillId="107" borderId="26" xfId="0" applyFont="1" applyFill="1" applyBorder="1" applyAlignment="1">
      <alignment horizontal="center" vertical="center"/>
    </xf>
    <xf numFmtId="0" fontId="59" fillId="108" borderId="26" xfId="0" applyFont="1" applyFill="1" applyBorder="1" applyAlignment="1">
      <alignment horizontal="center" vertical="center"/>
    </xf>
    <xf numFmtId="0" fontId="59" fillId="159" borderId="26" xfId="0" applyFont="1" applyFill="1" applyBorder="1" applyAlignment="1">
      <alignment horizontal="center" vertical="center"/>
    </xf>
    <xf numFmtId="0" fontId="59" fillId="110" borderId="26" xfId="0" applyFont="1" applyFill="1" applyBorder="1" applyAlignment="1">
      <alignment horizontal="center" vertical="center"/>
    </xf>
    <xf numFmtId="0" fontId="59" fillId="98" borderId="26" xfId="0" applyFont="1" applyFill="1" applyBorder="1" applyAlignment="1">
      <alignment horizontal="center" vertical="center"/>
    </xf>
    <xf numFmtId="0" fontId="59" fillId="111" borderId="26" xfId="0" applyFont="1" applyFill="1" applyBorder="1" applyAlignment="1">
      <alignment horizontal="center" vertical="center"/>
    </xf>
    <xf numFmtId="0" fontId="59" fillId="112" borderId="26" xfId="0" applyFont="1" applyFill="1" applyBorder="1" applyAlignment="1">
      <alignment horizontal="center" vertical="center"/>
    </xf>
    <xf numFmtId="0" fontId="59" fillId="38" borderId="26" xfId="0" applyFont="1" applyFill="1" applyBorder="1" applyAlignment="1">
      <alignment horizontal="center" vertical="center"/>
    </xf>
    <xf numFmtId="0" fontId="59" fillId="113" borderId="26" xfId="0" applyFont="1" applyFill="1" applyBorder="1" applyAlignment="1">
      <alignment horizontal="center" vertical="center"/>
    </xf>
    <xf numFmtId="0" fontId="59" fillId="36" borderId="26" xfId="0" applyFont="1" applyFill="1" applyBorder="1" applyAlignment="1">
      <alignment horizontal="center" vertical="center"/>
    </xf>
    <xf numFmtId="0" fontId="59" fillId="114" borderId="26" xfId="0" applyFont="1" applyFill="1" applyBorder="1" applyAlignment="1">
      <alignment horizontal="center" vertical="center"/>
    </xf>
    <xf numFmtId="0" fontId="59" fillId="116" borderId="26" xfId="0" applyFont="1" applyFill="1" applyBorder="1" applyAlignment="1">
      <alignment horizontal="center" vertical="center"/>
    </xf>
    <xf numFmtId="0" fontId="59" fillId="76" borderId="26" xfId="0" applyFont="1" applyFill="1" applyBorder="1" applyAlignment="1">
      <alignment horizontal="center" vertical="center"/>
    </xf>
    <xf numFmtId="0" fontId="59" fillId="78" borderId="26" xfId="0" applyFont="1" applyFill="1" applyBorder="1" applyAlignment="1">
      <alignment horizontal="center" vertical="center"/>
    </xf>
    <xf numFmtId="0" fontId="59" fillId="117" borderId="26" xfId="0" applyFont="1" applyFill="1" applyBorder="1" applyAlignment="1">
      <alignment horizontal="center" vertical="center"/>
    </xf>
    <xf numFmtId="0" fontId="59" fillId="53" borderId="26" xfId="0" applyFont="1" applyFill="1" applyBorder="1" applyAlignment="1">
      <alignment horizontal="center" vertical="center"/>
    </xf>
    <xf numFmtId="0" fontId="59" fillId="118" borderId="26" xfId="0" applyFont="1" applyFill="1" applyBorder="1" applyAlignment="1">
      <alignment horizontal="center" vertical="center"/>
    </xf>
    <xf numFmtId="0" fontId="59" fillId="87" borderId="26" xfId="0" applyFont="1" applyFill="1" applyBorder="1" applyAlignment="1">
      <alignment horizontal="center" vertical="center"/>
    </xf>
    <xf numFmtId="0" fontId="59" fillId="119" borderId="26" xfId="0" applyFont="1" applyFill="1" applyBorder="1" applyAlignment="1">
      <alignment horizontal="center" vertical="center"/>
    </xf>
    <xf numFmtId="0" fontId="59" fillId="32" borderId="26" xfId="0" applyFont="1" applyFill="1" applyBorder="1" applyAlignment="1">
      <alignment horizontal="center" vertical="center"/>
    </xf>
    <xf numFmtId="0" fontId="59" fillId="84" borderId="26" xfId="0" applyFont="1" applyFill="1" applyBorder="1" applyAlignment="1">
      <alignment horizontal="center" vertical="center"/>
    </xf>
    <xf numFmtId="0" fontId="59" fillId="123" borderId="26" xfId="0" applyFont="1" applyFill="1" applyBorder="1" applyAlignment="1">
      <alignment horizontal="center" vertical="center"/>
    </xf>
    <xf numFmtId="0" fontId="59" fillId="125" borderId="26" xfId="0" applyFont="1" applyFill="1" applyBorder="1" applyAlignment="1">
      <alignment horizontal="center" vertical="center"/>
    </xf>
    <xf numFmtId="0" fontId="59" fillId="126" borderId="26" xfId="0" applyFont="1" applyFill="1" applyBorder="1" applyAlignment="1">
      <alignment horizontal="center" vertical="center"/>
    </xf>
    <xf numFmtId="0" fontId="59" fillId="127" borderId="26" xfId="0" applyFont="1" applyFill="1" applyBorder="1" applyAlignment="1">
      <alignment horizontal="center" vertical="center"/>
    </xf>
    <xf numFmtId="0" fontId="59" fillId="128" borderId="26" xfId="0" applyFont="1" applyFill="1" applyBorder="1" applyAlignment="1">
      <alignment horizontal="center" vertical="center"/>
    </xf>
    <xf numFmtId="0" fontId="59" fillId="34" borderId="26" xfId="0" applyFont="1" applyFill="1" applyBorder="1" applyAlignment="1">
      <alignment horizontal="center" vertical="center"/>
    </xf>
    <xf numFmtId="0" fontId="59" fillId="30" borderId="26" xfId="0" applyFont="1" applyFill="1" applyBorder="1" applyAlignment="1">
      <alignment horizontal="center" vertical="center"/>
    </xf>
    <xf numFmtId="0" fontId="59" fillId="31" borderId="26" xfId="0" applyFont="1" applyFill="1" applyBorder="1" applyAlignment="1">
      <alignment horizontal="center" vertical="center"/>
    </xf>
    <xf numFmtId="0" fontId="59" fillId="131" borderId="26" xfId="0" applyFont="1" applyFill="1" applyBorder="1" applyAlignment="1">
      <alignment horizontal="center" vertical="center"/>
    </xf>
    <xf numFmtId="0" fontId="59" fillId="28" borderId="26" xfId="0" applyFont="1" applyFill="1" applyBorder="1" applyAlignment="1">
      <alignment horizontal="center" vertical="center"/>
    </xf>
    <xf numFmtId="0" fontId="59" fillId="133" borderId="26" xfId="0" applyFont="1" applyFill="1" applyBorder="1" applyAlignment="1">
      <alignment horizontal="center" vertical="center"/>
    </xf>
    <xf numFmtId="0" fontId="59" fillId="135" borderId="26" xfId="0" applyFont="1" applyFill="1" applyBorder="1" applyAlignment="1">
      <alignment horizontal="center" vertical="center"/>
    </xf>
    <xf numFmtId="0" fontId="59" fillId="136" borderId="26" xfId="0" applyFont="1" applyFill="1" applyBorder="1" applyAlignment="1">
      <alignment horizontal="center" vertical="center"/>
    </xf>
    <xf numFmtId="0" fontId="59" fillId="37" borderId="26" xfId="0" applyFont="1" applyFill="1" applyBorder="1" applyAlignment="1">
      <alignment horizontal="center" vertical="center"/>
    </xf>
    <xf numFmtId="0" fontId="59" fillId="29" borderId="26" xfId="0" applyFont="1" applyFill="1" applyBorder="1" applyAlignment="1">
      <alignment horizontal="center" vertical="center"/>
    </xf>
    <xf numFmtId="0" fontId="59" fillId="137" borderId="26" xfId="0" applyFont="1" applyFill="1" applyBorder="1" applyAlignment="1">
      <alignment horizontal="center" vertical="center"/>
    </xf>
    <xf numFmtId="0" fontId="59" fillId="73" borderId="26" xfId="0" applyFont="1" applyFill="1" applyBorder="1" applyAlignment="1">
      <alignment horizontal="center" vertical="center"/>
    </xf>
    <xf numFmtId="0" fontId="59" fillId="44" borderId="26" xfId="0" applyFont="1" applyFill="1" applyBorder="1" applyAlignment="1">
      <alignment horizontal="center" vertical="center"/>
    </xf>
    <xf numFmtId="0" fontId="59" fillId="41" borderId="26" xfId="0" applyFont="1" applyFill="1" applyBorder="1" applyAlignment="1">
      <alignment horizontal="center" vertical="center"/>
    </xf>
    <xf numFmtId="0" fontId="59" fillId="139" borderId="26" xfId="0" applyFont="1" applyFill="1" applyBorder="1" applyAlignment="1">
      <alignment horizontal="center" vertical="center"/>
    </xf>
    <xf numFmtId="0" fontId="59" fillId="140" borderId="26" xfId="0" applyFont="1" applyFill="1" applyBorder="1" applyAlignment="1">
      <alignment horizontal="center" vertical="center"/>
    </xf>
    <xf numFmtId="0" fontId="59" fillId="142" borderId="26" xfId="0" applyFont="1" applyFill="1" applyBorder="1" applyAlignment="1">
      <alignment horizontal="center" vertical="center"/>
    </xf>
    <xf numFmtId="0" fontId="59" fillId="144" borderId="26" xfId="0" applyFont="1" applyFill="1" applyBorder="1" applyAlignment="1">
      <alignment horizontal="center" vertical="center"/>
    </xf>
    <xf numFmtId="0" fontId="59" fillId="145" borderId="26" xfId="0" applyFont="1" applyFill="1" applyBorder="1" applyAlignment="1">
      <alignment horizontal="center" vertical="center"/>
    </xf>
    <xf numFmtId="0" fontId="59" fillId="96" borderId="26" xfId="0" applyFont="1" applyFill="1" applyBorder="1" applyAlignment="1">
      <alignment horizontal="center" vertical="center"/>
    </xf>
    <xf numFmtId="0" fontId="59" fillId="147" borderId="26" xfId="0" applyFont="1" applyFill="1" applyBorder="1" applyAlignment="1">
      <alignment horizontal="center" vertical="center"/>
    </xf>
    <xf numFmtId="0" fontId="59" fillId="149" borderId="26" xfId="0" applyFont="1" applyFill="1" applyBorder="1" applyAlignment="1">
      <alignment horizontal="center" vertical="center"/>
    </xf>
    <xf numFmtId="0" fontId="59" fillId="151" borderId="26" xfId="0" applyFont="1" applyFill="1" applyBorder="1" applyAlignment="1">
      <alignment horizontal="center" vertical="center"/>
    </xf>
    <xf numFmtId="0" fontId="59" fillId="152" borderId="26" xfId="0" applyFont="1" applyFill="1" applyBorder="1" applyAlignment="1">
      <alignment horizontal="center" vertical="center"/>
    </xf>
    <xf numFmtId="0" fontId="59" fillId="153" borderId="26" xfId="0" applyFont="1" applyFill="1" applyBorder="1" applyAlignment="1">
      <alignment horizontal="center" vertical="center"/>
    </xf>
    <xf numFmtId="0" fontId="59" fillId="154" borderId="26" xfId="0" applyFont="1" applyFill="1" applyBorder="1" applyAlignment="1">
      <alignment horizontal="center" vertical="center"/>
    </xf>
    <xf numFmtId="0" fontId="59" fillId="35" borderId="26" xfId="0" applyFont="1" applyFill="1" applyBorder="1" applyAlignment="1">
      <alignment horizontal="center" vertical="center"/>
    </xf>
    <xf numFmtId="0" fontId="59" fillId="80" borderId="26" xfId="0" applyFont="1" applyFill="1" applyBorder="1" applyAlignment="1">
      <alignment horizontal="center" vertical="center"/>
    </xf>
    <xf numFmtId="0" fontId="59" fillId="156" borderId="26" xfId="0" applyFont="1" applyFill="1" applyBorder="1" applyAlignment="1">
      <alignment horizontal="center" vertical="center"/>
    </xf>
    <xf numFmtId="0" fontId="59" fillId="63" borderId="26" xfId="0" applyFont="1" applyFill="1" applyBorder="1" applyAlignment="1">
      <alignment horizontal="center" vertical="center"/>
    </xf>
    <xf numFmtId="0" fontId="59" fillId="91" borderId="26" xfId="0" applyFont="1" applyFill="1" applyBorder="1" applyAlignment="1">
      <alignment horizontal="center" vertical="center"/>
    </xf>
    <xf numFmtId="0" fontId="9" fillId="99" borderId="26" xfId="0" applyFont="1" applyFill="1" applyBorder="1" applyAlignment="1">
      <alignment horizontal="center" vertical="center"/>
    </xf>
    <xf numFmtId="0" fontId="9" fillId="72" borderId="26" xfId="0" applyFont="1" applyFill="1" applyBorder="1" applyAlignment="1">
      <alignment horizontal="center" vertical="center"/>
    </xf>
    <xf numFmtId="0" fontId="9" fillId="43" borderId="26" xfId="0" applyFont="1" applyFill="1" applyBorder="1" applyAlignment="1">
      <alignment horizontal="center" vertical="center"/>
    </xf>
    <xf numFmtId="0" fontId="9" fillId="75" borderId="26" xfId="0" applyFont="1" applyFill="1" applyBorder="1" applyAlignment="1">
      <alignment horizontal="center" vertical="center"/>
    </xf>
    <xf numFmtId="0" fontId="9" fillId="85" borderId="26" xfId="0" applyFont="1" applyFill="1" applyBorder="1" applyAlignment="1">
      <alignment horizontal="center" vertical="center"/>
    </xf>
    <xf numFmtId="0" fontId="9" fillId="124" borderId="26" xfId="0" applyFont="1" applyFill="1" applyBorder="1" applyAlignment="1">
      <alignment horizontal="center" vertical="center"/>
    </xf>
    <xf numFmtId="0" fontId="9" fillId="130" borderId="26" xfId="0" applyFont="1" applyFill="1" applyBorder="1" applyAlignment="1">
      <alignment horizontal="center" vertical="center"/>
    </xf>
    <xf numFmtId="0" fontId="9" fillId="74" borderId="26" xfId="0" applyFont="1" applyFill="1" applyBorder="1" applyAlignment="1">
      <alignment horizontal="center" vertical="center"/>
    </xf>
    <xf numFmtId="0" fontId="9" fillId="109" borderId="26" xfId="0" applyFont="1" applyFill="1" applyBorder="1" applyAlignment="1">
      <alignment horizontal="center" vertical="center"/>
    </xf>
    <xf numFmtId="0" fontId="9" fillId="143" borderId="26" xfId="0" applyFont="1" applyFill="1" applyBorder="1" applyAlignment="1">
      <alignment horizontal="center" vertical="center"/>
    </xf>
    <xf numFmtId="0" fontId="9" fillId="150" borderId="26" xfId="0" applyFont="1" applyFill="1" applyBorder="1" applyAlignment="1">
      <alignment horizontal="center" vertical="center"/>
    </xf>
    <xf numFmtId="0" fontId="9" fillId="102" borderId="26" xfId="0" applyFont="1" applyFill="1" applyBorder="1" applyAlignment="1">
      <alignment horizontal="center" vertical="center"/>
    </xf>
    <xf numFmtId="0" fontId="9" fillId="86" borderId="26" xfId="0" applyFont="1" applyFill="1" applyBorder="1" applyAlignment="1">
      <alignment horizontal="center" vertical="center"/>
    </xf>
    <xf numFmtId="0" fontId="9" fillId="71" borderId="26" xfId="0" applyFont="1" applyFill="1" applyBorder="1" applyAlignment="1">
      <alignment horizontal="center" vertical="center"/>
    </xf>
    <xf numFmtId="0" fontId="9" fillId="120" borderId="26" xfId="0" applyFont="1" applyFill="1" applyBorder="1" applyAlignment="1">
      <alignment horizontal="center" vertical="center"/>
    </xf>
    <xf numFmtId="0" fontId="9" fillId="95" borderId="26" xfId="0" applyFont="1" applyFill="1" applyBorder="1" applyAlignment="1">
      <alignment horizontal="center" vertical="center"/>
    </xf>
    <xf numFmtId="0" fontId="9" fillId="132" borderId="26" xfId="0" applyFont="1" applyFill="1" applyBorder="1" applyAlignment="1">
      <alignment horizontal="center" vertical="center"/>
    </xf>
    <xf numFmtId="0" fontId="9" fillId="146" borderId="26" xfId="0" applyFont="1" applyFill="1" applyBorder="1" applyAlignment="1">
      <alignment horizontal="center" vertical="center"/>
    </xf>
    <xf numFmtId="0" fontId="9" fillId="94" borderId="26" xfId="0" applyFont="1" applyFill="1" applyBorder="1" applyAlignment="1">
      <alignment horizontal="center" vertical="center"/>
    </xf>
    <xf numFmtId="0" fontId="9" fillId="65" borderId="26" xfId="0" applyFont="1" applyFill="1" applyBorder="1" applyAlignment="1">
      <alignment horizontal="center" vertical="center"/>
    </xf>
    <xf numFmtId="0" fontId="9" fillId="62" borderId="26" xfId="0" applyFont="1" applyFill="1" applyBorder="1" applyAlignment="1">
      <alignment horizontal="center" vertical="center"/>
    </xf>
    <xf numFmtId="0" fontId="9" fillId="105" borderId="26" xfId="0" applyFont="1" applyFill="1" applyBorder="1" applyAlignment="1">
      <alignment horizontal="center" vertical="center"/>
    </xf>
    <xf numFmtId="0" fontId="9" fillId="82" borderId="26" xfId="0" applyFont="1" applyFill="1" applyBorder="1" applyAlignment="1">
      <alignment horizontal="center" vertical="center"/>
    </xf>
    <xf numFmtId="0" fontId="9" fillId="81" borderId="26" xfId="0" applyFont="1" applyFill="1" applyBorder="1" applyAlignment="1">
      <alignment horizontal="center" vertical="center"/>
    </xf>
    <xf numFmtId="0" fontId="9" fillId="121" borderId="26" xfId="0" applyFont="1" applyFill="1" applyBorder="1" applyAlignment="1">
      <alignment horizontal="center" vertical="center"/>
    </xf>
    <xf numFmtId="0" fontId="9" fillId="129" borderId="26" xfId="0" applyFont="1" applyFill="1" applyBorder="1" applyAlignment="1">
      <alignment horizontal="center" vertical="center"/>
    </xf>
    <xf numFmtId="0" fontId="9" fillId="134" borderId="26" xfId="0" applyFont="1" applyFill="1" applyBorder="1" applyAlignment="1">
      <alignment horizontal="center" vertical="center"/>
    </xf>
    <xf numFmtId="0" fontId="9" fillId="138" borderId="26" xfId="0" applyFont="1" applyFill="1" applyBorder="1" applyAlignment="1">
      <alignment horizontal="center" vertical="center"/>
    </xf>
    <xf numFmtId="0" fontId="9" fillId="148" borderId="26" xfId="0" applyFont="1" applyFill="1" applyBorder="1" applyAlignment="1">
      <alignment horizontal="center" vertical="center"/>
    </xf>
    <xf numFmtId="0" fontId="9" fillId="155" borderId="26" xfId="0" applyFont="1" applyFill="1" applyBorder="1" applyAlignment="1">
      <alignment horizontal="center" vertical="center"/>
    </xf>
    <xf numFmtId="0" fontId="0" fillId="29" borderId="101" xfId="0" applyFill="1" applyBorder="1"/>
    <xf numFmtId="193" fontId="298" fillId="29" borderId="101" xfId="0" applyNumberFormat="1" applyFont="1" applyFill="1" applyBorder="1" applyAlignment="1">
      <alignment horizontal="right" vertical="center"/>
    </xf>
    <xf numFmtId="0" fontId="298" fillId="29" borderId="101" xfId="0" applyFont="1" applyFill="1" applyBorder="1" applyAlignment="1">
      <alignment horizontal="right" vertical="center"/>
    </xf>
    <xf numFmtId="0" fontId="44" fillId="2211" borderId="26" xfId="0" applyFont="1" applyFill="1" applyBorder="1" applyAlignment="1">
      <alignment horizontal="left" vertical="center" wrapText="1"/>
    </xf>
    <xf numFmtId="0" fontId="44" fillId="2211" borderId="26" xfId="0" applyFont="1" applyFill="1" applyBorder="1" applyAlignment="1">
      <alignment horizontal="center" vertical="center"/>
    </xf>
    <xf numFmtId="193" fontId="44" fillId="2211" borderId="26" xfId="0" applyNumberFormat="1" applyFont="1" applyFill="1" applyBorder="1" applyAlignment="1">
      <alignment horizontal="right" vertical="center"/>
    </xf>
    <xf numFmtId="1" fontId="44" fillId="2211" borderId="26" xfId="0" applyNumberFormat="1" applyFont="1" applyFill="1" applyBorder="1" applyAlignment="1">
      <alignment horizontal="right" vertical="center"/>
    </xf>
    <xf numFmtId="0" fontId="44" fillId="29" borderId="26" xfId="0" applyFont="1" applyFill="1" applyBorder="1" applyAlignment="1">
      <alignment horizontal="left" vertical="center" wrapText="1"/>
    </xf>
    <xf numFmtId="0" fontId="44" fillId="29" borderId="26" xfId="0" applyFont="1" applyFill="1" applyBorder="1" applyAlignment="1">
      <alignment horizontal="center" vertical="center"/>
    </xf>
    <xf numFmtId="193" fontId="44" fillId="29" borderId="26" xfId="0" applyNumberFormat="1" applyFont="1" applyFill="1" applyBorder="1" applyAlignment="1">
      <alignment horizontal="right" vertical="center"/>
    </xf>
    <xf numFmtId="1" fontId="44" fillId="29" borderId="26" xfId="0" applyNumberFormat="1" applyFont="1" applyFill="1" applyBorder="1" applyAlignment="1">
      <alignment horizontal="right" vertical="center"/>
    </xf>
    <xf numFmtId="0" fontId="84" fillId="2212" borderId="26" xfId="0" applyFont="1" applyFill="1" applyBorder="1" applyAlignment="1">
      <alignment horizontal="center" vertical="center" wrapText="1"/>
    </xf>
    <xf numFmtId="0" fontId="84" fillId="2212" borderId="26" xfId="0" applyFont="1" applyFill="1" applyBorder="1" applyAlignment="1">
      <alignment horizontal="left" vertical="center" wrapText="1"/>
    </xf>
    <xf numFmtId="0" fontId="44" fillId="2216" borderId="26" xfId="0" applyFont="1" applyFill="1" applyBorder="1" applyAlignment="1">
      <alignment horizontal="left" vertical="center" wrapText="1"/>
    </xf>
    <xf numFmtId="0" fontId="44" fillId="2216" borderId="26" xfId="0" applyFont="1" applyFill="1" applyBorder="1" applyAlignment="1">
      <alignment horizontal="center" vertical="center"/>
    </xf>
    <xf numFmtId="193" fontId="44" fillId="2216" borderId="26" xfId="0" applyNumberFormat="1" applyFont="1" applyFill="1" applyBorder="1" applyAlignment="1">
      <alignment horizontal="right" vertical="center"/>
    </xf>
    <xf numFmtId="1" fontId="44" fillId="2216" borderId="26" xfId="0" applyNumberFormat="1" applyFont="1" applyFill="1" applyBorder="1" applyAlignment="1">
      <alignment horizontal="right" vertical="center"/>
    </xf>
    <xf numFmtId="0" fontId="84" fillId="2217" borderId="26" xfId="0" applyFont="1" applyFill="1" applyBorder="1" applyAlignment="1">
      <alignment horizontal="center" vertical="center" wrapText="1"/>
    </xf>
    <xf numFmtId="0" fontId="84" fillId="2217" borderId="26" xfId="0" applyFont="1" applyFill="1" applyBorder="1" applyAlignment="1">
      <alignment horizontal="left" vertical="center" wrapText="1"/>
    </xf>
    <xf numFmtId="0" fontId="44" fillId="53" borderId="26" xfId="0" applyFont="1" applyFill="1" applyBorder="1" applyAlignment="1">
      <alignment horizontal="left" vertical="center" wrapText="1"/>
    </xf>
    <xf numFmtId="0" fontId="44" fillId="53" borderId="26" xfId="0" applyFont="1" applyFill="1" applyBorder="1" applyAlignment="1">
      <alignment horizontal="center" vertical="center"/>
    </xf>
    <xf numFmtId="193" fontId="44" fillId="53" borderId="26" xfId="0" applyNumberFormat="1" applyFont="1" applyFill="1" applyBorder="1" applyAlignment="1">
      <alignment horizontal="right" vertical="center"/>
    </xf>
    <xf numFmtId="1" fontId="44" fillId="53" borderId="26" xfId="0" applyNumberFormat="1" applyFont="1" applyFill="1" applyBorder="1" applyAlignment="1">
      <alignment horizontal="right" vertical="center"/>
    </xf>
    <xf numFmtId="0" fontId="84" fillId="2221" borderId="26" xfId="0" applyFont="1" applyFill="1" applyBorder="1" applyAlignment="1">
      <alignment horizontal="center" vertical="center" wrapText="1"/>
    </xf>
    <xf numFmtId="0" fontId="84" fillId="2221" borderId="26" xfId="0" applyFont="1" applyFill="1" applyBorder="1" applyAlignment="1">
      <alignment horizontal="left" vertical="center" wrapText="1"/>
    </xf>
    <xf numFmtId="0" fontId="44" fillId="2225" borderId="26" xfId="0" applyFont="1" applyFill="1" applyBorder="1" applyAlignment="1">
      <alignment horizontal="left" vertical="center" wrapText="1"/>
    </xf>
    <xf numFmtId="0" fontId="44" fillId="2225" borderId="26" xfId="0" applyFont="1" applyFill="1" applyBorder="1" applyAlignment="1">
      <alignment horizontal="center" vertical="center"/>
    </xf>
    <xf numFmtId="193" fontId="44" fillId="2225" borderId="26" xfId="0" applyNumberFormat="1" applyFont="1" applyFill="1" applyBorder="1" applyAlignment="1">
      <alignment horizontal="right" vertical="center"/>
    </xf>
    <xf numFmtId="1" fontId="44" fillId="2225" borderId="26" xfId="0" applyNumberFormat="1" applyFont="1" applyFill="1" applyBorder="1" applyAlignment="1">
      <alignment horizontal="right" vertical="center"/>
    </xf>
    <xf numFmtId="0" fontId="84" fillId="2226" borderId="26" xfId="0" applyFont="1" applyFill="1" applyBorder="1" applyAlignment="1">
      <alignment horizontal="center" vertical="center" wrapText="1"/>
    </xf>
    <xf numFmtId="0" fontId="84" fillId="2226" borderId="26" xfId="0" applyFont="1" applyFill="1" applyBorder="1" applyAlignment="1">
      <alignment horizontal="left" vertical="center" wrapText="1"/>
    </xf>
    <xf numFmtId="0" fontId="44" fillId="2229" borderId="26" xfId="0" applyFont="1" applyFill="1" applyBorder="1" applyAlignment="1">
      <alignment horizontal="left" vertical="center" wrapText="1"/>
    </xf>
    <xf numFmtId="0" fontId="44" fillId="2229" borderId="26" xfId="0" applyFont="1" applyFill="1" applyBorder="1" applyAlignment="1">
      <alignment horizontal="center" vertical="center"/>
    </xf>
    <xf numFmtId="193" fontId="44" fillId="2229" borderId="26" xfId="0" applyNumberFormat="1" applyFont="1" applyFill="1" applyBorder="1" applyAlignment="1">
      <alignment horizontal="right" vertical="center"/>
    </xf>
    <xf numFmtId="1" fontId="44" fillId="2229" borderId="26" xfId="0" applyNumberFormat="1" applyFont="1" applyFill="1" applyBorder="1" applyAlignment="1">
      <alignment horizontal="right" vertical="center"/>
    </xf>
    <xf numFmtId="0" fontId="84" fillId="2230" borderId="26" xfId="0" applyFont="1" applyFill="1" applyBorder="1" applyAlignment="1">
      <alignment horizontal="center" vertical="center" wrapText="1"/>
    </xf>
    <xf numFmtId="0" fontId="84" fillId="2231" borderId="26" xfId="0" applyFont="1" applyFill="1" applyBorder="1" applyAlignment="1">
      <alignment horizontal="center" vertical="center" wrapText="1"/>
    </xf>
    <xf numFmtId="0" fontId="303" fillId="2213" borderId="26" xfId="0" applyFont="1" applyFill="1" applyBorder="1" applyAlignment="1">
      <alignment horizontal="center" vertical="center" wrapText="1"/>
    </xf>
    <xf numFmtId="0" fontId="303" fillId="2211" borderId="26" xfId="0" applyFont="1" applyFill="1" applyBorder="1" applyAlignment="1">
      <alignment horizontal="center" vertical="center" wrapText="1"/>
    </xf>
    <xf numFmtId="0" fontId="84" fillId="2210" borderId="26" xfId="0" applyFont="1" applyFill="1" applyBorder="1" applyAlignment="1">
      <alignment horizontal="center" vertical="center" wrapText="1"/>
    </xf>
    <xf numFmtId="0" fontId="84" fillId="2214" borderId="26" xfId="0" applyFont="1" applyFill="1" applyBorder="1" applyAlignment="1">
      <alignment horizontal="center" vertical="center" wrapText="1"/>
    </xf>
    <xf numFmtId="0" fontId="298" fillId="0" borderId="26" xfId="0" applyFont="1" applyBorder="1" applyAlignment="1">
      <alignment horizontal="left" vertical="center" wrapText="1"/>
    </xf>
    <xf numFmtId="0" fontId="303" fillId="2218" borderId="26" xfId="0" applyFont="1" applyFill="1" applyBorder="1" applyAlignment="1">
      <alignment horizontal="center" vertical="center" wrapText="1"/>
    </xf>
    <xf numFmtId="0" fontId="303" fillId="2216" borderId="26" xfId="0" applyFont="1" applyFill="1" applyBorder="1" applyAlignment="1">
      <alignment horizontal="center" vertical="center" wrapText="1"/>
    </xf>
    <xf numFmtId="0" fontId="84" fillId="2215" borderId="26" xfId="0" applyFont="1" applyFill="1" applyBorder="1" applyAlignment="1">
      <alignment horizontal="center" vertical="center" wrapText="1"/>
    </xf>
    <xf numFmtId="0" fontId="84" fillId="2219" borderId="26" xfId="0" applyFont="1" applyFill="1" applyBorder="1" applyAlignment="1">
      <alignment horizontal="center" vertical="center" wrapText="1"/>
    </xf>
    <xf numFmtId="0" fontId="84" fillId="2232" borderId="26" xfId="0" applyFont="1" applyFill="1" applyBorder="1" applyAlignment="1">
      <alignment horizontal="center" vertical="center" wrapText="1"/>
    </xf>
    <xf numFmtId="0" fontId="303" fillId="2222" borderId="26" xfId="0" applyFont="1" applyFill="1" applyBorder="1" applyAlignment="1">
      <alignment horizontal="center" vertical="center" wrapText="1"/>
    </xf>
    <xf numFmtId="0" fontId="303" fillId="53" borderId="26" xfId="0" applyFont="1" applyFill="1" applyBorder="1" applyAlignment="1">
      <alignment horizontal="center" vertical="center" wrapText="1"/>
    </xf>
    <xf numFmtId="0" fontId="84" fillId="2220" borderId="26" xfId="0" applyFont="1" applyFill="1" applyBorder="1" applyAlignment="1">
      <alignment horizontal="center" vertical="center" wrapText="1"/>
    </xf>
    <xf numFmtId="0" fontId="84" fillId="2223" borderId="26" xfId="0" applyFont="1" applyFill="1" applyBorder="1" applyAlignment="1">
      <alignment horizontal="center" vertical="center" wrapText="1"/>
    </xf>
    <xf numFmtId="0" fontId="84" fillId="2230" borderId="26" xfId="0" applyFont="1" applyFill="1" applyBorder="1" applyAlignment="1">
      <alignment horizontal="left" vertical="center" wrapText="1"/>
    </xf>
    <xf numFmtId="0" fontId="84" fillId="2233" borderId="26" xfId="0" applyFont="1" applyFill="1" applyBorder="1" applyAlignment="1">
      <alignment horizontal="center" vertical="center" wrapText="1"/>
    </xf>
    <xf numFmtId="0" fontId="303" fillId="2227" borderId="26" xfId="0" applyFont="1" applyFill="1" applyBorder="1" applyAlignment="1">
      <alignment horizontal="center" vertical="center" wrapText="1"/>
    </xf>
    <xf numFmtId="0" fontId="303" fillId="2225" borderId="26" xfId="0" applyFont="1" applyFill="1" applyBorder="1" applyAlignment="1">
      <alignment horizontal="center" vertical="center" wrapText="1"/>
    </xf>
    <xf numFmtId="0" fontId="84" fillId="2224" borderId="26" xfId="0" applyFont="1" applyFill="1" applyBorder="1" applyAlignment="1">
      <alignment horizontal="center" vertical="center" wrapText="1"/>
    </xf>
    <xf numFmtId="0" fontId="84" fillId="46" borderId="26" xfId="0" applyFont="1" applyFill="1" applyBorder="1" applyAlignment="1">
      <alignment horizontal="center" vertical="center" wrapText="1"/>
    </xf>
    <xf numFmtId="0" fontId="84" fillId="2222" borderId="26" xfId="0" applyFont="1" applyFill="1" applyBorder="1" applyAlignment="1">
      <alignment horizontal="center" vertical="center" wrapText="1"/>
    </xf>
    <xf numFmtId="0" fontId="303" fillId="2072" borderId="26" xfId="0" applyFont="1" applyFill="1" applyBorder="1" applyAlignment="1">
      <alignment horizontal="center" vertical="center" wrapText="1"/>
    </xf>
    <xf numFmtId="0" fontId="303" fillId="2229" borderId="26" xfId="0" applyFont="1" applyFill="1" applyBorder="1" applyAlignment="1">
      <alignment horizontal="center" vertical="center" wrapText="1"/>
    </xf>
    <xf numFmtId="0" fontId="84" fillId="2228" borderId="26" xfId="0" applyFont="1" applyFill="1" applyBorder="1" applyAlignment="1">
      <alignment horizontal="center" vertical="center" wrapText="1"/>
    </xf>
    <xf numFmtId="0" fontId="84" fillId="2234" borderId="26" xfId="0" applyFont="1" applyFill="1" applyBorder="1" applyAlignment="1">
      <alignment horizontal="center" vertical="center" wrapText="1"/>
    </xf>
    <xf numFmtId="0" fontId="58" fillId="83" borderId="26" xfId="0" applyFont="1" applyFill="1" applyBorder="1" applyAlignment="1">
      <alignment horizontal="center" vertical="center" wrapText="1"/>
    </xf>
    <xf numFmtId="0" fontId="0" fillId="0" borderId="102" xfId="0" applyBorder="1"/>
    <xf numFmtId="0" fontId="305" fillId="0" borderId="0" xfId="0" applyFont="1" applyAlignment="1">
      <alignment horizontal="left" vertical="center" wrapText="1"/>
    </xf>
    <xf numFmtId="0" fontId="92" fillId="2234" borderId="103" xfId="0" applyFont="1" applyFill="1" applyBorder="1" applyAlignment="1">
      <alignment horizontal="center" vertical="center" wrapText="1"/>
    </xf>
    <xf numFmtId="0" fontId="92" fillId="2228" borderId="103" xfId="0" applyFont="1" applyFill="1" applyBorder="1" applyAlignment="1">
      <alignment horizontal="center" vertical="center" wrapText="1"/>
    </xf>
    <xf numFmtId="0" fontId="92" fillId="2230" borderId="103" xfId="0" applyFont="1" applyFill="1" applyBorder="1" applyAlignment="1">
      <alignment horizontal="center" vertical="center" wrapText="1"/>
    </xf>
    <xf numFmtId="0" fontId="306" fillId="2229" borderId="103" xfId="0" applyFont="1" applyFill="1" applyBorder="1" applyAlignment="1">
      <alignment horizontal="center" vertical="center" wrapText="1"/>
    </xf>
    <xf numFmtId="0" fontId="306" fillId="29" borderId="103" xfId="0" applyFont="1" applyFill="1" applyBorder="1" applyAlignment="1">
      <alignment horizontal="center" vertical="center" wrapText="1"/>
    </xf>
    <xf numFmtId="0" fontId="306" fillId="2072" borderId="103" xfId="0" applyFont="1" applyFill="1" applyBorder="1" applyAlignment="1">
      <alignment horizontal="center" vertical="center" wrapText="1"/>
    </xf>
    <xf numFmtId="0" fontId="92" fillId="2222" borderId="103" xfId="0" applyFont="1" applyFill="1" applyBorder="1" applyAlignment="1">
      <alignment horizontal="center" vertical="center" wrapText="1"/>
    </xf>
    <xf numFmtId="0" fontId="306" fillId="2235" borderId="103" xfId="0" applyFont="1" applyFill="1" applyBorder="1" applyAlignment="1">
      <alignment horizontal="center" vertical="center" wrapText="1"/>
    </xf>
    <xf numFmtId="0" fontId="306" fillId="2236" borderId="103" xfId="0" applyFont="1" applyFill="1" applyBorder="1" applyAlignment="1">
      <alignment horizontal="center" vertical="center" wrapText="1"/>
    </xf>
    <xf numFmtId="0" fontId="92" fillId="2237" borderId="103" xfId="0" applyFont="1" applyFill="1" applyBorder="1" applyAlignment="1">
      <alignment horizontal="center" vertical="center" wrapText="1"/>
    </xf>
    <xf numFmtId="0" fontId="84" fillId="2228" borderId="103" xfId="0" applyFont="1" applyFill="1" applyBorder="1" applyAlignment="1">
      <alignment horizontal="center" vertical="center" wrapText="1"/>
    </xf>
    <xf numFmtId="0" fontId="81" fillId="29" borderId="103" xfId="0" applyFont="1" applyFill="1" applyBorder="1" applyAlignment="1">
      <alignment horizontal="left" vertical="center" wrapText="1"/>
    </xf>
    <xf numFmtId="0" fontId="81" fillId="29" borderId="103" xfId="0" applyFont="1" applyFill="1" applyBorder="1" applyAlignment="1">
      <alignment horizontal="right" vertical="center" wrapText="1"/>
    </xf>
    <xf numFmtId="0" fontId="81" fillId="2239" borderId="103" xfId="0" applyFont="1" applyFill="1" applyBorder="1" applyAlignment="1">
      <alignment horizontal="left" vertical="center" wrapText="1"/>
    </xf>
    <xf numFmtId="0" fontId="81" fillId="2239" borderId="103" xfId="0" applyFont="1" applyFill="1" applyBorder="1" applyAlignment="1">
      <alignment horizontal="right" vertical="center" wrapText="1"/>
    </xf>
    <xf numFmtId="0" fontId="80" fillId="2238" borderId="104" xfId="0" applyFont="1" applyFill="1" applyBorder="1" applyAlignment="1">
      <alignment horizontal="left" vertical="center" wrapText="1"/>
    </xf>
    <xf numFmtId="0" fontId="80" fillId="2238" borderId="104" xfId="0" applyFont="1" applyFill="1" applyBorder="1" applyAlignment="1">
      <alignment horizontal="right" vertical="center" wrapText="1"/>
    </xf>
    <xf numFmtId="0" fontId="80" fillId="2240" borderId="103" xfId="0" applyFont="1" applyFill="1" applyBorder="1" applyAlignment="1">
      <alignment horizontal="left" vertical="center" wrapText="1"/>
    </xf>
    <xf numFmtId="0" fontId="92" fillId="2241" borderId="103" xfId="0" applyFont="1" applyFill="1" applyBorder="1" applyAlignment="1">
      <alignment horizontal="center" vertical="center" wrapText="1"/>
    </xf>
    <xf numFmtId="0" fontId="306" fillId="2242" borderId="103" xfId="0" applyFont="1" applyFill="1" applyBorder="1" applyAlignment="1">
      <alignment horizontal="center" vertical="center" wrapText="1"/>
    </xf>
    <xf numFmtId="0" fontId="92" fillId="2243" borderId="103" xfId="0" applyFont="1" applyFill="1" applyBorder="1" applyAlignment="1">
      <alignment horizontal="center" vertical="center" wrapText="1"/>
    </xf>
    <xf numFmtId="0" fontId="92" fillId="46" borderId="103" xfId="0" applyFont="1" applyFill="1" applyBorder="1" applyAlignment="1">
      <alignment horizontal="center" vertical="center" wrapText="1"/>
    </xf>
    <xf numFmtId="0" fontId="92" fillId="2224" borderId="103" xfId="0" applyFont="1" applyFill="1" applyBorder="1" applyAlignment="1">
      <alignment horizontal="center" vertical="center" wrapText="1"/>
    </xf>
    <xf numFmtId="0" fontId="92" fillId="2226" borderId="103" xfId="0" applyFont="1" applyFill="1" applyBorder="1" applyAlignment="1">
      <alignment horizontal="center" vertical="center" wrapText="1"/>
    </xf>
    <xf numFmtId="0" fontId="306" fillId="2225" borderId="103" xfId="0" applyFont="1" applyFill="1" applyBorder="1" applyAlignment="1">
      <alignment horizontal="center" vertical="center" wrapText="1"/>
    </xf>
    <xf numFmtId="0" fontId="306" fillId="2227" borderId="103" xfId="0" applyFont="1" applyFill="1" applyBorder="1" applyAlignment="1">
      <alignment horizontal="center" vertical="center" wrapText="1"/>
    </xf>
    <xf numFmtId="0" fontId="92" fillId="2233" borderId="103" xfId="0" applyFont="1" applyFill="1" applyBorder="1" applyAlignment="1">
      <alignment horizontal="center" vertical="center" wrapText="1"/>
    </xf>
    <xf numFmtId="0" fontId="84" fillId="2224" borderId="103" xfId="0" applyFont="1" applyFill="1" applyBorder="1" applyAlignment="1">
      <alignment horizontal="center" vertical="center" wrapText="1"/>
    </xf>
    <xf numFmtId="0" fontId="81" fillId="2245" borderId="103" xfId="0" applyFont="1" applyFill="1" applyBorder="1" applyAlignment="1">
      <alignment horizontal="left" vertical="center" wrapText="1"/>
    </xf>
    <xf numFmtId="0" fontId="81" fillId="2245" borderId="103" xfId="0" applyFont="1" applyFill="1" applyBorder="1" applyAlignment="1">
      <alignment horizontal="right" vertical="center" wrapText="1"/>
    </xf>
    <xf numFmtId="0" fontId="80" fillId="2244" borderId="104" xfId="0" applyFont="1" applyFill="1" applyBorder="1" applyAlignment="1">
      <alignment horizontal="left" vertical="center" wrapText="1"/>
    </xf>
    <xf numFmtId="0" fontId="80" fillId="2244" borderId="104" xfId="0" applyFont="1" applyFill="1" applyBorder="1" applyAlignment="1">
      <alignment horizontal="right" vertical="center" wrapText="1"/>
    </xf>
    <xf numFmtId="0" fontId="92" fillId="2223" borderId="103" xfId="0" applyFont="1" applyFill="1" applyBorder="1" applyAlignment="1">
      <alignment horizontal="center" vertical="center" wrapText="1"/>
    </xf>
    <xf numFmtId="0" fontId="92" fillId="2220" borderId="103" xfId="0" applyFont="1" applyFill="1" applyBorder="1" applyAlignment="1">
      <alignment horizontal="center" vertical="center" wrapText="1"/>
    </xf>
    <xf numFmtId="0" fontId="92" fillId="2221" borderId="103" xfId="0" applyFont="1" applyFill="1" applyBorder="1" applyAlignment="1">
      <alignment horizontal="center" vertical="center" wrapText="1"/>
    </xf>
    <xf numFmtId="0" fontId="306" fillId="53" borderId="103" xfId="0" applyFont="1" applyFill="1" applyBorder="1" applyAlignment="1">
      <alignment horizontal="center" vertical="center" wrapText="1"/>
    </xf>
    <xf numFmtId="0" fontId="306" fillId="2222" borderId="103" xfId="0" applyFont="1" applyFill="1" applyBorder="1" applyAlignment="1">
      <alignment horizontal="center" vertical="center" wrapText="1"/>
    </xf>
    <xf numFmtId="0" fontId="92" fillId="2232" borderId="103" xfId="0" applyFont="1" applyFill="1" applyBorder="1" applyAlignment="1">
      <alignment horizontal="center" vertical="center" wrapText="1"/>
    </xf>
    <xf numFmtId="0" fontId="84" fillId="2220" borderId="103" xfId="0" applyFont="1" applyFill="1" applyBorder="1" applyAlignment="1">
      <alignment horizontal="center" vertical="center" wrapText="1"/>
    </xf>
    <xf numFmtId="0" fontId="81" fillId="2247" borderId="103" xfId="0" applyFont="1" applyFill="1" applyBorder="1" applyAlignment="1">
      <alignment horizontal="left" vertical="center" wrapText="1"/>
    </xf>
    <xf numFmtId="0" fontId="81" fillId="2247" borderId="103" xfId="0" applyFont="1" applyFill="1" applyBorder="1" applyAlignment="1">
      <alignment horizontal="right" vertical="center" wrapText="1"/>
    </xf>
    <xf numFmtId="0" fontId="80" fillId="2246" borderId="104" xfId="0" applyFont="1" applyFill="1" applyBorder="1" applyAlignment="1">
      <alignment horizontal="left" vertical="center" wrapText="1"/>
    </xf>
    <xf numFmtId="0" fontId="80" fillId="2246" borderId="104" xfId="0" applyFont="1" applyFill="1" applyBorder="1" applyAlignment="1">
      <alignment horizontal="right" vertical="center" wrapText="1"/>
    </xf>
    <xf numFmtId="0" fontId="92" fillId="2219" borderId="103" xfId="0" applyFont="1" applyFill="1" applyBorder="1" applyAlignment="1">
      <alignment horizontal="center" vertical="center" wrapText="1"/>
    </xf>
    <xf numFmtId="0" fontId="92" fillId="2215" borderId="103" xfId="0" applyFont="1" applyFill="1" applyBorder="1" applyAlignment="1">
      <alignment horizontal="center" vertical="center" wrapText="1"/>
    </xf>
    <xf numFmtId="0" fontId="92" fillId="2217" borderId="103" xfId="0" applyFont="1" applyFill="1" applyBorder="1" applyAlignment="1">
      <alignment horizontal="center" vertical="center" wrapText="1"/>
    </xf>
    <xf numFmtId="0" fontId="306" fillId="2216" borderId="103" xfId="0" applyFont="1" applyFill="1" applyBorder="1" applyAlignment="1">
      <alignment horizontal="center" vertical="center" wrapText="1"/>
    </xf>
    <xf numFmtId="0" fontId="306" fillId="2218" borderId="103" xfId="0" applyFont="1" applyFill="1" applyBorder="1" applyAlignment="1">
      <alignment horizontal="center" vertical="center" wrapText="1"/>
    </xf>
    <xf numFmtId="0" fontId="92" fillId="2231" borderId="103" xfId="0" applyFont="1" applyFill="1" applyBorder="1" applyAlignment="1">
      <alignment horizontal="center" vertical="center" wrapText="1"/>
    </xf>
    <xf numFmtId="0" fontId="84" fillId="2215" borderId="103" xfId="0" applyFont="1" applyFill="1" applyBorder="1" applyAlignment="1">
      <alignment horizontal="center" vertical="center" wrapText="1"/>
    </xf>
    <xf numFmtId="0" fontId="81" fillId="2249" borderId="103" xfId="0" applyFont="1" applyFill="1" applyBorder="1" applyAlignment="1">
      <alignment horizontal="left" vertical="center" wrapText="1"/>
    </xf>
    <xf numFmtId="0" fontId="81" fillId="2249" borderId="103" xfId="0" applyFont="1" applyFill="1" applyBorder="1" applyAlignment="1">
      <alignment horizontal="right" vertical="center" wrapText="1"/>
    </xf>
    <xf numFmtId="0" fontId="80" fillId="2248" borderId="104" xfId="0" applyFont="1" applyFill="1" applyBorder="1" applyAlignment="1">
      <alignment horizontal="left" vertical="center" wrapText="1"/>
    </xf>
    <xf numFmtId="0" fontId="80" fillId="2248" borderId="104" xfId="0" applyFont="1" applyFill="1" applyBorder="1" applyAlignment="1">
      <alignment horizontal="right" vertical="center" wrapText="1"/>
    </xf>
    <xf numFmtId="0" fontId="92" fillId="2214" borderId="103" xfId="0" applyFont="1" applyFill="1" applyBorder="1" applyAlignment="1">
      <alignment horizontal="center" vertical="center" wrapText="1"/>
    </xf>
    <xf numFmtId="0" fontId="92" fillId="2210" borderId="103" xfId="0" applyFont="1" applyFill="1" applyBorder="1" applyAlignment="1">
      <alignment horizontal="center" vertical="center" wrapText="1"/>
    </xf>
    <xf numFmtId="0" fontId="92" fillId="2212" borderId="103" xfId="0" applyFont="1" applyFill="1" applyBorder="1" applyAlignment="1">
      <alignment horizontal="center" vertical="center" wrapText="1"/>
    </xf>
    <xf numFmtId="0" fontId="306" fillId="2211" borderId="103" xfId="0" applyFont="1" applyFill="1" applyBorder="1" applyAlignment="1">
      <alignment horizontal="center" vertical="center" wrapText="1"/>
    </xf>
    <xf numFmtId="0" fontId="306" fillId="2213" borderId="103" xfId="0" applyFont="1" applyFill="1" applyBorder="1" applyAlignment="1">
      <alignment horizontal="center" vertical="center" wrapText="1"/>
    </xf>
    <xf numFmtId="0" fontId="84" fillId="2210" borderId="103" xfId="0" applyFont="1" applyFill="1" applyBorder="1" applyAlignment="1">
      <alignment horizontal="center" vertical="center" wrapText="1"/>
    </xf>
    <xf numFmtId="0" fontId="81" fillId="2251" borderId="103" xfId="0" applyFont="1" applyFill="1" applyBorder="1" applyAlignment="1">
      <alignment horizontal="left" vertical="center" wrapText="1"/>
    </xf>
    <xf numFmtId="0" fontId="81" fillId="2251" borderId="103" xfId="0" applyFont="1" applyFill="1" applyBorder="1" applyAlignment="1">
      <alignment horizontal="right" vertical="center" wrapText="1"/>
    </xf>
    <xf numFmtId="0" fontId="80" fillId="2250" borderId="104" xfId="0" applyFont="1" applyFill="1" applyBorder="1" applyAlignment="1">
      <alignment horizontal="left" vertical="center" wrapText="1"/>
    </xf>
    <xf numFmtId="0" fontId="80" fillId="2250" borderId="104" xfId="0" applyFont="1" applyFill="1" applyBorder="1" applyAlignment="1">
      <alignment horizontal="right" vertical="center" wrapText="1"/>
    </xf>
    <xf numFmtId="0" fontId="118" fillId="0" borderId="0" xfId="0" applyFont="1" applyAlignment="1">
      <alignment vertical="center"/>
    </xf>
    <xf numFmtId="0" fontId="0" fillId="0" borderId="0" xfId="0" applyAlignment="1">
      <alignment horizontal="left" vertical="center" indent="1"/>
    </xf>
    <xf numFmtId="0" fontId="95" fillId="0" borderId="0" xfId="0" applyFont="1" applyAlignment="1">
      <alignment horizontal="left" vertical="center" indent="1"/>
    </xf>
    <xf numFmtId="0" fontId="79" fillId="2252" borderId="105" xfId="0" applyFont="1" applyFill="1" applyBorder="1" applyAlignment="1">
      <alignment horizontal="center" vertical="center" wrapText="1"/>
    </xf>
    <xf numFmtId="0" fontId="79" fillId="2253" borderId="105" xfId="0" applyFont="1" applyFill="1" applyBorder="1" applyAlignment="1">
      <alignment horizontal="center" vertical="center" wrapText="1"/>
    </xf>
    <xf numFmtId="0" fontId="79" fillId="2252" borderId="105" xfId="0" applyFont="1" applyFill="1" applyBorder="1" applyAlignment="1">
      <alignment horizontal="left" vertical="center" wrapText="1"/>
    </xf>
    <xf numFmtId="0" fontId="79" fillId="29" borderId="105" xfId="0" applyFont="1" applyFill="1" applyBorder="1" applyAlignment="1">
      <alignment horizontal="center" vertical="center" wrapText="1"/>
    </xf>
    <xf numFmtId="0" fontId="79" fillId="109" borderId="105" xfId="0" applyFont="1" applyFill="1" applyBorder="1" applyAlignment="1">
      <alignment horizontal="center" vertical="center" wrapText="1"/>
    </xf>
    <xf numFmtId="0" fontId="79" fillId="29" borderId="105" xfId="0" applyFont="1" applyFill="1" applyBorder="1" applyAlignment="1">
      <alignment horizontal="left" vertical="center" wrapText="1"/>
    </xf>
    <xf numFmtId="0" fontId="79" fillId="137" borderId="105" xfId="0" applyFont="1" applyFill="1" applyBorder="1" applyAlignment="1">
      <alignment horizontal="center" vertical="center" wrapText="1"/>
    </xf>
    <xf numFmtId="0" fontId="79" fillId="2254" borderId="105" xfId="0" applyFont="1" applyFill="1" applyBorder="1" applyAlignment="1">
      <alignment horizontal="center" vertical="center" wrapText="1"/>
    </xf>
    <xf numFmtId="0" fontId="79" fillId="2255" borderId="105" xfId="0" applyFont="1" applyFill="1" applyBorder="1" applyAlignment="1">
      <alignment horizontal="center" vertical="center" wrapText="1"/>
    </xf>
    <xf numFmtId="0" fontId="79" fillId="2256" borderId="105" xfId="0" applyFont="1" applyFill="1" applyBorder="1" applyAlignment="1">
      <alignment horizontal="center" vertical="center" wrapText="1"/>
    </xf>
    <xf numFmtId="0" fontId="79" fillId="2257" borderId="105" xfId="0" applyFont="1" applyFill="1" applyBorder="1" applyAlignment="1">
      <alignment horizontal="center" vertical="center" wrapText="1"/>
    </xf>
    <xf numFmtId="0" fontId="79" fillId="2258" borderId="105" xfId="0" applyFont="1" applyFill="1" applyBorder="1" applyAlignment="1">
      <alignment horizontal="center" vertical="center" wrapText="1"/>
    </xf>
    <xf numFmtId="0" fontId="79" fillId="2259" borderId="105" xfId="0" applyFont="1" applyFill="1" applyBorder="1" applyAlignment="1">
      <alignment horizontal="center" vertical="center" wrapText="1"/>
    </xf>
    <xf numFmtId="0" fontId="80" fillId="2260" borderId="105" xfId="0" applyFont="1" applyFill="1" applyBorder="1" applyAlignment="1">
      <alignment horizontal="center" vertical="center"/>
    </xf>
    <xf numFmtId="0" fontId="307" fillId="2263" borderId="107" xfId="0" applyFont="1" applyFill="1" applyBorder="1" applyAlignment="1">
      <alignment horizontal="center" vertical="center"/>
    </xf>
    <xf numFmtId="0" fontId="307" fillId="2263" borderId="107" xfId="0" applyFont="1" applyFill="1" applyBorder="1" applyAlignment="1">
      <alignment horizontal="left" vertical="center"/>
    </xf>
    <xf numFmtId="0" fontId="58" fillId="2258" borderId="106" xfId="0" applyFont="1" applyFill="1" applyBorder="1" applyAlignment="1">
      <alignment horizontal="center" vertical="center" wrapText="1"/>
    </xf>
    <xf numFmtId="0" fontId="79" fillId="29" borderId="105" xfId="0" applyFont="1" applyFill="1" applyBorder="1" applyAlignment="1">
      <alignment horizontal="left" vertical="center"/>
    </xf>
    <xf numFmtId="0" fontId="80" fillId="2264" borderId="105" xfId="0" applyFont="1" applyFill="1" applyBorder="1" applyAlignment="1">
      <alignment horizontal="left" vertical="center"/>
    </xf>
    <xf numFmtId="0" fontId="79" fillId="2265" borderId="105" xfId="0" applyFont="1" applyFill="1" applyBorder="1" applyAlignment="1">
      <alignment horizontal="center" vertical="center" wrapText="1"/>
    </xf>
    <xf numFmtId="0" fontId="79" fillId="2265" borderId="105" xfId="0" applyFont="1" applyFill="1" applyBorder="1" applyAlignment="1">
      <alignment horizontal="left" vertical="center" wrapText="1"/>
    </xf>
    <xf numFmtId="0" fontId="79" fillId="2266" borderId="105" xfId="0" applyFont="1" applyFill="1" applyBorder="1" applyAlignment="1">
      <alignment horizontal="center" vertical="center" wrapText="1"/>
    </xf>
    <xf numFmtId="0" fontId="79" fillId="2267" borderId="105" xfId="0" applyFont="1" applyFill="1" applyBorder="1" applyAlignment="1">
      <alignment horizontal="center" vertical="center" wrapText="1"/>
    </xf>
    <xf numFmtId="0" fontId="79" fillId="2268" borderId="105" xfId="0" applyFont="1" applyFill="1" applyBorder="1" applyAlignment="1">
      <alignment horizontal="center" vertical="center" wrapText="1"/>
    </xf>
    <xf numFmtId="0" fontId="79" fillId="2269" borderId="105" xfId="0" applyFont="1" applyFill="1" applyBorder="1" applyAlignment="1">
      <alignment horizontal="center" vertical="center" wrapText="1"/>
    </xf>
    <xf numFmtId="0" fontId="79" fillId="2270" borderId="105" xfId="0" applyFont="1" applyFill="1" applyBorder="1" applyAlignment="1">
      <alignment horizontal="center" vertical="center" wrapText="1"/>
    </xf>
    <xf numFmtId="0" fontId="79" fillId="2271" borderId="105" xfId="0" applyFont="1" applyFill="1" applyBorder="1" applyAlignment="1">
      <alignment horizontal="center" vertical="center" wrapText="1"/>
    </xf>
    <xf numFmtId="0" fontId="80" fillId="2272" borderId="105" xfId="0" applyFont="1" applyFill="1" applyBorder="1" applyAlignment="1">
      <alignment horizontal="center" vertical="center"/>
    </xf>
    <xf numFmtId="0" fontId="307" fillId="2275" borderId="107" xfId="0" applyFont="1" applyFill="1" applyBorder="1" applyAlignment="1">
      <alignment horizontal="center" vertical="center"/>
    </xf>
    <xf numFmtId="0" fontId="307" fillId="2275" borderId="107" xfId="0" applyFont="1" applyFill="1" applyBorder="1" applyAlignment="1">
      <alignment horizontal="left" vertical="center"/>
    </xf>
    <xf numFmtId="0" fontId="58" fillId="2270" borderId="106" xfId="0" applyFont="1" applyFill="1" applyBorder="1" applyAlignment="1">
      <alignment horizontal="center" vertical="center" wrapText="1"/>
    </xf>
    <xf numFmtId="0" fontId="80" fillId="2276" borderId="105" xfId="0" applyFont="1" applyFill="1" applyBorder="1" applyAlignment="1">
      <alignment horizontal="left" vertical="center"/>
    </xf>
    <xf numFmtId="0" fontId="79" fillId="2277" borderId="105" xfId="0" applyFont="1" applyFill="1" applyBorder="1" applyAlignment="1">
      <alignment horizontal="center" vertical="center" wrapText="1"/>
    </xf>
    <xf numFmtId="0" fontId="79" fillId="2277" borderId="105" xfId="0" applyFont="1" applyFill="1" applyBorder="1" applyAlignment="1">
      <alignment horizontal="left" vertical="center" wrapText="1"/>
    </xf>
    <xf numFmtId="0" fontId="79" fillId="2278" borderId="105" xfId="0" applyFont="1" applyFill="1" applyBorder="1" applyAlignment="1">
      <alignment horizontal="center" vertical="center" wrapText="1"/>
    </xf>
    <xf numFmtId="0" fontId="79" fillId="2279" borderId="105" xfId="0" applyFont="1" applyFill="1" applyBorder="1" applyAlignment="1">
      <alignment horizontal="center" vertical="center" wrapText="1"/>
    </xf>
    <xf numFmtId="0" fontId="79" fillId="2280" borderId="105" xfId="0" applyFont="1" applyFill="1" applyBorder="1" applyAlignment="1">
      <alignment horizontal="center" vertical="center" wrapText="1"/>
    </xf>
    <xf numFmtId="0" fontId="79" fillId="2281" borderId="105" xfId="0" applyFont="1" applyFill="1" applyBorder="1" applyAlignment="1">
      <alignment horizontal="center" vertical="center" wrapText="1"/>
    </xf>
    <xf numFmtId="0" fontId="79" fillId="2282" borderId="105" xfId="0" applyFont="1" applyFill="1" applyBorder="1" applyAlignment="1">
      <alignment horizontal="center" vertical="center" wrapText="1"/>
    </xf>
    <xf numFmtId="0" fontId="79" fillId="2283" borderId="105" xfId="0" applyFont="1" applyFill="1" applyBorder="1" applyAlignment="1">
      <alignment horizontal="center" vertical="center" wrapText="1"/>
    </xf>
    <xf numFmtId="0" fontId="80" fillId="2284" borderId="105" xfId="0" applyFont="1" applyFill="1" applyBorder="1" applyAlignment="1">
      <alignment horizontal="center" vertical="center"/>
    </xf>
    <xf numFmtId="0" fontId="307" fillId="2287" borderId="107" xfId="0" applyFont="1" applyFill="1" applyBorder="1" applyAlignment="1">
      <alignment horizontal="center" vertical="center"/>
    </xf>
    <xf numFmtId="0" fontId="307" fillId="2287" borderId="107" xfId="0" applyFont="1" applyFill="1" applyBorder="1" applyAlignment="1">
      <alignment horizontal="left" vertical="center"/>
    </xf>
    <xf numFmtId="0" fontId="58" fillId="2282" borderId="106" xfId="0" applyFont="1" applyFill="1" applyBorder="1" applyAlignment="1">
      <alignment horizontal="center" vertical="center" wrapText="1"/>
    </xf>
    <xf numFmtId="0" fontId="80" fillId="2288" borderId="105" xfId="0" applyFont="1" applyFill="1" applyBorder="1" applyAlignment="1">
      <alignment horizontal="left" vertical="center"/>
    </xf>
    <xf numFmtId="0" fontId="79" fillId="2289" borderId="105" xfId="0" applyFont="1" applyFill="1" applyBorder="1" applyAlignment="1">
      <alignment horizontal="center" vertical="center" wrapText="1"/>
    </xf>
    <xf numFmtId="0" fontId="79" fillId="2289" borderId="105" xfId="0" applyFont="1" applyFill="1" applyBorder="1" applyAlignment="1">
      <alignment horizontal="left" vertical="center" wrapText="1"/>
    </xf>
    <xf numFmtId="0" fontId="79" fillId="2290" borderId="105" xfId="0" applyFont="1" applyFill="1" applyBorder="1" applyAlignment="1">
      <alignment horizontal="center" vertical="center" wrapText="1"/>
    </xf>
    <xf numFmtId="0" fontId="79" fillId="2291" borderId="105" xfId="0" applyFont="1" applyFill="1" applyBorder="1" applyAlignment="1">
      <alignment horizontal="center" vertical="center" wrapText="1"/>
    </xf>
    <xf numFmtId="0" fontId="79" fillId="2292" borderId="105" xfId="0" applyFont="1" applyFill="1" applyBorder="1" applyAlignment="1">
      <alignment horizontal="center" vertical="center" wrapText="1"/>
    </xf>
    <xf numFmtId="0" fontId="79" fillId="2293" borderId="105" xfId="0" applyFont="1" applyFill="1" applyBorder="1" applyAlignment="1">
      <alignment horizontal="center" vertical="center" wrapText="1"/>
    </xf>
    <xf numFmtId="0" fontId="79" fillId="2294" borderId="105" xfId="0" applyFont="1" applyFill="1" applyBorder="1" applyAlignment="1">
      <alignment horizontal="center" vertical="center" wrapText="1"/>
    </xf>
    <xf numFmtId="0" fontId="79" fillId="2295" borderId="105" xfId="0" applyFont="1" applyFill="1" applyBorder="1" applyAlignment="1">
      <alignment horizontal="center" vertical="center" wrapText="1"/>
    </xf>
    <xf numFmtId="0" fontId="80" fillId="2296" borderId="105" xfId="0" applyFont="1" applyFill="1" applyBorder="1" applyAlignment="1">
      <alignment horizontal="center" vertical="center"/>
    </xf>
    <xf numFmtId="0" fontId="307" fillId="2299" borderId="107" xfId="0" applyFont="1" applyFill="1" applyBorder="1" applyAlignment="1">
      <alignment horizontal="center" vertical="center"/>
    </xf>
    <xf numFmtId="0" fontId="307" fillId="2299" borderId="107" xfId="0" applyFont="1" applyFill="1" applyBorder="1" applyAlignment="1">
      <alignment horizontal="left" vertical="center"/>
    </xf>
    <xf numFmtId="0" fontId="58" fillId="2294" borderId="106" xfId="0" applyFont="1" applyFill="1" applyBorder="1" applyAlignment="1">
      <alignment horizontal="center" vertical="center" wrapText="1"/>
    </xf>
    <xf numFmtId="0" fontId="80" fillId="2300" borderId="105" xfId="0" applyFont="1" applyFill="1" applyBorder="1" applyAlignment="1">
      <alignment horizontal="left" vertical="center"/>
    </xf>
    <xf numFmtId="0" fontId="79" fillId="2301" borderId="105" xfId="0" applyFont="1" applyFill="1" applyBorder="1" applyAlignment="1">
      <alignment horizontal="center" vertical="center" wrapText="1"/>
    </xf>
    <xf numFmtId="0" fontId="79" fillId="2301" borderId="105" xfId="0" applyFont="1" applyFill="1" applyBorder="1" applyAlignment="1">
      <alignment horizontal="left" vertical="center" wrapText="1"/>
    </xf>
    <xf numFmtId="0" fontId="79" fillId="2302" borderId="105" xfId="0" applyFont="1" applyFill="1" applyBorder="1" applyAlignment="1">
      <alignment horizontal="center" vertical="center" wrapText="1"/>
    </xf>
    <xf numFmtId="0" fontId="79" fillId="2303" borderId="105" xfId="0" applyFont="1" applyFill="1" applyBorder="1" applyAlignment="1">
      <alignment horizontal="center" vertical="center" wrapText="1"/>
    </xf>
    <xf numFmtId="0" fontId="58" fillId="2266" borderId="106" xfId="0" applyFont="1" applyFill="1" applyBorder="1" applyAlignment="1">
      <alignment horizontal="center" vertical="center" wrapText="1"/>
    </xf>
    <xf numFmtId="0" fontId="79" fillId="2305" borderId="105" xfId="0" applyFont="1" applyFill="1" applyBorder="1" applyAlignment="1">
      <alignment horizontal="center" vertical="center" wrapText="1"/>
    </xf>
    <xf numFmtId="0" fontId="79" fillId="2305" borderId="105" xfId="0" applyFont="1" applyFill="1" applyBorder="1" applyAlignment="1">
      <alignment horizontal="left" vertical="center" wrapText="1"/>
    </xf>
    <xf numFmtId="0" fontId="79" fillId="2306" borderId="105" xfId="0" applyFont="1" applyFill="1" applyBorder="1" applyAlignment="1">
      <alignment horizontal="center" vertical="center" wrapText="1"/>
    </xf>
    <xf numFmtId="0" fontId="79" fillId="2307" borderId="105" xfId="0" applyFont="1" applyFill="1" applyBorder="1" applyAlignment="1">
      <alignment horizontal="center" vertical="center" wrapText="1"/>
    </xf>
    <xf numFmtId="0" fontId="79" fillId="2308" borderId="105" xfId="0" applyFont="1" applyFill="1" applyBorder="1" applyAlignment="1">
      <alignment horizontal="center" vertical="center" wrapText="1"/>
    </xf>
    <xf numFmtId="0" fontId="79" fillId="2309" borderId="105" xfId="0" applyFont="1" applyFill="1" applyBorder="1" applyAlignment="1">
      <alignment horizontal="center" vertical="center" wrapText="1"/>
    </xf>
    <xf numFmtId="0" fontId="79" fillId="2310" borderId="105" xfId="0" applyFont="1" applyFill="1" applyBorder="1" applyAlignment="1">
      <alignment horizontal="center" vertical="center" wrapText="1"/>
    </xf>
    <xf numFmtId="0" fontId="80" fillId="2311" borderId="105" xfId="0" applyFont="1" applyFill="1" applyBorder="1" applyAlignment="1">
      <alignment horizontal="center" vertical="center"/>
    </xf>
    <xf numFmtId="0" fontId="307" fillId="2260" borderId="107" xfId="0" applyFont="1" applyFill="1" applyBorder="1" applyAlignment="1">
      <alignment horizontal="center" vertical="center"/>
    </xf>
    <xf numFmtId="0" fontId="307" fillId="2260" borderId="107" xfId="0" applyFont="1" applyFill="1" applyBorder="1" applyAlignment="1">
      <alignment horizontal="left" vertical="center"/>
    </xf>
    <xf numFmtId="0" fontId="58" fillId="2306" borderId="106" xfId="0" applyFont="1" applyFill="1" applyBorder="1" applyAlignment="1">
      <alignment horizontal="center" vertical="center" wrapText="1"/>
    </xf>
    <xf numFmtId="0" fontId="80" fillId="2261" borderId="105" xfId="0" applyFont="1" applyFill="1" applyBorder="1" applyAlignment="1">
      <alignment horizontal="left" vertical="center"/>
    </xf>
    <xf numFmtId="0" fontId="79" fillId="2314" borderId="105" xfId="0" applyFont="1" applyFill="1" applyBorder="1" applyAlignment="1">
      <alignment horizontal="center" vertical="center" wrapText="1"/>
    </xf>
    <xf numFmtId="0" fontId="79" fillId="2314" borderId="105" xfId="0" applyFont="1" applyFill="1" applyBorder="1" applyAlignment="1">
      <alignment horizontal="left" vertical="center" wrapText="1"/>
    </xf>
    <xf numFmtId="0" fontId="79" fillId="2315" borderId="105" xfId="0" applyFont="1" applyFill="1" applyBorder="1" applyAlignment="1">
      <alignment horizontal="center" vertical="center" wrapText="1"/>
    </xf>
    <xf numFmtId="0" fontId="79" fillId="2316" borderId="105" xfId="0" applyFont="1" applyFill="1" applyBorder="1" applyAlignment="1">
      <alignment horizontal="center" vertical="center" wrapText="1"/>
    </xf>
    <xf numFmtId="0" fontId="79" fillId="2317" borderId="105" xfId="0" applyFont="1" applyFill="1" applyBorder="1" applyAlignment="1">
      <alignment horizontal="center" vertical="center" wrapText="1"/>
    </xf>
    <xf numFmtId="0" fontId="79" fillId="2318" borderId="105" xfId="0" applyFont="1" applyFill="1" applyBorder="1" applyAlignment="1">
      <alignment horizontal="center" vertical="center" wrapText="1"/>
    </xf>
    <xf numFmtId="0" fontId="79" fillId="2319" borderId="105" xfId="0" applyFont="1" applyFill="1" applyBorder="1" applyAlignment="1">
      <alignment horizontal="center" vertical="center" wrapText="1"/>
    </xf>
    <xf numFmtId="0" fontId="79" fillId="2320" borderId="105" xfId="0" applyFont="1" applyFill="1" applyBorder="1" applyAlignment="1">
      <alignment horizontal="center" vertical="center" wrapText="1"/>
    </xf>
    <xf numFmtId="0" fontId="80" fillId="2321" borderId="105" xfId="0" applyFont="1" applyFill="1" applyBorder="1" applyAlignment="1">
      <alignment horizontal="center" vertical="center"/>
    </xf>
    <xf numFmtId="0" fontId="307" fillId="2324" borderId="107" xfId="0" applyFont="1" applyFill="1" applyBorder="1" applyAlignment="1">
      <alignment horizontal="center" vertical="center"/>
    </xf>
    <xf numFmtId="0" fontId="307" fillId="2324" borderId="107" xfId="0" applyFont="1" applyFill="1" applyBorder="1" applyAlignment="1">
      <alignment horizontal="left" vertical="center"/>
    </xf>
    <xf numFmtId="0" fontId="58" fillId="2319" borderId="106" xfId="0" applyFont="1" applyFill="1" applyBorder="1" applyAlignment="1">
      <alignment horizontal="center" vertical="center" wrapText="1"/>
    </xf>
    <xf numFmtId="0" fontId="80" fillId="2325" borderId="105" xfId="0" applyFont="1" applyFill="1" applyBorder="1" applyAlignment="1">
      <alignment horizontal="left" vertical="center"/>
    </xf>
    <xf numFmtId="0" fontId="79" fillId="2326" borderId="105" xfId="0" applyFont="1" applyFill="1" applyBorder="1" applyAlignment="1">
      <alignment horizontal="center" vertical="center" wrapText="1"/>
    </xf>
    <xf numFmtId="0" fontId="79" fillId="2326" borderId="105" xfId="0" applyFont="1" applyFill="1" applyBorder="1" applyAlignment="1">
      <alignment horizontal="left" vertical="center" wrapText="1"/>
    </xf>
    <xf numFmtId="0" fontId="79" fillId="2327" borderId="105" xfId="0" applyFont="1" applyFill="1" applyBorder="1" applyAlignment="1">
      <alignment horizontal="center" vertical="center" wrapText="1"/>
    </xf>
    <xf numFmtId="0" fontId="79" fillId="2328" borderId="105" xfId="0" applyFont="1" applyFill="1" applyBorder="1" applyAlignment="1">
      <alignment horizontal="center" vertical="center" wrapText="1"/>
    </xf>
    <xf numFmtId="0" fontId="79" fillId="2329" borderId="105" xfId="0" applyFont="1" applyFill="1" applyBorder="1" applyAlignment="1">
      <alignment horizontal="center" vertical="center" wrapText="1"/>
    </xf>
    <xf numFmtId="0" fontId="79" fillId="2330" borderId="105" xfId="0" applyFont="1" applyFill="1" applyBorder="1" applyAlignment="1">
      <alignment horizontal="center" vertical="center" wrapText="1"/>
    </xf>
    <xf numFmtId="0" fontId="79" fillId="2331" borderId="105" xfId="0" applyFont="1" applyFill="1" applyBorder="1" applyAlignment="1">
      <alignment horizontal="center" vertical="center" wrapText="1"/>
    </xf>
    <xf numFmtId="0" fontId="80" fillId="2332" borderId="105" xfId="0" applyFont="1" applyFill="1" applyBorder="1" applyAlignment="1">
      <alignment horizontal="center" vertical="center"/>
    </xf>
    <xf numFmtId="0" fontId="307" fillId="2335" borderId="107" xfId="0" applyFont="1" applyFill="1" applyBorder="1" applyAlignment="1">
      <alignment horizontal="center" vertical="center"/>
    </xf>
    <xf numFmtId="0" fontId="307" fillId="2335" borderId="107" xfId="0" applyFont="1" applyFill="1" applyBorder="1" applyAlignment="1">
      <alignment horizontal="left" vertical="center"/>
    </xf>
    <xf numFmtId="0" fontId="58" fillId="2327" borderId="106" xfId="0" applyFont="1" applyFill="1" applyBorder="1" applyAlignment="1">
      <alignment horizontal="center" vertical="center" wrapText="1"/>
    </xf>
    <xf numFmtId="0" fontId="80" fillId="2336" borderId="105" xfId="0" applyFont="1" applyFill="1" applyBorder="1" applyAlignment="1">
      <alignment horizontal="left" vertical="center"/>
    </xf>
    <xf numFmtId="0" fontId="79" fillId="2337" borderId="105" xfId="0" applyFont="1" applyFill="1" applyBorder="1" applyAlignment="1">
      <alignment horizontal="center" vertical="center" wrapText="1"/>
    </xf>
    <xf numFmtId="0" fontId="79" fillId="2337" borderId="105" xfId="0" applyFont="1" applyFill="1" applyBorder="1" applyAlignment="1">
      <alignment horizontal="left" vertical="center" wrapText="1"/>
    </xf>
    <xf numFmtId="0" fontId="79" fillId="2338" borderId="105" xfId="0" applyFont="1" applyFill="1" applyBorder="1" applyAlignment="1">
      <alignment horizontal="center" vertical="center" wrapText="1"/>
    </xf>
    <xf numFmtId="0" fontId="79" fillId="2339" borderId="105" xfId="0" applyFont="1" applyFill="1" applyBorder="1" applyAlignment="1">
      <alignment horizontal="center" vertical="center" wrapText="1"/>
    </xf>
    <xf numFmtId="0" fontId="79" fillId="2340" borderId="105" xfId="0" applyFont="1" applyFill="1" applyBorder="1" applyAlignment="1">
      <alignment horizontal="center" vertical="center" wrapText="1"/>
    </xf>
    <xf numFmtId="0" fontId="79" fillId="2341" borderId="105" xfId="0" applyFont="1" applyFill="1" applyBorder="1" applyAlignment="1">
      <alignment horizontal="center" vertical="center" wrapText="1"/>
    </xf>
    <xf numFmtId="0" fontId="79" fillId="2342" borderId="105" xfId="0" applyFont="1" applyFill="1" applyBorder="1" applyAlignment="1">
      <alignment horizontal="center" vertical="center" wrapText="1"/>
    </xf>
    <xf numFmtId="0" fontId="79" fillId="2343" borderId="105" xfId="0" applyFont="1" applyFill="1" applyBorder="1" applyAlignment="1">
      <alignment horizontal="center" vertical="center" wrapText="1"/>
    </xf>
    <xf numFmtId="0" fontId="80" fillId="2344" borderId="105" xfId="0" applyFont="1" applyFill="1" applyBorder="1" applyAlignment="1">
      <alignment horizontal="center" vertical="center"/>
    </xf>
    <xf numFmtId="0" fontId="307" fillId="2347" borderId="107" xfId="0" applyFont="1" applyFill="1" applyBorder="1" applyAlignment="1">
      <alignment horizontal="center" vertical="center"/>
    </xf>
    <xf numFmtId="0" fontId="307" fillId="2347" borderId="107" xfId="0" applyFont="1" applyFill="1" applyBorder="1" applyAlignment="1">
      <alignment horizontal="left" vertical="center"/>
    </xf>
    <xf numFmtId="0" fontId="58" fillId="2342" borderId="106" xfId="0" applyFont="1" applyFill="1" applyBorder="1" applyAlignment="1">
      <alignment horizontal="center" vertical="center" wrapText="1"/>
    </xf>
    <xf numFmtId="0" fontId="80" fillId="2348" borderId="105" xfId="0" applyFont="1" applyFill="1" applyBorder="1" applyAlignment="1">
      <alignment horizontal="left" vertical="center"/>
    </xf>
    <xf numFmtId="0" fontId="81" fillId="29" borderId="105" xfId="0" applyFont="1" applyFill="1" applyBorder="1" applyAlignment="1">
      <alignment horizontal="left" vertical="center" wrapText="1"/>
    </xf>
    <xf numFmtId="0" fontId="305" fillId="37" borderId="105" xfId="0" applyFont="1" applyFill="1" applyBorder="1" applyAlignment="1">
      <alignment horizontal="center" vertical="center" wrapText="1"/>
    </xf>
    <xf numFmtId="0" fontId="311" fillId="29" borderId="105" xfId="0" applyFont="1" applyFill="1" applyBorder="1" applyAlignment="1">
      <alignment horizontal="left" vertical="center" wrapText="1"/>
    </xf>
    <xf numFmtId="0" fontId="311" fillId="32" borderId="105" xfId="0" applyFont="1" applyFill="1" applyBorder="1" applyAlignment="1">
      <alignment horizontal="left" vertical="center" wrapText="1"/>
    </xf>
    <xf numFmtId="0" fontId="311" fillId="0" borderId="105" xfId="30" applyFont="1" applyBorder="1" applyAlignment="1">
      <alignment horizontal="left" vertical="center" wrapText="1"/>
    </xf>
    <xf numFmtId="0" fontId="311" fillId="0" borderId="105" xfId="0" applyFont="1" applyBorder="1" applyAlignment="1">
      <alignment horizontal="left" vertical="center" wrapText="1"/>
    </xf>
    <xf numFmtId="0" fontId="20" fillId="0" borderId="0" xfId="0" applyFont="1" applyAlignment="1">
      <alignment vertical="center"/>
    </xf>
    <xf numFmtId="0" fontId="307" fillId="2347" borderId="105" xfId="0" applyFont="1" applyFill="1" applyBorder="1" applyAlignment="1">
      <alignment horizontal="center" vertical="center"/>
    </xf>
    <xf numFmtId="0" fontId="307" fillId="2335" borderId="105" xfId="0" applyFont="1" applyFill="1" applyBorder="1" applyAlignment="1">
      <alignment horizontal="center" vertical="center"/>
    </xf>
    <xf numFmtId="0" fontId="307" fillId="2324" borderId="105" xfId="0" applyFont="1" applyFill="1" applyBorder="1" applyAlignment="1">
      <alignment horizontal="center" vertical="center"/>
    </xf>
    <xf numFmtId="0" fontId="307" fillId="2260" borderId="105" xfId="0" applyFont="1" applyFill="1" applyBorder="1" applyAlignment="1">
      <alignment horizontal="center" vertical="center"/>
    </xf>
    <xf numFmtId="0" fontId="307" fillId="2275" borderId="105" xfId="0" applyFont="1" applyFill="1" applyBorder="1" applyAlignment="1">
      <alignment horizontal="center" vertical="center"/>
    </xf>
    <xf numFmtId="0" fontId="307" fillId="2299" borderId="105" xfId="0" applyFont="1" applyFill="1" applyBorder="1" applyAlignment="1">
      <alignment horizontal="center" vertical="center"/>
    </xf>
    <xf numFmtId="0" fontId="307" fillId="2287" borderId="105" xfId="0" applyFont="1" applyFill="1" applyBorder="1" applyAlignment="1">
      <alignment horizontal="center" vertical="center"/>
    </xf>
    <xf numFmtId="0" fontId="307" fillId="2263" borderId="105" xfId="0" applyFont="1" applyFill="1" applyBorder="1" applyAlignment="1">
      <alignment horizontal="center" vertical="center"/>
    </xf>
    <xf numFmtId="0" fontId="307" fillId="2360" borderId="105" xfId="0" applyFont="1" applyFill="1" applyBorder="1" applyAlignment="1">
      <alignment horizontal="center" vertical="center"/>
    </xf>
    <xf numFmtId="0" fontId="81" fillId="2346" borderId="105" xfId="0" applyFont="1" applyFill="1" applyBorder="1" applyAlignment="1">
      <alignment horizontal="center" vertical="center"/>
    </xf>
    <xf numFmtId="0" fontId="81" fillId="2334" borderId="105" xfId="0" applyFont="1" applyFill="1" applyBorder="1" applyAlignment="1">
      <alignment horizontal="center" vertical="center"/>
    </xf>
    <xf numFmtId="0" fontId="81" fillId="2323" borderId="105" xfId="0" applyFont="1" applyFill="1" applyBorder="1" applyAlignment="1">
      <alignment horizontal="center" vertical="center"/>
    </xf>
    <xf numFmtId="0" fontId="81" fillId="2313" borderId="105" xfId="0" applyFont="1" applyFill="1" applyBorder="1" applyAlignment="1">
      <alignment horizontal="center" vertical="center"/>
    </xf>
    <xf numFmtId="0" fontId="81" fillId="2304" borderId="105" xfId="0" applyFont="1" applyFill="1" applyBorder="1" applyAlignment="1">
      <alignment horizontal="center" vertical="center"/>
    </xf>
    <xf numFmtId="0" fontId="81" fillId="2298" borderId="105" xfId="0" applyFont="1" applyFill="1" applyBorder="1" applyAlignment="1">
      <alignment horizontal="center" vertical="center"/>
    </xf>
    <xf numFmtId="0" fontId="81" fillId="2286" borderId="105" xfId="0" applyFont="1" applyFill="1" applyBorder="1" applyAlignment="1">
      <alignment horizontal="center" vertical="center"/>
    </xf>
    <xf numFmtId="0" fontId="81" fillId="2274" borderId="105" xfId="0" applyFont="1" applyFill="1" applyBorder="1" applyAlignment="1">
      <alignment horizontal="center" vertical="center"/>
    </xf>
    <xf numFmtId="0" fontId="81" fillId="2262" borderId="105" xfId="0" applyFont="1" applyFill="1" applyBorder="1" applyAlignment="1">
      <alignment horizontal="center" vertical="center"/>
    </xf>
    <xf numFmtId="0" fontId="81" fillId="2359" borderId="105" xfId="0" applyFont="1" applyFill="1" applyBorder="1" applyAlignment="1">
      <alignment horizontal="center" vertical="center"/>
    </xf>
    <xf numFmtId="0" fontId="307" fillId="2358" borderId="105" xfId="0" applyFont="1" applyFill="1" applyBorder="1" applyAlignment="1">
      <alignment horizontal="center" vertical="center"/>
    </xf>
    <xf numFmtId="0" fontId="307" fillId="2357" borderId="105" xfId="0" applyFont="1" applyFill="1" applyBorder="1" applyAlignment="1">
      <alignment horizontal="center" vertical="center"/>
    </xf>
    <xf numFmtId="0" fontId="307" fillId="2356" borderId="105" xfId="0" applyFont="1" applyFill="1" applyBorder="1" applyAlignment="1">
      <alignment horizontal="center" vertical="center"/>
    </xf>
    <xf numFmtId="0" fontId="307" fillId="2355" borderId="105" xfId="0" applyFont="1" applyFill="1" applyBorder="1" applyAlignment="1">
      <alignment horizontal="center" vertical="center"/>
    </xf>
    <xf numFmtId="0" fontId="307" fillId="2352" borderId="105" xfId="0" applyFont="1" applyFill="1" applyBorder="1" applyAlignment="1">
      <alignment horizontal="center" vertical="center"/>
    </xf>
    <xf numFmtId="0" fontId="307" fillId="2354" borderId="105" xfId="0" applyFont="1" applyFill="1" applyBorder="1" applyAlignment="1">
      <alignment horizontal="center" vertical="center"/>
    </xf>
    <xf numFmtId="0" fontId="307" fillId="2353" borderId="105" xfId="0" applyFont="1" applyFill="1" applyBorder="1" applyAlignment="1">
      <alignment horizontal="center" vertical="center"/>
    </xf>
    <xf numFmtId="0" fontId="307" fillId="2351" borderId="105" xfId="0" applyFont="1" applyFill="1" applyBorder="1" applyAlignment="1">
      <alignment horizontal="center" vertical="center"/>
    </xf>
    <xf numFmtId="0" fontId="307" fillId="2350" borderId="105" xfId="0" applyFont="1" applyFill="1" applyBorder="1" applyAlignment="1">
      <alignment horizontal="center" vertical="center"/>
    </xf>
    <xf numFmtId="0" fontId="58" fillId="2339" borderId="105" xfId="0" applyFont="1" applyFill="1" applyBorder="1" applyAlignment="1">
      <alignment horizontal="center" vertical="center"/>
    </xf>
    <xf numFmtId="0" fontId="58" fillId="2328" borderId="105" xfId="0" applyFont="1" applyFill="1" applyBorder="1" applyAlignment="1">
      <alignment horizontal="center" vertical="center"/>
    </xf>
    <xf numFmtId="0" fontId="58" fillId="2316" borderId="105" xfId="0" applyFont="1" applyFill="1" applyBorder="1" applyAlignment="1">
      <alignment horizontal="center" vertical="center"/>
    </xf>
    <xf numFmtId="0" fontId="58" fillId="2307" borderId="105" xfId="0" applyFont="1" applyFill="1" applyBorder="1" applyAlignment="1">
      <alignment horizontal="center" vertical="center"/>
    </xf>
    <xf numFmtId="0" fontId="58" fillId="2267" borderId="105" xfId="0" applyFont="1" applyFill="1" applyBorder="1" applyAlignment="1">
      <alignment horizontal="center" vertical="center"/>
    </xf>
    <xf numFmtId="0" fontId="58" fillId="2291" borderId="105" xfId="0" applyFont="1" applyFill="1" applyBorder="1" applyAlignment="1">
      <alignment horizontal="center" vertical="center"/>
    </xf>
    <xf numFmtId="0" fontId="58" fillId="2279" borderId="105" xfId="0" applyFont="1" applyFill="1" applyBorder="1" applyAlignment="1">
      <alignment horizontal="center" vertical="center"/>
    </xf>
    <xf numFmtId="0" fontId="58" fillId="2255" borderId="105" xfId="0" applyFont="1" applyFill="1" applyBorder="1" applyAlignment="1">
      <alignment horizontal="center" vertical="center"/>
    </xf>
    <xf numFmtId="0" fontId="58" fillId="2349" borderId="105" xfId="0" applyFont="1" applyFill="1" applyBorder="1" applyAlignment="1">
      <alignment horizontal="center" vertical="center"/>
    </xf>
    <xf numFmtId="0" fontId="311" fillId="29" borderId="105" xfId="0" applyFont="1" applyFill="1" applyBorder="1" applyAlignment="1">
      <alignment horizontal="center" vertical="center"/>
    </xf>
    <xf numFmtId="0" fontId="311" fillId="2337" borderId="105" xfId="0" applyFont="1" applyFill="1" applyBorder="1" applyAlignment="1">
      <alignment horizontal="center" vertical="center"/>
    </xf>
    <xf numFmtId="0" fontId="311" fillId="2326" borderId="105" xfId="0" applyFont="1" applyFill="1" applyBorder="1" applyAlignment="1">
      <alignment horizontal="center" vertical="center"/>
    </xf>
    <xf numFmtId="0" fontId="311" fillId="2314" borderId="105" xfId="0" applyFont="1" applyFill="1" applyBorder="1" applyAlignment="1">
      <alignment horizontal="center" vertical="center"/>
    </xf>
    <xf numFmtId="0" fontId="311" fillId="2305" borderId="105" xfId="0" applyFont="1" applyFill="1" applyBorder="1" applyAlignment="1">
      <alignment horizontal="center" vertical="center"/>
    </xf>
    <xf numFmtId="0" fontId="311" fillId="2301" borderId="105" xfId="0" applyFont="1" applyFill="1" applyBorder="1" applyAlignment="1">
      <alignment horizontal="center" vertical="center"/>
    </xf>
    <xf numFmtId="0" fontId="311" fillId="2289" borderId="105" xfId="0" applyFont="1" applyFill="1" applyBorder="1" applyAlignment="1">
      <alignment horizontal="center" vertical="center"/>
    </xf>
    <xf numFmtId="0" fontId="311" fillId="2277" borderId="105" xfId="0" applyFont="1" applyFill="1" applyBorder="1" applyAlignment="1">
      <alignment horizontal="center" vertical="center"/>
    </xf>
    <xf numFmtId="0" fontId="311" fillId="2265" borderId="105" xfId="0" applyFont="1" applyFill="1" applyBorder="1" applyAlignment="1">
      <alignment horizontal="center" vertical="center"/>
    </xf>
    <xf numFmtId="0" fontId="311" fillId="2252" borderId="105" xfId="0" applyFont="1" applyFill="1" applyBorder="1" applyAlignment="1">
      <alignment horizontal="center" vertical="center"/>
    </xf>
    <xf numFmtId="0" fontId="311" fillId="2361" borderId="105" xfId="0" applyFont="1" applyFill="1" applyBorder="1" applyAlignment="1">
      <alignment horizontal="center" vertical="center"/>
    </xf>
    <xf numFmtId="0" fontId="90" fillId="2343" borderId="105" xfId="0" applyFont="1" applyFill="1" applyBorder="1" applyAlignment="1">
      <alignment horizontal="center" vertical="center"/>
    </xf>
    <xf numFmtId="0" fontId="90" fillId="2331" borderId="105" xfId="0" applyFont="1" applyFill="1" applyBorder="1" applyAlignment="1">
      <alignment horizontal="center" vertical="center"/>
    </xf>
    <xf numFmtId="0" fontId="90" fillId="2320" borderId="105" xfId="0" applyFont="1" applyFill="1" applyBorder="1" applyAlignment="1">
      <alignment horizontal="center" vertical="center"/>
    </xf>
    <xf numFmtId="0" fontId="90" fillId="2310" borderId="105" xfId="0" applyFont="1" applyFill="1" applyBorder="1" applyAlignment="1">
      <alignment horizontal="center" vertical="center"/>
    </xf>
    <xf numFmtId="0" fontId="90" fillId="2303" borderId="105" xfId="0" applyFont="1" applyFill="1" applyBorder="1" applyAlignment="1">
      <alignment horizontal="center" vertical="center"/>
    </xf>
    <xf numFmtId="0" fontId="90" fillId="2295" borderId="105" xfId="0" applyFont="1" applyFill="1" applyBorder="1" applyAlignment="1">
      <alignment horizontal="center" vertical="center"/>
    </xf>
    <xf numFmtId="0" fontId="90" fillId="2283" borderId="105" xfId="0" applyFont="1" applyFill="1" applyBorder="1" applyAlignment="1">
      <alignment horizontal="center" vertical="center"/>
    </xf>
    <xf numFmtId="0" fontId="90" fillId="2271" borderId="105" xfId="0" applyFont="1" applyFill="1" applyBorder="1" applyAlignment="1">
      <alignment horizontal="center" vertical="center"/>
    </xf>
    <xf numFmtId="0" fontId="90" fillId="2259" borderId="105" xfId="0" applyFont="1" applyFill="1" applyBorder="1" applyAlignment="1">
      <alignment horizontal="center" vertical="center"/>
    </xf>
    <xf numFmtId="0" fontId="90" fillId="2363" borderId="105" xfId="0" applyFont="1" applyFill="1" applyBorder="1" applyAlignment="1">
      <alignment horizontal="center" vertical="center"/>
    </xf>
    <xf numFmtId="0" fontId="312" fillId="29" borderId="105" xfId="0" applyFont="1" applyFill="1" applyBorder="1" applyAlignment="1">
      <alignment horizontal="center" vertical="center"/>
    </xf>
    <xf numFmtId="0" fontId="90" fillId="2342" borderId="105" xfId="0" applyFont="1" applyFill="1" applyBorder="1" applyAlignment="1">
      <alignment horizontal="center" vertical="center"/>
    </xf>
    <xf numFmtId="0" fontId="90" fillId="2327" borderId="105" xfId="0" applyFont="1" applyFill="1" applyBorder="1" applyAlignment="1">
      <alignment horizontal="center" vertical="center"/>
    </xf>
    <xf numFmtId="0" fontId="90" fillId="2319" borderId="105" xfId="0" applyFont="1" applyFill="1" applyBorder="1" applyAlignment="1">
      <alignment horizontal="center" vertical="center"/>
    </xf>
    <xf numFmtId="0" fontId="90" fillId="2306" borderId="105" xfId="0" applyFont="1" applyFill="1" applyBorder="1" applyAlignment="1">
      <alignment horizontal="center" vertical="center"/>
    </xf>
    <xf numFmtId="0" fontId="90" fillId="2266" borderId="105" xfId="0" applyFont="1" applyFill="1" applyBorder="1" applyAlignment="1">
      <alignment horizontal="center" vertical="center"/>
    </xf>
    <xf numFmtId="0" fontId="90" fillId="2294" borderId="105" xfId="0" applyFont="1" applyFill="1" applyBorder="1" applyAlignment="1">
      <alignment horizontal="center" vertical="center"/>
    </xf>
    <xf numFmtId="0" fontId="90" fillId="2282" borderId="105" xfId="0" applyFont="1" applyFill="1" applyBorder="1" applyAlignment="1">
      <alignment horizontal="center" vertical="center"/>
    </xf>
    <xf numFmtId="0" fontId="90" fillId="2270" borderId="105" xfId="0" applyFont="1" applyFill="1" applyBorder="1" applyAlignment="1">
      <alignment horizontal="center" vertical="center"/>
    </xf>
    <xf numFmtId="0" fontId="90" fillId="2258" borderId="105" xfId="0" applyFont="1" applyFill="1" applyBorder="1" applyAlignment="1">
      <alignment horizontal="center" vertical="center"/>
    </xf>
    <xf numFmtId="0" fontId="90" fillId="2362" borderId="105" xfId="0" applyFont="1" applyFill="1" applyBorder="1" applyAlignment="1">
      <alignment horizontal="center" vertical="center"/>
    </xf>
    <xf numFmtId="0" fontId="305" fillId="37" borderId="105" xfId="0" applyFont="1" applyFill="1" applyBorder="1" applyAlignment="1">
      <alignment horizontal="center" vertical="center"/>
    </xf>
    <xf numFmtId="0" fontId="305" fillId="2345" borderId="105" xfId="0" applyFont="1" applyFill="1" applyBorder="1" applyAlignment="1">
      <alignment horizontal="center" vertical="center"/>
    </xf>
    <xf numFmtId="0" fontId="305" fillId="2333" borderId="105" xfId="0" applyFont="1" applyFill="1" applyBorder="1" applyAlignment="1">
      <alignment horizontal="center" vertical="center"/>
    </xf>
    <xf numFmtId="0" fontId="305" fillId="2322" borderId="105" xfId="0" applyFont="1" applyFill="1" applyBorder="1" applyAlignment="1">
      <alignment horizontal="center" vertical="center"/>
    </xf>
    <xf numFmtId="0" fontId="305" fillId="2312" borderId="105" xfId="0" applyFont="1" applyFill="1" applyBorder="1" applyAlignment="1">
      <alignment horizontal="center" vertical="center"/>
    </xf>
    <xf numFmtId="0" fontId="305" fillId="2273" borderId="105" xfId="0" applyFont="1" applyFill="1" applyBorder="1" applyAlignment="1">
      <alignment horizontal="center" vertical="center"/>
    </xf>
    <xf numFmtId="0" fontId="305" fillId="2297" borderId="105" xfId="0" applyFont="1" applyFill="1" applyBorder="1" applyAlignment="1">
      <alignment horizontal="center" vertical="center"/>
    </xf>
    <xf numFmtId="0" fontId="305" fillId="2285" borderId="105" xfId="0" applyFont="1" applyFill="1" applyBorder="1" applyAlignment="1">
      <alignment horizontal="center" vertical="center"/>
    </xf>
    <xf numFmtId="0" fontId="305" fillId="2261" borderId="105" xfId="0" applyFont="1" applyFill="1" applyBorder="1" applyAlignment="1">
      <alignment horizontal="center" vertical="center"/>
    </xf>
    <xf numFmtId="0" fontId="305" fillId="2364" borderId="105" xfId="0" applyFont="1" applyFill="1" applyBorder="1" applyAlignment="1">
      <alignment horizontal="center" vertical="center"/>
    </xf>
    <xf numFmtId="0" fontId="305" fillId="29" borderId="105" xfId="0" applyFont="1" applyFill="1" applyBorder="1" applyAlignment="1">
      <alignment horizontal="right" vertical="center"/>
    </xf>
    <xf numFmtId="0" fontId="311" fillId="0" borderId="105" xfId="30" applyFont="1" applyBorder="1" applyAlignment="1">
      <alignment horizontal="center" vertical="center" wrapText="1"/>
    </xf>
    <xf numFmtId="0" fontId="81" fillId="29" borderId="105" xfId="0" applyFont="1" applyFill="1" applyBorder="1" applyAlignment="1">
      <alignment horizontal="center" vertical="center" wrapText="1"/>
    </xf>
    <xf numFmtId="0" fontId="81" fillId="2337" borderId="105" xfId="0" applyFont="1" applyFill="1" applyBorder="1" applyAlignment="1">
      <alignment horizontal="center" vertical="center" wrapText="1"/>
    </xf>
    <xf numFmtId="0" fontId="81" fillId="2337" borderId="105" xfId="0" applyFont="1" applyFill="1" applyBorder="1" applyAlignment="1">
      <alignment horizontal="left" vertical="center" wrapText="1"/>
    </xf>
    <xf numFmtId="0" fontId="81" fillId="2326" borderId="105" xfId="0" applyFont="1" applyFill="1" applyBorder="1" applyAlignment="1">
      <alignment horizontal="center" vertical="center" wrapText="1"/>
    </xf>
    <xf numFmtId="0" fontId="81" fillId="2326" borderId="105" xfId="0" applyFont="1" applyFill="1" applyBorder="1" applyAlignment="1">
      <alignment horizontal="left" vertical="center" wrapText="1"/>
    </xf>
    <xf numFmtId="0" fontId="81" fillId="2314" borderId="105" xfId="0" applyFont="1" applyFill="1" applyBorder="1" applyAlignment="1">
      <alignment horizontal="center" vertical="center" wrapText="1"/>
    </xf>
    <xf numFmtId="0" fontId="81" fillId="2314" borderId="105" xfId="0" applyFont="1" applyFill="1" applyBorder="1" applyAlignment="1">
      <alignment horizontal="left" vertical="center" wrapText="1"/>
    </xf>
    <xf numFmtId="0" fontId="81" fillId="2305" borderId="105" xfId="0" applyFont="1" applyFill="1" applyBorder="1" applyAlignment="1">
      <alignment horizontal="center" vertical="center" wrapText="1"/>
    </xf>
    <xf numFmtId="0" fontId="81" fillId="2305" borderId="105" xfId="0" applyFont="1" applyFill="1" applyBorder="1" applyAlignment="1">
      <alignment horizontal="left" vertical="center" wrapText="1"/>
    </xf>
    <xf numFmtId="0" fontId="81" fillId="2301" borderId="105" xfId="0" applyFont="1" applyFill="1" applyBorder="1" applyAlignment="1">
      <alignment horizontal="center" vertical="center" wrapText="1"/>
    </xf>
    <xf numFmtId="0" fontId="81" fillId="2301" borderId="105" xfId="0" applyFont="1" applyFill="1" applyBorder="1" applyAlignment="1">
      <alignment horizontal="left" vertical="center" wrapText="1"/>
    </xf>
    <xf numFmtId="0" fontId="81" fillId="2289" borderId="105" xfId="0" applyFont="1" applyFill="1" applyBorder="1" applyAlignment="1">
      <alignment horizontal="center" vertical="center" wrapText="1"/>
    </xf>
    <xf numFmtId="0" fontId="81" fillId="2289" borderId="105" xfId="0" applyFont="1" applyFill="1" applyBorder="1" applyAlignment="1">
      <alignment horizontal="left" vertical="center" wrapText="1"/>
    </xf>
    <xf numFmtId="0" fontId="81" fillId="2277" borderId="105" xfId="0" applyFont="1" applyFill="1" applyBorder="1" applyAlignment="1">
      <alignment horizontal="center" vertical="center" wrapText="1"/>
    </xf>
    <xf numFmtId="0" fontId="81" fillId="2277" borderId="105" xfId="0" applyFont="1" applyFill="1" applyBorder="1" applyAlignment="1">
      <alignment horizontal="left" vertical="center" wrapText="1"/>
    </xf>
    <xf numFmtId="0" fontId="81" fillId="2265" borderId="105" xfId="0" applyFont="1" applyFill="1" applyBorder="1" applyAlignment="1">
      <alignment horizontal="center" vertical="center" wrapText="1"/>
    </xf>
    <xf numFmtId="0" fontId="81" fillId="2265" borderId="105" xfId="0" applyFont="1" applyFill="1" applyBorder="1" applyAlignment="1">
      <alignment horizontal="left" vertical="center" wrapText="1"/>
    </xf>
    <xf numFmtId="0" fontId="81" fillId="2252" borderId="105" xfId="0" applyFont="1" applyFill="1" applyBorder="1" applyAlignment="1">
      <alignment horizontal="center" vertical="center" wrapText="1"/>
    </xf>
    <xf numFmtId="0" fontId="81" fillId="2252" borderId="105" xfId="0" applyFont="1" applyFill="1" applyBorder="1" applyAlignment="1">
      <alignment horizontal="left" vertical="center" wrapText="1"/>
    </xf>
    <xf numFmtId="0" fontId="86" fillId="3" borderId="0" xfId="0" applyFont="1" applyFill="1" applyAlignment="1">
      <alignment horizontal="left" vertical="center"/>
    </xf>
    <xf numFmtId="0" fontId="314" fillId="3" borderId="0" xfId="2" applyFont="1" applyFill="1" applyAlignment="1" applyProtection="1">
      <alignment vertical="center"/>
      <protection hidden="1"/>
    </xf>
    <xf numFmtId="0" fontId="7" fillId="3" borderId="0" xfId="2" applyFont="1" applyFill="1" applyAlignment="1" applyProtection="1">
      <alignment vertical="center"/>
      <protection hidden="1"/>
    </xf>
    <xf numFmtId="0" fontId="46" fillId="3" borderId="0" xfId="0" applyFont="1" applyFill="1" applyAlignment="1">
      <alignment vertical="center"/>
    </xf>
    <xf numFmtId="0" fontId="316" fillId="2135" borderId="0" xfId="2" applyFont="1" applyFill="1" applyAlignment="1" applyProtection="1">
      <alignment horizontal="center" vertical="center"/>
      <protection hidden="1"/>
    </xf>
    <xf numFmtId="0" fontId="30" fillId="2133" borderId="0" xfId="2" quotePrefix="1" applyFont="1" applyFill="1" applyAlignment="1">
      <alignment horizontal="center" vertical="center"/>
    </xf>
    <xf numFmtId="0" fontId="2" fillId="2365" borderId="0" xfId="0" applyFont="1" applyFill="1" applyAlignment="1">
      <alignment horizontal="center" vertical="center"/>
    </xf>
    <xf numFmtId="0" fontId="315" fillId="2134" borderId="0" xfId="1" applyFont="1" applyFill="1" applyAlignment="1">
      <alignment horizontal="center" vertical="center" wrapText="1"/>
    </xf>
    <xf numFmtId="0" fontId="30" fillId="2366" borderId="0" xfId="2" applyFont="1" applyFill="1" applyAlignment="1" applyProtection="1">
      <alignment horizontal="center" vertical="center"/>
      <protection hidden="1"/>
    </xf>
    <xf numFmtId="0" fontId="2" fillId="161" borderId="0" xfId="0" applyFont="1" applyFill="1" applyAlignment="1">
      <alignment horizontal="center" vertical="center"/>
    </xf>
    <xf numFmtId="0" fontId="68" fillId="3" borderId="0" xfId="31" applyFill="1" applyAlignment="1">
      <alignment vertical="center"/>
    </xf>
    <xf numFmtId="0" fontId="313" fillId="3" borderId="0" xfId="0" applyFont="1" applyFill="1" applyAlignment="1">
      <alignment horizontal="center" vertical="center"/>
    </xf>
    <xf numFmtId="0" fontId="158" fillId="1894" borderId="64" xfId="0" applyFont="1" applyFill="1" applyBorder="1" applyAlignment="1">
      <alignment horizontal="center" vertical="center"/>
    </xf>
    <xf numFmtId="0" fontId="158" fillId="1894" borderId="65" xfId="0" applyFont="1" applyFill="1" applyBorder="1" applyAlignment="1">
      <alignment horizontal="center" vertical="center"/>
    </xf>
    <xf numFmtId="0" fontId="158" fillId="1894" borderId="66" xfId="0" applyFont="1" applyFill="1" applyBorder="1" applyAlignment="1">
      <alignment horizontal="center" vertical="center"/>
    </xf>
    <xf numFmtId="0" fontId="158" fillId="1894" borderId="68" xfId="0" applyFont="1" applyFill="1" applyBorder="1" applyAlignment="1">
      <alignment horizontal="center" vertical="center"/>
    </xf>
    <xf numFmtId="0" fontId="158" fillId="1894" borderId="69" xfId="0" applyFont="1" applyFill="1" applyBorder="1" applyAlignment="1">
      <alignment horizontal="center" vertical="center"/>
    </xf>
    <xf numFmtId="0" fontId="158" fillId="1894" borderId="70" xfId="0" applyFont="1" applyFill="1" applyBorder="1" applyAlignment="1">
      <alignment horizontal="center" vertical="center"/>
    </xf>
    <xf numFmtId="0" fontId="56" fillId="1894" borderId="67" xfId="0" applyFont="1" applyFill="1" applyBorder="1" applyAlignment="1">
      <alignment horizontal="center" vertical="center"/>
    </xf>
    <xf numFmtId="0" fontId="0" fillId="1894" borderId="67" xfId="0" applyFill="1" applyBorder="1" applyAlignment="1">
      <alignment horizontal="center" vertical="center"/>
    </xf>
    <xf numFmtId="1" fontId="7" fillId="251" borderId="0" xfId="2" applyNumberFormat="1" applyFont="1" applyFill="1" applyAlignment="1" applyProtection="1">
      <alignment horizontal="center" vertical="center" wrapText="1"/>
      <protection hidden="1"/>
    </xf>
    <xf numFmtId="1" fontId="7" fillId="252" borderId="0" xfId="2" applyNumberFormat="1" applyFont="1" applyFill="1" applyAlignment="1" applyProtection="1">
      <alignment horizontal="center" vertical="center" wrapText="1"/>
      <protection hidden="1"/>
    </xf>
    <xf numFmtId="0" fontId="30" fillId="3" borderId="24" xfId="11" applyFont="1" applyFill="1" applyBorder="1" applyAlignment="1">
      <alignment horizontal="center" vertical="center"/>
    </xf>
    <xf numFmtId="0" fontId="30" fillId="3" borderId="17" xfId="11" applyFont="1" applyFill="1" applyBorder="1" applyAlignment="1">
      <alignment horizontal="center" vertical="center"/>
    </xf>
    <xf numFmtId="0" fontId="30" fillId="3" borderId="19" xfId="11" applyFont="1" applyFill="1" applyBorder="1" applyAlignment="1">
      <alignment horizontal="center" vertical="center"/>
    </xf>
    <xf numFmtId="0" fontId="30" fillId="3" borderId="16" xfId="11" applyFont="1" applyFill="1" applyBorder="1" applyAlignment="1">
      <alignment horizontal="center" vertical="center"/>
    </xf>
    <xf numFmtId="1" fontId="7" fillId="263" borderId="0" xfId="2" applyNumberFormat="1" applyFont="1" applyFill="1" applyAlignment="1" applyProtection="1">
      <alignment horizontal="center" vertical="center" wrapText="1"/>
      <protection hidden="1"/>
    </xf>
    <xf numFmtId="1" fontId="8" fillId="264" borderId="0" xfId="2" applyNumberFormat="1" applyFont="1" applyFill="1" applyAlignment="1" applyProtection="1">
      <alignment horizontal="center" vertical="center" wrapText="1"/>
      <protection hidden="1"/>
    </xf>
    <xf numFmtId="1" fontId="31" fillId="13" borderId="0" xfId="2" applyNumberFormat="1" applyFont="1" applyFill="1" applyAlignment="1" applyProtection="1">
      <alignment horizontal="center" vertical="center" wrapText="1"/>
      <protection hidden="1"/>
    </xf>
    <xf numFmtId="1" fontId="7" fillId="231" borderId="0" xfId="2" applyNumberFormat="1" applyFont="1" applyFill="1" applyAlignment="1" applyProtection="1">
      <alignment horizontal="center" vertical="center" wrapText="1"/>
      <protection hidden="1"/>
    </xf>
    <xf numFmtId="1" fontId="8" fillId="241" borderId="0" xfId="2" applyNumberFormat="1" applyFont="1" applyFill="1" applyAlignment="1" applyProtection="1">
      <alignment horizontal="center" vertical="center" wrapText="1"/>
      <protection hidden="1"/>
    </xf>
    <xf numFmtId="1" fontId="7" fillId="190" borderId="0" xfId="2" applyNumberFormat="1" applyFont="1" applyFill="1" applyAlignment="1" applyProtection="1">
      <alignment horizontal="center" vertical="center" wrapText="1"/>
      <protection hidden="1"/>
    </xf>
    <xf numFmtId="1" fontId="7" fillId="225" borderId="0" xfId="2" applyNumberFormat="1" applyFont="1" applyFill="1" applyAlignment="1" applyProtection="1">
      <alignment horizontal="center" vertical="center" wrapText="1"/>
      <protection hidden="1"/>
    </xf>
    <xf numFmtId="1" fontId="7" fillId="226" borderId="0" xfId="2" applyNumberFormat="1" applyFont="1" applyFill="1" applyAlignment="1" applyProtection="1">
      <alignment horizontal="center" vertical="center" wrapText="1"/>
      <protection hidden="1"/>
    </xf>
    <xf numFmtId="0" fontId="106" fillId="3" borderId="24" xfId="11" applyFont="1" applyFill="1" applyBorder="1" applyAlignment="1">
      <alignment horizontal="center" vertical="center"/>
    </xf>
    <xf numFmtId="0" fontId="106" fillId="3" borderId="17" xfId="11" applyFont="1" applyFill="1" applyBorder="1" applyAlignment="1">
      <alignment horizontal="center" vertical="center"/>
    </xf>
    <xf numFmtId="0" fontId="107" fillId="167" borderId="33" xfId="23" applyFont="1" applyFill="1" applyBorder="1" applyAlignment="1">
      <alignment horizontal="center" vertical="center"/>
    </xf>
    <xf numFmtId="0" fontId="107" fillId="167" borderId="34" xfId="23" applyFont="1" applyFill="1" applyBorder="1" applyAlignment="1">
      <alignment horizontal="center" vertical="center"/>
    </xf>
    <xf numFmtId="0" fontId="107" fillId="167" borderId="35" xfId="23" applyFont="1" applyFill="1" applyBorder="1" applyAlignment="1">
      <alignment horizontal="center" vertical="center"/>
    </xf>
    <xf numFmtId="1" fontId="7" fillId="8" borderId="0" xfId="2" applyNumberFormat="1" applyFont="1" applyFill="1" applyAlignment="1" applyProtection="1">
      <alignment horizontal="center" vertical="center" wrapText="1"/>
      <protection hidden="1"/>
    </xf>
    <xf numFmtId="1" fontId="8" fillId="165" borderId="0" xfId="2" applyNumberFormat="1" applyFont="1" applyFill="1" applyAlignment="1" applyProtection="1">
      <alignment horizontal="center" vertical="center" wrapText="1"/>
      <protection hidden="1"/>
    </xf>
    <xf numFmtId="0" fontId="7" fillId="3" borderId="18" xfId="11" applyFont="1" applyFill="1" applyBorder="1" applyAlignment="1">
      <alignment horizontal="center"/>
    </xf>
    <xf numFmtId="0" fontId="18" fillId="3" borderId="31"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18" fillId="3" borderId="24" xfId="11" applyFont="1" applyFill="1" applyBorder="1" applyAlignment="1">
      <alignment horizontal="center" vertical="center" wrapText="1"/>
    </xf>
    <xf numFmtId="0" fontId="18" fillId="3" borderId="17"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16" xfId="11" applyFont="1" applyFill="1" applyBorder="1" applyAlignment="1">
      <alignment horizontal="center" vertical="center" wrapText="1"/>
    </xf>
    <xf numFmtId="1" fontId="8" fillId="189" borderId="0" xfId="2" applyNumberFormat="1" applyFont="1" applyFill="1" applyAlignment="1" applyProtection="1">
      <alignment horizontal="center" vertical="center" wrapText="1"/>
      <protection hidden="1"/>
    </xf>
    <xf numFmtId="1" fontId="7" fillId="3" borderId="31" xfId="2" applyNumberFormat="1" applyFont="1" applyFill="1" applyBorder="1" applyAlignment="1" applyProtection="1">
      <alignment horizontal="center" vertical="center" wrapText="1"/>
      <protection hidden="1"/>
    </xf>
    <xf numFmtId="1" fontId="7" fillId="3" borderId="25" xfId="2" applyNumberFormat="1" applyFont="1" applyFill="1" applyBorder="1" applyAlignment="1" applyProtection="1">
      <alignment horizontal="center" vertical="center" wrapText="1"/>
      <protection hidden="1"/>
    </xf>
    <xf numFmtId="1" fontId="7" fillId="3" borderId="19" xfId="2" applyNumberFormat="1" applyFont="1" applyFill="1" applyBorder="1" applyAlignment="1" applyProtection="1">
      <alignment horizontal="center" vertical="center" wrapText="1"/>
      <protection hidden="1"/>
    </xf>
    <xf numFmtId="1" fontId="7" fillId="3" borderId="16" xfId="2" applyNumberFormat="1" applyFont="1" applyFill="1" applyBorder="1" applyAlignment="1" applyProtection="1">
      <alignment horizontal="center" vertical="center" wrapText="1"/>
      <protection hidden="1"/>
    </xf>
    <xf numFmtId="1" fontId="8" fillId="215" borderId="0" xfId="2" applyNumberFormat="1" applyFont="1" applyFill="1" applyAlignment="1" applyProtection="1">
      <alignment horizontal="center" vertical="center" wrapText="1"/>
      <protection hidden="1"/>
    </xf>
    <xf numFmtId="1" fontId="7" fillId="216" borderId="0" xfId="2" applyNumberFormat="1" applyFont="1" applyFill="1" applyAlignment="1" applyProtection="1">
      <alignment horizontal="center" vertical="center" wrapText="1"/>
      <protection hidden="1"/>
    </xf>
    <xf numFmtId="0" fontId="105" fillId="0" borderId="0" xfId="24" applyFont="1" applyAlignment="1" applyProtection="1">
      <alignment horizontal="center" vertical="center" wrapText="1"/>
    </xf>
    <xf numFmtId="0" fontId="105" fillId="0" borderId="0" xfId="24" applyFont="1" applyBorder="1" applyAlignment="1" applyProtection="1">
      <alignment horizontal="center" vertical="center" wrapText="1"/>
    </xf>
    <xf numFmtId="0" fontId="106" fillId="3" borderId="31" xfId="11" applyFont="1" applyFill="1" applyBorder="1" applyAlignment="1">
      <alignment horizontal="center" vertical="center"/>
    </xf>
    <xf numFmtId="0" fontId="106" fillId="3" borderId="25" xfId="11" applyFont="1" applyFill="1" applyBorder="1" applyAlignment="1">
      <alignment horizontal="center" vertical="center"/>
    </xf>
    <xf numFmtId="0" fontId="68" fillId="3" borderId="0" xfId="22" applyFill="1" applyAlignment="1">
      <alignment horizontal="left" vertical="center"/>
    </xf>
    <xf numFmtId="0" fontId="98" fillId="4" borderId="0" xfId="2" applyFont="1" applyFill="1" applyAlignment="1">
      <alignment horizontal="center" vertical="center" wrapText="1"/>
    </xf>
    <xf numFmtId="1" fontId="8" fillId="163" borderId="0" xfId="2" applyNumberFormat="1" applyFont="1" applyFill="1" applyAlignment="1" applyProtection="1">
      <alignment horizontal="center" vertical="center" wrapText="1"/>
      <protection hidden="1"/>
    </xf>
    <xf numFmtId="0" fontId="99" fillId="3" borderId="0" xfId="1" applyFont="1" applyFill="1" applyAlignment="1">
      <alignment horizontal="center" vertical="center"/>
    </xf>
    <xf numFmtId="0" fontId="78" fillId="85" borderId="0" xfId="0" applyFont="1" applyFill="1" applyAlignment="1">
      <alignment horizontal="left" vertical="center"/>
    </xf>
    <xf numFmtId="0" fontId="0" fillId="0" borderId="0" xfId="0"/>
    <xf numFmtId="0" fontId="58" fillId="84" borderId="26" xfId="0" applyFont="1" applyFill="1" applyBorder="1" applyAlignment="1">
      <alignment horizontal="center" vertical="center"/>
    </xf>
    <xf numFmtId="0" fontId="0" fillId="0" borderId="94" xfId="0" applyBorder="1"/>
    <xf numFmtId="0" fontId="0" fillId="0" borderId="28" xfId="0" applyBorder="1"/>
    <xf numFmtId="0" fontId="58" fillId="97" borderId="26" xfId="0" applyFont="1" applyFill="1" applyBorder="1" applyAlignment="1">
      <alignment horizontal="center" vertical="center"/>
    </xf>
    <xf numFmtId="0" fontId="58" fillId="83" borderId="26" xfId="0" applyFont="1" applyFill="1" applyBorder="1" applyAlignment="1">
      <alignment horizontal="center" vertical="center"/>
    </xf>
    <xf numFmtId="0" fontId="58" fillId="84" borderId="27" xfId="0" applyFont="1" applyFill="1" applyBorder="1" applyAlignment="1">
      <alignment horizontal="center" vertical="center"/>
    </xf>
    <xf numFmtId="0" fontId="58" fillId="84" borderId="94" xfId="0" applyFont="1" applyFill="1" applyBorder="1" applyAlignment="1">
      <alignment horizontal="center" vertical="center"/>
    </xf>
    <xf numFmtId="0" fontId="58" fillId="84" borderId="28" xfId="0" applyFont="1" applyFill="1" applyBorder="1" applyAlignment="1">
      <alignment horizontal="center" vertical="center"/>
    </xf>
    <xf numFmtId="0" fontId="58" fillId="97" borderId="27" xfId="0" applyFont="1" applyFill="1" applyBorder="1" applyAlignment="1">
      <alignment horizontal="center" vertical="center"/>
    </xf>
    <xf numFmtId="0" fontId="58" fillId="97" borderId="94" xfId="0" applyFont="1" applyFill="1" applyBorder="1" applyAlignment="1">
      <alignment horizontal="center" vertical="center"/>
    </xf>
    <xf numFmtId="0" fontId="58" fillId="97" borderId="28" xfId="0" applyFont="1" applyFill="1" applyBorder="1" applyAlignment="1">
      <alignment horizontal="center" vertical="center"/>
    </xf>
    <xf numFmtId="0" fontId="58" fillId="83" borderId="27" xfId="0" applyFont="1" applyFill="1" applyBorder="1" applyAlignment="1">
      <alignment horizontal="center" vertical="center"/>
    </xf>
    <xf numFmtId="0" fontId="58" fillId="83" borderId="94" xfId="0" applyFont="1" applyFill="1" applyBorder="1" applyAlignment="1">
      <alignment horizontal="center" vertical="center"/>
    </xf>
    <xf numFmtId="0" fontId="58" fillId="83" borderId="28" xfId="0" applyFont="1" applyFill="1" applyBorder="1" applyAlignment="1">
      <alignment horizontal="center" vertical="center"/>
    </xf>
    <xf numFmtId="0" fontId="84" fillId="74" borderId="29" xfId="0" applyFont="1" applyFill="1" applyBorder="1" applyAlignment="1">
      <alignment horizontal="center" vertical="center"/>
    </xf>
    <xf numFmtId="0" fontId="84" fillId="74" borderId="30" xfId="0" applyFont="1" applyFill="1" applyBorder="1" applyAlignment="1">
      <alignment horizontal="center" vertical="center"/>
    </xf>
    <xf numFmtId="0" fontId="78" fillId="85" borderId="26" xfId="0" applyFont="1" applyFill="1" applyBorder="1" applyAlignment="1">
      <alignment horizontal="left" vertical="center"/>
    </xf>
    <xf numFmtId="0" fontId="103" fillId="0" borderId="94" xfId="0" applyFont="1" applyBorder="1"/>
    <xf numFmtId="0" fontId="103" fillId="0" borderId="28" xfId="0" applyFont="1" applyBorder="1"/>
    <xf numFmtId="0" fontId="0" fillId="29" borderId="100" xfId="0" applyFill="1" applyBorder="1" applyAlignment="1">
      <alignment horizontal="center" vertical="center" wrapText="1"/>
    </xf>
    <xf numFmtId="0" fontId="0" fillId="29" borderId="99" xfId="0" applyFill="1" applyBorder="1" applyAlignment="1">
      <alignment horizontal="center" vertical="center" wrapText="1"/>
    </xf>
    <xf numFmtId="0" fontId="0" fillId="29" borderId="98" xfId="0" applyFill="1" applyBorder="1" applyAlignment="1">
      <alignment horizontal="center" vertical="center" wrapText="1"/>
    </xf>
    <xf numFmtId="0" fontId="0" fillId="29" borderId="97" xfId="0" applyFill="1" applyBorder="1" applyAlignment="1">
      <alignment horizontal="center" vertical="center" wrapText="1"/>
    </xf>
    <xf numFmtId="0" fontId="0" fillId="29" borderId="0" xfId="0" applyFill="1" applyAlignment="1">
      <alignment horizontal="center" vertical="center" wrapText="1"/>
    </xf>
    <xf numFmtId="0" fontId="0" fillId="29" borderId="96" xfId="0" applyFill="1" applyBorder="1" applyAlignment="1">
      <alignment horizontal="center" vertical="center" wrapText="1"/>
    </xf>
    <xf numFmtId="0" fontId="0" fillId="29" borderId="29" xfId="0" applyFill="1" applyBorder="1" applyAlignment="1">
      <alignment horizontal="center" vertical="center" wrapText="1"/>
    </xf>
    <xf numFmtId="0" fontId="0" fillId="29" borderId="30" xfId="0" applyFill="1" applyBorder="1" applyAlignment="1">
      <alignment horizontal="center" vertical="center" wrapText="1"/>
    </xf>
    <xf numFmtId="0" fontId="0" fillId="29" borderId="95" xfId="0" applyFill="1" applyBorder="1" applyAlignment="1">
      <alignment horizontal="center" vertical="center" wrapText="1"/>
    </xf>
    <xf numFmtId="0" fontId="78" fillId="85" borderId="27" xfId="0" applyFont="1" applyFill="1" applyBorder="1" applyAlignment="1">
      <alignment horizontal="left" vertical="center"/>
    </xf>
    <xf numFmtId="0" fontId="78" fillId="85" borderId="94" xfId="0" applyFont="1" applyFill="1" applyBorder="1" applyAlignment="1">
      <alignment horizontal="left" vertical="center"/>
    </xf>
    <xf numFmtId="0" fontId="78" fillId="85" borderId="28" xfId="0" applyFont="1" applyFill="1" applyBorder="1" applyAlignment="1">
      <alignment horizontal="left" vertical="center"/>
    </xf>
    <xf numFmtId="0" fontId="0" fillId="29" borderId="0" xfId="0" applyFill="1"/>
    <xf numFmtId="0" fontId="0" fillId="29" borderId="30" xfId="0" applyFill="1" applyBorder="1"/>
    <xf numFmtId="0" fontId="73" fillId="85" borderId="0" xfId="0" applyFont="1" applyFill="1" applyAlignment="1">
      <alignment horizontal="left" vertical="center" wrapText="1"/>
    </xf>
    <xf numFmtId="0" fontId="293" fillId="0" borderId="0" xfId="0" applyFont="1"/>
    <xf numFmtId="0" fontId="292" fillId="0" borderId="0" xfId="0" applyFont="1" applyAlignment="1">
      <alignment horizontal="left" vertical="center" wrapText="1"/>
    </xf>
    <xf numFmtId="0" fontId="292" fillId="0" borderId="30" xfId="0" applyFont="1" applyBorder="1" applyAlignment="1">
      <alignment horizontal="left" vertical="center" wrapText="1"/>
    </xf>
    <xf numFmtId="0" fontId="84" fillId="74" borderId="26" xfId="0" applyFont="1" applyFill="1" applyBorder="1" applyAlignment="1">
      <alignment horizontal="center" vertical="center" wrapText="1"/>
    </xf>
    <xf numFmtId="0" fontId="84" fillId="74" borderId="27" xfId="0" applyFont="1" applyFill="1" applyBorder="1" applyAlignment="1">
      <alignment horizontal="center" vertical="center" wrapText="1"/>
    </xf>
    <xf numFmtId="0" fontId="84" fillId="74" borderId="28" xfId="0" applyFont="1" applyFill="1" applyBorder="1" applyAlignment="1">
      <alignment horizontal="center" vertical="center" wrapText="1"/>
    </xf>
    <xf numFmtId="0" fontId="84" fillId="74" borderId="94" xfId="0" applyFont="1" applyFill="1" applyBorder="1" applyAlignment="1">
      <alignment horizontal="center" vertical="center" wrapText="1"/>
    </xf>
    <xf numFmtId="0" fontId="120" fillId="98" borderId="26" xfId="0" applyFont="1" applyFill="1" applyBorder="1" applyAlignment="1">
      <alignment horizontal="left" vertical="center" wrapText="1"/>
    </xf>
    <xf numFmtId="0" fontId="87" fillId="98" borderId="26" xfId="0" applyFont="1" applyFill="1" applyBorder="1" applyAlignment="1">
      <alignment horizontal="left" vertical="top" wrapText="1"/>
    </xf>
    <xf numFmtId="0" fontId="120" fillId="98" borderId="27" xfId="0" applyFont="1" applyFill="1" applyBorder="1" applyAlignment="1">
      <alignment horizontal="left" vertical="center" wrapText="1"/>
    </xf>
    <xf numFmtId="0" fontId="120" fillId="98" borderId="28" xfId="0" applyFont="1" applyFill="1" applyBorder="1" applyAlignment="1">
      <alignment horizontal="left" vertical="center" wrapText="1"/>
    </xf>
    <xf numFmtId="0" fontId="87" fillId="98" borderId="27" xfId="0" applyFont="1" applyFill="1" applyBorder="1" applyAlignment="1">
      <alignment horizontal="left" vertical="top" wrapText="1"/>
    </xf>
    <xf numFmtId="0" fontId="87" fillId="98" borderId="94" xfId="0" applyFont="1" applyFill="1" applyBorder="1" applyAlignment="1">
      <alignment horizontal="left" vertical="top" wrapText="1"/>
    </xf>
    <xf numFmtId="0" fontId="87" fillId="98" borderId="28" xfId="0" applyFont="1" applyFill="1" applyBorder="1" applyAlignment="1">
      <alignment horizontal="left" vertical="top" wrapText="1"/>
    </xf>
    <xf numFmtId="0" fontId="120" fillId="32" borderId="26" xfId="0" applyFont="1" applyFill="1" applyBorder="1" applyAlignment="1">
      <alignment horizontal="left" vertical="center" wrapText="1"/>
    </xf>
    <xf numFmtId="0" fontId="87" fillId="32" borderId="26" xfId="0" applyFont="1" applyFill="1" applyBorder="1" applyAlignment="1">
      <alignment horizontal="left" vertical="top" wrapText="1"/>
    </xf>
    <xf numFmtId="0" fontId="120" fillId="32" borderId="27" xfId="0" applyFont="1" applyFill="1" applyBorder="1" applyAlignment="1">
      <alignment horizontal="left" vertical="center" wrapText="1"/>
    </xf>
    <xf numFmtId="0" fontId="120" fillId="32" borderId="28" xfId="0" applyFont="1" applyFill="1" applyBorder="1" applyAlignment="1">
      <alignment horizontal="left" vertical="center" wrapText="1"/>
    </xf>
    <xf numFmtId="0" fontId="87" fillId="32" borderId="27" xfId="0" applyFont="1" applyFill="1" applyBorder="1" applyAlignment="1">
      <alignment horizontal="left" vertical="top" wrapText="1"/>
    </xf>
    <xf numFmtId="0" fontId="87" fillId="32" borderId="94" xfId="0" applyFont="1" applyFill="1" applyBorder="1" applyAlignment="1">
      <alignment horizontal="left" vertical="top" wrapText="1"/>
    </xf>
    <xf numFmtId="0" fontId="87" fillId="32" borderId="28" xfId="0" applyFont="1" applyFill="1" applyBorder="1" applyAlignment="1">
      <alignment horizontal="left" vertical="top" wrapText="1"/>
    </xf>
    <xf numFmtId="0" fontId="291" fillId="0" borderId="0" xfId="0" applyFont="1" applyAlignment="1">
      <alignment horizontal="left" vertical="center" wrapText="1"/>
    </xf>
    <xf numFmtId="0" fontId="20" fillId="0" borderId="0" xfId="0" applyFont="1"/>
    <xf numFmtId="0" fontId="78" fillId="84" borderId="29" xfId="0" applyFont="1" applyFill="1" applyBorder="1" applyAlignment="1">
      <alignment horizontal="center" vertical="center"/>
    </xf>
    <xf numFmtId="0" fontId="103" fillId="0" borderId="30" xfId="0" applyFont="1" applyBorder="1"/>
    <xf numFmtId="0" fontId="294" fillId="2208" borderId="29" xfId="0" applyFont="1" applyFill="1" applyBorder="1" applyAlignment="1">
      <alignment horizontal="center" vertical="center"/>
    </xf>
    <xf numFmtId="0" fontId="294" fillId="2208" borderId="30" xfId="0" applyFont="1" applyFill="1" applyBorder="1" applyAlignment="1">
      <alignment horizontal="center" vertical="center"/>
    </xf>
    <xf numFmtId="0" fontId="295" fillId="2209" borderId="26" xfId="0" applyFont="1" applyFill="1" applyBorder="1" applyAlignment="1">
      <alignment horizontal="center" vertical="center"/>
    </xf>
    <xf numFmtId="0" fontId="300" fillId="29" borderId="26" xfId="0" applyFont="1" applyFill="1" applyBorder="1" applyAlignment="1">
      <alignment horizontal="left" vertical="center" wrapText="1"/>
    </xf>
    <xf numFmtId="0" fontId="298" fillId="53" borderId="26" xfId="0" applyFont="1" applyFill="1" applyBorder="1" applyAlignment="1">
      <alignment horizontal="left" vertical="center" wrapText="1"/>
    </xf>
    <xf numFmtId="0" fontId="86" fillId="29" borderId="26" xfId="0" applyFont="1" applyFill="1" applyBorder="1" applyAlignment="1">
      <alignment horizontal="left" vertical="top" wrapText="1"/>
    </xf>
    <xf numFmtId="0" fontId="0" fillId="0" borderId="99" xfId="0" applyBorder="1"/>
    <xf numFmtId="0" fontId="0" fillId="0" borderId="98" xfId="0" applyBorder="1"/>
    <xf numFmtId="0" fontId="0" fillId="0" borderId="97" xfId="0" applyBorder="1"/>
    <xf numFmtId="0" fontId="0" fillId="0" borderId="96" xfId="0" applyBorder="1"/>
    <xf numFmtId="0" fontId="0" fillId="0" borderId="29" xfId="0" applyBorder="1"/>
    <xf numFmtId="0" fontId="0" fillId="0" borderId="30" xfId="0" applyBorder="1"/>
    <xf numFmtId="0" fontId="0" fillId="0" borderId="95" xfId="0" applyBorder="1"/>
    <xf numFmtId="0" fontId="73" fillId="2234" borderId="0" xfId="0" applyFont="1" applyFill="1" applyAlignment="1">
      <alignment horizontal="left" vertical="center"/>
    </xf>
    <xf numFmtId="0" fontId="299" fillId="29" borderId="0" xfId="0" applyFont="1" applyFill="1" applyAlignment="1">
      <alignment horizontal="left" vertical="center" wrapText="1"/>
    </xf>
    <xf numFmtId="0" fontId="0" fillId="2072" borderId="0" xfId="0" applyFill="1"/>
    <xf numFmtId="0" fontId="90" fillId="2228" borderId="0" xfId="0" applyFont="1" applyFill="1" applyAlignment="1">
      <alignment horizontal="left" vertical="center"/>
    </xf>
    <xf numFmtId="0" fontId="302" fillId="74" borderId="0" xfId="0" applyFont="1" applyFill="1" applyAlignment="1">
      <alignment horizontal="left" vertical="center"/>
    </xf>
    <xf numFmtId="0" fontId="301" fillId="29" borderId="0" xfId="0" applyFont="1" applyFill="1" applyAlignment="1">
      <alignment horizontal="left" vertical="center" wrapText="1"/>
    </xf>
    <xf numFmtId="0" fontId="90" fillId="83" borderId="0" xfId="0" applyFont="1" applyFill="1" applyAlignment="1">
      <alignment horizontal="left" vertical="center"/>
    </xf>
    <xf numFmtId="0" fontId="90" fillId="85" borderId="0" xfId="0" applyFont="1" applyFill="1" applyAlignment="1">
      <alignment horizontal="left" vertical="center"/>
    </xf>
    <xf numFmtId="0" fontId="298" fillId="2216" borderId="26" xfId="0" applyFont="1" applyFill="1" applyBorder="1" applyAlignment="1">
      <alignment horizontal="left" vertical="center" wrapText="1"/>
    </xf>
    <xf numFmtId="0" fontId="298" fillId="2211" borderId="26" xfId="0" applyFont="1" applyFill="1" applyBorder="1" applyAlignment="1">
      <alignment horizontal="left" vertical="center" wrapText="1"/>
    </xf>
    <xf numFmtId="0" fontId="298" fillId="2229" borderId="26" xfId="0" applyFont="1" applyFill="1" applyBorder="1" applyAlignment="1">
      <alignment horizontal="left" vertical="center" wrapText="1"/>
    </xf>
    <xf numFmtId="0" fontId="298" fillId="2225" borderId="26" xfId="0" applyFont="1" applyFill="1" applyBorder="1" applyAlignment="1">
      <alignment horizontal="left" vertical="center" wrapText="1"/>
    </xf>
    <xf numFmtId="0" fontId="84" fillId="2230" borderId="26" xfId="0" applyFont="1" applyFill="1" applyBorder="1" applyAlignment="1">
      <alignment horizontal="left" vertical="center" wrapText="1"/>
    </xf>
    <xf numFmtId="0" fontId="299" fillId="29" borderId="26" xfId="0" applyFont="1" applyFill="1" applyBorder="1" applyAlignment="1">
      <alignment horizontal="left" vertical="center" wrapText="1"/>
    </xf>
    <xf numFmtId="0" fontId="44" fillId="29" borderId="26" xfId="0" applyFont="1" applyFill="1" applyBorder="1" applyAlignment="1">
      <alignment horizontal="left" vertical="top" wrapText="1"/>
    </xf>
    <xf numFmtId="0" fontId="73" fillId="46" borderId="0" xfId="0" applyFont="1" applyFill="1" applyAlignment="1">
      <alignment horizontal="left" vertical="center"/>
    </xf>
    <xf numFmtId="0" fontId="0" fillId="2227" borderId="0" xfId="0" applyFill="1"/>
    <xf numFmtId="0" fontId="90" fillId="2224" borderId="0" xfId="0" applyFont="1" applyFill="1" applyAlignment="1">
      <alignment horizontal="left" vertical="center"/>
    </xf>
    <xf numFmtId="0" fontId="84" fillId="2226" borderId="26" xfId="0" applyFont="1" applyFill="1" applyBorder="1" applyAlignment="1">
      <alignment horizontal="left" vertical="center" wrapText="1"/>
    </xf>
    <xf numFmtId="0" fontId="73" fillId="2223" borderId="0" xfId="0" applyFont="1" applyFill="1" applyAlignment="1">
      <alignment horizontal="left" vertical="center"/>
    </xf>
    <xf numFmtId="0" fontId="90" fillId="2220" borderId="0" xfId="0" applyFont="1" applyFill="1" applyAlignment="1">
      <alignment horizontal="left" vertical="center"/>
    </xf>
    <xf numFmtId="0" fontId="73" fillId="2219" borderId="0" xfId="0" applyFont="1" applyFill="1" applyAlignment="1">
      <alignment horizontal="left" vertical="center"/>
    </xf>
    <xf numFmtId="0" fontId="0" fillId="2222" borderId="0" xfId="0" applyFill="1"/>
    <xf numFmtId="0" fontId="84" fillId="2221" borderId="26" xfId="0" applyFont="1" applyFill="1" applyBorder="1" applyAlignment="1">
      <alignment horizontal="left" vertical="center" wrapText="1"/>
    </xf>
    <xf numFmtId="0" fontId="73" fillId="2214" borderId="0" xfId="0" applyFont="1" applyFill="1" applyAlignment="1">
      <alignment horizontal="left" vertical="center"/>
    </xf>
    <xf numFmtId="0" fontId="0" fillId="2213" borderId="0" xfId="0" applyFill="1"/>
    <xf numFmtId="0" fontId="90" fillId="2210" borderId="0" xfId="0" applyFont="1" applyFill="1" applyAlignment="1">
      <alignment horizontal="left" vertical="center"/>
    </xf>
    <xf numFmtId="0" fontId="84" fillId="2212" borderId="26" xfId="0" applyFont="1" applyFill="1" applyBorder="1" applyAlignment="1">
      <alignment horizontal="left" vertical="center" wrapText="1"/>
    </xf>
    <xf numFmtId="0" fontId="73" fillId="74" borderId="0" xfId="0" applyFont="1" applyFill="1" applyAlignment="1">
      <alignment horizontal="left" vertical="center"/>
    </xf>
    <xf numFmtId="0" fontId="90" fillId="2215" borderId="0" xfId="0" applyFont="1" applyFill="1" applyAlignment="1">
      <alignment horizontal="left" vertical="center"/>
    </xf>
    <xf numFmtId="0" fontId="0" fillId="2218" borderId="0" xfId="0" applyFill="1"/>
    <xf numFmtId="0" fontId="84" fillId="2217" borderId="26" xfId="0" applyFont="1" applyFill="1" applyBorder="1" applyAlignment="1">
      <alignment horizontal="left" vertical="center" wrapText="1"/>
    </xf>
    <xf numFmtId="0" fontId="73" fillId="2343" borderId="0" xfId="0" applyFont="1" applyFill="1" applyAlignment="1">
      <alignment horizontal="center" vertical="center"/>
    </xf>
    <xf numFmtId="0" fontId="308" fillId="29" borderId="108" xfId="0" applyFont="1" applyFill="1" applyBorder="1" applyAlignment="1">
      <alignment horizontal="center" vertical="center" wrapText="1"/>
    </xf>
    <xf numFmtId="0" fontId="90" fillId="2342" borderId="106" xfId="0" applyFont="1" applyFill="1" applyBorder="1" applyAlignment="1">
      <alignment horizontal="left" vertical="center"/>
    </xf>
    <xf numFmtId="0" fontId="79" fillId="2346" borderId="105" xfId="0" applyFont="1" applyFill="1" applyBorder="1" applyAlignment="1">
      <alignment horizontal="left" vertical="top" wrapText="1"/>
    </xf>
    <xf numFmtId="0" fontId="307" fillId="2345" borderId="105" xfId="0" applyFont="1" applyFill="1" applyBorder="1" applyAlignment="1">
      <alignment horizontal="left" vertical="center"/>
    </xf>
    <xf numFmtId="0" fontId="80" fillId="2344" borderId="105" xfId="0" applyFont="1" applyFill="1" applyBorder="1" applyAlignment="1">
      <alignment horizontal="center" vertical="center"/>
    </xf>
    <xf numFmtId="0" fontId="311" fillId="29" borderId="105" xfId="0" applyFont="1" applyFill="1" applyBorder="1" applyAlignment="1">
      <alignment horizontal="left" vertical="center" wrapText="1"/>
    </xf>
    <xf numFmtId="0" fontId="311" fillId="2337" borderId="105" xfId="0" applyFont="1" applyFill="1" applyBorder="1" applyAlignment="1">
      <alignment horizontal="left" vertical="center" wrapText="1"/>
    </xf>
    <xf numFmtId="0" fontId="73" fillId="2331" borderId="0" xfId="0" applyFont="1" applyFill="1" applyAlignment="1">
      <alignment horizontal="center" vertical="center"/>
    </xf>
    <xf numFmtId="0" fontId="90" fillId="2327" borderId="106" xfId="0" applyFont="1" applyFill="1" applyBorder="1" applyAlignment="1">
      <alignment horizontal="left" vertical="center"/>
    </xf>
    <xf numFmtId="0" fontId="79" fillId="2334" borderId="105" xfId="0" applyFont="1" applyFill="1" applyBorder="1" applyAlignment="1">
      <alignment horizontal="left" vertical="top" wrapText="1"/>
    </xf>
    <xf numFmtId="0" fontId="307" fillId="2333" borderId="105" xfId="0" applyFont="1" applyFill="1" applyBorder="1" applyAlignment="1">
      <alignment horizontal="left" vertical="center"/>
    </xf>
    <xf numFmtId="0" fontId="80" fillId="2332" borderId="105" xfId="0" applyFont="1" applyFill="1" applyBorder="1" applyAlignment="1">
      <alignment horizontal="center" vertical="center"/>
    </xf>
    <xf numFmtId="0" fontId="311" fillId="2326" borderId="105" xfId="0" applyFont="1" applyFill="1" applyBorder="1" applyAlignment="1">
      <alignment horizontal="left" vertical="center" wrapText="1"/>
    </xf>
    <xf numFmtId="0" fontId="73" fillId="2320" borderId="0" xfId="0" applyFont="1" applyFill="1" applyAlignment="1">
      <alignment horizontal="center" vertical="center"/>
    </xf>
    <xf numFmtId="0" fontId="90" fillId="2319" borderId="106" xfId="0" applyFont="1" applyFill="1" applyBorder="1" applyAlignment="1">
      <alignment horizontal="left" vertical="center"/>
    </xf>
    <xf numFmtId="0" fontId="79" fillId="2323" borderId="105" xfId="0" applyFont="1" applyFill="1" applyBorder="1" applyAlignment="1">
      <alignment horizontal="left" vertical="top" wrapText="1"/>
    </xf>
    <xf numFmtId="0" fontId="307" fillId="2322" borderId="105" xfId="0" applyFont="1" applyFill="1" applyBorder="1" applyAlignment="1">
      <alignment horizontal="left" vertical="center"/>
    </xf>
    <xf numFmtId="0" fontId="80" fillId="2321" borderId="105" xfId="0" applyFont="1" applyFill="1" applyBorder="1" applyAlignment="1">
      <alignment horizontal="center" vertical="center"/>
    </xf>
    <xf numFmtId="0" fontId="311" fillId="2314" borderId="105" xfId="0" applyFont="1" applyFill="1" applyBorder="1" applyAlignment="1">
      <alignment horizontal="left" vertical="center" wrapText="1"/>
    </xf>
    <xf numFmtId="0" fontId="73" fillId="2310" borderId="0" xfId="0" applyFont="1" applyFill="1" applyAlignment="1">
      <alignment horizontal="center" vertical="center"/>
    </xf>
    <xf numFmtId="0" fontId="90" fillId="2306" borderId="106" xfId="0" applyFont="1" applyFill="1" applyBorder="1" applyAlignment="1">
      <alignment horizontal="left" vertical="center"/>
    </xf>
    <xf numFmtId="0" fontId="79" fillId="2313" borderId="105" xfId="0" applyFont="1" applyFill="1" applyBorder="1" applyAlignment="1">
      <alignment horizontal="left" vertical="top" wrapText="1"/>
    </xf>
    <xf numFmtId="0" fontId="307" fillId="2312" borderId="105" xfId="0" applyFont="1" applyFill="1" applyBorder="1" applyAlignment="1">
      <alignment horizontal="left" vertical="center"/>
    </xf>
    <xf numFmtId="0" fontId="80" fillId="2311" borderId="105" xfId="0" applyFont="1" applyFill="1" applyBorder="1" applyAlignment="1">
      <alignment horizontal="center" vertical="center"/>
    </xf>
    <xf numFmtId="0" fontId="311" fillId="2305" borderId="105" xfId="0" applyFont="1" applyFill="1" applyBorder="1" applyAlignment="1">
      <alignment horizontal="left" vertical="center" wrapText="1"/>
    </xf>
    <xf numFmtId="0" fontId="73" fillId="2303" borderId="0" xfId="0" applyFont="1" applyFill="1" applyAlignment="1">
      <alignment horizontal="center" vertical="center"/>
    </xf>
    <xf numFmtId="0" fontId="90" fillId="2266" borderId="106" xfId="0" applyFont="1" applyFill="1" applyBorder="1" applyAlignment="1">
      <alignment horizontal="left" vertical="center"/>
    </xf>
    <xf numFmtId="0" fontId="79" fillId="2304" borderId="105" xfId="0" applyFont="1" applyFill="1" applyBorder="1" applyAlignment="1">
      <alignment horizontal="left" vertical="top" wrapText="1"/>
    </xf>
    <xf numFmtId="0" fontId="307" fillId="2273" borderId="105" xfId="0" applyFont="1" applyFill="1" applyBorder="1" applyAlignment="1">
      <alignment horizontal="left" vertical="center"/>
    </xf>
    <xf numFmtId="0" fontId="80" fillId="2272" borderId="105" xfId="0" applyFont="1" applyFill="1" applyBorder="1" applyAlignment="1">
      <alignment horizontal="center" vertical="center"/>
    </xf>
    <xf numFmtId="0" fontId="311" fillId="2301" borderId="105" xfId="0" applyFont="1" applyFill="1" applyBorder="1" applyAlignment="1">
      <alignment horizontal="left" vertical="center" wrapText="1"/>
    </xf>
    <xf numFmtId="0" fontId="73" fillId="2295" borderId="0" xfId="0" applyFont="1" applyFill="1" applyAlignment="1">
      <alignment horizontal="center" vertical="center"/>
    </xf>
    <xf numFmtId="0" fontId="90" fillId="2294" borderId="106" xfId="0" applyFont="1" applyFill="1" applyBorder="1" applyAlignment="1">
      <alignment horizontal="left" vertical="center"/>
    </xf>
    <xf numFmtId="0" fontId="79" fillId="2298" borderId="105" xfId="0" applyFont="1" applyFill="1" applyBorder="1" applyAlignment="1">
      <alignment horizontal="left" vertical="top" wrapText="1"/>
    </xf>
    <xf numFmtId="0" fontId="307" fillId="2297" borderId="105" xfId="0" applyFont="1" applyFill="1" applyBorder="1" applyAlignment="1">
      <alignment horizontal="left" vertical="center"/>
    </xf>
    <xf numFmtId="0" fontId="80" fillId="2296" borderId="105" xfId="0" applyFont="1" applyFill="1" applyBorder="1" applyAlignment="1">
      <alignment horizontal="center" vertical="center"/>
    </xf>
    <xf numFmtId="0" fontId="311" fillId="2289" borderId="105" xfId="0" applyFont="1" applyFill="1" applyBorder="1" applyAlignment="1">
      <alignment horizontal="left" vertical="center" wrapText="1"/>
    </xf>
    <xf numFmtId="0" fontId="73" fillId="2283" borderId="0" xfId="0" applyFont="1" applyFill="1" applyAlignment="1">
      <alignment horizontal="center" vertical="center"/>
    </xf>
    <xf numFmtId="0" fontId="90" fillId="2282" borderId="106" xfId="0" applyFont="1" applyFill="1" applyBorder="1" applyAlignment="1">
      <alignment horizontal="left" vertical="center"/>
    </xf>
    <xf numFmtId="0" fontId="79" fillId="2286" borderId="105" xfId="0" applyFont="1" applyFill="1" applyBorder="1" applyAlignment="1">
      <alignment horizontal="left" vertical="top" wrapText="1"/>
    </xf>
    <xf numFmtId="0" fontId="307" fillId="2285" borderId="105" xfId="0" applyFont="1" applyFill="1" applyBorder="1" applyAlignment="1">
      <alignment horizontal="left" vertical="center"/>
    </xf>
    <xf numFmtId="0" fontId="80" fillId="2284" borderId="105" xfId="0" applyFont="1" applyFill="1" applyBorder="1" applyAlignment="1">
      <alignment horizontal="center" vertical="center"/>
    </xf>
    <xf numFmtId="0" fontId="311" fillId="2277" borderId="105" xfId="0" applyFont="1" applyFill="1" applyBorder="1" applyAlignment="1">
      <alignment horizontal="left" vertical="center" wrapText="1"/>
    </xf>
    <xf numFmtId="0" fontId="73" fillId="2259" borderId="0" xfId="0" applyFont="1" applyFill="1" applyAlignment="1">
      <alignment horizontal="center" vertical="center"/>
    </xf>
    <xf numFmtId="0" fontId="90" fillId="2258" borderId="106" xfId="0" applyFont="1" applyFill="1" applyBorder="1" applyAlignment="1">
      <alignment horizontal="left" vertical="center"/>
    </xf>
    <xf numFmtId="0" fontId="311" fillId="2252" borderId="105" xfId="0" applyFont="1" applyFill="1" applyBorder="1" applyAlignment="1">
      <alignment horizontal="left" vertical="center" wrapText="1"/>
    </xf>
    <xf numFmtId="0" fontId="307" fillId="2261" borderId="105" xfId="0" applyFont="1" applyFill="1" applyBorder="1" applyAlignment="1">
      <alignment horizontal="left" vertical="center"/>
    </xf>
    <xf numFmtId="0" fontId="80" fillId="2260" borderId="105" xfId="0" applyFont="1" applyFill="1" applyBorder="1" applyAlignment="1">
      <alignment horizontal="center" vertical="center"/>
    </xf>
    <xf numFmtId="0" fontId="79" fillId="2262" borderId="105" xfId="0" applyFont="1" applyFill="1" applyBorder="1" applyAlignment="1">
      <alignment horizontal="left" vertical="top" wrapText="1"/>
    </xf>
    <xf numFmtId="0" fontId="73" fillId="74" borderId="0" xfId="0" applyFont="1" applyFill="1" applyAlignment="1">
      <alignment horizontal="center" vertical="center"/>
    </xf>
    <xf numFmtId="0" fontId="310" fillId="74" borderId="0" xfId="0" applyFont="1" applyFill="1" applyAlignment="1">
      <alignment horizontal="center" vertical="center"/>
    </xf>
    <xf numFmtId="0" fontId="308" fillId="29" borderId="0" xfId="0" applyFont="1" applyFill="1" applyAlignment="1">
      <alignment horizontal="center" vertical="center" wrapText="1"/>
    </xf>
    <xf numFmtId="0" fontId="311" fillId="2265" borderId="105" xfId="0" applyFont="1" applyFill="1" applyBorder="1" applyAlignment="1">
      <alignment horizontal="left" vertical="center" wrapText="1"/>
    </xf>
    <xf numFmtId="0" fontId="73" fillId="2271" borderId="0" xfId="0" applyFont="1" applyFill="1" applyAlignment="1">
      <alignment horizontal="center" vertical="center"/>
    </xf>
    <xf numFmtId="0" fontId="90" fillId="2270" borderId="106" xfId="0" applyFont="1" applyFill="1" applyBorder="1" applyAlignment="1">
      <alignment horizontal="left" vertical="center"/>
    </xf>
    <xf numFmtId="0" fontId="79" fillId="2274" borderId="105" xfId="0" applyFont="1" applyFill="1" applyBorder="1" applyAlignment="1">
      <alignment horizontal="left" vertical="top" wrapText="1"/>
    </xf>
    <xf numFmtId="0" fontId="81" fillId="2236" borderId="103" xfId="0" applyFont="1" applyFill="1" applyBorder="1" applyAlignment="1">
      <alignment horizontal="left" vertical="top" wrapText="1"/>
    </xf>
    <xf numFmtId="0" fontId="0" fillId="0" borderId="103" xfId="0" applyBorder="1"/>
    <xf numFmtId="0" fontId="90" fillId="2210" borderId="103" xfId="0" applyFont="1" applyFill="1" applyBorder="1" applyAlignment="1">
      <alignment horizontal="left" vertical="center" wrapText="1"/>
    </xf>
    <xf numFmtId="0" fontId="80" fillId="2250" borderId="103" xfId="0" applyFont="1" applyFill="1" applyBorder="1" applyAlignment="1">
      <alignment horizontal="left" vertical="center" wrapText="1"/>
    </xf>
    <xf numFmtId="0" fontId="308" fillId="29" borderId="103" xfId="0" applyFont="1" applyFill="1" applyBorder="1" applyAlignment="1">
      <alignment horizontal="left" vertical="center" wrapText="1"/>
    </xf>
    <xf numFmtId="0" fontId="304" fillId="2250" borderId="103" xfId="0" applyFont="1" applyFill="1" applyBorder="1" applyAlignment="1">
      <alignment horizontal="left" vertical="center" wrapText="1"/>
    </xf>
    <xf numFmtId="0" fontId="58" fillId="2231" borderId="103" xfId="0" applyFont="1" applyFill="1" applyBorder="1" applyAlignment="1">
      <alignment horizontal="center" vertical="center" wrapText="1"/>
    </xf>
    <xf numFmtId="0" fontId="307" fillId="2213" borderId="103" xfId="0" applyFont="1" applyFill="1" applyBorder="1" applyAlignment="1">
      <alignment horizontal="center" vertical="center" wrapText="1"/>
    </xf>
    <xf numFmtId="0" fontId="81" fillId="2235" borderId="103" xfId="0" applyFont="1" applyFill="1" applyBorder="1" applyAlignment="1">
      <alignment horizontal="left" vertical="top" wrapText="1"/>
    </xf>
    <xf numFmtId="0" fontId="307" fillId="2250" borderId="103" xfId="0" applyFont="1" applyFill="1" applyBorder="1" applyAlignment="1">
      <alignment horizontal="left" vertical="center" wrapText="1"/>
    </xf>
    <xf numFmtId="0" fontId="304" fillId="2248" borderId="103" xfId="0" applyFont="1" applyFill="1" applyBorder="1" applyAlignment="1">
      <alignment horizontal="left" vertical="center" wrapText="1"/>
    </xf>
    <xf numFmtId="0" fontId="307" fillId="2218" borderId="103" xfId="0" applyFont="1" applyFill="1" applyBorder="1" applyAlignment="1">
      <alignment horizontal="center" vertical="center" wrapText="1"/>
    </xf>
    <xf numFmtId="0" fontId="78" fillId="2214" borderId="103" xfId="0" applyFont="1" applyFill="1" applyBorder="1" applyAlignment="1">
      <alignment horizontal="center" vertical="center"/>
    </xf>
    <xf numFmtId="0" fontId="80" fillId="2248" borderId="103" xfId="0" applyFont="1" applyFill="1" applyBorder="1" applyAlignment="1">
      <alignment horizontal="left" vertical="center" wrapText="1"/>
    </xf>
    <xf numFmtId="0" fontId="304" fillId="2246" borderId="103" xfId="0" applyFont="1" applyFill="1" applyBorder="1" applyAlignment="1">
      <alignment horizontal="left" vertical="center" wrapText="1"/>
    </xf>
    <xf numFmtId="0" fontId="58" fillId="2232" borderId="103" xfId="0" applyFont="1" applyFill="1" applyBorder="1" applyAlignment="1">
      <alignment horizontal="center" vertical="center" wrapText="1"/>
    </xf>
    <xf numFmtId="0" fontId="307" fillId="2222" borderId="103" xfId="0" applyFont="1" applyFill="1" applyBorder="1" applyAlignment="1">
      <alignment horizontal="center" vertical="center" wrapText="1"/>
    </xf>
    <xf numFmtId="0" fontId="78" fillId="2219" borderId="103" xfId="0" applyFont="1" applyFill="1" applyBorder="1" applyAlignment="1">
      <alignment horizontal="center" vertical="center"/>
    </xf>
    <xf numFmtId="0" fontId="307" fillId="2248" borderId="103" xfId="0" applyFont="1" applyFill="1" applyBorder="1" applyAlignment="1">
      <alignment horizontal="left" vertical="center" wrapText="1"/>
    </xf>
    <xf numFmtId="0" fontId="90" fillId="2215" borderId="103" xfId="0" applyFont="1" applyFill="1" applyBorder="1" applyAlignment="1">
      <alignment horizontal="left" vertical="center" wrapText="1"/>
    </xf>
    <xf numFmtId="0" fontId="78" fillId="2223" borderId="103" xfId="0" applyFont="1" applyFill="1" applyBorder="1" applyAlignment="1">
      <alignment horizontal="center" vertical="center"/>
    </xf>
    <xf numFmtId="0" fontId="307" fillId="2246" borderId="103" xfId="0" applyFont="1" applyFill="1" applyBorder="1" applyAlignment="1">
      <alignment horizontal="left" vertical="center" wrapText="1"/>
    </xf>
    <xf numFmtId="0" fontId="90" fillId="2220" borderId="103" xfId="0" applyFont="1" applyFill="1" applyBorder="1" applyAlignment="1">
      <alignment horizontal="left" vertical="center" wrapText="1"/>
    </xf>
    <xf numFmtId="0" fontId="80" fillId="2246" borderId="103" xfId="0" applyFont="1" applyFill="1" applyBorder="1" applyAlignment="1">
      <alignment horizontal="left" vertical="center" wrapText="1"/>
    </xf>
    <xf numFmtId="0" fontId="90" fillId="2224" borderId="103" xfId="0" applyFont="1" applyFill="1" applyBorder="1" applyAlignment="1">
      <alignment horizontal="left" vertical="center" wrapText="1"/>
    </xf>
    <xf numFmtId="0" fontId="80" fillId="2244" borderId="103" xfId="0" applyFont="1" applyFill="1" applyBorder="1" applyAlignment="1">
      <alignment horizontal="left" vertical="center" wrapText="1"/>
    </xf>
    <xf numFmtId="0" fontId="304" fillId="2244" borderId="103" xfId="0" applyFont="1" applyFill="1" applyBorder="1" applyAlignment="1">
      <alignment horizontal="left" vertical="center" wrapText="1"/>
    </xf>
    <xf numFmtId="0" fontId="58" fillId="2233" borderId="103" xfId="0" applyFont="1" applyFill="1" applyBorder="1" applyAlignment="1">
      <alignment horizontal="center" vertical="center" wrapText="1"/>
    </xf>
    <xf numFmtId="0" fontId="307" fillId="2227" borderId="103" xfId="0" applyFont="1" applyFill="1" applyBorder="1" applyAlignment="1">
      <alignment horizontal="center" vertical="center" wrapText="1"/>
    </xf>
    <xf numFmtId="0" fontId="307" fillId="2244" borderId="103" xfId="0" applyFont="1" applyFill="1" applyBorder="1" applyAlignment="1">
      <alignment horizontal="left" vertical="center" wrapText="1"/>
    </xf>
    <xf numFmtId="0" fontId="304" fillId="2238" borderId="103" xfId="0" applyFont="1" applyFill="1" applyBorder="1" applyAlignment="1">
      <alignment horizontal="left" vertical="center" wrapText="1"/>
    </xf>
    <xf numFmtId="0" fontId="58" fillId="2222" borderId="103" xfId="0" applyFont="1" applyFill="1" applyBorder="1" applyAlignment="1">
      <alignment horizontal="center" vertical="center" wrapText="1"/>
    </xf>
    <xf numFmtId="0" fontId="307" fillId="2072" borderId="103" xfId="0" applyFont="1" applyFill="1" applyBorder="1" applyAlignment="1">
      <alignment horizontal="center" vertical="center" wrapText="1"/>
    </xf>
    <xf numFmtId="0" fontId="78" fillId="46" borderId="103" xfId="0" applyFont="1" applyFill="1" applyBorder="1" applyAlignment="1">
      <alignment horizontal="center" vertical="center"/>
    </xf>
    <xf numFmtId="0" fontId="80" fillId="2238" borderId="103" xfId="0" applyFont="1" applyFill="1" applyBorder="1" applyAlignment="1">
      <alignment horizontal="left" vertical="center" wrapText="1"/>
    </xf>
    <xf numFmtId="0" fontId="73" fillId="74" borderId="102" xfId="0" applyFont="1" applyFill="1" applyBorder="1" applyAlignment="1">
      <alignment horizontal="center" vertical="center"/>
    </xf>
    <xf numFmtId="0" fontId="0" fillId="0" borderId="102" xfId="0" applyBorder="1"/>
    <xf numFmtId="0" fontId="304" fillId="29" borderId="0" xfId="0" applyFont="1" applyFill="1" applyAlignment="1">
      <alignment horizontal="left" vertical="center" wrapText="1"/>
    </xf>
    <xf numFmtId="0" fontId="78" fillId="2234" borderId="103" xfId="0" applyFont="1" applyFill="1" applyBorder="1" applyAlignment="1">
      <alignment horizontal="center" vertical="center"/>
    </xf>
    <xf numFmtId="0" fontId="307" fillId="2238" borderId="103" xfId="0" applyFont="1" applyFill="1" applyBorder="1" applyAlignment="1">
      <alignment horizontal="left" vertical="center" wrapText="1"/>
    </xf>
    <xf numFmtId="0" fontId="90" fillId="2228" borderId="103" xfId="0" applyFont="1" applyFill="1" applyBorder="1" applyAlignment="1">
      <alignment horizontal="left" vertical="center" wrapText="1"/>
    </xf>
    <xf numFmtId="174" fontId="12" fillId="289" borderId="0" xfId="2" applyNumberFormat="1" applyFont="1" applyFill="1" applyAlignment="1" applyProtection="1">
      <alignment horizontal="center" vertical="center"/>
      <protection hidden="1"/>
    </xf>
    <xf numFmtId="177" fontId="7" fillId="6" borderId="0" xfId="2" applyNumberFormat="1" applyFont="1" applyFill="1" applyAlignment="1" applyProtection="1">
      <alignment horizontal="center" vertical="center"/>
      <protection hidden="1"/>
    </xf>
    <xf numFmtId="0" fontId="54" fillId="2" borderId="13" xfId="10" applyFont="1" applyFill="1" applyBorder="1" applyAlignment="1" applyProtection="1">
      <alignment horizontal="right" vertical="center"/>
      <protection locked="0"/>
    </xf>
    <xf numFmtId="0" fontId="54" fillId="2" borderId="12" xfId="10" applyFont="1" applyFill="1" applyBorder="1" applyAlignment="1" applyProtection="1">
      <alignment horizontal="right" vertical="center"/>
      <protection locked="0"/>
    </xf>
    <xf numFmtId="0" fontId="25" fillId="2204" borderId="7" xfId="2" applyFont="1" applyFill="1" applyBorder="1" applyAlignment="1">
      <alignment horizontal="center"/>
    </xf>
    <xf numFmtId="0" fontId="25" fillId="2204" borderId="3" xfId="2" applyFont="1" applyFill="1" applyBorder="1" applyAlignment="1">
      <alignment horizontal="center"/>
    </xf>
    <xf numFmtId="0" fontId="32" fillId="3" borderId="6" xfId="5" applyFont="1" applyFill="1" applyBorder="1" applyAlignment="1">
      <alignment horizontal="center" vertical="center"/>
    </xf>
    <xf numFmtId="0" fontId="32" fillId="3" borderId="8" xfId="5" applyFont="1" applyFill="1" applyBorder="1" applyAlignment="1">
      <alignment horizontal="center" vertical="center"/>
    </xf>
    <xf numFmtId="0" fontId="287" fillId="289" borderId="6" xfId="5" applyFont="1" applyFill="1" applyBorder="1" applyAlignment="1">
      <alignment horizontal="center" vertical="center"/>
    </xf>
    <xf numFmtId="0" fontId="287" fillId="289" borderId="5" xfId="5" applyFont="1" applyFill="1" applyBorder="1" applyAlignment="1">
      <alignment horizontal="center" vertical="center"/>
    </xf>
    <xf numFmtId="0" fontId="287" fillId="289" borderId="8" xfId="5" applyFont="1" applyFill="1" applyBorder="1" applyAlignment="1">
      <alignment horizontal="center" vertical="center"/>
    </xf>
    <xf numFmtId="0" fontId="287" fillId="289" borderId="23" xfId="5" applyFont="1" applyFill="1" applyBorder="1" applyAlignment="1">
      <alignment horizontal="center" vertical="center"/>
    </xf>
    <xf numFmtId="0" fontId="1" fillId="0" borderId="6" xfId="5" applyBorder="1" applyAlignment="1">
      <alignment horizontal="center" vertical="center"/>
    </xf>
    <xf numFmtId="0" fontId="1" fillId="0" borderId="8" xfId="5" applyBorder="1" applyAlignment="1">
      <alignment horizontal="center" vertical="center"/>
    </xf>
    <xf numFmtId="195" fontId="7" fillId="3" borderId="6" xfId="10" applyNumberFormat="1" applyFont="1" applyFill="1" applyBorder="1" applyAlignment="1">
      <alignment horizontal="left" vertical="center"/>
    </xf>
    <xf numFmtId="195" fontId="7" fillId="3" borderId="0" xfId="10" applyNumberFormat="1" applyFont="1" applyFill="1" applyAlignment="1">
      <alignment horizontal="left" vertical="center"/>
    </xf>
    <xf numFmtId="0" fontId="43" fillId="3" borderId="6" xfId="10" applyFont="1" applyFill="1" applyBorder="1" applyAlignment="1">
      <alignment horizontal="right" vertical="center"/>
    </xf>
    <xf numFmtId="0" fontId="43" fillId="3" borderId="8" xfId="10" applyFont="1" applyFill="1" applyBorder="1" applyAlignment="1">
      <alignment horizontal="right" vertical="center"/>
    </xf>
    <xf numFmtId="9" fontId="43" fillId="3" borderId="5" xfId="5" applyNumberFormat="1" applyFont="1" applyFill="1" applyBorder="1" applyAlignment="1">
      <alignment horizontal="center" vertical="center"/>
    </xf>
    <xf numFmtId="9" fontId="43" fillId="3" borderId="23" xfId="5" applyNumberFormat="1" applyFont="1" applyFill="1" applyBorder="1" applyAlignment="1">
      <alignment horizontal="center" vertical="center"/>
    </xf>
    <xf numFmtId="0" fontId="285" fillId="289" borderId="84" xfId="5" applyFont="1" applyFill="1" applyBorder="1" applyAlignment="1">
      <alignment horizontal="center" vertical="center"/>
    </xf>
    <xf numFmtId="0" fontId="285" fillId="289" borderId="85" xfId="5" applyFont="1" applyFill="1" applyBorder="1" applyAlignment="1">
      <alignment horizontal="center" vertical="center"/>
    </xf>
    <xf numFmtId="0" fontId="98" fillId="3" borderId="84" xfId="2" applyFont="1" applyFill="1" applyBorder="1" applyAlignment="1">
      <alignment horizontal="center" vertical="center" wrapText="1"/>
    </xf>
    <xf numFmtId="0" fontId="98" fillId="3" borderId="85" xfId="2" applyFont="1" applyFill="1" applyBorder="1" applyAlignment="1">
      <alignment horizontal="center" vertical="center" wrapText="1"/>
    </xf>
    <xf numFmtId="0" fontId="289" fillId="3" borderId="84" xfId="2" applyFont="1" applyFill="1" applyBorder="1" applyAlignment="1">
      <alignment horizontal="center" vertical="center" wrapText="1"/>
    </xf>
    <xf numFmtId="0" fontId="289" fillId="3" borderId="86" xfId="2" applyFont="1" applyFill="1" applyBorder="1" applyAlignment="1">
      <alignment horizontal="center" vertical="center" wrapText="1"/>
    </xf>
    <xf numFmtId="49" fontId="8" fillId="2185" borderId="13" xfId="2" applyNumberFormat="1" applyFont="1" applyFill="1" applyBorder="1" applyAlignment="1">
      <alignment horizontal="center" vertical="center"/>
    </xf>
    <xf numFmtId="49" fontId="8" fillId="2185" borderId="12" xfId="2" applyNumberFormat="1" applyFont="1" applyFill="1" applyBorder="1" applyAlignment="1">
      <alignment horizontal="center" vertical="center"/>
    </xf>
    <xf numFmtId="0" fontId="25" fillId="2204" borderId="7" xfId="2" applyFont="1" applyFill="1" applyBorder="1" applyAlignment="1">
      <alignment horizontal="center" wrapText="1"/>
    </xf>
    <xf numFmtId="0" fontId="25" fillId="2204" borderId="3" xfId="2" applyFont="1" applyFill="1" applyBorder="1" applyAlignment="1">
      <alignment horizontal="center" wrapText="1"/>
    </xf>
    <xf numFmtId="0" fontId="10" fillId="3" borderId="8" xfId="2" applyFont="1" applyFill="1" applyBorder="1" applyAlignment="1" applyProtection="1">
      <alignment horizontal="center" vertical="center"/>
      <protection hidden="1"/>
    </xf>
    <xf numFmtId="0" fontId="30" fillId="3" borderId="8" xfId="2" applyFont="1" applyFill="1" applyBorder="1" applyAlignment="1" applyProtection="1">
      <alignment horizontal="center" vertical="center"/>
      <protection hidden="1"/>
    </xf>
    <xf numFmtId="0" fontId="30" fillId="3" borderId="23" xfId="2" applyFont="1" applyFill="1" applyBorder="1" applyAlignment="1" applyProtection="1">
      <alignment horizontal="center" vertical="center"/>
      <protection hidden="1"/>
    </xf>
    <xf numFmtId="0" fontId="25" fillId="2200" borderId="7" xfId="2" applyFont="1" applyFill="1" applyBorder="1" applyAlignment="1">
      <alignment horizontal="center"/>
    </xf>
    <xf numFmtId="0" fontId="25" fillId="2200" borderId="3" xfId="2" applyFont="1" applyFill="1" applyBorder="1" applyAlignment="1">
      <alignment horizontal="center"/>
    </xf>
    <xf numFmtId="0" fontId="241" fillId="2191" borderId="0" xfId="1" applyFont="1" applyFill="1" applyAlignment="1">
      <alignment horizontal="center" vertical="center"/>
    </xf>
    <xf numFmtId="0" fontId="241" fillId="2191" borderId="4" xfId="1" applyFont="1" applyFill="1" applyBorder="1" applyAlignment="1">
      <alignment horizontal="center" vertical="center"/>
    </xf>
    <xf numFmtId="0" fontId="13" fillId="3" borderId="0" xfId="2" applyFont="1" applyFill="1" applyAlignment="1">
      <alignment horizontal="left" vertical="center" wrapText="1"/>
    </xf>
    <xf numFmtId="0" fontId="13" fillId="3" borderId="4" xfId="2" applyFont="1" applyFill="1" applyBorder="1" applyAlignment="1">
      <alignment horizontal="left" vertical="center" wrapText="1"/>
    </xf>
    <xf numFmtId="0" fontId="7" fillId="2200" borderId="6" xfId="1" applyFont="1" applyFill="1" applyBorder="1" applyAlignment="1">
      <alignment horizontal="center" vertical="center"/>
    </xf>
    <xf numFmtId="0" fontId="7" fillId="2200" borderId="5" xfId="1" applyFont="1" applyFill="1" applyBorder="1" applyAlignment="1">
      <alignment horizontal="center" vertical="center"/>
    </xf>
    <xf numFmtId="0" fontId="285" fillId="289" borderId="79" xfId="5" applyFont="1" applyFill="1" applyBorder="1" applyAlignment="1">
      <alignment horizontal="center" vertical="center"/>
    </xf>
    <xf numFmtId="0" fontId="285" fillId="289" borderId="80" xfId="5" applyFont="1" applyFill="1" applyBorder="1" applyAlignment="1">
      <alignment horizontal="center" vertical="center"/>
    </xf>
    <xf numFmtId="0" fontId="26" fillId="2185" borderId="14" xfId="2" applyFont="1" applyFill="1" applyBorder="1" applyAlignment="1">
      <alignment horizontal="center" vertical="center"/>
    </xf>
    <xf numFmtId="0" fontId="26" fillId="2185" borderId="7" xfId="2" applyFont="1" applyFill="1" applyBorder="1" applyAlignment="1">
      <alignment horizontal="center" vertical="center"/>
    </xf>
    <xf numFmtId="0" fontId="112" fillId="2200" borderId="13" xfId="12" applyFont="1" applyFill="1" applyBorder="1" applyAlignment="1">
      <alignment horizontal="center" vertical="center"/>
    </xf>
    <xf numFmtId="0" fontId="25" fillId="2190" borderId="7" xfId="2" applyFont="1" applyFill="1" applyBorder="1" applyAlignment="1">
      <alignment horizontal="center"/>
    </xf>
    <xf numFmtId="0" fontId="25" fillId="2190" borderId="3" xfId="2" applyFont="1" applyFill="1" applyBorder="1" applyAlignment="1">
      <alignment horizontal="center"/>
    </xf>
    <xf numFmtId="0" fontId="262" fillId="289" borderId="0" xfId="29" applyFont="1" applyFill="1" applyAlignment="1" applyProtection="1">
      <alignment horizontal="center" vertical="center"/>
      <protection locked="0"/>
    </xf>
    <xf numFmtId="0" fontId="262" fillId="289" borderId="4" xfId="29" applyFont="1" applyFill="1" applyBorder="1" applyAlignment="1" applyProtection="1">
      <alignment horizontal="center" vertical="center"/>
      <protection locked="0"/>
    </xf>
    <xf numFmtId="0" fontId="7" fillId="2190" borderId="6" xfId="1" applyFont="1" applyFill="1" applyBorder="1" applyAlignment="1">
      <alignment horizontal="center" vertical="center"/>
    </xf>
    <xf numFmtId="0" fontId="7" fillId="2190" borderId="5" xfId="1" applyFont="1" applyFill="1" applyBorder="1" applyAlignment="1">
      <alignment horizontal="center" vertical="center"/>
    </xf>
    <xf numFmtId="0" fontId="42" fillId="2197" borderId="13" xfId="12" applyFont="1" applyFill="1" applyBorder="1" applyAlignment="1">
      <alignment horizontal="center" vertical="center"/>
    </xf>
    <xf numFmtId="0" fontId="9" fillId="2197" borderId="7" xfId="2" applyFont="1" applyFill="1" applyBorder="1" applyAlignment="1">
      <alignment horizontal="center"/>
    </xf>
    <xf numFmtId="0" fontId="9" fillId="2197" borderId="3" xfId="2" applyFont="1" applyFill="1" applyBorder="1" applyAlignment="1">
      <alignment horizontal="center"/>
    </xf>
    <xf numFmtId="0" fontId="271" fillId="189" borderId="0" xfId="1" applyFont="1" applyFill="1" applyAlignment="1">
      <alignment horizontal="center" vertical="center"/>
    </xf>
    <xf numFmtId="0" fontId="271" fillId="189" borderId="4" xfId="1" applyFont="1" applyFill="1" applyBorder="1" applyAlignment="1">
      <alignment horizontal="center" vertical="center"/>
    </xf>
    <xf numFmtId="0" fontId="8" fillId="2199" borderId="6" xfId="1" applyFont="1" applyFill="1" applyBorder="1" applyAlignment="1">
      <alignment horizontal="center" vertical="center"/>
    </xf>
    <xf numFmtId="0" fontId="8" fillId="2199" borderId="5" xfId="1" applyFont="1" applyFill="1" applyBorder="1" applyAlignment="1">
      <alignment horizontal="center" vertical="center"/>
    </xf>
    <xf numFmtId="0" fontId="112" fillId="2190" borderId="13" xfId="12" applyFont="1" applyFill="1" applyBorder="1" applyAlignment="1">
      <alignment horizontal="center" vertical="center"/>
    </xf>
    <xf numFmtId="0" fontId="1" fillId="3" borderId="0" xfId="9" applyFont="1" applyFill="1" applyAlignment="1">
      <alignment horizontal="center" vertical="top" wrapText="1"/>
    </xf>
    <xf numFmtId="0" fontId="1" fillId="3" borderId="4" xfId="9" applyFont="1" applyFill="1" applyBorder="1" applyAlignment="1">
      <alignment horizontal="center" vertical="top" wrapText="1"/>
    </xf>
    <xf numFmtId="0" fontId="20" fillId="3" borderId="0" xfId="9" applyFill="1" applyAlignment="1">
      <alignment horizontal="left" vertical="center" wrapText="1"/>
    </xf>
    <xf numFmtId="0" fontId="20" fillId="3" borderId="4" xfId="9" applyFill="1" applyBorder="1" applyAlignment="1">
      <alignment horizontal="left" vertical="center" wrapText="1"/>
    </xf>
    <xf numFmtId="0" fontId="31" fillId="2" borderId="13" xfId="0" applyFont="1" applyFill="1" applyBorder="1" applyAlignment="1">
      <alignment horizontal="center" vertical="center"/>
    </xf>
    <xf numFmtId="0" fontId="31" fillId="2" borderId="12" xfId="0" applyFont="1" applyFill="1" applyBorder="1" applyAlignment="1">
      <alignment horizontal="center" vertical="center"/>
    </xf>
    <xf numFmtId="0" fontId="20" fillId="3" borderId="0" xfId="9" applyFill="1" applyAlignment="1">
      <alignment horizontal="left" wrapText="1"/>
    </xf>
    <xf numFmtId="0" fontId="20" fillId="3" borderId="4" xfId="9" applyFill="1" applyBorder="1" applyAlignment="1">
      <alignment horizontal="left" wrapText="1"/>
    </xf>
    <xf numFmtId="0" fontId="0" fillId="2" borderId="7" xfId="0" applyFill="1" applyBorder="1" applyAlignment="1">
      <alignment horizontal="center"/>
    </xf>
    <xf numFmtId="0" fontId="0" fillId="2" borderId="3" xfId="0" applyFill="1" applyBorder="1" applyAlignment="1">
      <alignment horizontal="center"/>
    </xf>
    <xf numFmtId="0" fontId="0" fillId="0" borderId="0" xfId="0" applyAlignment="1">
      <alignment horizontal="center" wrapText="1"/>
    </xf>
    <xf numFmtId="0" fontId="0" fillId="0" borderId="4" xfId="0" applyBorder="1" applyAlignment="1">
      <alignment horizontal="center" wrapText="1"/>
    </xf>
    <xf numFmtId="0" fontId="252" fillId="0" borderId="0" xfId="26" applyFont="1" applyBorder="1" applyAlignment="1">
      <alignment horizontal="left" vertical="center"/>
    </xf>
    <xf numFmtId="0" fontId="255" fillId="2188" borderId="0" xfId="9" applyFont="1" applyFill="1" applyAlignment="1">
      <alignment horizontal="center" vertical="center"/>
    </xf>
    <xf numFmtId="0" fontId="256" fillId="5" borderId="0" xfId="1" applyFont="1" applyFill="1" applyAlignment="1">
      <alignment horizontal="center" vertical="center"/>
    </xf>
    <xf numFmtId="0" fontId="259" fillId="289" borderId="0" xfId="1" applyFont="1" applyFill="1" applyAlignment="1">
      <alignment horizontal="center" vertical="center"/>
    </xf>
    <xf numFmtId="166" fontId="242" fillId="3" borderId="0" xfId="1" applyNumberFormat="1" applyFont="1" applyFill="1" applyAlignment="1">
      <alignment horizontal="center" vertical="center"/>
    </xf>
    <xf numFmtId="0" fontId="112" fillId="2" borderId="13" xfId="9" applyFont="1" applyFill="1" applyBorder="1" applyAlignment="1">
      <alignment horizontal="center" vertical="center"/>
    </xf>
    <xf numFmtId="0" fontId="112" fillId="2" borderId="12" xfId="9" applyFont="1" applyFill="1" applyBorder="1" applyAlignment="1">
      <alignment horizontal="center" vertical="center"/>
    </xf>
    <xf numFmtId="0" fontId="9" fillId="2" borderId="7" xfId="2" applyFont="1" applyFill="1" applyBorder="1" applyAlignment="1">
      <alignment horizontal="center" vertical="center" textRotation="90"/>
    </xf>
    <xf numFmtId="0" fontId="9" fillId="2" borderId="3" xfId="2" applyFont="1" applyFill="1" applyBorder="1" applyAlignment="1">
      <alignment horizontal="center" vertical="center" textRotation="90"/>
    </xf>
    <xf numFmtId="0" fontId="1" fillId="3" borderId="0" xfId="9" applyFont="1" applyFill="1" applyAlignment="1">
      <alignment horizontal="left" vertical="center" wrapText="1"/>
    </xf>
    <xf numFmtId="0" fontId="1" fillId="3" borderId="4" xfId="9" applyFont="1" applyFill="1" applyBorder="1" applyAlignment="1">
      <alignment horizontal="left" vertical="center" wrapText="1"/>
    </xf>
    <xf numFmtId="0" fontId="20" fillId="3" borderId="0" xfId="9" applyFill="1" applyAlignment="1">
      <alignment horizontal="left" vertical="top" wrapText="1"/>
    </xf>
    <xf numFmtId="0" fontId="20" fillId="3" borderId="4" xfId="9" applyFill="1" applyBorder="1" applyAlignment="1">
      <alignment horizontal="left" vertical="top" wrapText="1"/>
    </xf>
    <xf numFmtId="0" fontId="1" fillId="3" borderId="0" xfId="9" applyFont="1" applyFill="1" applyAlignment="1">
      <alignment horizontal="left" vertical="top" wrapText="1"/>
    </xf>
    <xf numFmtId="0" fontId="1" fillId="3" borderId="4" xfId="9" applyFont="1" applyFill="1" applyBorder="1" applyAlignment="1">
      <alignment horizontal="left" vertical="top" wrapText="1"/>
    </xf>
    <xf numFmtId="0" fontId="20" fillId="3" borderId="0" xfId="9" applyFill="1" applyAlignment="1">
      <alignment horizontal="center" vertical="top" wrapText="1"/>
    </xf>
    <xf numFmtId="0" fontId="20" fillId="3" borderId="4" xfId="9" applyFill="1" applyBorder="1" applyAlignment="1">
      <alignment horizontal="center" vertical="top" wrapText="1"/>
    </xf>
  </cellXfs>
  <cellStyles count="32">
    <cellStyle name="Hyperlink" xfId="30" xr:uid="{E3D044E4-90DA-4294-9986-8786901A5EDF}"/>
    <cellStyle name="Lien hypertexte" xfId="31" builtinId="8"/>
    <cellStyle name="Lien hypertexte 2" xfId="22" xr:uid="{7648CC51-410C-477F-8490-EDC8DB33597D}"/>
    <cellStyle name="Lien hypertexte 2 2 3" xfId="27" xr:uid="{02F47C58-CBFC-4CD6-9EE8-3DB49973023E}"/>
    <cellStyle name="Lien hypertexte 3 2 2" xfId="26" xr:uid="{25E7B0E4-CA53-4F6C-97AA-8B8011C95F72}"/>
    <cellStyle name="Lien hypertexte_Copie de cc2_festival_menus_gemrcn_2011" xfId="24" xr:uid="{C3998F9A-300A-42F7-8DA5-97775BB95393}"/>
    <cellStyle name="Normal" xfId="0" builtinId="0"/>
    <cellStyle name="Normal 10 2 2 2 2 3 2 3 2 2 4 2" xfId="1" xr:uid="{00000000-0005-0000-0000-000001000000}"/>
    <cellStyle name="Normal 10 3 2 3 2" xfId="16" xr:uid="{00000000-0005-0000-0000-000011000000}"/>
    <cellStyle name="Normal 11 2 3 2 3 2 2 4 2" xfId="3" xr:uid="{00000000-0005-0000-0000-000003000000}"/>
    <cellStyle name="Normal 12 2" xfId="11" xr:uid="{00000000-0005-0000-0000-00000C000000}"/>
    <cellStyle name="Normal 2 2 2 2 2" xfId="2" xr:uid="{00000000-0005-0000-0000-000002000000}"/>
    <cellStyle name="Normal 2 2 2 2 3" xfId="20" xr:uid="{00000000-0005-0000-0000-000015000000}"/>
    <cellStyle name="Normal 2 2 4" xfId="8" xr:uid="{00000000-0005-0000-0000-000008000000}"/>
    <cellStyle name="Normal 2 2 5" xfId="9" xr:uid="{00000000-0005-0000-0000-000009000000}"/>
    <cellStyle name="Normal 2 3" xfId="7" xr:uid="{00000000-0005-0000-0000-000007000000}"/>
    <cellStyle name="Normal 3 3 2" xfId="15" xr:uid="{00000000-0005-0000-0000-000010000000}"/>
    <cellStyle name="Normal 4" xfId="25" xr:uid="{C90B3356-F4D2-4854-9EFC-25E7AB2F6083}"/>
    <cellStyle name="Normal 4 2 2 2 2 2 2 2 3 3 2" xfId="6" xr:uid="{00000000-0005-0000-0000-000006000000}"/>
    <cellStyle name="Normal 4 2 2 2 2 2 2 2 4 3 6 2" xfId="14" xr:uid="{00000000-0005-0000-0000-00000F000000}"/>
    <cellStyle name="Normal 4 2 2 2 2 2 2 2 4 5 2" xfId="18" xr:uid="{00000000-0005-0000-0000-000013000000}"/>
    <cellStyle name="Normal 4 2 2 2 2 2 2 5 4 2 3 2 2 3 2 2 4 2" xfId="13" xr:uid="{00000000-0005-0000-0000-00000E000000}"/>
    <cellStyle name="Normal 4 2 2 2 2 2 2 6 2 2 3 2 3 3 2 2 4 2" xfId="5" xr:uid="{00000000-0005-0000-0000-000005000000}"/>
    <cellStyle name="Normal 4 2 2 2 3 2 2 3 2 2" xfId="28" xr:uid="{9961DD79-B9F3-464E-BCE0-C72B228E3FF5}"/>
    <cellStyle name="Normal 4 2 4 2 2 4 2 2 2 2 3 2" xfId="4" xr:uid="{00000000-0005-0000-0000-000004000000}"/>
    <cellStyle name="Normal 4 3 4 2 2 2" xfId="12" xr:uid="{00000000-0005-0000-0000-00000D000000}"/>
    <cellStyle name="Normal 9 2 2 2 3 3 2 2 2 2 4 2" xfId="17" xr:uid="{00000000-0005-0000-0000-000012000000}"/>
    <cellStyle name="Normal 9 2 2 2 5 2 2" xfId="19" xr:uid="{00000000-0005-0000-0000-000014000000}"/>
    <cellStyle name="Normal_Bons de commande livraison" xfId="29" xr:uid="{38D26DA7-AFA8-431D-AAE4-B3C81C8231C8}"/>
    <cellStyle name="Normal_Comparer recettes 2009 OK 2 2" xfId="21" xr:uid="{00000000-0005-0000-0000-000016000000}"/>
    <cellStyle name="Normal_Forum Marais 15 09 2001 2 2 2" xfId="10" xr:uid="{00000000-0005-0000-0000-00000A000000}"/>
    <cellStyle name="Normal_GERMCN UPC brouillon" xfId="23" xr:uid="{A073C784-D368-4B05-9DC7-C8C977795C8C}"/>
  </cellStyles>
  <dxfs count="21">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b/>
        <i val="0"/>
        <color theme="0"/>
      </font>
      <fill>
        <patternFill>
          <bgColor rgb="FF7030A0"/>
        </patternFill>
      </fill>
    </dxf>
  </dxfs>
  <tableStyles count="0" defaultTableStyle="TableStyleMedium2" defaultPivotStyle="PivotStyleLight16"/>
  <colors>
    <mruColors>
      <color rgb="FFFF6D00"/>
      <color rgb="FF8B7E74"/>
      <color rgb="FFDC2626"/>
      <color rgb="FFF59E0B"/>
      <color rgb="FF22C55E"/>
      <color rgb="FF3B82F6"/>
      <color rgb="FF0033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s>
</file>

<file path=xl/drawings/_rels/drawing2.xml.rels><?xml version="1.0" encoding="UTF-8" standalone="yes"?>
<Relationships xmlns="http://schemas.openxmlformats.org/package/2006/relationships"><Relationship Id="rId8" Type="http://schemas.openxmlformats.org/officeDocument/2006/relationships/image" Target="../media/image66.png"/><Relationship Id="rId3" Type="http://schemas.openxmlformats.org/officeDocument/2006/relationships/image" Target="../media/image61.png"/><Relationship Id="rId7" Type="http://schemas.openxmlformats.org/officeDocument/2006/relationships/image" Target="../media/image65.png"/><Relationship Id="rId2" Type="http://schemas.openxmlformats.org/officeDocument/2006/relationships/image" Target="../media/image60.png"/><Relationship Id="rId1" Type="http://schemas.openxmlformats.org/officeDocument/2006/relationships/image" Target="../media/image59.png"/><Relationship Id="rId6" Type="http://schemas.openxmlformats.org/officeDocument/2006/relationships/image" Target="../media/image64.png"/><Relationship Id="rId5" Type="http://schemas.openxmlformats.org/officeDocument/2006/relationships/image" Target="../media/image63.png"/><Relationship Id="rId4" Type="http://schemas.openxmlformats.org/officeDocument/2006/relationships/image" Target="../media/image62.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11</xdr:row>
      <xdr:rowOff>1</xdr:rowOff>
    </xdr:from>
    <xdr:to>
      <xdr:col>4</xdr:col>
      <xdr:colOff>31857</xdr:colOff>
      <xdr:row>16</xdr:row>
      <xdr:rowOff>190500</xdr:rowOff>
    </xdr:to>
    <xdr:pic>
      <xdr:nvPicPr>
        <xdr:cNvPr id="2" name="Image 1" descr="canva - associer les couleurs - graphisme - design">
          <a:extLst>
            <a:ext uri="{FF2B5EF4-FFF2-40B4-BE49-F238E27FC236}">
              <a16:creationId xmlns:a16="http://schemas.microsoft.com/office/drawing/2014/main" id="{A3998623-1EC4-4032-B2B2-79BD000D6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2676526"/>
          <a:ext cx="2413107"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492816</xdr:colOff>
      <xdr:row>24</xdr:row>
      <xdr:rowOff>161924</xdr:rowOff>
    </xdr:from>
    <xdr:to>
      <xdr:col>4</xdr:col>
      <xdr:colOff>76200</xdr:colOff>
      <xdr:row>33</xdr:row>
      <xdr:rowOff>69504</xdr:rowOff>
    </xdr:to>
    <xdr:pic>
      <xdr:nvPicPr>
        <xdr:cNvPr id="3" name="Image 2" descr="canva - nature - associer les couleurs - graphisme - design">
          <a:extLst>
            <a:ext uri="{FF2B5EF4-FFF2-40B4-BE49-F238E27FC236}">
              <a16:creationId xmlns:a16="http://schemas.microsoft.com/office/drawing/2014/main" id="{A859E236-CE45-47E0-AA13-D0FB3FE5B0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4816" y="5714999"/>
          <a:ext cx="2307534" cy="179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295275</xdr:colOff>
      <xdr:row>46</xdr:row>
      <xdr:rowOff>123824</xdr:rowOff>
    </xdr:from>
    <xdr:to>
      <xdr:col>4</xdr:col>
      <xdr:colOff>361861</xdr:colOff>
      <xdr:row>55</xdr:row>
      <xdr:rowOff>133350</xdr:rowOff>
    </xdr:to>
    <xdr:pic>
      <xdr:nvPicPr>
        <xdr:cNvPr id="4" name="Image 3" descr="canva - associer les couleurs - graphisme - design - nature">
          <a:extLst>
            <a:ext uri="{FF2B5EF4-FFF2-40B4-BE49-F238E27FC236}">
              <a16:creationId xmlns:a16="http://schemas.microsoft.com/office/drawing/2014/main" id="{AAFFCDA3-8654-436B-9BC2-0F0D8B93DD8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7275" y="10286999"/>
          <a:ext cx="2790736" cy="1857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57</xdr:row>
      <xdr:rowOff>104775</xdr:rowOff>
    </xdr:from>
    <xdr:to>
      <xdr:col>4</xdr:col>
      <xdr:colOff>419100</xdr:colOff>
      <xdr:row>66</xdr:row>
      <xdr:rowOff>129643</xdr:rowOff>
    </xdr:to>
    <xdr:pic>
      <xdr:nvPicPr>
        <xdr:cNvPr id="5" name="Image 4" descr="canva - associer couleurs - graphisme - design - nature">
          <a:extLst>
            <a:ext uri="{FF2B5EF4-FFF2-40B4-BE49-F238E27FC236}">
              <a16:creationId xmlns:a16="http://schemas.microsoft.com/office/drawing/2014/main" id="{993A91EC-7FE0-49B3-853A-79D898E1DC0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1575" y="12544425"/>
          <a:ext cx="2733675" cy="2282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68</xdr:row>
      <xdr:rowOff>104775</xdr:rowOff>
    </xdr:from>
    <xdr:to>
      <xdr:col>4</xdr:col>
      <xdr:colOff>225272</xdr:colOff>
      <xdr:row>77</xdr:row>
      <xdr:rowOff>0</xdr:rowOff>
    </xdr:to>
    <xdr:pic>
      <xdr:nvPicPr>
        <xdr:cNvPr id="6" name="Image 5" descr="canva - design - graphisme - associer les couleurs ">
          <a:extLst>
            <a:ext uri="{FF2B5EF4-FFF2-40B4-BE49-F238E27FC236}">
              <a16:creationId xmlns:a16="http://schemas.microsoft.com/office/drawing/2014/main" id="{E2BF5A6B-F4C0-457A-9805-3B8FA6742BB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2050" y="15335250"/>
          <a:ext cx="2549372"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79</xdr:row>
      <xdr:rowOff>114300</xdr:rowOff>
    </xdr:from>
    <xdr:to>
      <xdr:col>4</xdr:col>
      <xdr:colOff>190500</xdr:colOff>
      <xdr:row>88</xdr:row>
      <xdr:rowOff>47711</xdr:rowOff>
    </xdr:to>
    <xdr:pic>
      <xdr:nvPicPr>
        <xdr:cNvPr id="7" name="Image 6" descr="canva - associer les couleurs - graphisme - design">
          <a:extLst>
            <a:ext uri="{FF2B5EF4-FFF2-40B4-BE49-F238E27FC236}">
              <a16:creationId xmlns:a16="http://schemas.microsoft.com/office/drawing/2014/main" id="{35C49647-878F-42CF-B78A-C20A4D71556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6800" y="18240375"/>
          <a:ext cx="2609850" cy="2362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91</xdr:row>
      <xdr:rowOff>114300</xdr:rowOff>
    </xdr:from>
    <xdr:to>
      <xdr:col>3</xdr:col>
      <xdr:colOff>681607</xdr:colOff>
      <xdr:row>99</xdr:row>
      <xdr:rowOff>19050</xdr:rowOff>
    </xdr:to>
    <xdr:pic>
      <xdr:nvPicPr>
        <xdr:cNvPr id="8" name="Image 7" descr="canva - associer les couleurs - graphisme - design ">
          <a:extLst>
            <a:ext uri="{FF2B5EF4-FFF2-40B4-BE49-F238E27FC236}">
              <a16:creationId xmlns:a16="http://schemas.microsoft.com/office/drawing/2014/main" id="{D1A7F8BD-D59B-4AEE-9713-68ADF8DF9A4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000" y="21469350"/>
          <a:ext cx="2262757"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101</xdr:row>
      <xdr:rowOff>28575</xdr:rowOff>
    </xdr:from>
    <xdr:to>
      <xdr:col>4</xdr:col>
      <xdr:colOff>531573</xdr:colOff>
      <xdr:row>110</xdr:row>
      <xdr:rowOff>104775</xdr:rowOff>
    </xdr:to>
    <xdr:pic>
      <xdr:nvPicPr>
        <xdr:cNvPr id="9" name="Image 8" descr="canva - associer les couleurs - design - graphisme ">
          <a:extLst>
            <a:ext uri="{FF2B5EF4-FFF2-40B4-BE49-F238E27FC236}">
              <a16:creationId xmlns:a16="http://schemas.microsoft.com/office/drawing/2014/main" id="{50EE6459-DF6C-4C26-B6FB-53CEA1850AC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00150" y="23945850"/>
          <a:ext cx="2817573"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390525</xdr:colOff>
      <xdr:row>112</xdr:row>
      <xdr:rowOff>95250</xdr:rowOff>
    </xdr:from>
    <xdr:to>
      <xdr:col>4</xdr:col>
      <xdr:colOff>291173</xdr:colOff>
      <xdr:row>121</xdr:row>
      <xdr:rowOff>38100</xdr:rowOff>
    </xdr:to>
    <xdr:pic>
      <xdr:nvPicPr>
        <xdr:cNvPr id="10" name="Image 9" descr="canva - associer les couleurs - design - graphisme ">
          <a:extLst>
            <a:ext uri="{FF2B5EF4-FFF2-40B4-BE49-F238E27FC236}">
              <a16:creationId xmlns:a16="http://schemas.microsoft.com/office/drawing/2014/main" id="{D2BAA967-B1EE-4034-878B-3BBB5B1B196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2525" y="26441400"/>
          <a:ext cx="2624798"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124</xdr:row>
      <xdr:rowOff>9525</xdr:rowOff>
    </xdr:from>
    <xdr:to>
      <xdr:col>4</xdr:col>
      <xdr:colOff>242730</xdr:colOff>
      <xdr:row>132</xdr:row>
      <xdr:rowOff>76201</xdr:rowOff>
    </xdr:to>
    <xdr:pic>
      <xdr:nvPicPr>
        <xdr:cNvPr id="11" name="Image 10" descr="canva - associer les couleurs - graphisme - design ">
          <a:extLst>
            <a:ext uri="{FF2B5EF4-FFF2-40B4-BE49-F238E27FC236}">
              <a16:creationId xmlns:a16="http://schemas.microsoft.com/office/drawing/2014/main" id="{BF834602-8486-4260-B51B-AB097600BFF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09675" y="28870275"/>
          <a:ext cx="2519205" cy="1781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134</xdr:row>
      <xdr:rowOff>95249</xdr:rowOff>
    </xdr:from>
    <xdr:to>
      <xdr:col>4</xdr:col>
      <xdr:colOff>38100</xdr:colOff>
      <xdr:row>142</xdr:row>
      <xdr:rowOff>140974</xdr:rowOff>
    </xdr:to>
    <xdr:pic>
      <xdr:nvPicPr>
        <xdr:cNvPr id="12" name="Image 11" descr="canva - associer les couleurs - graphisme - design">
          <a:extLst>
            <a:ext uri="{FF2B5EF4-FFF2-40B4-BE49-F238E27FC236}">
              <a16:creationId xmlns:a16="http://schemas.microsoft.com/office/drawing/2014/main" id="{93961751-AE49-4D74-AA22-1FE8E9638E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8226" y="31070549"/>
          <a:ext cx="2486024" cy="170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146</xdr:row>
      <xdr:rowOff>76200</xdr:rowOff>
    </xdr:from>
    <xdr:to>
      <xdr:col>4</xdr:col>
      <xdr:colOff>59338</xdr:colOff>
      <xdr:row>154</xdr:row>
      <xdr:rowOff>57150</xdr:rowOff>
    </xdr:to>
    <xdr:pic>
      <xdr:nvPicPr>
        <xdr:cNvPr id="13" name="Image 12" descr="canva - associer les couleurs - graphisme - design">
          <a:extLst>
            <a:ext uri="{FF2B5EF4-FFF2-40B4-BE49-F238E27FC236}">
              <a16:creationId xmlns:a16="http://schemas.microsoft.com/office/drawing/2014/main" id="{1BBDB848-57A1-44FF-8EE5-91B242316835}"/>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62050" y="33575625"/>
          <a:ext cx="2383438"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157</xdr:row>
      <xdr:rowOff>85725</xdr:rowOff>
    </xdr:from>
    <xdr:to>
      <xdr:col>3</xdr:col>
      <xdr:colOff>642687</xdr:colOff>
      <xdr:row>164</xdr:row>
      <xdr:rowOff>114300</xdr:rowOff>
    </xdr:to>
    <xdr:pic>
      <xdr:nvPicPr>
        <xdr:cNvPr id="14" name="Image 13" descr="canva - associer les couleurs - design - graphisme">
          <a:extLst>
            <a:ext uri="{FF2B5EF4-FFF2-40B4-BE49-F238E27FC236}">
              <a16:creationId xmlns:a16="http://schemas.microsoft.com/office/drawing/2014/main" id="{67BEC565-3F45-4ED9-9F65-26E022BB5FB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09675" y="35937825"/>
          <a:ext cx="2157162"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168</xdr:row>
      <xdr:rowOff>0</xdr:rowOff>
    </xdr:from>
    <xdr:to>
      <xdr:col>4</xdr:col>
      <xdr:colOff>57150</xdr:colOff>
      <xdr:row>176</xdr:row>
      <xdr:rowOff>109379</xdr:rowOff>
    </xdr:to>
    <xdr:pic>
      <xdr:nvPicPr>
        <xdr:cNvPr id="15" name="Image 14" descr="canva - associer les couleurs - graphisme - design">
          <a:extLst>
            <a:ext uri="{FF2B5EF4-FFF2-40B4-BE49-F238E27FC236}">
              <a16:creationId xmlns:a16="http://schemas.microsoft.com/office/drawing/2014/main" id="{45F374CE-764A-4063-8045-2F424433268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71550" y="38223825"/>
          <a:ext cx="2571750" cy="1747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179</xdr:row>
      <xdr:rowOff>47624</xdr:rowOff>
    </xdr:from>
    <xdr:to>
      <xdr:col>3</xdr:col>
      <xdr:colOff>630018</xdr:colOff>
      <xdr:row>186</xdr:row>
      <xdr:rowOff>152399</xdr:rowOff>
    </xdr:to>
    <xdr:pic>
      <xdr:nvPicPr>
        <xdr:cNvPr id="16" name="Image 15" descr="canva - associer les couleurs - graphisme - design">
          <a:extLst>
            <a:ext uri="{FF2B5EF4-FFF2-40B4-BE49-F238E27FC236}">
              <a16:creationId xmlns:a16="http://schemas.microsoft.com/office/drawing/2014/main" id="{B6F2F0B0-62E0-442E-A64C-DDB11802A34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76325" y="40509824"/>
          <a:ext cx="2277843"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419100</xdr:colOff>
      <xdr:row>190</xdr:row>
      <xdr:rowOff>19050</xdr:rowOff>
    </xdr:from>
    <xdr:to>
      <xdr:col>3</xdr:col>
      <xdr:colOff>733425</xdr:colOff>
      <xdr:row>197</xdr:row>
      <xdr:rowOff>122962</xdr:rowOff>
    </xdr:to>
    <xdr:pic>
      <xdr:nvPicPr>
        <xdr:cNvPr id="17" name="Image 16" descr="canva - associer les couleurs - graphisme - design">
          <a:extLst>
            <a:ext uri="{FF2B5EF4-FFF2-40B4-BE49-F238E27FC236}">
              <a16:creationId xmlns:a16="http://schemas.microsoft.com/office/drawing/2014/main" id="{80D4B43E-9E83-4A46-84DA-C6DF4EDC41AE}"/>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81100" y="42757725"/>
          <a:ext cx="2276475" cy="1542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201</xdr:row>
      <xdr:rowOff>0</xdr:rowOff>
    </xdr:from>
    <xdr:to>
      <xdr:col>3</xdr:col>
      <xdr:colOff>600668</xdr:colOff>
      <xdr:row>208</xdr:row>
      <xdr:rowOff>152400</xdr:rowOff>
    </xdr:to>
    <xdr:pic>
      <xdr:nvPicPr>
        <xdr:cNvPr id="18" name="Image 17" descr="canva - associer les couleurs - design - graphisme">
          <a:extLst>
            <a:ext uri="{FF2B5EF4-FFF2-40B4-BE49-F238E27FC236}">
              <a16:creationId xmlns:a16="http://schemas.microsoft.com/office/drawing/2014/main" id="{4D398FFE-20C8-413E-A5C6-8DCD3402AA7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71550" y="44977050"/>
          <a:ext cx="2353268"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212</xdr:row>
      <xdr:rowOff>38100</xdr:rowOff>
    </xdr:from>
    <xdr:to>
      <xdr:col>3</xdr:col>
      <xdr:colOff>724493</xdr:colOff>
      <xdr:row>220</xdr:row>
      <xdr:rowOff>0</xdr:rowOff>
    </xdr:to>
    <xdr:pic>
      <xdr:nvPicPr>
        <xdr:cNvPr id="19" name="Image 18" descr="canva - associer les couleurs - design - graphisme">
          <a:extLst>
            <a:ext uri="{FF2B5EF4-FFF2-40B4-BE49-F238E27FC236}">
              <a16:creationId xmlns:a16="http://schemas.microsoft.com/office/drawing/2014/main" id="{DE237747-BFBA-4E87-9FCC-70E97537DA2A}"/>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95375" y="47253525"/>
          <a:ext cx="2353268"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223</xdr:row>
      <xdr:rowOff>1</xdr:rowOff>
    </xdr:from>
    <xdr:to>
      <xdr:col>3</xdr:col>
      <xdr:colOff>757853</xdr:colOff>
      <xdr:row>231</xdr:row>
      <xdr:rowOff>19051</xdr:rowOff>
    </xdr:to>
    <xdr:pic>
      <xdr:nvPicPr>
        <xdr:cNvPr id="20" name="Image 19" descr="canva - associer les couleurs - graphisme - design ">
          <a:extLst>
            <a:ext uri="{FF2B5EF4-FFF2-40B4-BE49-F238E27FC236}">
              <a16:creationId xmlns:a16="http://schemas.microsoft.com/office/drawing/2014/main" id="{A8D0A774-9878-4CEC-A684-0E6CFD96795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38225" y="49415701"/>
          <a:ext cx="244377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228601</xdr:colOff>
      <xdr:row>234</xdr:row>
      <xdr:rowOff>0</xdr:rowOff>
    </xdr:from>
    <xdr:to>
      <xdr:col>3</xdr:col>
      <xdr:colOff>680059</xdr:colOff>
      <xdr:row>242</xdr:row>
      <xdr:rowOff>0</xdr:rowOff>
    </xdr:to>
    <xdr:pic>
      <xdr:nvPicPr>
        <xdr:cNvPr id="21" name="Image 20" descr="canva - associer les couleurs - design - graphisme">
          <a:extLst>
            <a:ext uri="{FF2B5EF4-FFF2-40B4-BE49-F238E27FC236}">
              <a16:creationId xmlns:a16="http://schemas.microsoft.com/office/drawing/2014/main" id="{67D725C2-D575-4C2B-8655-D272D32A0365}"/>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90601" y="51615975"/>
          <a:ext cx="241360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342900</xdr:colOff>
      <xdr:row>35</xdr:row>
      <xdr:rowOff>123825</xdr:rowOff>
    </xdr:from>
    <xdr:to>
      <xdr:col>4</xdr:col>
      <xdr:colOff>295275</xdr:colOff>
      <xdr:row>44</xdr:row>
      <xdr:rowOff>99336</xdr:rowOff>
    </xdr:to>
    <xdr:pic>
      <xdr:nvPicPr>
        <xdr:cNvPr id="22" name="Image 21" descr="canva - associer les couleurs - graphisme - design - nature">
          <a:extLst>
            <a:ext uri="{FF2B5EF4-FFF2-40B4-BE49-F238E27FC236}">
              <a16:creationId xmlns:a16="http://schemas.microsoft.com/office/drawing/2014/main" id="{62A701FC-6CC5-46A5-A7FD-80E4753DCBFD}"/>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104900" y="8001000"/>
          <a:ext cx="2676525" cy="18614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361950</xdr:colOff>
      <xdr:row>247</xdr:row>
      <xdr:rowOff>180976</xdr:rowOff>
    </xdr:from>
    <xdr:to>
      <xdr:col>4</xdr:col>
      <xdr:colOff>180830</xdr:colOff>
      <xdr:row>253</xdr:row>
      <xdr:rowOff>133350</xdr:rowOff>
    </xdr:to>
    <xdr:pic>
      <xdr:nvPicPr>
        <xdr:cNvPr id="23" name="Image 22">
          <a:extLst>
            <a:ext uri="{FF2B5EF4-FFF2-40B4-BE49-F238E27FC236}">
              <a16:creationId xmlns:a16="http://schemas.microsoft.com/office/drawing/2014/main" id="{882C435C-436F-4B78-A126-496B0CD51361}"/>
            </a:ext>
          </a:extLst>
        </xdr:cNvPr>
        <xdr:cNvPicPr>
          <a:picLocks noChangeAspect="1"/>
        </xdr:cNvPicPr>
      </xdr:nvPicPr>
      <xdr:blipFill>
        <a:blip xmlns:r="http://schemas.openxmlformats.org/officeDocument/2006/relationships" r:embed="rId22"/>
        <a:stretch>
          <a:fillRect/>
        </a:stretch>
      </xdr:blipFill>
      <xdr:spPr>
        <a:xfrm>
          <a:off x="1123950" y="54397276"/>
          <a:ext cx="2543030" cy="1152524"/>
        </a:xfrm>
        <a:prstGeom prst="rect">
          <a:avLst/>
        </a:prstGeom>
      </xdr:spPr>
    </xdr:pic>
    <xdr:clientData/>
  </xdr:twoCellAnchor>
  <xdr:twoCellAnchor>
    <xdr:from>
      <xdr:col>1</xdr:col>
      <xdr:colOff>323850</xdr:colOff>
      <xdr:row>258</xdr:row>
      <xdr:rowOff>85726</xdr:rowOff>
    </xdr:from>
    <xdr:to>
      <xdr:col>4</xdr:col>
      <xdr:colOff>180975</xdr:colOff>
      <xdr:row>264</xdr:row>
      <xdr:rowOff>154454</xdr:rowOff>
    </xdr:to>
    <xdr:pic>
      <xdr:nvPicPr>
        <xdr:cNvPr id="24" name="Image 23">
          <a:extLst>
            <a:ext uri="{FF2B5EF4-FFF2-40B4-BE49-F238E27FC236}">
              <a16:creationId xmlns:a16="http://schemas.microsoft.com/office/drawing/2014/main" id="{BEB55E05-C07C-4C40-AF61-F2510F984C71}"/>
            </a:ext>
          </a:extLst>
        </xdr:cNvPr>
        <xdr:cNvPicPr>
          <a:picLocks noChangeAspect="1"/>
        </xdr:cNvPicPr>
      </xdr:nvPicPr>
      <xdr:blipFill>
        <a:blip xmlns:r="http://schemas.openxmlformats.org/officeDocument/2006/relationships" r:embed="rId23"/>
        <a:stretch>
          <a:fillRect/>
        </a:stretch>
      </xdr:blipFill>
      <xdr:spPr>
        <a:xfrm>
          <a:off x="1085850" y="56502301"/>
          <a:ext cx="2581275" cy="1268878"/>
        </a:xfrm>
        <a:prstGeom prst="rect">
          <a:avLst/>
        </a:prstGeom>
      </xdr:spPr>
    </xdr:pic>
    <xdr:clientData/>
  </xdr:twoCellAnchor>
  <xdr:twoCellAnchor>
    <xdr:from>
      <xdr:col>1</xdr:col>
      <xdr:colOff>457200</xdr:colOff>
      <xdr:row>270</xdr:row>
      <xdr:rowOff>0</xdr:rowOff>
    </xdr:from>
    <xdr:to>
      <xdr:col>4</xdr:col>
      <xdr:colOff>156621</xdr:colOff>
      <xdr:row>275</xdr:row>
      <xdr:rowOff>47625</xdr:rowOff>
    </xdr:to>
    <xdr:pic>
      <xdr:nvPicPr>
        <xdr:cNvPr id="25" name="Image 24">
          <a:extLst>
            <a:ext uri="{FF2B5EF4-FFF2-40B4-BE49-F238E27FC236}">
              <a16:creationId xmlns:a16="http://schemas.microsoft.com/office/drawing/2014/main" id="{3674585C-2E8E-4C45-BAD8-ABA942E6B6A5}"/>
            </a:ext>
          </a:extLst>
        </xdr:cNvPr>
        <xdr:cNvPicPr>
          <a:picLocks noChangeAspect="1"/>
        </xdr:cNvPicPr>
      </xdr:nvPicPr>
      <xdr:blipFill>
        <a:blip xmlns:r="http://schemas.openxmlformats.org/officeDocument/2006/relationships" r:embed="rId24"/>
        <a:stretch>
          <a:fillRect/>
        </a:stretch>
      </xdr:blipFill>
      <xdr:spPr>
        <a:xfrm>
          <a:off x="1219200" y="58816875"/>
          <a:ext cx="2423571" cy="1047750"/>
        </a:xfrm>
        <a:prstGeom prst="rect">
          <a:avLst/>
        </a:prstGeom>
      </xdr:spPr>
    </xdr:pic>
    <xdr:clientData/>
  </xdr:twoCellAnchor>
  <xdr:twoCellAnchor>
    <xdr:from>
      <xdr:col>1</xdr:col>
      <xdr:colOff>495300</xdr:colOff>
      <xdr:row>280</xdr:row>
      <xdr:rowOff>104776</xdr:rowOff>
    </xdr:from>
    <xdr:to>
      <xdr:col>4</xdr:col>
      <xdr:colOff>28575</xdr:colOff>
      <xdr:row>286</xdr:row>
      <xdr:rowOff>82964</xdr:rowOff>
    </xdr:to>
    <xdr:pic>
      <xdr:nvPicPr>
        <xdr:cNvPr id="26" name="Image 25">
          <a:extLst>
            <a:ext uri="{FF2B5EF4-FFF2-40B4-BE49-F238E27FC236}">
              <a16:creationId xmlns:a16="http://schemas.microsoft.com/office/drawing/2014/main" id="{2CF2A566-6BB9-4C9B-ACD8-683DC37B71DF}"/>
            </a:ext>
          </a:extLst>
        </xdr:cNvPr>
        <xdr:cNvPicPr>
          <a:picLocks noChangeAspect="1"/>
        </xdr:cNvPicPr>
      </xdr:nvPicPr>
      <xdr:blipFill>
        <a:blip xmlns:r="http://schemas.openxmlformats.org/officeDocument/2006/relationships" r:embed="rId25"/>
        <a:stretch>
          <a:fillRect/>
        </a:stretch>
      </xdr:blipFill>
      <xdr:spPr>
        <a:xfrm>
          <a:off x="1257300" y="60921901"/>
          <a:ext cx="2257425" cy="1178338"/>
        </a:xfrm>
        <a:prstGeom prst="rect">
          <a:avLst/>
        </a:prstGeom>
      </xdr:spPr>
    </xdr:pic>
    <xdr:clientData/>
  </xdr:twoCellAnchor>
  <xdr:twoCellAnchor editAs="oneCell">
    <xdr:from>
      <xdr:col>10</xdr:col>
      <xdr:colOff>638175</xdr:colOff>
      <xdr:row>24</xdr:row>
      <xdr:rowOff>38100</xdr:rowOff>
    </xdr:from>
    <xdr:to>
      <xdr:col>15</xdr:col>
      <xdr:colOff>124285</xdr:colOff>
      <xdr:row>41</xdr:row>
      <xdr:rowOff>86228</xdr:rowOff>
    </xdr:to>
    <xdr:pic>
      <xdr:nvPicPr>
        <xdr:cNvPr id="27" name="Image 26">
          <a:extLst>
            <a:ext uri="{FF2B5EF4-FFF2-40B4-BE49-F238E27FC236}">
              <a16:creationId xmlns:a16="http://schemas.microsoft.com/office/drawing/2014/main" id="{7386C454-A9F4-4DFA-97C7-402F91C719AC}"/>
            </a:ext>
          </a:extLst>
        </xdr:cNvPr>
        <xdr:cNvPicPr>
          <a:picLocks noChangeAspect="1"/>
        </xdr:cNvPicPr>
      </xdr:nvPicPr>
      <xdr:blipFill>
        <a:blip xmlns:r="http://schemas.openxmlformats.org/officeDocument/2006/relationships" r:embed="rId26"/>
        <a:stretch>
          <a:fillRect/>
        </a:stretch>
      </xdr:blipFill>
      <xdr:spPr>
        <a:xfrm>
          <a:off x="8343900" y="5591175"/>
          <a:ext cx="3296110" cy="3600953"/>
        </a:xfrm>
        <a:prstGeom prst="rect">
          <a:avLst/>
        </a:prstGeom>
      </xdr:spPr>
    </xdr:pic>
    <xdr:clientData/>
  </xdr:twoCellAnchor>
  <xdr:twoCellAnchor editAs="oneCell">
    <xdr:from>
      <xdr:col>10</xdr:col>
      <xdr:colOff>628650</xdr:colOff>
      <xdr:row>53</xdr:row>
      <xdr:rowOff>85725</xdr:rowOff>
    </xdr:from>
    <xdr:to>
      <xdr:col>14</xdr:col>
      <xdr:colOff>743391</xdr:colOff>
      <xdr:row>65</xdr:row>
      <xdr:rowOff>19434</xdr:rowOff>
    </xdr:to>
    <xdr:pic>
      <xdr:nvPicPr>
        <xdr:cNvPr id="28" name="Image 27">
          <a:extLst>
            <a:ext uri="{FF2B5EF4-FFF2-40B4-BE49-F238E27FC236}">
              <a16:creationId xmlns:a16="http://schemas.microsoft.com/office/drawing/2014/main" id="{9395FA85-0457-4ED4-A175-7BB00EBCA425}"/>
            </a:ext>
          </a:extLst>
        </xdr:cNvPr>
        <xdr:cNvPicPr>
          <a:picLocks noChangeAspect="1"/>
        </xdr:cNvPicPr>
      </xdr:nvPicPr>
      <xdr:blipFill>
        <a:blip xmlns:r="http://schemas.openxmlformats.org/officeDocument/2006/relationships" r:embed="rId27"/>
        <a:stretch>
          <a:fillRect/>
        </a:stretch>
      </xdr:blipFill>
      <xdr:spPr>
        <a:xfrm>
          <a:off x="8334375" y="11696700"/>
          <a:ext cx="3162741" cy="2753109"/>
        </a:xfrm>
        <a:prstGeom prst="rect">
          <a:avLst/>
        </a:prstGeom>
      </xdr:spPr>
    </xdr:pic>
    <xdr:clientData/>
  </xdr:twoCellAnchor>
  <xdr:oneCellAnchor>
    <xdr:from>
      <xdr:col>30</xdr:col>
      <xdr:colOff>0</xdr:colOff>
      <xdr:row>37</xdr:row>
      <xdr:rowOff>0</xdr:rowOff>
    </xdr:from>
    <xdr:ext cx="266700" cy="295275"/>
    <xdr:pic>
      <xdr:nvPicPr>
        <xdr:cNvPr id="29" name="Image 28" descr="Picture">
          <a:extLst>
            <a:ext uri="{FF2B5EF4-FFF2-40B4-BE49-F238E27FC236}">
              <a16:creationId xmlns:a16="http://schemas.microsoft.com/office/drawing/2014/main" id="{85DAC580-8BEB-45DB-B738-64876B2A6BFC}"/>
            </a:ext>
          </a:extLst>
        </xdr:cNvPr>
        <xdr:cNvPicPr/>
      </xdr:nvPicPr>
      <xdr:blipFill>
        <a:blip xmlns:r="http://schemas.openxmlformats.org/officeDocument/2006/relationships" r:embed="rId28" cstate="print"/>
        <a:stretch>
          <a:fillRect/>
        </a:stretch>
      </xdr:blipFill>
      <xdr:spPr>
        <a:xfrm>
          <a:off x="24412575" y="8315325"/>
          <a:ext cx="266700" cy="295275"/>
        </a:xfrm>
        <a:prstGeom prst="rect">
          <a:avLst/>
        </a:prstGeom>
      </xdr:spPr>
    </xdr:pic>
    <xdr:clientData/>
  </xdr:oneCellAnchor>
  <xdr:oneCellAnchor>
    <xdr:from>
      <xdr:col>31</xdr:col>
      <xdr:colOff>0</xdr:colOff>
      <xdr:row>37</xdr:row>
      <xdr:rowOff>0</xdr:rowOff>
    </xdr:from>
    <xdr:ext cx="200025" cy="295275"/>
    <xdr:pic>
      <xdr:nvPicPr>
        <xdr:cNvPr id="30" name="Image 29" descr="Picture">
          <a:extLst>
            <a:ext uri="{FF2B5EF4-FFF2-40B4-BE49-F238E27FC236}">
              <a16:creationId xmlns:a16="http://schemas.microsoft.com/office/drawing/2014/main" id="{4350A63D-A566-4F4A-9855-88F2C2035BE2}"/>
            </a:ext>
          </a:extLst>
        </xdr:cNvPr>
        <xdr:cNvPicPr/>
      </xdr:nvPicPr>
      <xdr:blipFill>
        <a:blip xmlns:r="http://schemas.openxmlformats.org/officeDocument/2006/relationships" r:embed="rId29" cstate="print"/>
        <a:stretch>
          <a:fillRect/>
        </a:stretch>
      </xdr:blipFill>
      <xdr:spPr>
        <a:xfrm>
          <a:off x="25174575" y="8315325"/>
          <a:ext cx="200025" cy="295275"/>
        </a:xfrm>
        <a:prstGeom prst="rect">
          <a:avLst/>
        </a:prstGeom>
      </xdr:spPr>
    </xdr:pic>
    <xdr:clientData/>
  </xdr:oneCellAnchor>
  <xdr:oneCellAnchor>
    <xdr:from>
      <xdr:col>32</xdr:col>
      <xdr:colOff>0</xdr:colOff>
      <xdr:row>37</xdr:row>
      <xdr:rowOff>0</xdr:rowOff>
    </xdr:from>
    <xdr:ext cx="238125" cy="333375"/>
    <xdr:pic>
      <xdr:nvPicPr>
        <xdr:cNvPr id="31" name="Image 30" descr="Picture">
          <a:extLst>
            <a:ext uri="{FF2B5EF4-FFF2-40B4-BE49-F238E27FC236}">
              <a16:creationId xmlns:a16="http://schemas.microsoft.com/office/drawing/2014/main" id="{CC834C46-A82F-4A3A-AE7A-47855BFC34DD}"/>
            </a:ext>
          </a:extLst>
        </xdr:cNvPr>
        <xdr:cNvPicPr/>
      </xdr:nvPicPr>
      <xdr:blipFill>
        <a:blip xmlns:r="http://schemas.openxmlformats.org/officeDocument/2006/relationships" r:embed="rId30" cstate="print"/>
        <a:stretch>
          <a:fillRect/>
        </a:stretch>
      </xdr:blipFill>
      <xdr:spPr>
        <a:xfrm>
          <a:off x="25936575" y="8315325"/>
          <a:ext cx="238125" cy="333375"/>
        </a:xfrm>
        <a:prstGeom prst="rect">
          <a:avLst/>
        </a:prstGeom>
      </xdr:spPr>
    </xdr:pic>
    <xdr:clientData/>
  </xdr:oneCellAnchor>
  <xdr:oneCellAnchor>
    <xdr:from>
      <xdr:col>30</xdr:col>
      <xdr:colOff>38100</xdr:colOff>
      <xdr:row>38</xdr:row>
      <xdr:rowOff>238125</xdr:rowOff>
    </xdr:from>
    <xdr:ext cx="295275" cy="342900"/>
    <xdr:pic>
      <xdr:nvPicPr>
        <xdr:cNvPr id="32" name="Image 31" descr="Picture">
          <a:extLst>
            <a:ext uri="{FF2B5EF4-FFF2-40B4-BE49-F238E27FC236}">
              <a16:creationId xmlns:a16="http://schemas.microsoft.com/office/drawing/2014/main" id="{1F882B82-82BC-4A21-AB18-CA2EA20E9D40}"/>
            </a:ext>
          </a:extLst>
        </xdr:cNvPr>
        <xdr:cNvPicPr/>
      </xdr:nvPicPr>
      <xdr:blipFill>
        <a:blip xmlns:r="http://schemas.openxmlformats.org/officeDocument/2006/relationships" r:embed="rId31" cstate="print"/>
        <a:stretch>
          <a:fillRect/>
        </a:stretch>
      </xdr:blipFill>
      <xdr:spPr>
        <a:xfrm>
          <a:off x="24450675" y="8715375"/>
          <a:ext cx="295275" cy="342900"/>
        </a:xfrm>
        <a:prstGeom prst="rect">
          <a:avLst/>
        </a:prstGeom>
      </xdr:spPr>
    </xdr:pic>
    <xdr:clientData/>
  </xdr:oneCellAnchor>
  <xdr:oneCellAnchor>
    <xdr:from>
      <xdr:col>30</xdr:col>
      <xdr:colOff>723900</xdr:colOff>
      <xdr:row>38</xdr:row>
      <xdr:rowOff>209550</xdr:rowOff>
    </xdr:from>
    <xdr:ext cx="304800" cy="371475"/>
    <xdr:pic>
      <xdr:nvPicPr>
        <xdr:cNvPr id="33" name="Image 32" descr="Picture">
          <a:extLst>
            <a:ext uri="{FF2B5EF4-FFF2-40B4-BE49-F238E27FC236}">
              <a16:creationId xmlns:a16="http://schemas.microsoft.com/office/drawing/2014/main" id="{4F20DA00-A8E2-47C2-B9A3-FE03D079E899}"/>
            </a:ext>
          </a:extLst>
        </xdr:cNvPr>
        <xdr:cNvPicPr/>
      </xdr:nvPicPr>
      <xdr:blipFill>
        <a:blip xmlns:r="http://schemas.openxmlformats.org/officeDocument/2006/relationships" r:embed="rId32" cstate="print"/>
        <a:stretch>
          <a:fillRect/>
        </a:stretch>
      </xdr:blipFill>
      <xdr:spPr>
        <a:xfrm>
          <a:off x="25136475" y="8715375"/>
          <a:ext cx="304800" cy="371475"/>
        </a:xfrm>
        <a:prstGeom prst="rect">
          <a:avLst/>
        </a:prstGeom>
      </xdr:spPr>
    </xdr:pic>
    <xdr:clientData/>
  </xdr:oneCellAnchor>
  <xdr:oneCellAnchor>
    <xdr:from>
      <xdr:col>31</xdr:col>
      <xdr:colOff>714375</xdr:colOff>
      <xdr:row>38</xdr:row>
      <xdr:rowOff>180975</xdr:rowOff>
    </xdr:from>
    <xdr:ext cx="276225" cy="390525"/>
    <xdr:pic>
      <xdr:nvPicPr>
        <xdr:cNvPr id="34" name="Image 33" descr="Picture">
          <a:extLst>
            <a:ext uri="{FF2B5EF4-FFF2-40B4-BE49-F238E27FC236}">
              <a16:creationId xmlns:a16="http://schemas.microsoft.com/office/drawing/2014/main" id="{47AF18A3-2E41-4F7A-98A9-B1C833E3AA55}"/>
            </a:ext>
          </a:extLst>
        </xdr:cNvPr>
        <xdr:cNvPicPr/>
      </xdr:nvPicPr>
      <xdr:blipFill>
        <a:blip xmlns:r="http://schemas.openxmlformats.org/officeDocument/2006/relationships" r:embed="rId33" cstate="print"/>
        <a:stretch>
          <a:fillRect/>
        </a:stretch>
      </xdr:blipFill>
      <xdr:spPr>
        <a:xfrm>
          <a:off x="25888950" y="8696325"/>
          <a:ext cx="276225" cy="390525"/>
        </a:xfrm>
        <a:prstGeom prst="rect">
          <a:avLst/>
        </a:prstGeom>
      </xdr:spPr>
    </xdr:pic>
    <xdr:clientData/>
  </xdr:oneCellAnchor>
  <xdr:oneCellAnchor>
    <xdr:from>
      <xdr:col>30</xdr:col>
      <xdr:colOff>66675</xdr:colOff>
      <xdr:row>40</xdr:row>
      <xdr:rowOff>247650</xdr:rowOff>
    </xdr:from>
    <xdr:ext cx="342900" cy="352425"/>
    <xdr:pic>
      <xdr:nvPicPr>
        <xdr:cNvPr id="35" name="Image 34" descr="Picture">
          <a:extLst>
            <a:ext uri="{FF2B5EF4-FFF2-40B4-BE49-F238E27FC236}">
              <a16:creationId xmlns:a16="http://schemas.microsoft.com/office/drawing/2014/main" id="{FA0F0EA6-D2B7-489A-93DE-EDAC09B2AE27}"/>
            </a:ext>
          </a:extLst>
        </xdr:cNvPr>
        <xdr:cNvPicPr/>
      </xdr:nvPicPr>
      <xdr:blipFill>
        <a:blip xmlns:r="http://schemas.openxmlformats.org/officeDocument/2006/relationships" r:embed="rId34" cstate="print"/>
        <a:stretch>
          <a:fillRect/>
        </a:stretch>
      </xdr:blipFill>
      <xdr:spPr>
        <a:xfrm>
          <a:off x="24479250" y="9105900"/>
          <a:ext cx="342900" cy="352425"/>
        </a:xfrm>
        <a:prstGeom prst="rect">
          <a:avLst/>
        </a:prstGeom>
      </xdr:spPr>
    </xdr:pic>
    <xdr:clientData/>
  </xdr:oneCellAnchor>
  <xdr:oneCellAnchor>
    <xdr:from>
      <xdr:col>30</xdr:col>
      <xdr:colOff>714375</xdr:colOff>
      <xdr:row>40</xdr:row>
      <xdr:rowOff>200025</xdr:rowOff>
    </xdr:from>
    <xdr:ext cx="342900" cy="419100"/>
    <xdr:pic>
      <xdr:nvPicPr>
        <xdr:cNvPr id="36" name="Image 35" descr="Picture">
          <a:extLst>
            <a:ext uri="{FF2B5EF4-FFF2-40B4-BE49-F238E27FC236}">
              <a16:creationId xmlns:a16="http://schemas.microsoft.com/office/drawing/2014/main" id="{8D73C078-0178-49A5-B090-2B2F1FE02E02}"/>
            </a:ext>
          </a:extLst>
        </xdr:cNvPr>
        <xdr:cNvPicPr/>
      </xdr:nvPicPr>
      <xdr:blipFill>
        <a:blip xmlns:r="http://schemas.openxmlformats.org/officeDocument/2006/relationships" r:embed="rId35" cstate="print"/>
        <a:stretch>
          <a:fillRect/>
        </a:stretch>
      </xdr:blipFill>
      <xdr:spPr>
        <a:xfrm>
          <a:off x="25126950" y="9105900"/>
          <a:ext cx="342900" cy="419100"/>
        </a:xfrm>
        <a:prstGeom prst="rect">
          <a:avLst/>
        </a:prstGeom>
      </xdr:spPr>
    </xdr:pic>
    <xdr:clientData/>
  </xdr:oneCellAnchor>
  <xdr:oneCellAnchor>
    <xdr:from>
      <xdr:col>31</xdr:col>
      <xdr:colOff>647700</xdr:colOff>
      <xdr:row>40</xdr:row>
      <xdr:rowOff>228600</xdr:rowOff>
    </xdr:from>
    <xdr:ext cx="381000" cy="323850"/>
    <xdr:pic>
      <xdr:nvPicPr>
        <xdr:cNvPr id="37" name="Image 36" descr="Picture">
          <a:extLst>
            <a:ext uri="{FF2B5EF4-FFF2-40B4-BE49-F238E27FC236}">
              <a16:creationId xmlns:a16="http://schemas.microsoft.com/office/drawing/2014/main" id="{4236691A-8B50-4882-B90F-ED5E34132A00}"/>
            </a:ext>
          </a:extLst>
        </xdr:cNvPr>
        <xdr:cNvPicPr/>
      </xdr:nvPicPr>
      <xdr:blipFill>
        <a:blip xmlns:r="http://schemas.openxmlformats.org/officeDocument/2006/relationships" r:embed="rId36" cstate="print"/>
        <a:stretch>
          <a:fillRect/>
        </a:stretch>
      </xdr:blipFill>
      <xdr:spPr>
        <a:xfrm>
          <a:off x="25822275" y="9105900"/>
          <a:ext cx="381000" cy="323850"/>
        </a:xfrm>
        <a:prstGeom prst="rect">
          <a:avLst/>
        </a:prstGeom>
      </xdr:spPr>
    </xdr:pic>
    <xdr:clientData/>
  </xdr:oneCellAnchor>
  <xdr:oneCellAnchor>
    <xdr:from>
      <xdr:col>30</xdr:col>
      <xdr:colOff>123825</xdr:colOff>
      <xdr:row>42</xdr:row>
      <xdr:rowOff>228600</xdr:rowOff>
    </xdr:from>
    <xdr:ext cx="257175" cy="247650"/>
    <xdr:pic>
      <xdr:nvPicPr>
        <xdr:cNvPr id="38" name="Image 37" descr="Picture">
          <a:extLst>
            <a:ext uri="{FF2B5EF4-FFF2-40B4-BE49-F238E27FC236}">
              <a16:creationId xmlns:a16="http://schemas.microsoft.com/office/drawing/2014/main" id="{DE8AE2EC-C9BF-4332-A09B-BBF220141552}"/>
            </a:ext>
          </a:extLst>
        </xdr:cNvPr>
        <xdr:cNvPicPr/>
      </xdr:nvPicPr>
      <xdr:blipFill>
        <a:blip xmlns:r="http://schemas.openxmlformats.org/officeDocument/2006/relationships" r:embed="rId37" cstate="print"/>
        <a:stretch>
          <a:fillRect/>
        </a:stretch>
      </xdr:blipFill>
      <xdr:spPr>
        <a:xfrm>
          <a:off x="24536400" y="9563100"/>
          <a:ext cx="257175" cy="247650"/>
        </a:xfrm>
        <a:prstGeom prst="rect">
          <a:avLst/>
        </a:prstGeom>
      </xdr:spPr>
    </xdr:pic>
    <xdr:clientData/>
  </xdr:oneCellAnchor>
  <xdr:oneCellAnchor>
    <xdr:from>
      <xdr:col>30</xdr:col>
      <xdr:colOff>752475</xdr:colOff>
      <xdr:row>42</xdr:row>
      <xdr:rowOff>219075</xdr:rowOff>
    </xdr:from>
    <xdr:ext cx="238125" cy="314325"/>
    <xdr:pic>
      <xdr:nvPicPr>
        <xdr:cNvPr id="39" name="Image 38" descr="Picture">
          <a:extLst>
            <a:ext uri="{FF2B5EF4-FFF2-40B4-BE49-F238E27FC236}">
              <a16:creationId xmlns:a16="http://schemas.microsoft.com/office/drawing/2014/main" id="{FDC38AC6-E124-4112-B51B-646D2E442271}"/>
            </a:ext>
          </a:extLst>
        </xdr:cNvPr>
        <xdr:cNvPicPr/>
      </xdr:nvPicPr>
      <xdr:blipFill>
        <a:blip xmlns:r="http://schemas.openxmlformats.org/officeDocument/2006/relationships" r:embed="rId38" cstate="print"/>
        <a:stretch>
          <a:fillRect/>
        </a:stretch>
      </xdr:blipFill>
      <xdr:spPr>
        <a:xfrm>
          <a:off x="25165050" y="9553575"/>
          <a:ext cx="238125" cy="314325"/>
        </a:xfrm>
        <a:prstGeom prst="rect">
          <a:avLst/>
        </a:prstGeom>
      </xdr:spPr>
    </xdr:pic>
    <xdr:clientData/>
  </xdr:oneCellAnchor>
  <xdr:oneCellAnchor>
    <xdr:from>
      <xdr:col>31</xdr:col>
      <xdr:colOff>609600</xdr:colOff>
      <xdr:row>42</xdr:row>
      <xdr:rowOff>209550</xdr:rowOff>
    </xdr:from>
    <xdr:ext cx="400050" cy="381000"/>
    <xdr:pic>
      <xdr:nvPicPr>
        <xdr:cNvPr id="40" name="Image 39" descr="Picture">
          <a:extLst>
            <a:ext uri="{FF2B5EF4-FFF2-40B4-BE49-F238E27FC236}">
              <a16:creationId xmlns:a16="http://schemas.microsoft.com/office/drawing/2014/main" id="{4593B86F-1B67-414A-8245-01B4A2B3B163}"/>
            </a:ext>
          </a:extLst>
        </xdr:cNvPr>
        <xdr:cNvPicPr/>
      </xdr:nvPicPr>
      <xdr:blipFill>
        <a:blip xmlns:r="http://schemas.openxmlformats.org/officeDocument/2006/relationships" r:embed="rId39" cstate="print"/>
        <a:stretch>
          <a:fillRect/>
        </a:stretch>
      </xdr:blipFill>
      <xdr:spPr>
        <a:xfrm>
          <a:off x="25784175" y="9544050"/>
          <a:ext cx="400050" cy="381000"/>
        </a:xfrm>
        <a:prstGeom prst="rect">
          <a:avLst/>
        </a:prstGeom>
      </xdr:spPr>
    </xdr:pic>
    <xdr:clientData/>
  </xdr:oneCellAnchor>
  <xdr:oneCellAnchor>
    <xdr:from>
      <xdr:col>30</xdr:col>
      <xdr:colOff>95250</xdr:colOff>
      <xdr:row>44</xdr:row>
      <xdr:rowOff>228600</xdr:rowOff>
    </xdr:from>
    <xdr:ext cx="314325" cy="314325"/>
    <xdr:pic>
      <xdr:nvPicPr>
        <xdr:cNvPr id="41" name="Image 40" descr="Picture">
          <a:extLst>
            <a:ext uri="{FF2B5EF4-FFF2-40B4-BE49-F238E27FC236}">
              <a16:creationId xmlns:a16="http://schemas.microsoft.com/office/drawing/2014/main" id="{FB067DD6-92C3-4E00-82F3-C406E2F53C11}"/>
            </a:ext>
          </a:extLst>
        </xdr:cNvPr>
        <xdr:cNvPicPr/>
      </xdr:nvPicPr>
      <xdr:blipFill>
        <a:blip xmlns:r="http://schemas.openxmlformats.org/officeDocument/2006/relationships" r:embed="rId40" cstate="print"/>
        <a:stretch>
          <a:fillRect/>
        </a:stretch>
      </xdr:blipFill>
      <xdr:spPr>
        <a:xfrm>
          <a:off x="24507825" y="9963150"/>
          <a:ext cx="314325" cy="314325"/>
        </a:xfrm>
        <a:prstGeom prst="rect">
          <a:avLst/>
        </a:prstGeom>
      </xdr:spPr>
    </xdr:pic>
    <xdr:clientData/>
  </xdr:oneCellAnchor>
  <xdr:oneCellAnchor>
    <xdr:from>
      <xdr:col>30</xdr:col>
      <xdr:colOff>742950</xdr:colOff>
      <xdr:row>44</xdr:row>
      <xdr:rowOff>238125</xdr:rowOff>
    </xdr:from>
    <xdr:ext cx="238125" cy="295275"/>
    <xdr:pic>
      <xdr:nvPicPr>
        <xdr:cNvPr id="42" name="Image 41" descr="Picture">
          <a:extLst>
            <a:ext uri="{FF2B5EF4-FFF2-40B4-BE49-F238E27FC236}">
              <a16:creationId xmlns:a16="http://schemas.microsoft.com/office/drawing/2014/main" id="{AD7C91F3-A782-4977-887F-EE27384BE938}"/>
            </a:ext>
          </a:extLst>
        </xdr:cNvPr>
        <xdr:cNvPicPr/>
      </xdr:nvPicPr>
      <xdr:blipFill>
        <a:blip xmlns:r="http://schemas.openxmlformats.org/officeDocument/2006/relationships" r:embed="rId41" cstate="print"/>
        <a:stretch>
          <a:fillRect/>
        </a:stretch>
      </xdr:blipFill>
      <xdr:spPr>
        <a:xfrm>
          <a:off x="25155525" y="9963150"/>
          <a:ext cx="238125" cy="295275"/>
        </a:xfrm>
        <a:prstGeom prst="rect">
          <a:avLst/>
        </a:prstGeom>
      </xdr:spPr>
    </xdr:pic>
    <xdr:clientData/>
  </xdr:oneCellAnchor>
  <xdr:oneCellAnchor>
    <xdr:from>
      <xdr:col>31</xdr:col>
      <xdr:colOff>628650</xdr:colOff>
      <xdr:row>44</xdr:row>
      <xdr:rowOff>247650</xdr:rowOff>
    </xdr:from>
    <xdr:ext cx="342900" cy="266700"/>
    <xdr:pic>
      <xdr:nvPicPr>
        <xdr:cNvPr id="43" name="Image 42" descr="Picture">
          <a:extLst>
            <a:ext uri="{FF2B5EF4-FFF2-40B4-BE49-F238E27FC236}">
              <a16:creationId xmlns:a16="http://schemas.microsoft.com/office/drawing/2014/main" id="{157A2074-2731-4BB1-974C-8B0E0DC00A9F}"/>
            </a:ext>
          </a:extLst>
        </xdr:cNvPr>
        <xdr:cNvPicPr/>
      </xdr:nvPicPr>
      <xdr:blipFill>
        <a:blip xmlns:r="http://schemas.openxmlformats.org/officeDocument/2006/relationships" r:embed="rId42" cstate="print"/>
        <a:stretch>
          <a:fillRect/>
        </a:stretch>
      </xdr:blipFill>
      <xdr:spPr>
        <a:xfrm>
          <a:off x="25803225" y="9963150"/>
          <a:ext cx="342900" cy="266700"/>
        </a:xfrm>
        <a:prstGeom prst="rect">
          <a:avLst/>
        </a:prstGeom>
      </xdr:spPr>
    </xdr:pic>
    <xdr:clientData/>
  </xdr:oneCellAnchor>
  <xdr:oneCellAnchor>
    <xdr:from>
      <xdr:col>30</xdr:col>
      <xdr:colOff>85725</xdr:colOff>
      <xdr:row>46</xdr:row>
      <xdr:rowOff>228600</xdr:rowOff>
    </xdr:from>
    <xdr:ext cx="361950" cy="295275"/>
    <xdr:pic>
      <xdr:nvPicPr>
        <xdr:cNvPr id="44" name="Image 43" descr="Picture">
          <a:extLst>
            <a:ext uri="{FF2B5EF4-FFF2-40B4-BE49-F238E27FC236}">
              <a16:creationId xmlns:a16="http://schemas.microsoft.com/office/drawing/2014/main" id="{EEB68060-7350-4023-B963-2C8250F6BC84}"/>
            </a:ext>
          </a:extLst>
        </xdr:cNvPr>
        <xdr:cNvPicPr/>
      </xdr:nvPicPr>
      <xdr:blipFill>
        <a:blip xmlns:r="http://schemas.openxmlformats.org/officeDocument/2006/relationships" r:embed="rId43" cstate="print"/>
        <a:stretch>
          <a:fillRect/>
        </a:stretch>
      </xdr:blipFill>
      <xdr:spPr>
        <a:xfrm>
          <a:off x="24498300" y="10353675"/>
          <a:ext cx="361950" cy="295275"/>
        </a:xfrm>
        <a:prstGeom prst="rect">
          <a:avLst/>
        </a:prstGeom>
      </xdr:spPr>
    </xdr:pic>
    <xdr:clientData/>
  </xdr:oneCellAnchor>
  <xdr:oneCellAnchor>
    <xdr:from>
      <xdr:col>31</xdr:col>
      <xdr:colOff>19050</xdr:colOff>
      <xdr:row>46</xdr:row>
      <xdr:rowOff>209550</xdr:rowOff>
    </xdr:from>
    <xdr:ext cx="295275" cy="333375"/>
    <xdr:pic>
      <xdr:nvPicPr>
        <xdr:cNvPr id="45" name="Image 44" descr="Picture">
          <a:extLst>
            <a:ext uri="{FF2B5EF4-FFF2-40B4-BE49-F238E27FC236}">
              <a16:creationId xmlns:a16="http://schemas.microsoft.com/office/drawing/2014/main" id="{17C1DB2A-3446-4E8C-BCBD-1EBC296529E0}"/>
            </a:ext>
          </a:extLst>
        </xdr:cNvPr>
        <xdr:cNvPicPr/>
      </xdr:nvPicPr>
      <xdr:blipFill>
        <a:blip xmlns:r="http://schemas.openxmlformats.org/officeDocument/2006/relationships" r:embed="rId44" cstate="print"/>
        <a:stretch>
          <a:fillRect/>
        </a:stretch>
      </xdr:blipFill>
      <xdr:spPr>
        <a:xfrm>
          <a:off x="25193625" y="10353675"/>
          <a:ext cx="295275" cy="333375"/>
        </a:xfrm>
        <a:prstGeom prst="rect">
          <a:avLst/>
        </a:prstGeom>
      </xdr:spPr>
    </xdr:pic>
    <xdr:clientData/>
  </xdr:oneCellAnchor>
  <xdr:oneCellAnchor>
    <xdr:from>
      <xdr:col>31</xdr:col>
      <xdr:colOff>676275</xdr:colOff>
      <xdr:row>46</xdr:row>
      <xdr:rowOff>190500</xdr:rowOff>
    </xdr:from>
    <xdr:ext cx="361950" cy="361950"/>
    <xdr:pic>
      <xdr:nvPicPr>
        <xdr:cNvPr id="46" name="Image 45" descr="Picture">
          <a:extLst>
            <a:ext uri="{FF2B5EF4-FFF2-40B4-BE49-F238E27FC236}">
              <a16:creationId xmlns:a16="http://schemas.microsoft.com/office/drawing/2014/main" id="{D8209667-F13E-46C6-BB71-008FE20F683B}"/>
            </a:ext>
          </a:extLst>
        </xdr:cNvPr>
        <xdr:cNvPicPr/>
      </xdr:nvPicPr>
      <xdr:blipFill>
        <a:blip xmlns:r="http://schemas.openxmlformats.org/officeDocument/2006/relationships" r:embed="rId45" cstate="print"/>
        <a:stretch>
          <a:fillRect/>
        </a:stretch>
      </xdr:blipFill>
      <xdr:spPr>
        <a:xfrm>
          <a:off x="25850850" y="10353675"/>
          <a:ext cx="361950" cy="361950"/>
        </a:xfrm>
        <a:prstGeom prst="rect">
          <a:avLst/>
        </a:prstGeom>
      </xdr:spPr>
    </xdr:pic>
    <xdr:clientData/>
  </xdr:oneCellAnchor>
  <xdr:oneCellAnchor>
    <xdr:from>
      <xdr:col>30</xdr:col>
      <xdr:colOff>76200</xdr:colOff>
      <xdr:row>48</xdr:row>
      <xdr:rowOff>238125</xdr:rowOff>
    </xdr:from>
    <xdr:ext cx="371475" cy="333375"/>
    <xdr:pic>
      <xdr:nvPicPr>
        <xdr:cNvPr id="47" name="Image 46" descr="Picture">
          <a:extLst>
            <a:ext uri="{FF2B5EF4-FFF2-40B4-BE49-F238E27FC236}">
              <a16:creationId xmlns:a16="http://schemas.microsoft.com/office/drawing/2014/main" id="{BAD2DD65-1E5C-47C7-9713-FF8B3159723D}"/>
            </a:ext>
          </a:extLst>
        </xdr:cNvPr>
        <xdr:cNvPicPr/>
      </xdr:nvPicPr>
      <xdr:blipFill>
        <a:blip xmlns:r="http://schemas.openxmlformats.org/officeDocument/2006/relationships" r:embed="rId46" cstate="print"/>
        <a:stretch>
          <a:fillRect/>
        </a:stretch>
      </xdr:blipFill>
      <xdr:spPr>
        <a:xfrm>
          <a:off x="24488775" y="10782300"/>
          <a:ext cx="371475" cy="333375"/>
        </a:xfrm>
        <a:prstGeom prst="rect">
          <a:avLst/>
        </a:prstGeom>
      </xdr:spPr>
    </xdr:pic>
    <xdr:clientData/>
  </xdr:oneCellAnchor>
  <xdr:oneCellAnchor>
    <xdr:from>
      <xdr:col>30</xdr:col>
      <xdr:colOff>742950</xdr:colOff>
      <xdr:row>49</xdr:row>
      <xdr:rowOff>28575</xdr:rowOff>
    </xdr:from>
    <xdr:ext cx="333375" cy="295275"/>
    <xdr:pic>
      <xdr:nvPicPr>
        <xdr:cNvPr id="48" name="Image 47" descr="Picture">
          <a:extLst>
            <a:ext uri="{FF2B5EF4-FFF2-40B4-BE49-F238E27FC236}">
              <a16:creationId xmlns:a16="http://schemas.microsoft.com/office/drawing/2014/main" id="{AB0C4014-2889-4EE2-B269-D82029242641}"/>
            </a:ext>
          </a:extLst>
        </xdr:cNvPr>
        <xdr:cNvPicPr/>
      </xdr:nvPicPr>
      <xdr:blipFill>
        <a:blip xmlns:r="http://schemas.openxmlformats.org/officeDocument/2006/relationships" r:embed="rId47" cstate="print"/>
        <a:stretch>
          <a:fillRect/>
        </a:stretch>
      </xdr:blipFill>
      <xdr:spPr>
        <a:xfrm>
          <a:off x="25155525" y="10810875"/>
          <a:ext cx="333375" cy="295275"/>
        </a:xfrm>
        <a:prstGeom prst="rect">
          <a:avLst/>
        </a:prstGeom>
      </xdr:spPr>
    </xdr:pic>
    <xdr:clientData/>
  </xdr:oneCellAnchor>
  <xdr:oneCellAnchor>
    <xdr:from>
      <xdr:col>31</xdr:col>
      <xdr:colOff>666750</xdr:colOff>
      <xdr:row>48</xdr:row>
      <xdr:rowOff>228600</xdr:rowOff>
    </xdr:from>
    <xdr:ext cx="361950" cy="342900"/>
    <xdr:pic>
      <xdr:nvPicPr>
        <xdr:cNvPr id="49" name="Image 48" descr="Picture">
          <a:extLst>
            <a:ext uri="{FF2B5EF4-FFF2-40B4-BE49-F238E27FC236}">
              <a16:creationId xmlns:a16="http://schemas.microsoft.com/office/drawing/2014/main" id="{F057252C-5AD7-4B81-B158-9DB2782960D8}"/>
            </a:ext>
          </a:extLst>
        </xdr:cNvPr>
        <xdr:cNvPicPr/>
      </xdr:nvPicPr>
      <xdr:blipFill>
        <a:blip xmlns:r="http://schemas.openxmlformats.org/officeDocument/2006/relationships" r:embed="rId48" cstate="print"/>
        <a:stretch>
          <a:fillRect/>
        </a:stretch>
      </xdr:blipFill>
      <xdr:spPr>
        <a:xfrm>
          <a:off x="25841325" y="10782300"/>
          <a:ext cx="361950" cy="342900"/>
        </a:xfrm>
        <a:prstGeom prst="rect">
          <a:avLst/>
        </a:prstGeom>
      </xdr:spPr>
    </xdr:pic>
    <xdr:clientData/>
  </xdr:oneCellAnchor>
  <xdr:oneCellAnchor>
    <xdr:from>
      <xdr:col>30</xdr:col>
      <xdr:colOff>190500</xdr:colOff>
      <xdr:row>51</xdr:row>
      <xdr:rowOff>28575</xdr:rowOff>
    </xdr:from>
    <xdr:ext cx="266700" cy="266700"/>
    <xdr:pic>
      <xdr:nvPicPr>
        <xdr:cNvPr id="50" name="Image 49" descr="Picture">
          <a:extLst>
            <a:ext uri="{FF2B5EF4-FFF2-40B4-BE49-F238E27FC236}">
              <a16:creationId xmlns:a16="http://schemas.microsoft.com/office/drawing/2014/main" id="{8096A1DC-E06D-4322-8490-012AFE0D317F}"/>
            </a:ext>
          </a:extLst>
        </xdr:cNvPr>
        <xdr:cNvPicPr/>
      </xdr:nvPicPr>
      <xdr:blipFill>
        <a:blip xmlns:r="http://schemas.openxmlformats.org/officeDocument/2006/relationships" r:embed="rId49" cstate="print"/>
        <a:stretch>
          <a:fillRect/>
        </a:stretch>
      </xdr:blipFill>
      <xdr:spPr>
        <a:xfrm>
          <a:off x="24603075" y="11210925"/>
          <a:ext cx="266700" cy="266700"/>
        </a:xfrm>
        <a:prstGeom prst="rect">
          <a:avLst/>
        </a:prstGeom>
      </xdr:spPr>
    </xdr:pic>
    <xdr:clientData/>
  </xdr:oneCellAnchor>
  <xdr:oneCellAnchor>
    <xdr:from>
      <xdr:col>31</xdr:col>
      <xdr:colOff>38100</xdr:colOff>
      <xdr:row>50</xdr:row>
      <xdr:rowOff>180975</xdr:rowOff>
    </xdr:from>
    <xdr:ext cx="285750" cy="400050"/>
    <xdr:pic>
      <xdr:nvPicPr>
        <xdr:cNvPr id="51" name="Image 50" descr="Picture">
          <a:extLst>
            <a:ext uri="{FF2B5EF4-FFF2-40B4-BE49-F238E27FC236}">
              <a16:creationId xmlns:a16="http://schemas.microsoft.com/office/drawing/2014/main" id="{87EB579F-BE5E-41B8-8C8D-2DCE7D4CC01E}"/>
            </a:ext>
          </a:extLst>
        </xdr:cNvPr>
        <xdr:cNvPicPr/>
      </xdr:nvPicPr>
      <xdr:blipFill>
        <a:blip xmlns:r="http://schemas.openxmlformats.org/officeDocument/2006/relationships" r:embed="rId50" cstate="print"/>
        <a:stretch>
          <a:fillRect/>
        </a:stretch>
      </xdr:blipFill>
      <xdr:spPr>
        <a:xfrm>
          <a:off x="25212675" y="11163300"/>
          <a:ext cx="285750" cy="400050"/>
        </a:xfrm>
        <a:prstGeom prst="rect">
          <a:avLst/>
        </a:prstGeom>
      </xdr:spPr>
    </xdr:pic>
    <xdr:clientData/>
  </xdr:oneCellAnchor>
  <xdr:oneCellAnchor>
    <xdr:from>
      <xdr:col>32</xdr:col>
      <xdr:colOff>0</xdr:colOff>
      <xdr:row>50</xdr:row>
      <xdr:rowOff>257175</xdr:rowOff>
    </xdr:from>
    <xdr:ext cx="323850" cy="304800"/>
    <xdr:pic>
      <xdr:nvPicPr>
        <xdr:cNvPr id="52" name="Image 51" descr="Picture">
          <a:extLst>
            <a:ext uri="{FF2B5EF4-FFF2-40B4-BE49-F238E27FC236}">
              <a16:creationId xmlns:a16="http://schemas.microsoft.com/office/drawing/2014/main" id="{268C8C62-A050-48F4-9B03-7EC1FFEA8679}"/>
            </a:ext>
          </a:extLst>
        </xdr:cNvPr>
        <xdr:cNvPicPr/>
      </xdr:nvPicPr>
      <xdr:blipFill>
        <a:blip xmlns:r="http://schemas.openxmlformats.org/officeDocument/2006/relationships" r:embed="rId51" cstate="print"/>
        <a:stretch>
          <a:fillRect/>
        </a:stretch>
      </xdr:blipFill>
      <xdr:spPr>
        <a:xfrm>
          <a:off x="25936575" y="11182350"/>
          <a:ext cx="323850" cy="304800"/>
        </a:xfrm>
        <a:prstGeom prst="rect">
          <a:avLst/>
        </a:prstGeom>
      </xdr:spPr>
    </xdr:pic>
    <xdr:clientData/>
  </xdr:oneCellAnchor>
  <xdr:oneCellAnchor>
    <xdr:from>
      <xdr:col>30</xdr:col>
      <xdr:colOff>361950</xdr:colOff>
      <xdr:row>55</xdr:row>
      <xdr:rowOff>57150</xdr:rowOff>
    </xdr:from>
    <xdr:ext cx="285750" cy="295275"/>
    <xdr:pic>
      <xdr:nvPicPr>
        <xdr:cNvPr id="53" name="Image 52" descr="Picture">
          <a:extLst>
            <a:ext uri="{FF2B5EF4-FFF2-40B4-BE49-F238E27FC236}">
              <a16:creationId xmlns:a16="http://schemas.microsoft.com/office/drawing/2014/main" id="{56C8D0B4-FA5B-4B3C-8366-C8220082BC39}"/>
            </a:ext>
          </a:extLst>
        </xdr:cNvPr>
        <xdr:cNvPicPr/>
      </xdr:nvPicPr>
      <xdr:blipFill>
        <a:blip xmlns:r="http://schemas.openxmlformats.org/officeDocument/2006/relationships" r:embed="rId52" cstate="print"/>
        <a:stretch>
          <a:fillRect/>
        </a:stretch>
      </xdr:blipFill>
      <xdr:spPr>
        <a:xfrm>
          <a:off x="24774525" y="12068175"/>
          <a:ext cx="285750" cy="295275"/>
        </a:xfrm>
        <a:prstGeom prst="rect">
          <a:avLst/>
        </a:prstGeom>
      </xdr:spPr>
    </xdr:pic>
    <xdr:clientData/>
  </xdr:oneCellAnchor>
  <xdr:oneCellAnchor>
    <xdr:from>
      <xdr:col>30</xdr:col>
      <xdr:colOff>409575</xdr:colOff>
      <xdr:row>56</xdr:row>
      <xdr:rowOff>247650</xdr:rowOff>
    </xdr:from>
    <xdr:ext cx="266700" cy="333375"/>
    <xdr:pic>
      <xdr:nvPicPr>
        <xdr:cNvPr id="54" name="Image 53" descr="Picture">
          <a:extLst>
            <a:ext uri="{FF2B5EF4-FFF2-40B4-BE49-F238E27FC236}">
              <a16:creationId xmlns:a16="http://schemas.microsoft.com/office/drawing/2014/main" id="{9EB9260C-9967-450C-B54D-29E0B41F974D}"/>
            </a:ext>
          </a:extLst>
        </xdr:cNvPr>
        <xdr:cNvPicPr/>
      </xdr:nvPicPr>
      <xdr:blipFill>
        <a:blip xmlns:r="http://schemas.openxmlformats.org/officeDocument/2006/relationships" r:embed="rId53" cstate="print"/>
        <a:stretch>
          <a:fillRect/>
        </a:stretch>
      </xdr:blipFill>
      <xdr:spPr>
        <a:xfrm>
          <a:off x="24822150" y="12439650"/>
          <a:ext cx="266700" cy="333375"/>
        </a:xfrm>
        <a:prstGeom prst="rect">
          <a:avLst/>
        </a:prstGeom>
      </xdr:spPr>
    </xdr:pic>
    <xdr:clientData/>
  </xdr:oneCellAnchor>
  <xdr:oneCellAnchor>
    <xdr:from>
      <xdr:col>30</xdr:col>
      <xdr:colOff>371475</xdr:colOff>
      <xdr:row>58</xdr:row>
      <xdr:rowOff>247650</xdr:rowOff>
    </xdr:from>
    <xdr:ext cx="342900" cy="314325"/>
    <xdr:pic>
      <xdr:nvPicPr>
        <xdr:cNvPr id="55" name="Image 54" descr="Picture">
          <a:extLst>
            <a:ext uri="{FF2B5EF4-FFF2-40B4-BE49-F238E27FC236}">
              <a16:creationId xmlns:a16="http://schemas.microsoft.com/office/drawing/2014/main" id="{CB85342D-9A8E-43FC-8341-085A5C8CE5A5}"/>
            </a:ext>
          </a:extLst>
        </xdr:cNvPr>
        <xdr:cNvPicPr/>
      </xdr:nvPicPr>
      <xdr:blipFill>
        <a:blip xmlns:r="http://schemas.openxmlformats.org/officeDocument/2006/relationships" r:embed="rId54" cstate="print"/>
        <a:stretch>
          <a:fillRect/>
        </a:stretch>
      </xdr:blipFill>
      <xdr:spPr>
        <a:xfrm>
          <a:off x="24784050" y="12868275"/>
          <a:ext cx="342900" cy="314325"/>
        </a:xfrm>
        <a:prstGeom prst="rect">
          <a:avLst/>
        </a:prstGeom>
      </xdr:spPr>
    </xdr:pic>
    <xdr:clientData/>
  </xdr:oneCellAnchor>
  <xdr:oneCellAnchor>
    <xdr:from>
      <xdr:col>30</xdr:col>
      <xdr:colOff>361950</xdr:colOff>
      <xdr:row>60</xdr:row>
      <xdr:rowOff>238125</xdr:rowOff>
    </xdr:from>
    <xdr:ext cx="333375" cy="314325"/>
    <xdr:pic>
      <xdr:nvPicPr>
        <xdr:cNvPr id="56" name="Image 55" descr="Picture">
          <a:extLst>
            <a:ext uri="{FF2B5EF4-FFF2-40B4-BE49-F238E27FC236}">
              <a16:creationId xmlns:a16="http://schemas.microsoft.com/office/drawing/2014/main" id="{83C9E7EF-B0CE-4F03-9D9D-6214E4091B1B}"/>
            </a:ext>
          </a:extLst>
        </xdr:cNvPr>
        <xdr:cNvPicPr/>
      </xdr:nvPicPr>
      <xdr:blipFill>
        <a:blip xmlns:r="http://schemas.openxmlformats.org/officeDocument/2006/relationships" r:embed="rId55" cstate="print"/>
        <a:stretch>
          <a:fillRect/>
        </a:stretch>
      </xdr:blipFill>
      <xdr:spPr>
        <a:xfrm>
          <a:off x="24774525" y="13306425"/>
          <a:ext cx="333375" cy="314325"/>
        </a:xfrm>
        <a:prstGeom prst="rect">
          <a:avLst/>
        </a:prstGeom>
      </xdr:spPr>
    </xdr:pic>
    <xdr:clientData/>
  </xdr:oneCellAnchor>
  <xdr:oneCellAnchor>
    <xdr:from>
      <xdr:col>30</xdr:col>
      <xdr:colOff>371475</xdr:colOff>
      <xdr:row>62</xdr:row>
      <xdr:rowOff>238125</xdr:rowOff>
    </xdr:from>
    <xdr:ext cx="333375" cy="333375"/>
    <xdr:pic>
      <xdr:nvPicPr>
        <xdr:cNvPr id="57" name="Image 56" descr="Picture">
          <a:extLst>
            <a:ext uri="{FF2B5EF4-FFF2-40B4-BE49-F238E27FC236}">
              <a16:creationId xmlns:a16="http://schemas.microsoft.com/office/drawing/2014/main" id="{19BC8C08-40B5-407C-B220-F285D2D54D7C}"/>
            </a:ext>
          </a:extLst>
        </xdr:cNvPr>
        <xdr:cNvPicPr/>
      </xdr:nvPicPr>
      <xdr:blipFill>
        <a:blip xmlns:r="http://schemas.openxmlformats.org/officeDocument/2006/relationships" r:embed="rId56" cstate="print"/>
        <a:stretch>
          <a:fillRect/>
        </a:stretch>
      </xdr:blipFill>
      <xdr:spPr>
        <a:xfrm>
          <a:off x="24784050" y="13839825"/>
          <a:ext cx="333375" cy="333375"/>
        </a:xfrm>
        <a:prstGeom prst="rect">
          <a:avLst/>
        </a:prstGeom>
      </xdr:spPr>
    </xdr:pic>
    <xdr:clientData/>
  </xdr:oneCellAnchor>
  <xdr:oneCellAnchor>
    <xdr:from>
      <xdr:col>30</xdr:col>
      <xdr:colOff>371475</xdr:colOff>
      <xdr:row>64</xdr:row>
      <xdr:rowOff>247650</xdr:rowOff>
    </xdr:from>
    <xdr:ext cx="333375" cy="285750"/>
    <xdr:pic>
      <xdr:nvPicPr>
        <xdr:cNvPr id="58" name="Image 57" descr="Picture">
          <a:extLst>
            <a:ext uri="{FF2B5EF4-FFF2-40B4-BE49-F238E27FC236}">
              <a16:creationId xmlns:a16="http://schemas.microsoft.com/office/drawing/2014/main" id="{8224DCF4-0109-495D-9E4B-7E2A967263C0}"/>
            </a:ext>
          </a:extLst>
        </xdr:cNvPr>
        <xdr:cNvPicPr/>
      </xdr:nvPicPr>
      <xdr:blipFill>
        <a:blip xmlns:r="http://schemas.openxmlformats.org/officeDocument/2006/relationships" r:embed="rId57" cstate="print"/>
        <a:stretch>
          <a:fillRect/>
        </a:stretch>
      </xdr:blipFill>
      <xdr:spPr>
        <a:xfrm>
          <a:off x="24784050" y="14411325"/>
          <a:ext cx="333375" cy="285750"/>
        </a:xfrm>
        <a:prstGeom prst="rect">
          <a:avLst/>
        </a:prstGeom>
      </xdr:spPr>
    </xdr:pic>
    <xdr:clientData/>
  </xdr:oneCellAnchor>
  <xdr:oneCellAnchor>
    <xdr:from>
      <xdr:col>30</xdr:col>
      <xdr:colOff>333375</xdr:colOff>
      <xdr:row>67</xdr:row>
      <xdr:rowOff>57150</xdr:rowOff>
    </xdr:from>
    <xdr:ext cx="400050" cy="266700"/>
    <xdr:pic>
      <xdr:nvPicPr>
        <xdr:cNvPr id="59" name="Image 58" descr="Picture">
          <a:extLst>
            <a:ext uri="{FF2B5EF4-FFF2-40B4-BE49-F238E27FC236}">
              <a16:creationId xmlns:a16="http://schemas.microsoft.com/office/drawing/2014/main" id="{023BCF05-8E6C-425B-923B-60A8259EFEA4}"/>
            </a:ext>
          </a:extLst>
        </xdr:cNvPr>
        <xdr:cNvPicPr/>
      </xdr:nvPicPr>
      <xdr:blipFill>
        <a:blip xmlns:r="http://schemas.openxmlformats.org/officeDocument/2006/relationships" r:embed="rId58" cstate="print"/>
        <a:stretch>
          <a:fillRect/>
        </a:stretch>
      </xdr:blipFill>
      <xdr:spPr>
        <a:xfrm>
          <a:off x="24745950" y="15020925"/>
          <a:ext cx="400050" cy="2667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228599</xdr:colOff>
      <xdr:row>88</xdr:row>
      <xdr:rowOff>9525</xdr:rowOff>
    </xdr:from>
    <xdr:to>
      <xdr:col>4</xdr:col>
      <xdr:colOff>636737</xdr:colOff>
      <xdr:row>89</xdr:row>
      <xdr:rowOff>150963</xdr:rowOff>
    </xdr:to>
    <xdr:pic>
      <xdr:nvPicPr>
        <xdr:cNvPr id="2" name="Image 1" descr="Google (Android 12L)">
          <a:extLst>
            <a:ext uri="{FF2B5EF4-FFF2-40B4-BE49-F238E27FC236}">
              <a16:creationId xmlns:a16="http://schemas.microsoft.com/office/drawing/2014/main" id="{4AE82DDD-1098-4F46-AC71-35210C8560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936220" flipH="1" flipV="1">
          <a:off x="3009899" y="25898475"/>
          <a:ext cx="408138" cy="40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142875</xdr:colOff>
      <xdr:row>88</xdr:row>
      <xdr:rowOff>0</xdr:rowOff>
    </xdr:from>
    <xdr:to>
      <xdr:col>5</xdr:col>
      <xdr:colOff>447675</xdr:colOff>
      <xdr:row>89</xdr:row>
      <xdr:rowOff>38100</xdr:rowOff>
    </xdr:to>
    <xdr:pic>
      <xdr:nvPicPr>
        <xdr:cNvPr id="3" name="Image 2" descr="🔗 Lien">
          <a:extLst>
            <a:ext uri="{FF2B5EF4-FFF2-40B4-BE49-F238E27FC236}">
              <a16:creationId xmlns:a16="http://schemas.microsoft.com/office/drawing/2014/main" id="{1693E1D3-8DBD-4016-AEE7-F28E2B22C1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258889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88</xdr:row>
      <xdr:rowOff>1</xdr:rowOff>
    </xdr:from>
    <xdr:to>
      <xdr:col>6</xdr:col>
      <xdr:colOff>333375</xdr:colOff>
      <xdr:row>89</xdr:row>
      <xdr:rowOff>104417</xdr:rowOff>
    </xdr:to>
    <xdr:pic>
      <xdr:nvPicPr>
        <xdr:cNvPr id="4" name="Image 3">
          <a:extLst>
            <a:ext uri="{FF2B5EF4-FFF2-40B4-BE49-F238E27FC236}">
              <a16:creationId xmlns:a16="http://schemas.microsoft.com/office/drawing/2014/main" id="{CDF41A0E-80FC-442E-B130-C2F5B1D927F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52950" y="25888951"/>
          <a:ext cx="333375" cy="371116"/>
        </a:xfrm>
        <a:prstGeom prst="rect">
          <a:avLst/>
        </a:prstGeom>
      </xdr:spPr>
    </xdr:pic>
    <xdr:clientData/>
  </xdr:twoCellAnchor>
  <xdr:oneCellAnchor>
    <xdr:from>
      <xdr:col>9</xdr:col>
      <xdr:colOff>0</xdr:colOff>
      <xdr:row>42</xdr:row>
      <xdr:rowOff>0</xdr:rowOff>
    </xdr:from>
    <xdr:ext cx="1438476" cy="781159"/>
    <xdr:pic>
      <xdr:nvPicPr>
        <xdr:cNvPr id="5" name="Image 4">
          <a:extLst>
            <a:ext uri="{FF2B5EF4-FFF2-40B4-BE49-F238E27FC236}">
              <a16:creationId xmlns:a16="http://schemas.microsoft.com/office/drawing/2014/main" id="{95687AD7-D019-4F66-8C73-8FD6D4F4F94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67600" y="13620750"/>
          <a:ext cx="1438476" cy="781159"/>
        </a:xfrm>
        <a:prstGeom prst="rect">
          <a:avLst/>
        </a:prstGeom>
      </xdr:spPr>
    </xdr:pic>
    <xdr:clientData/>
  </xdr:oneCellAnchor>
  <xdr:oneCellAnchor>
    <xdr:from>
      <xdr:col>9</xdr:col>
      <xdr:colOff>0</xdr:colOff>
      <xdr:row>47</xdr:row>
      <xdr:rowOff>0</xdr:rowOff>
    </xdr:from>
    <xdr:ext cx="3639058" cy="2133898"/>
    <xdr:pic>
      <xdr:nvPicPr>
        <xdr:cNvPr id="6" name="Image 5">
          <a:extLst>
            <a:ext uri="{FF2B5EF4-FFF2-40B4-BE49-F238E27FC236}">
              <a16:creationId xmlns:a16="http://schemas.microsoft.com/office/drawing/2014/main" id="{2985519A-208B-4D6D-8BED-C7F6EDC639D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467600" y="14954250"/>
          <a:ext cx="3639058" cy="2133898"/>
        </a:xfrm>
        <a:prstGeom prst="rect">
          <a:avLst/>
        </a:prstGeom>
      </xdr:spPr>
    </xdr:pic>
    <xdr:clientData/>
  </xdr:oneCellAnchor>
  <xdr:twoCellAnchor editAs="oneCell">
    <xdr:from>
      <xdr:col>9</xdr:col>
      <xdr:colOff>844550</xdr:colOff>
      <xdr:row>4</xdr:row>
      <xdr:rowOff>22225</xdr:rowOff>
    </xdr:from>
    <xdr:to>
      <xdr:col>10</xdr:col>
      <xdr:colOff>392953</xdr:colOff>
      <xdr:row>5</xdr:row>
      <xdr:rowOff>323850</xdr:rowOff>
    </xdr:to>
    <xdr:pic>
      <xdr:nvPicPr>
        <xdr:cNvPr id="7" name="Image 6">
          <a:extLst>
            <a:ext uri="{FF2B5EF4-FFF2-40B4-BE49-F238E27FC236}">
              <a16:creationId xmlns:a16="http://schemas.microsoft.com/office/drawing/2014/main" id="{95D7887E-44D3-4C39-8CCE-96294333C2A9}"/>
            </a:ext>
          </a:extLst>
        </xdr:cNvPr>
        <xdr:cNvPicPr>
          <a:picLocks noChangeAspect="1"/>
        </xdr:cNvPicPr>
      </xdr:nvPicPr>
      <xdr:blipFill>
        <a:blip xmlns:r="http://schemas.openxmlformats.org/officeDocument/2006/relationships" r:embed="rId6"/>
        <a:stretch>
          <a:fillRect/>
        </a:stretch>
      </xdr:blipFill>
      <xdr:spPr>
        <a:xfrm>
          <a:off x="8312150" y="879475"/>
          <a:ext cx="815228" cy="568325"/>
        </a:xfrm>
        <a:prstGeom prst="rect">
          <a:avLst/>
        </a:prstGeom>
      </xdr:spPr>
    </xdr:pic>
    <xdr:clientData/>
  </xdr:twoCellAnchor>
  <xdr:twoCellAnchor editAs="oneCell">
    <xdr:from>
      <xdr:col>24</xdr:col>
      <xdr:colOff>73025</xdr:colOff>
      <xdr:row>4</xdr:row>
      <xdr:rowOff>165100</xdr:rowOff>
    </xdr:from>
    <xdr:to>
      <xdr:col>25</xdr:col>
      <xdr:colOff>3588</xdr:colOff>
      <xdr:row>6</xdr:row>
      <xdr:rowOff>127000</xdr:rowOff>
    </xdr:to>
    <xdr:pic>
      <xdr:nvPicPr>
        <xdr:cNvPr id="8" name="Image 7">
          <a:extLst>
            <a:ext uri="{FF2B5EF4-FFF2-40B4-BE49-F238E27FC236}">
              <a16:creationId xmlns:a16="http://schemas.microsoft.com/office/drawing/2014/main" id="{790A4C5C-6C27-4975-BAC8-7F900C6C0E86}"/>
            </a:ext>
          </a:extLst>
        </xdr:cNvPr>
        <xdr:cNvPicPr>
          <a:picLocks noChangeAspect="1"/>
        </xdr:cNvPicPr>
      </xdr:nvPicPr>
      <xdr:blipFill>
        <a:blip xmlns:r="http://schemas.openxmlformats.org/officeDocument/2006/relationships" r:embed="rId7"/>
        <a:stretch>
          <a:fillRect/>
        </a:stretch>
      </xdr:blipFill>
      <xdr:spPr>
        <a:xfrm>
          <a:off x="22685375" y="1022350"/>
          <a:ext cx="844963" cy="609600"/>
        </a:xfrm>
        <a:prstGeom prst="rect">
          <a:avLst/>
        </a:prstGeom>
      </xdr:spPr>
    </xdr:pic>
    <xdr:clientData/>
  </xdr:twoCellAnchor>
  <xdr:twoCellAnchor editAs="oneCell">
    <xdr:from>
      <xdr:col>40</xdr:col>
      <xdr:colOff>593725</xdr:colOff>
      <xdr:row>5</xdr:row>
      <xdr:rowOff>82550</xdr:rowOff>
    </xdr:from>
    <xdr:to>
      <xdr:col>41</xdr:col>
      <xdr:colOff>546221</xdr:colOff>
      <xdr:row>6</xdr:row>
      <xdr:rowOff>298534</xdr:rowOff>
    </xdr:to>
    <xdr:pic>
      <xdr:nvPicPr>
        <xdr:cNvPr id="9" name="Image 8">
          <a:extLst>
            <a:ext uri="{FF2B5EF4-FFF2-40B4-BE49-F238E27FC236}">
              <a16:creationId xmlns:a16="http://schemas.microsoft.com/office/drawing/2014/main" id="{70C8F754-F4A5-4543-A782-10AF2FF95380}"/>
            </a:ext>
          </a:extLst>
        </xdr:cNvPr>
        <xdr:cNvPicPr>
          <a:picLocks noChangeAspect="1"/>
        </xdr:cNvPicPr>
      </xdr:nvPicPr>
      <xdr:blipFill>
        <a:blip xmlns:r="http://schemas.openxmlformats.org/officeDocument/2006/relationships" r:embed="rId8"/>
        <a:stretch>
          <a:fillRect/>
        </a:stretch>
      </xdr:blipFill>
      <xdr:spPr>
        <a:xfrm>
          <a:off x="40151050" y="1206500"/>
          <a:ext cx="866896" cy="59698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aduree.fr/" TargetMode="External"/><Relationship Id="rId13" Type="http://schemas.openxmlformats.org/officeDocument/2006/relationships/hyperlink" Target="https://web-color.aliasdmc.fr/couleurs-html/liste-couleurs-nommees.html" TargetMode="External"/><Relationship Id="rId3" Type="http://schemas.openxmlformats.org/officeDocument/2006/relationships/hyperlink" Target="https://www.flickr.com/photos/mizzmurray/" TargetMode="External"/><Relationship Id="rId7" Type="http://schemas.openxmlformats.org/officeDocument/2006/relationships/hyperlink" Target="http://www.aquatonic-saint-malo.com/" TargetMode="External"/><Relationship Id="rId12" Type="http://schemas.openxmlformats.org/officeDocument/2006/relationships/hyperlink" Target="https://www.canva.com/fr_fr/decouvrir/code-couleur-usage-signification/" TargetMode="External"/><Relationship Id="rId2" Type="http://schemas.openxmlformats.org/officeDocument/2006/relationships/hyperlink" Target="https://99designs.fr/blog/inspiration-graphique/combinaisons-de-couleurs/" TargetMode="External"/><Relationship Id="rId16" Type="http://schemas.openxmlformats.org/officeDocument/2006/relationships/drawing" Target="../drawings/drawing1.xml"/><Relationship Id="rId1" Type="http://schemas.openxmlformats.org/officeDocument/2006/relationships/hyperlink" Target="https://www.canva.com/fr_fr/decouvrir/association-de-couleur-tendance-exemple/" TargetMode="External"/><Relationship Id="rId6" Type="http://schemas.openxmlformats.org/officeDocument/2006/relationships/hyperlink" Target="http://www.wolfandson.net/" TargetMode="External"/><Relationship Id="rId11" Type="http://schemas.openxmlformats.org/officeDocument/2006/relationships/hyperlink" Target="https://www.canva.com/fr_fr/decouvrir/comment-creer-la-palette-de-couleurs-de-votre-marque/" TargetMode="External"/><Relationship Id="rId5" Type="http://schemas.openxmlformats.org/officeDocument/2006/relationships/hyperlink" Target="https://www.vistaprint.fr/hub/tendances-couleurs" TargetMode="External"/><Relationship Id="rId15" Type="http://schemas.openxmlformats.org/officeDocument/2006/relationships/hyperlink" Target="https://www.figma.com/fr-fr/couleurs/?lang=fr-fr" TargetMode="External"/><Relationship Id="rId10" Type="http://schemas.openxmlformats.org/officeDocument/2006/relationships/hyperlink" Target="https://www.canva.com/fr_fr/" TargetMode="External"/><Relationship Id="rId4" Type="http://schemas.openxmlformats.org/officeDocument/2006/relationships/hyperlink" Target="https://www.flickr.com/photos/johnfish/" TargetMode="External"/><Relationship Id="rId9" Type="http://schemas.openxmlformats.org/officeDocument/2006/relationships/hyperlink" Target="https://www.cinabre-paris.com/fr/" TargetMode="External"/><Relationship Id="rId14" Type="http://schemas.openxmlformats.org/officeDocument/2006/relationships/hyperlink" Target="http://www.letoileauxsecrets.fr/couleurs/couleurs-bordeaux.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redacteur.com/blog/polices-ecriture-a-utiliser/" TargetMode="External"/><Relationship Id="rId13" Type="http://schemas.openxmlformats.org/officeDocument/2006/relationships/hyperlink" Target="https://www.canva.com/fr_fr/decouvrir/association-de-couleur-tendance-exemple/" TargetMode="External"/><Relationship Id="rId3" Type="http://schemas.openxmlformats.org/officeDocument/2006/relationships/hyperlink" Target="https://encycolorpedia.com/html" TargetMode="External"/><Relationship Id="rId7" Type="http://schemas.openxmlformats.org/officeDocument/2006/relationships/hyperlink" Target="https://blog.atalan.fr/grille-contrastes-accessibilite-charte-graphique/" TargetMode="External"/><Relationship Id="rId12" Type="http://schemas.openxmlformats.org/officeDocument/2006/relationships/hyperlink" Target="https://clickup.com/fr-FR/blog/202591/comment-faire-un-code-couleur-dans-excel" TargetMode="External"/><Relationship Id="rId2" Type="http://schemas.openxmlformats.org/officeDocument/2006/relationships/hyperlink" Target="https://encycolorpedia.com/websafe" TargetMode="External"/><Relationship Id="rId1" Type="http://schemas.openxmlformats.org/officeDocument/2006/relationships/hyperlink" Target="http://translate.google.fr/translate?hl=fr&amp;langpair=en|fr&amp;u=http://dmcritchie.mvps.org/excel/colors.htm" TargetMode="External"/><Relationship Id="rId6" Type="http://schemas.openxmlformats.org/officeDocument/2006/relationships/hyperlink" Target="https://www.tanaguru.com/contrastes-couleurs-choisir-combinaisons-accessibles/" TargetMode="External"/><Relationship Id="rId11" Type="http://schemas.openxmlformats.org/officeDocument/2006/relationships/hyperlink" Target="https://excel-downloads.com/forums/forum-excel.7/" TargetMode="External"/><Relationship Id="rId5" Type="http://schemas.openxmlformats.org/officeDocument/2006/relationships/hyperlink" Target="https://encycolorpedia.com/paints" TargetMode="External"/><Relationship Id="rId10" Type="http://schemas.openxmlformats.org/officeDocument/2006/relationships/hyperlink" Target="https://excel-pratique.com/fr/vba/liste-couleurs-rgb.php" TargetMode="External"/><Relationship Id="rId4" Type="http://schemas.openxmlformats.org/officeDocument/2006/relationships/hyperlink" Target="https://encycolorpedia.com/named" TargetMode="External"/><Relationship Id="rId9" Type="http://schemas.openxmlformats.org/officeDocument/2006/relationships/hyperlink" Target="https://www.iloveimg.com/fr" TargetMode="External"/><Relationship Id="rId14"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8" Type="http://schemas.openxmlformats.org/officeDocument/2006/relationships/hyperlink" Target="http://www.uprt.fr/mesimages/fichiers-uprt/hop-alimentation/hop-photos-quantit%C3%A9s.pdf" TargetMode="External"/><Relationship Id="rId3" Type="http://schemas.openxmlformats.org/officeDocument/2006/relationships/hyperlink" Target="https://bepo.fr/wiki/Menu" TargetMode="External"/><Relationship Id="rId7" Type="http://schemas.openxmlformats.org/officeDocument/2006/relationships/hyperlink" Target="https://everything.fr.softonic.com/" TargetMode="External"/><Relationship Id="rId12" Type="http://schemas.openxmlformats.org/officeDocument/2006/relationships/drawing" Target="../drawings/drawing2.xml"/><Relationship Id="rId2" Type="http://schemas.openxmlformats.org/officeDocument/2006/relationships/hyperlink" Target="https://bepo.fr/wiki/Manuel" TargetMode="External"/><Relationship Id="rId1" Type="http://schemas.openxmlformats.org/officeDocument/2006/relationships/hyperlink" Target="http://www.symbole-clavier.com/" TargetMode="External"/><Relationship Id="rId6" Type="http://schemas.openxmlformats.org/officeDocument/2006/relationships/hyperlink" Target="https://www.youtube.com/watch?v=BEAwIv4fIw4" TargetMode="External"/><Relationship Id="rId11" Type="http://schemas.openxmlformats.org/officeDocument/2006/relationships/printerSettings" Target="../printerSettings/printerSettings2.bin"/><Relationship Id="rId5" Type="http://schemas.openxmlformats.org/officeDocument/2006/relationships/hyperlink" Target="https://www.premiers-clics.fr/cours-informatique/windows-convertir-un-cd-en-fichiers-mp3/" TargetMode="External"/><Relationship Id="rId10" Type="http://schemas.openxmlformats.org/officeDocument/2006/relationships/hyperlink" Target="https://www.youtube.com/watch?v=2TmdhLLUsOQ" TargetMode="External"/><Relationship Id="rId4" Type="http://schemas.openxmlformats.org/officeDocument/2006/relationships/hyperlink" Target="https://www.premiers-clics.fr/cours-informatique/windows-les-fonctionnalites-du-clavier/" TargetMode="External"/><Relationship Id="rId9" Type="http://schemas.openxmlformats.org/officeDocument/2006/relationships/hyperlink" Target="http://www.diet-life.fr/visuellement-100-cal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A0B9D-7BF0-466E-A956-961F1B275185}">
  <dimension ref="A1:BM302"/>
  <sheetViews>
    <sheetView tabSelected="1" zoomScaleNormal="100" workbookViewId="0">
      <selection activeCell="J6" sqref="J6"/>
    </sheetView>
  </sheetViews>
  <sheetFormatPr baseColWidth="10" defaultRowHeight="15.75"/>
  <cols>
    <col min="1" max="1" width="11.42578125" style="1"/>
    <col min="2" max="2" width="18" style="1" customWidth="1"/>
    <col min="3" max="5" width="11.42578125" style="1"/>
    <col min="6" max="6" width="4.140625" style="1" customWidth="1"/>
    <col min="7" max="7" width="19.85546875" style="1" customWidth="1"/>
    <col min="8" max="8" width="5" style="1" customWidth="1"/>
    <col min="9" max="16" width="11.42578125" style="1"/>
    <col min="17" max="17" width="14.140625" style="1" customWidth="1"/>
    <col min="18" max="18" width="26" style="1" customWidth="1"/>
    <col min="19" max="28" width="11.42578125" style="1"/>
    <col min="29" max="29" width="16.140625" style="1" customWidth="1"/>
    <col min="30" max="32" width="11.42578125" style="1"/>
    <col min="33" max="33" width="20.28515625" style="1" customWidth="1"/>
    <col min="34" max="41" width="11.42578125" style="1"/>
    <col min="42" max="42" width="13.28515625" style="1" customWidth="1"/>
    <col min="43" max="54" width="11.42578125" style="1"/>
    <col min="55" max="58" width="11.42578125" style="2248"/>
    <col min="59" max="59" width="80.28515625" style="2248" customWidth="1"/>
    <col min="60" max="16384" width="11.42578125" style="1"/>
  </cols>
  <sheetData>
    <row r="1" spans="1:59" ht="15">
      <c r="A1" s="2242" t="str">
        <f>ADDRESS(ROW(),COLUMN(),4)</f>
        <v>A1</v>
      </c>
      <c r="B1" s="3448" t="s">
        <v>4827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243"/>
      <c r="BD1" s="2243"/>
      <c r="BE1" s="197">
        <v>1</v>
      </c>
      <c r="BF1" s="8" t="str">
        <f>SUBSTITUTE(ADDRESS(1,COLUMN(),4),"1","")</f>
        <v>BF</v>
      </c>
      <c r="BG1" s="9" t="str">
        <f>SUBSTITUTE(ADDRESS(1,COLUMN(),4),"1","")</f>
        <v>BG</v>
      </c>
    </row>
    <row r="2" spans="1:59" ht="23.25">
      <c r="A2" s="2"/>
      <c r="B2" s="4"/>
      <c r="C2" s="2"/>
      <c r="D2" s="2"/>
      <c r="E2" s="2"/>
      <c r="F2" s="2"/>
      <c r="G2" s="2"/>
      <c r="H2" s="2"/>
      <c r="I2" s="2"/>
      <c r="J2" s="2"/>
      <c r="K2" s="2"/>
      <c r="L2" s="2"/>
      <c r="M2" s="2"/>
      <c r="N2" s="2"/>
      <c r="O2" s="2"/>
      <c r="P2" s="2"/>
      <c r="Q2" s="2"/>
      <c r="R2" s="2"/>
      <c r="S2" s="2"/>
      <c r="T2" s="2"/>
      <c r="U2" s="2"/>
      <c r="V2" s="2"/>
      <c r="W2" s="2"/>
      <c r="X2" s="2"/>
      <c r="Y2" s="2"/>
      <c r="Z2" s="2"/>
      <c r="AA2" s="2"/>
      <c r="AB2" s="2"/>
      <c r="AC2" s="2"/>
      <c r="AD2" s="2244"/>
      <c r="AE2" s="2"/>
      <c r="AF2" s="2"/>
      <c r="AG2" s="2"/>
      <c r="AH2" s="2"/>
      <c r="AI2" s="2"/>
      <c r="AJ2" s="2"/>
      <c r="AK2" s="2"/>
      <c r="AL2" s="2"/>
      <c r="AM2" s="2"/>
      <c r="AN2" s="2"/>
      <c r="AO2" s="2"/>
      <c r="AP2" s="2"/>
      <c r="AQ2" s="2"/>
      <c r="AR2" s="2"/>
      <c r="AS2" s="2"/>
      <c r="AT2" s="2"/>
      <c r="AU2" s="2"/>
      <c r="AV2" s="2"/>
      <c r="AW2" s="2"/>
      <c r="AX2" s="2"/>
      <c r="AY2" s="2"/>
      <c r="AZ2" s="2"/>
      <c r="BA2" s="2"/>
      <c r="BB2" s="2"/>
      <c r="BC2" s="2245" t="s">
        <v>3534</v>
      </c>
      <c r="BD2" s="7" t="str">
        <f>BE302</f>
        <v>BE302</v>
      </c>
      <c r="BE2" s="197">
        <v>1</v>
      </c>
      <c r="BF2" s="10" t="s">
        <v>0</v>
      </c>
      <c r="BG2" s="11"/>
    </row>
    <row r="3" spans="1:59" ht="23.25">
      <c r="A3" s="2"/>
      <c r="B3" s="2246" t="s">
        <v>3535</v>
      </c>
      <c r="C3" s="2"/>
      <c r="D3" s="2"/>
      <c r="E3" s="2"/>
      <c r="F3" s="2"/>
      <c r="G3" s="2"/>
      <c r="H3" s="2"/>
      <c r="I3" s="2"/>
      <c r="J3" s="2"/>
      <c r="L3" s="3459" t="s">
        <v>4828</v>
      </c>
      <c r="M3" s="3459"/>
      <c r="N3" s="2"/>
      <c r="O3" s="2250" t="s">
        <v>4833</v>
      </c>
      <c r="P3" s="2"/>
      <c r="Q3" s="2"/>
      <c r="R3" s="2"/>
      <c r="S3" s="3" t="s">
        <v>3536</v>
      </c>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243"/>
      <c r="BD3" s="2243"/>
      <c r="BE3" s="197">
        <v>1</v>
      </c>
      <c r="BF3" s="12">
        <f>COUNTA(A1:BE302) + COUNTBLANK(A1:BE302)</f>
        <v>17214</v>
      </c>
      <c r="BG3" s="13" t="str">
        <f>"cellules entre -cells -celdas  "&amp;" " &amp;A1&amp;" et  "&amp;BE302</f>
        <v>cellules entre -cells -celdas   A1 et  BE302</v>
      </c>
    </row>
    <row r="4" spans="1:59">
      <c r="A4" s="2"/>
      <c r="B4" s="2247" t="s">
        <v>414</v>
      </c>
      <c r="C4" s="2"/>
      <c r="D4" s="2"/>
      <c r="E4" s="2"/>
      <c r="F4" s="2"/>
      <c r="G4" s="2"/>
      <c r="H4" s="2"/>
      <c r="I4" s="2"/>
      <c r="J4" s="2"/>
      <c r="K4" s="2"/>
      <c r="L4" s="3459"/>
      <c r="M4" s="3459"/>
      <c r="N4" s="2"/>
      <c r="O4" s="3458" t="s">
        <v>4834</v>
      </c>
      <c r="P4" s="2"/>
      <c r="Q4" s="2"/>
      <c r="R4" s="2"/>
      <c r="S4" s="3" t="s">
        <v>3537</v>
      </c>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243"/>
      <c r="BD4" s="2243"/>
      <c r="BE4" s="197">
        <v>1</v>
      </c>
      <c r="BF4" s="12">
        <f>COUNTA(A1:BE302)</f>
        <v>1131</v>
      </c>
      <c r="BG4" s="13" t="s">
        <v>2</v>
      </c>
    </row>
    <row r="5" spans="1:59" ht="23.25">
      <c r="A5" s="2"/>
      <c r="B5" s="2247"/>
      <c r="C5" s="2"/>
      <c r="D5" s="2"/>
      <c r="E5" s="2"/>
      <c r="F5" s="2"/>
      <c r="G5" s="2"/>
      <c r="H5" s="2"/>
      <c r="I5" s="2"/>
      <c r="J5" s="2"/>
      <c r="K5" s="2"/>
      <c r="L5" s="2"/>
      <c r="M5" s="2"/>
      <c r="N5" s="2"/>
      <c r="O5" s="3458" t="s">
        <v>4835</v>
      </c>
      <c r="P5" s="2"/>
      <c r="Q5" s="2"/>
      <c r="R5" s="2"/>
      <c r="S5" s="3" t="s">
        <v>3538</v>
      </c>
      <c r="T5" s="2"/>
      <c r="U5" s="2"/>
      <c r="V5" s="2"/>
      <c r="W5" s="2"/>
      <c r="X5" s="2"/>
      <c r="Y5" s="2"/>
      <c r="Z5" s="2"/>
      <c r="AA5" s="2"/>
      <c r="AB5" s="2"/>
      <c r="AC5" s="2"/>
      <c r="AD5" s="2244" t="s">
        <v>3539</v>
      </c>
      <c r="AE5" s="2"/>
      <c r="AF5" s="2"/>
      <c r="AG5" s="2"/>
      <c r="AH5" s="2"/>
      <c r="AI5" s="2"/>
      <c r="AJ5" s="2"/>
      <c r="AK5" s="2"/>
      <c r="AL5" s="2"/>
      <c r="AM5" s="2"/>
      <c r="AN5" s="2"/>
      <c r="AO5" s="2"/>
      <c r="AP5" s="2"/>
      <c r="AQ5" s="2"/>
      <c r="AR5" s="2"/>
      <c r="AS5" s="2"/>
      <c r="AT5" s="2"/>
      <c r="AU5" s="2"/>
      <c r="AV5" s="2"/>
      <c r="AW5" s="2"/>
      <c r="AX5" s="2"/>
      <c r="AY5" s="2"/>
      <c r="AZ5" s="2"/>
      <c r="BA5" s="2"/>
      <c r="BB5" s="2"/>
      <c r="BE5" s="197">
        <v>1</v>
      </c>
      <c r="BF5" s="12">
        <f>COUNTBLANK(A1:BE302)</f>
        <v>16083</v>
      </c>
      <c r="BG5" s="13" t="s">
        <v>3</v>
      </c>
    </row>
    <row r="6" spans="1:59" ht="26.25">
      <c r="A6" s="2"/>
      <c r="B6" s="2249" t="s">
        <v>3540</v>
      </c>
      <c r="C6" s="2"/>
      <c r="D6" s="2"/>
      <c r="E6" s="2"/>
      <c r="F6" s="2"/>
      <c r="G6" s="2"/>
      <c r="H6" s="2"/>
      <c r="I6" s="2"/>
      <c r="J6" s="2"/>
      <c r="M6" s="2"/>
      <c r="N6" s="2"/>
      <c r="O6" s="3458" t="s">
        <v>4836</v>
      </c>
      <c r="P6" s="2"/>
      <c r="Q6" s="2"/>
      <c r="R6" s="2"/>
      <c r="S6" s="3" t="s">
        <v>3542</v>
      </c>
      <c r="T6" s="2"/>
      <c r="U6" s="2"/>
      <c r="V6" s="2"/>
      <c r="W6" s="2"/>
      <c r="X6" s="2"/>
      <c r="Y6" s="2"/>
      <c r="Z6" s="2"/>
      <c r="AA6" s="2"/>
      <c r="AB6" s="2"/>
      <c r="AC6" s="2"/>
      <c r="AD6" s="2"/>
      <c r="AE6" s="2"/>
      <c r="AF6" s="2"/>
      <c r="AG6" s="2"/>
      <c r="AH6" s="2"/>
      <c r="AI6" s="2"/>
      <c r="AJ6" s="2"/>
      <c r="AK6" s="2"/>
      <c r="AL6" s="2"/>
      <c r="AM6" s="2"/>
      <c r="AN6" s="2"/>
      <c r="AO6" s="2"/>
      <c r="AP6" s="2"/>
      <c r="AQ6" s="2"/>
      <c r="AR6" s="2"/>
      <c r="AS6" s="2"/>
      <c r="AT6" s="2246" t="s">
        <v>3543</v>
      </c>
      <c r="AU6" s="2"/>
      <c r="AV6" s="2"/>
      <c r="AW6" s="2"/>
      <c r="AX6" s="2"/>
      <c r="AY6" s="2"/>
      <c r="AZ6" s="2"/>
      <c r="BA6" s="2"/>
      <c r="BB6" s="2"/>
      <c r="BC6" s="2243"/>
      <c r="BD6" s="2243"/>
      <c r="BE6" s="197">
        <v>1</v>
      </c>
      <c r="BF6" s="12">
        <f>SUM(BE1:BE300)+2</f>
        <v>302</v>
      </c>
      <c r="BG6" s="13" t="s">
        <v>4</v>
      </c>
    </row>
    <row r="7" spans="1:59" ht="18.75">
      <c r="A7" s="2"/>
      <c r="B7" s="2247" t="s">
        <v>3544</v>
      </c>
      <c r="C7" s="2"/>
      <c r="D7" s="2"/>
      <c r="E7" s="2"/>
      <c r="F7" s="2"/>
      <c r="G7" s="2"/>
      <c r="H7" s="2"/>
      <c r="I7" s="2"/>
      <c r="J7" s="2"/>
      <c r="K7" s="2"/>
      <c r="L7" s="2"/>
      <c r="M7" s="2"/>
      <c r="N7" s="2"/>
      <c r="O7" s="2"/>
      <c r="P7" s="2"/>
      <c r="Q7" s="2"/>
      <c r="R7" s="2"/>
      <c r="S7" s="3" t="s">
        <v>3545</v>
      </c>
      <c r="T7" s="2"/>
      <c r="U7" s="2"/>
      <c r="V7" s="2"/>
      <c r="W7" s="2"/>
      <c r="X7" s="2"/>
      <c r="Y7" s="2"/>
      <c r="Z7" s="2"/>
      <c r="AA7" s="2"/>
      <c r="AB7" s="2"/>
      <c r="AC7" s="2"/>
      <c r="AD7" s="2251" t="s">
        <v>3546</v>
      </c>
      <c r="AE7" s="2"/>
      <c r="AF7" s="2"/>
      <c r="AG7" s="2"/>
      <c r="AH7" s="2"/>
      <c r="AI7" s="2"/>
      <c r="AJ7" s="2"/>
      <c r="AK7" s="2252" t="s">
        <v>3547</v>
      </c>
      <c r="AL7" s="2"/>
      <c r="AM7" s="2"/>
      <c r="AN7" s="2"/>
      <c r="AO7" s="2"/>
      <c r="AP7" s="2"/>
      <c r="AQ7" s="2"/>
      <c r="AR7" s="2"/>
      <c r="AS7" s="2"/>
      <c r="AT7" s="2" t="s">
        <v>3548</v>
      </c>
      <c r="AU7" s="2"/>
      <c r="AV7" s="2"/>
      <c r="AW7" s="2"/>
      <c r="AX7" s="2"/>
      <c r="AY7" s="2"/>
      <c r="AZ7" s="2"/>
      <c r="BA7" s="2"/>
      <c r="BB7" s="2"/>
      <c r="BC7" s="2243"/>
      <c r="BD7" s="2243"/>
      <c r="BE7" s="197">
        <v>1</v>
      </c>
      <c r="BF7" s="12">
        <f>SUM(A302:BD302)+1</f>
        <v>57</v>
      </c>
      <c r="BG7" s="13" t="s">
        <v>5</v>
      </c>
    </row>
    <row r="8" spans="1:59" ht="18.75">
      <c r="A8" s="2"/>
      <c r="B8" s="2247"/>
      <c r="C8" s="2"/>
      <c r="D8" s="2"/>
      <c r="E8" s="2"/>
      <c r="F8" s="2"/>
      <c r="G8" s="2"/>
      <c r="H8" s="2"/>
      <c r="I8" s="2"/>
      <c r="J8" s="2"/>
      <c r="K8" s="2"/>
      <c r="L8" s="2250" t="s">
        <v>3541</v>
      </c>
      <c r="M8" s="2"/>
      <c r="N8" s="2"/>
      <c r="O8" s="2"/>
      <c r="P8" s="2"/>
      <c r="Q8" s="2"/>
      <c r="R8" s="2"/>
      <c r="S8" s="3"/>
      <c r="T8" s="2"/>
      <c r="U8" s="2"/>
      <c r="V8" s="2"/>
      <c r="W8" s="2"/>
      <c r="X8" s="2"/>
      <c r="Y8" s="2"/>
      <c r="Z8" s="2"/>
      <c r="AA8" s="2"/>
      <c r="AB8" s="2"/>
      <c r="AC8" s="2"/>
      <c r="AD8" s="2253" t="s">
        <v>3549</v>
      </c>
      <c r="AE8" s="2253" t="s">
        <v>339</v>
      </c>
      <c r="AF8" s="2253" t="s">
        <v>3550</v>
      </c>
      <c r="AK8" s="2253" t="s">
        <v>3549</v>
      </c>
      <c r="AL8" s="2253" t="s">
        <v>339</v>
      </c>
      <c r="AM8" s="2253" t="s">
        <v>3550</v>
      </c>
      <c r="AN8" s="2"/>
      <c r="AO8" s="2"/>
      <c r="AP8" s="2"/>
      <c r="AQ8" s="2"/>
      <c r="AR8" s="2"/>
      <c r="AS8" s="2"/>
      <c r="AT8" s="2"/>
      <c r="AU8" s="2"/>
      <c r="AV8" s="2"/>
      <c r="AW8" s="2"/>
      <c r="AX8" s="2"/>
      <c r="AY8" s="2"/>
      <c r="AZ8" s="2"/>
      <c r="BA8" s="2"/>
      <c r="BB8" s="2"/>
      <c r="BC8" s="2243"/>
      <c r="BD8" s="2243"/>
      <c r="BE8" s="197">
        <v>1</v>
      </c>
      <c r="BF8" s="2254"/>
      <c r="BG8" s="2254"/>
    </row>
    <row r="9" spans="1:59" ht="18">
      <c r="A9" s="2"/>
      <c r="B9" s="2"/>
      <c r="C9" s="2"/>
      <c r="D9" s="2"/>
      <c r="E9" s="2"/>
      <c r="F9" s="2"/>
      <c r="G9" s="2"/>
      <c r="H9" s="2"/>
      <c r="I9" s="2"/>
      <c r="J9" s="2"/>
      <c r="K9" s="2"/>
      <c r="L9" s="2255" t="s">
        <v>3551</v>
      </c>
      <c r="M9" s="2"/>
      <c r="N9" s="2"/>
      <c r="O9" s="2"/>
      <c r="P9" s="16" t="str">
        <f>"Ligne "&amp;ROW()</f>
        <v>Ligne 9</v>
      </c>
      <c r="Q9" s="2"/>
      <c r="R9" s="2"/>
      <c r="S9" s="3" t="s">
        <v>3552</v>
      </c>
      <c r="T9" s="2"/>
      <c r="U9" s="2"/>
      <c r="V9" s="2"/>
      <c r="W9" s="2"/>
      <c r="X9" s="2"/>
      <c r="Y9" s="2"/>
      <c r="Z9" s="2"/>
      <c r="AA9" s="2"/>
      <c r="AB9" s="2"/>
      <c r="AC9" s="2"/>
      <c r="AD9" s="2256" t="s">
        <v>3553</v>
      </c>
      <c r="AE9" s="2257" t="s">
        <v>3554</v>
      </c>
      <c r="AF9" s="2256" t="s">
        <v>3555</v>
      </c>
      <c r="AG9" s="2"/>
      <c r="AH9" s="2"/>
      <c r="AI9" s="2"/>
      <c r="AJ9" s="2"/>
      <c r="AK9" s="2258" t="s">
        <v>3556</v>
      </c>
      <c r="AL9" s="2259" t="s">
        <v>3557</v>
      </c>
      <c r="AM9" s="2" t="s">
        <v>3558</v>
      </c>
      <c r="AN9" s="2"/>
      <c r="AO9" s="2"/>
      <c r="AP9" s="2"/>
      <c r="AQ9" s="2"/>
      <c r="AR9" s="2"/>
      <c r="AS9" s="2"/>
      <c r="AT9" s="2260" t="s">
        <v>3559</v>
      </c>
      <c r="AU9" s="2"/>
      <c r="AV9" s="2"/>
      <c r="AW9" s="2261" t="s">
        <v>3560</v>
      </c>
      <c r="AX9" s="2"/>
      <c r="AY9" s="2"/>
      <c r="AZ9" s="2"/>
      <c r="BA9" s="2"/>
      <c r="BB9" s="2"/>
      <c r="BC9" s="2243"/>
      <c r="BD9" s="2243"/>
      <c r="BE9" s="197">
        <v>1</v>
      </c>
      <c r="BF9" s="2254"/>
      <c r="BG9" s="2254"/>
    </row>
    <row r="10" spans="1:59">
      <c r="B10" s="2262"/>
      <c r="C10" s="2263"/>
      <c r="D10" s="2263"/>
      <c r="E10" s="2263"/>
      <c r="F10" s="2264"/>
      <c r="G10" s="2264"/>
      <c r="H10" s="2264"/>
      <c r="I10" s="2264"/>
      <c r="J10" s="2265"/>
      <c r="K10" s="2"/>
      <c r="L10" s="2" t="s">
        <v>3561</v>
      </c>
      <c r="M10" s="2"/>
      <c r="N10" s="2"/>
      <c r="O10" s="2"/>
      <c r="P10" s="2"/>
      <c r="Q10" s="2"/>
      <c r="R10" s="2"/>
      <c r="S10" s="3" t="s">
        <v>3562</v>
      </c>
      <c r="T10" s="2"/>
      <c r="U10" s="2"/>
      <c r="V10" s="2"/>
      <c r="W10" s="2"/>
      <c r="X10" s="2"/>
      <c r="Y10" s="2"/>
      <c r="Z10" s="2"/>
      <c r="AA10" s="2"/>
      <c r="AB10" s="2"/>
      <c r="AC10" s="2"/>
      <c r="AD10" s="2256" t="s">
        <v>2326</v>
      </c>
      <c r="AE10" s="2266" t="s">
        <v>3563</v>
      </c>
      <c r="AF10" s="2256" t="s">
        <v>3564</v>
      </c>
      <c r="AG10" s="2"/>
      <c r="AH10" s="2"/>
      <c r="AI10" s="2"/>
      <c r="AJ10" s="2"/>
      <c r="AK10" s="2258" t="s">
        <v>2625</v>
      </c>
      <c r="AL10" s="2267" t="s">
        <v>3565</v>
      </c>
      <c r="AM10" s="2" t="s">
        <v>3566</v>
      </c>
      <c r="AN10" s="2"/>
      <c r="AO10" s="2"/>
      <c r="AP10" s="2"/>
      <c r="AQ10" s="2"/>
      <c r="AR10" s="2"/>
      <c r="AS10" s="2"/>
      <c r="AT10" s="2268" t="s">
        <v>3567</v>
      </c>
      <c r="AU10" s="2"/>
      <c r="AV10" s="2"/>
      <c r="AW10" s="2269" t="s">
        <v>3568</v>
      </c>
      <c r="AX10" s="2"/>
      <c r="AY10" s="2"/>
      <c r="AZ10" s="2"/>
      <c r="BA10" s="2"/>
      <c r="BB10" s="2"/>
      <c r="BC10" s="2243"/>
      <c r="BD10" s="2243"/>
      <c r="BE10" s="197">
        <v>1</v>
      </c>
      <c r="BF10" s="2254"/>
      <c r="BG10" s="2254"/>
    </row>
    <row r="11" spans="1:59">
      <c r="B11" s="2270"/>
      <c r="C11" s="2"/>
      <c r="D11" s="2"/>
      <c r="E11" s="2"/>
      <c r="G11" s="2271" t="s">
        <v>414</v>
      </c>
      <c r="J11" s="2272" t="s">
        <v>15</v>
      </c>
      <c r="K11" s="2"/>
      <c r="L11" s="2" t="s">
        <v>3569</v>
      </c>
      <c r="M11" s="2"/>
      <c r="N11" s="2"/>
      <c r="O11" s="2"/>
      <c r="P11" s="2"/>
      <c r="Q11" s="2"/>
      <c r="R11" s="2"/>
      <c r="S11" s="3" t="s">
        <v>3570</v>
      </c>
      <c r="T11" s="2"/>
      <c r="U11" s="2"/>
      <c r="V11" s="2"/>
      <c r="W11" s="2"/>
      <c r="X11" s="2"/>
      <c r="Y11" s="2"/>
      <c r="Z11" s="2"/>
      <c r="AA11" s="2"/>
      <c r="AB11" s="2"/>
      <c r="AC11" s="2"/>
      <c r="AD11" s="2256" t="s">
        <v>2625</v>
      </c>
      <c r="AE11" s="2273" t="s">
        <v>3571</v>
      </c>
      <c r="AF11" s="2256" t="s">
        <v>3572</v>
      </c>
      <c r="AG11" s="2"/>
      <c r="AH11" s="2"/>
      <c r="AI11" s="2"/>
      <c r="AJ11" s="2"/>
      <c r="AK11" s="2258" t="s">
        <v>2326</v>
      </c>
      <c r="AL11" s="2274" t="s">
        <v>3573</v>
      </c>
      <c r="AM11" s="2" t="s">
        <v>3574</v>
      </c>
      <c r="AN11" s="2"/>
      <c r="AO11" s="2"/>
      <c r="AP11" s="2"/>
      <c r="AQ11" s="2"/>
      <c r="AR11" s="2"/>
      <c r="AS11" s="2"/>
      <c r="AT11" s="2269" t="s">
        <v>3575</v>
      </c>
      <c r="AU11" s="2"/>
      <c r="AV11" s="2"/>
      <c r="AW11" s="2269" t="s">
        <v>3576</v>
      </c>
      <c r="AX11" s="2"/>
      <c r="AY11" s="2"/>
      <c r="AZ11" s="2"/>
      <c r="BA11" s="2"/>
      <c r="BB11" s="2"/>
      <c r="BC11" s="2243"/>
      <c r="BD11" s="2243"/>
      <c r="BE11" s="197">
        <v>1</v>
      </c>
      <c r="BF11" s="2254"/>
      <c r="BG11" s="2254"/>
    </row>
    <row r="12" spans="1:59">
      <c r="B12" s="2270"/>
      <c r="C12" s="2"/>
      <c r="D12" s="2"/>
      <c r="E12" s="2"/>
      <c r="J12" s="2272"/>
      <c r="K12" s="2"/>
      <c r="L12" s="2" t="s">
        <v>3577</v>
      </c>
      <c r="M12" s="2"/>
      <c r="N12" s="2"/>
      <c r="O12" s="2"/>
      <c r="P12" s="2"/>
      <c r="Q12" s="2"/>
      <c r="R12" s="2"/>
      <c r="S12" s="3" t="s">
        <v>3578</v>
      </c>
      <c r="T12" s="2"/>
      <c r="U12" s="2"/>
      <c r="V12" s="2"/>
      <c r="W12" s="2"/>
      <c r="X12" s="2"/>
      <c r="Y12" s="2"/>
      <c r="Z12" s="2"/>
      <c r="AA12" s="2"/>
      <c r="AB12" s="2"/>
      <c r="AC12" s="2"/>
      <c r="AD12" s="2256" t="s">
        <v>3579</v>
      </c>
      <c r="AE12" s="2275" t="s">
        <v>3580</v>
      </c>
      <c r="AF12" s="2256" t="s">
        <v>3581</v>
      </c>
      <c r="AG12" s="2"/>
      <c r="AH12" s="2"/>
      <c r="AI12" s="2"/>
      <c r="AJ12" s="2"/>
      <c r="AK12" s="2258" t="s">
        <v>976</v>
      </c>
      <c r="AL12" s="2276" t="s">
        <v>3582</v>
      </c>
      <c r="AM12" s="2" t="s">
        <v>3583</v>
      </c>
      <c r="AN12" s="2"/>
      <c r="AO12" s="2"/>
      <c r="AP12" s="2"/>
      <c r="AQ12" s="2"/>
      <c r="AR12" s="2"/>
      <c r="AS12" s="2"/>
      <c r="AT12" s="2260" t="s">
        <v>3584</v>
      </c>
      <c r="AU12" s="2"/>
      <c r="AV12" s="2"/>
      <c r="AW12" s="2269" t="s">
        <v>3585</v>
      </c>
      <c r="AX12" s="2"/>
      <c r="AY12" s="2"/>
      <c r="AZ12" s="2"/>
      <c r="BA12" s="2"/>
      <c r="BB12" s="2"/>
      <c r="BC12" s="2243"/>
      <c r="BD12" s="2243"/>
      <c r="BE12" s="197">
        <v>1</v>
      </c>
      <c r="BF12" s="2254"/>
      <c r="BG12" s="2254"/>
    </row>
    <row r="13" spans="1:59">
      <c r="B13" s="2270"/>
      <c r="C13" s="2"/>
      <c r="D13" s="2"/>
      <c r="E13" s="2"/>
      <c r="G13" s="2271" t="s">
        <v>3544</v>
      </c>
      <c r="J13" s="2272" t="s">
        <v>15</v>
      </c>
      <c r="K13" s="2"/>
      <c r="L13" s="2" t="s">
        <v>3586</v>
      </c>
      <c r="M13" s="2"/>
      <c r="N13" s="2"/>
      <c r="O13" s="2"/>
      <c r="P13" s="2"/>
      <c r="Q13" s="2"/>
      <c r="R13" s="2"/>
      <c r="S13" s="3" t="s">
        <v>3587</v>
      </c>
      <c r="T13" s="2"/>
      <c r="U13" s="2"/>
      <c r="V13" s="2"/>
      <c r="W13" s="2"/>
      <c r="X13" s="2"/>
      <c r="Y13" s="2"/>
      <c r="Z13" s="2"/>
      <c r="AA13" s="2"/>
      <c r="AB13" s="2"/>
      <c r="AC13" s="2"/>
      <c r="AD13" s="2256" t="s">
        <v>3588</v>
      </c>
      <c r="AE13" s="2277" t="s">
        <v>3589</v>
      </c>
      <c r="AF13" s="2256" t="s">
        <v>3590</v>
      </c>
      <c r="AG13" s="2"/>
      <c r="AH13" s="2"/>
      <c r="AI13" s="2"/>
      <c r="AJ13" s="2"/>
      <c r="AK13" s="2258" t="s">
        <v>2596</v>
      </c>
      <c r="AL13" s="2278" t="s">
        <v>252</v>
      </c>
      <c r="AM13" s="2" t="s">
        <v>3591</v>
      </c>
      <c r="AN13" s="2"/>
      <c r="AO13" s="2"/>
      <c r="AP13" s="2"/>
      <c r="AQ13" s="2"/>
      <c r="AR13" s="2"/>
      <c r="AS13" s="2"/>
      <c r="AT13" s="2260" t="s">
        <v>3592</v>
      </c>
      <c r="AU13" s="2"/>
      <c r="AV13" s="2"/>
      <c r="AW13" s="2269" t="s">
        <v>3593</v>
      </c>
      <c r="AX13" s="2"/>
      <c r="AY13" s="2"/>
      <c r="AZ13" s="2"/>
      <c r="BA13" s="2"/>
      <c r="BB13" s="2"/>
      <c r="BC13" s="2243"/>
      <c r="BD13" s="2243"/>
      <c r="BE13" s="197">
        <v>1</v>
      </c>
      <c r="BF13" s="2254"/>
      <c r="BG13" s="2254"/>
    </row>
    <row r="14" spans="1:59" ht="15">
      <c r="B14" s="2270"/>
      <c r="C14" s="2"/>
      <c r="D14" s="2"/>
      <c r="E14" s="2"/>
      <c r="J14" s="2272"/>
      <c r="K14" s="2"/>
      <c r="L14" s="2" t="s">
        <v>3594</v>
      </c>
      <c r="M14" s="2"/>
      <c r="N14" s="2"/>
      <c r="O14" s="2"/>
      <c r="P14" s="2"/>
      <c r="Q14" s="2"/>
      <c r="R14" s="2"/>
      <c r="S14" s="2247" t="s">
        <v>3595</v>
      </c>
      <c r="T14" s="2"/>
      <c r="U14" s="2"/>
      <c r="V14" s="2"/>
      <c r="W14" s="2"/>
      <c r="X14" s="2"/>
      <c r="Y14" s="2"/>
      <c r="Z14" s="2"/>
      <c r="AA14" s="2"/>
      <c r="AB14" s="2"/>
      <c r="AC14" s="2"/>
      <c r="AD14" s="2256" t="s">
        <v>3596</v>
      </c>
      <c r="AE14" s="2279" t="s">
        <v>3597</v>
      </c>
      <c r="AF14" s="2256" t="s">
        <v>3598</v>
      </c>
      <c r="AG14" s="2"/>
      <c r="AH14" s="2"/>
      <c r="AI14" s="2"/>
      <c r="AJ14" s="2"/>
      <c r="AK14" s="2"/>
      <c r="AL14" s="2280" t="s">
        <v>3599</v>
      </c>
      <c r="AM14" s="2"/>
      <c r="AN14" s="2"/>
      <c r="AO14" s="2"/>
      <c r="AP14" s="2"/>
      <c r="AQ14" s="2"/>
      <c r="AR14" s="2"/>
      <c r="AS14" s="2"/>
      <c r="AT14" s="2"/>
      <c r="AU14" s="2"/>
      <c r="AV14" s="2"/>
      <c r="AW14" s="2269" t="s">
        <v>3600</v>
      </c>
      <c r="AX14" s="2"/>
      <c r="AY14" s="2"/>
      <c r="AZ14" s="2"/>
      <c r="BA14" s="2"/>
      <c r="BB14" s="2"/>
      <c r="BC14" s="2243"/>
      <c r="BD14" s="2243"/>
      <c r="BE14" s="197">
        <v>1</v>
      </c>
      <c r="BF14" s="2254"/>
      <c r="BG14" s="2254"/>
    </row>
    <row r="15" spans="1:59" ht="15">
      <c r="B15" s="2270"/>
      <c r="C15" s="2"/>
      <c r="D15" s="2"/>
      <c r="E15" s="2"/>
      <c r="G15" s="2271" t="s">
        <v>3601</v>
      </c>
      <c r="J15" s="2272" t="s">
        <v>15</v>
      </c>
      <c r="K15" s="2"/>
      <c r="L15" s="2" t="s">
        <v>3602</v>
      </c>
      <c r="M15" s="2"/>
      <c r="N15" s="2"/>
      <c r="O15" s="2"/>
      <c r="P15" s="2"/>
      <c r="Q15" s="2"/>
      <c r="R15" s="2"/>
      <c r="S15" s="2"/>
      <c r="T15" s="2"/>
      <c r="U15" s="2"/>
      <c r="V15" s="2"/>
      <c r="W15" s="2"/>
      <c r="X15" s="2"/>
      <c r="Y15" s="2"/>
      <c r="Z15" s="2"/>
      <c r="AA15" s="2"/>
      <c r="AB15" s="2"/>
      <c r="AC15" s="2"/>
      <c r="AD15" s="2256" t="s">
        <v>3603</v>
      </c>
      <c r="AE15" s="2281" t="s">
        <v>31</v>
      </c>
      <c r="AF15" s="2256" t="s">
        <v>3604</v>
      </c>
      <c r="AG15" s="2"/>
      <c r="AH15" s="2"/>
      <c r="AI15" s="2"/>
      <c r="AJ15" s="2"/>
      <c r="AK15" s="2"/>
      <c r="AL15" s="2282" t="s">
        <v>3605</v>
      </c>
      <c r="AM15" s="2"/>
      <c r="AN15" s="2283" t="s">
        <v>3606</v>
      </c>
      <c r="AO15" s="2283" t="s">
        <v>3607</v>
      </c>
      <c r="AP15" s="2283" t="s">
        <v>3608</v>
      </c>
      <c r="AQ15" s="2"/>
      <c r="AR15" s="2"/>
      <c r="AS15" s="2"/>
      <c r="AT15" s="2260"/>
      <c r="AU15" s="2"/>
      <c r="AV15" s="2"/>
      <c r="AW15" s="2269" t="s">
        <v>3609</v>
      </c>
      <c r="AX15" s="2"/>
      <c r="AY15" s="2"/>
      <c r="AZ15" s="2"/>
      <c r="BA15" s="2"/>
      <c r="BB15" s="2"/>
      <c r="BC15" s="2243"/>
      <c r="BD15" s="2243"/>
      <c r="BE15" s="197">
        <v>1</v>
      </c>
      <c r="BF15" s="2254"/>
      <c r="BG15" s="2254"/>
    </row>
    <row r="16" spans="1:59" ht="15">
      <c r="B16" s="2270"/>
      <c r="C16" s="2"/>
      <c r="D16" s="2"/>
      <c r="E16" s="2"/>
      <c r="J16" s="2272"/>
      <c r="K16" s="2"/>
      <c r="L16" s="2" t="s">
        <v>3610</v>
      </c>
      <c r="M16" s="2"/>
      <c r="N16" s="2"/>
      <c r="O16" s="2"/>
      <c r="P16" s="2"/>
      <c r="Q16" s="2"/>
      <c r="R16" s="2"/>
      <c r="S16" s="2247" t="s">
        <v>3611</v>
      </c>
      <c r="T16" s="2"/>
      <c r="U16" s="2"/>
      <c r="V16" s="2"/>
      <c r="W16" s="2"/>
      <c r="X16" s="2"/>
      <c r="Y16" s="2"/>
      <c r="Z16" s="2"/>
      <c r="AA16" s="2"/>
      <c r="AB16" s="2"/>
      <c r="AC16" s="2"/>
      <c r="AD16" s="2256" t="s">
        <v>2596</v>
      </c>
      <c r="AE16" s="2284" t="s">
        <v>27</v>
      </c>
      <c r="AF16" s="2256" t="s">
        <v>3612</v>
      </c>
      <c r="AG16" s="2"/>
      <c r="AH16" s="2"/>
      <c r="AI16" s="2"/>
      <c r="AJ16" s="2"/>
      <c r="AK16" s="2"/>
      <c r="AL16" s="2285" t="s">
        <v>3613</v>
      </c>
      <c r="AM16" s="2"/>
      <c r="AN16" s="2286" t="s">
        <v>3614</v>
      </c>
      <c r="AO16" s="2286" t="s">
        <v>3607</v>
      </c>
      <c r="AP16" s="2286" t="s">
        <v>3608</v>
      </c>
      <c r="AQ16" s="2"/>
      <c r="AR16" s="2"/>
      <c r="AS16" s="2"/>
      <c r="AT16" s="2260"/>
      <c r="AU16" s="2"/>
      <c r="AV16" s="2"/>
      <c r="AW16" s="2"/>
      <c r="AX16" s="2"/>
      <c r="AY16" s="2269"/>
      <c r="AZ16" s="2"/>
      <c r="BA16" s="2"/>
      <c r="BB16" s="2"/>
      <c r="BC16" s="2243"/>
      <c r="BD16" s="2243"/>
      <c r="BE16" s="197">
        <v>1</v>
      </c>
      <c r="BF16" s="2254"/>
      <c r="BG16" s="2254"/>
    </row>
    <row r="17" spans="2:59" ht="23.25">
      <c r="B17" s="2270"/>
      <c r="C17" s="2"/>
      <c r="D17" s="2"/>
      <c r="E17" s="2"/>
      <c r="J17" s="2272"/>
      <c r="K17" s="2"/>
      <c r="L17" s="2287" t="s">
        <v>3615</v>
      </c>
      <c r="M17" s="2250" t="s">
        <v>3616</v>
      </c>
      <c r="N17" s="2"/>
      <c r="O17" s="2"/>
      <c r="P17" s="2"/>
      <c r="Q17" s="2"/>
      <c r="R17" s="2"/>
      <c r="S17" s="2"/>
      <c r="T17" s="2"/>
      <c r="U17" s="2"/>
      <c r="V17" s="2"/>
      <c r="W17" s="2"/>
      <c r="X17" s="2"/>
      <c r="Y17" s="2"/>
      <c r="Z17" s="2"/>
      <c r="AA17" s="2"/>
      <c r="AB17" s="2"/>
      <c r="AC17" s="2"/>
      <c r="AD17" s="2256" t="s">
        <v>3617</v>
      </c>
      <c r="AE17" s="2288" t="s">
        <v>34</v>
      </c>
      <c r="AF17" s="2256" t="s">
        <v>3618</v>
      </c>
      <c r="AG17" s="2"/>
      <c r="AH17" s="2"/>
      <c r="AI17" s="2"/>
      <c r="AJ17" s="2"/>
      <c r="AK17" s="2"/>
      <c r="AL17" s="2289" t="s">
        <v>3619</v>
      </c>
      <c r="AM17" s="2"/>
      <c r="AN17" s="2290" t="s">
        <v>3620</v>
      </c>
      <c r="AO17" s="2290" t="s">
        <v>3607</v>
      </c>
      <c r="AP17" s="2290" t="s">
        <v>3608</v>
      </c>
      <c r="AQ17" s="2"/>
      <c r="AR17" s="2"/>
      <c r="AS17" s="2"/>
      <c r="AT17" s="2246" t="s">
        <v>3621</v>
      </c>
      <c r="AU17" s="2"/>
      <c r="AV17" s="2"/>
      <c r="AW17" s="2"/>
      <c r="AX17" s="2"/>
      <c r="AY17" s="2"/>
      <c r="AZ17" s="2"/>
      <c r="BA17" s="2"/>
      <c r="BB17" s="2"/>
      <c r="BC17" s="2243"/>
      <c r="BD17" s="2243"/>
      <c r="BE17" s="197">
        <v>1</v>
      </c>
      <c r="BF17" s="2254"/>
      <c r="BG17" s="2254"/>
    </row>
    <row r="18" spans="2:59">
      <c r="B18" s="2270"/>
      <c r="C18" s="2"/>
      <c r="D18" s="2"/>
      <c r="E18" s="2"/>
      <c r="J18" s="2272"/>
      <c r="K18" s="2"/>
      <c r="L18" s="2"/>
      <c r="M18" s="2"/>
      <c r="N18" s="2"/>
      <c r="O18" s="2"/>
      <c r="P18" s="2"/>
      <c r="Q18" s="2"/>
      <c r="R18" s="2"/>
      <c r="S18" s="3" t="s">
        <v>3622</v>
      </c>
      <c r="T18" s="2"/>
      <c r="U18" s="2"/>
      <c r="V18" s="2"/>
      <c r="W18" s="2"/>
      <c r="X18" s="2"/>
      <c r="Y18" s="2"/>
      <c r="Z18" s="2"/>
      <c r="AA18" s="2"/>
      <c r="AB18" s="2"/>
      <c r="AC18" s="2"/>
      <c r="AD18" s="2256" t="s">
        <v>3623</v>
      </c>
      <c r="AE18" s="2291" t="s">
        <v>126</v>
      </c>
      <c r="AF18" s="2256" t="s">
        <v>3624</v>
      </c>
      <c r="AG18" s="2"/>
      <c r="AH18" s="2"/>
      <c r="AI18" s="2"/>
      <c r="AJ18" s="2"/>
      <c r="AK18" s="2"/>
      <c r="AL18" s="2292" t="s">
        <v>3625</v>
      </c>
      <c r="AM18" s="2"/>
      <c r="AO18" s="2"/>
      <c r="AP18" s="2"/>
      <c r="AQ18" s="2"/>
      <c r="AR18" s="2"/>
      <c r="AS18" s="2"/>
      <c r="AT18" s="2269" t="s">
        <v>3626</v>
      </c>
      <c r="AU18" s="2"/>
      <c r="AV18" s="2"/>
      <c r="AW18" s="2"/>
      <c r="AX18" s="2"/>
      <c r="AY18" s="2"/>
      <c r="AZ18" s="2"/>
      <c r="BA18" s="2"/>
      <c r="BB18" s="2"/>
      <c r="BC18" s="2243"/>
      <c r="BD18" s="2243"/>
      <c r="BE18" s="197">
        <v>1</v>
      </c>
      <c r="BF18" s="2254"/>
      <c r="BG18" s="2254"/>
    </row>
    <row r="19" spans="2:59">
      <c r="B19" s="2293"/>
      <c r="C19" s="15"/>
      <c r="D19" s="15"/>
      <c r="E19" s="15"/>
      <c r="F19" s="14"/>
      <c r="G19" s="14"/>
      <c r="H19" s="14"/>
      <c r="I19" s="14"/>
      <c r="J19" s="2294"/>
      <c r="K19" s="2"/>
      <c r="L19" s="2287"/>
      <c r="M19" s="2287"/>
      <c r="N19" s="2287"/>
      <c r="O19" s="2287"/>
      <c r="P19" s="2"/>
      <c r="Q19" s="2295" t="s">
        <v>3627</v>
      </c>
      <c r="R19" s="2"/>
      <c r="S19" s="2"/>
      <c r="T19" s="2"/>
      <c r="U19" s="2"/>
      <c r="V19" s="2"/>
      <c r="W19" s="2"/>
      <c r="X19" s="2"/>
      <c r="Y19" s="2"/>
      <c r="Z19" s="2"/>
      <c r="AA19" s="2"/>
      <c r="AB19" s="2"/>
      <c r="AC19" s="2"/>
      <c r="AD19" s="2"/>
      <c r="AF19" s="2"/>
      <c r="AG19" s="2"/>
      <c r="AH19" s="2"/>
      <c r="AI19" s="2"/>
      <c r="AJ19" s="2"/>
      <c r="AK19" s="2"/>
      <c r="AL19" s="2296" t="s">
        <v>3628</v>
      </c>
      <c r="AM19" s="2"/>
      <c r="AN19" s="2297" t="s">
        <v>3629</v>
      </c>
      <c r="AO19" s="2"/>
      <c r="AP19" s="2298" t="s">
        <v>3630</v>
      </c>
      <c r="AQ19" s="2"/>
      <c r="AR19" s="2"/>
      <c r="AS19" s="2"/>
      <c r="AT19" s="2260" t="s">
        <v>3631</v>
      </c>
      <c r="AU19" s="2"/>
      <c r="AV19" s="2"/>
      <c r="AW19" s="2"/>
      <c r="AX19" s="2"/>
      <c r="AY19" s="2"/>
      <c r="AZ19" s="2"/>
      <c r="BA19" s="2"/>
      <c r="BB19" s="2"/>
      <c r="BC19" s="2243"/>
      <c r="BD19" s="2243"/>
      <c r="BE19" s="197">
        <v>1</v>
      </c>
      <c r="BF19" s="2254"/>
      <c r="BG19" s="2254"/>
    </row>
    <row r="20" spans="2:59">
      <c r="B20" s="2"/>
      <c r="C20" s="2"/>
      <c r="D20" s="2"/>
      <c r="E20" s="2"/>
      <c r="F20" s="2"/>
      <c r="G20" s="2"/>
      <c r="H20" s="2"/>
      <c r="I20" s="2"/>
      <c r="J20" s="2"/>
      <c r="K20" s="2"/>
      <c r="L20" s="2287"/>
      <c r="M20" s="2287"/>
      <c r="N20" s="2287"/>
      <c r="O20" s="2287"/>
      <c r="P20" s="2"/>
      <c r="Q20" s="2299" t="s">
        <v>3632</v>
      </c>
      <c r="R20" s="2"/>
      <c r="S20" s="2247" t="s">
        <v>3633</v>
      </c>
      <c r="T20" s="2"/>
      <c r="U20" s="2"/>
      <c r="V20" s="2"/>
      <c r="W20" s="2"/>
      <c r="X20" s="2"/>
      <c r="Y20" s="2"/>
      <c r="Z20" s="2"/>
      <c r="AA20" s="2" t="s">
        <v>15</v>
      </c>
      <c r="AB20" s="2"/>
      <c r="AC20" s="2"/>
      <c r="AD20" s="2"/>
      <c r="AF20" s="2252" t="s">
        <v>3634</v>
      </c>
      <c r="AG20" s="2"/>
      <c r="AH20" s="2"/>
      <c r="AI20" s="2"/>
      <c r="AJ20" s="2"/>
      <c r="AK20" s="2"/>
      <c r="AL20" s="2300" t="s">
        <v>3635</v>
      </c>
      <c r="AM20" s="2"/>
      <c r="AN20" s="2"/>
      <c r="AO20" s="2301" t="s">
        <v>3636</v>
      </c>
      <c r="AP20" s="2"/>
      <c r="AQ20" s="2"/>
      <c r="AR20" s="2"/>
      <c r="AS20" s="2"/>
      <c r="AT20" s="2" t="s">
        <v>3637</v>
      </c>
      <c r="AU20" s="2"/>
      <c r="AV20" s="2"/>
      <c r="AW20" s="2"/>
      <c r="AX20" s="2"/>
      <c r="AY20" s="2"/>
      <c r="AZ20" s="2"/>
      <c r="BA20" s="2"/>
      <c r="BB20" s="2"/>
      <c r="BC20" s="2243"/>
      <c r="BD20" s="2243"/>
      <c r="BE20" s="197">
        <v>1</v>
      </c>
      <c r="BF20" s="2254"/>
      <c r="BG20" s="2254"/>
    </row>
    <row r="21" spans="2:59" ht="18.75">
      <c r="B21" s="2250"/>
      <c r="C21" s="2"/>
      <c r="D21" s="2"/>
      <c r="E21" s="2"/>
      <c r="F21" s="2"/>
      <c r="G21" s="2"/>
      <c r="H21" s="2"/>
      <c r="I21" s="2"/>
      <c r="J21" s="2"/>
      <c r="K21" s="2"/>
      <c r="L21" s="2287"/>
      <c r="M21" s="2287"/>
      <c r="N21" s="2287"/>
      <c r="O21" s="2287"/>
      <c r="P21" s="2"/>
      <c r="Q21" s="2302" t="s">
        <v>3638</v>
      </c>
      <c r="R21" s="2"/>
      <c r="S21" s="2"/>
      <c r="T21" s="2"/>
      <c r="U21" s="2"/>
      <c r="V21" s="2"/>
      <c r="W21" s="2"/>
      <c r="X21" s="2"/>
      <c r="Y21" s="2"/>
      <c r="Z21" s="2"/>
      <c r="AA21" s="2"/>
      <c r="AB21" s="2"/>
      <c r="AC21" s="2"/>
      <c r="AD21" s="2"/>
      <c r="AE21" s="2303" t="s">
        <v>3554</v>
      </c>
      <c r="AF21" s="2304" t="s">
        <v>3639</v>
      </c>
      <c r="AG21" s="2"/>
      <c r="AH21" s="2"/>
      <c r="AI21" s="2"/>
      <c r="AJ21" s="2"/>
      <c r="AK21" s="2"/>
      <c r="AN21" s="2"/>
      <c r="AO21" s="2"/>
      <c r="AP21" s="2"/>
      <c r="AQ21" s="2"/>
      <c r="AR21" s="2"/>
      <c r="AS21" s="2"/>
      <c r="AT21" s="2305" t="s">
        <v>3640</v>
      </c>
      <c r="AU21" s="2"/>
      <c r="AV21" s="2"/>
      <c r="AW21" s="2"/>
      <c r="AX21" s="2"/>
      <c r="AY21" s="2"/>
      <c r="AZ21" s="2"/>
      <c r="BA21" s="2"/>
      <c r="BB21" s="2"/>
      <c r="BC21" s="2243"/>
      <c r="BD21" s="2243"/>
      <c r="BE21" s="197">
        <v>1</v>
      </c>
      <c r="BF21" s="2254"/>
      <c r="BG21" s="2254"/>
    </row>
    <row r="22" spans="2:59" ht="18.75">
      <c r="B22" s="2306" t="s">
        <v>3641</v>
      </c>
      <c r="C22" s="2"/>
      <c r="D22" s="2"/>
      <c r="E22" s="2"/>
      <c r="F22" s="2"/>
      <c r="G22" s="2"/>
      <c r="H22" s="2"/>
      <c r="I22" s="2"/>
      <c r="J22" s="2"/>
      <c r="K22" s="2"/>
      <c r="L22" s="2287"/>
      <c r="M22" s="2287"/>
      <c r="N22" s="2287"/>
      <c r="O22" s="2287"/>
      <c r="P22" s="2"/>
      <c r="Q22" s="2"/>
      <c r="R22" s="2"/>
      <c r="S22" s="3" t="s">
        <v>3642</v>
      </c>
      <c r="T22" s="2"/>
      <c r="U22" s="2"/>
      <c r="V22" s="2"/>
      <c r="W22" s="2"/>
      <c r="X22" s="2"/>
      <c r="Y22" s="2"/>
      <c r="Z22" s="2"/>
      <c r="AA22" s="2"/>
      <c r="AB22" s="2"/>
      <c r="AC22" s="2"/>
      <c r="AD22" s="2"/>
      <c r="AE22" s="2307" t="s">
        <v>3643</v>
      </c>
      <c r="AF22" s="2304" t="s">
        <v>3644</v>
      </c>
      <c r="AG22" s="2"/>
      <c r="AH22" s="2"/>
      <c r="AI22" s="2"/>
      <c r="AJ22" s="2"/>
      <c r="AK22" s="2"/>
      <c r="AL22" s="2308" t="s">
        <v>3645</v>
      </c>
      <c r="AN22" s="2"/>
      <c r="AO22" s="2"/>
      <c r="AP22" s="2"/>
      <c r="AQ22" s="2"/>
      <c r="AR22" s="2"/>
      <c r="AS22" s="2"/>
      <c r="AT22" s="2283" t="s">
        <v>3646</v>
      </c>
      <c r="AU22" s="2309" t="s">
        <v>3647</v>
      </c>
      <c r="AV22" s="2"/>
      <c r="AW22" s="2"/>
      <c r="AX22" s="2"/>
      <c r="AY22" s="2"/>
      <c r="AZ22" s="2"/>
      <c r="BA22" s="2"/>
      <c r="BB22" s="2"/>
      <c r="BC22" s="2243"/>
      <c r="BD22" s="2243"/>
      <c r="BE22" s="197">
        <v>1</v>
      </c>
      <c r="BF22" s="2254"/>
      <c r="BG22" s="2254"/>
    </row>
    <row r="23" spans="2:59" ht="18.75">
      <c r="B23" s="2306"/>
      <c r="C23" s="2"/>
      <c r="D23" s="2"/>
      <c r="E23" s="2"/>
      <c r="F23" s="2"/>
      <c r="G23" s="2"/>
      <c r="H23" s="2"/>
      <c r="I23" s="2"/>
      <c r="J23" s="2"/>
      <c r="K23" s="2"/>
      <c r="L23" s="2287"/>
      <c r="M23" s="2287"/>
      <c r="N23" s="2287"/>
      <c r="O23" s="2287"/>
      <c r="P23" s="2"/>
      <c r="Q23" s="2"/>
      <c r="R23" s="2"/>
      <c r="S23" s="2"/>
      <c r="T23" s="2"/>
      <c r="U23" s="2"/>
      <c r="V23" s="2"/>
      <c r="W23" s="2"/>
      <c r="X23" s="2"/>
      <c r="Y23" s="2"/>
      <c r="Z23" s="2"/>
      <c r="AA23" s="2"/>
      <c r="AB23" s="2"/>
      <c r="AC23" s="2"/>
      <c r="AD23" s="2"/>
      <c r="AE23" s="2310" t="s">
        <v>3648</v>
      </c>
      <c r="AF23" s="2304" t="s">
        <v>3649</v>
      </c>
      <c r="AG23" s="2"/>
      <c r="AH23" s="2"/>
      <c r="AI23" s="2"/>
      <c r="AJ23" s="2"/>
      <c r="AK23" s="2"/>
      <c r="AL23" s="2311" t="s">
        <v>3650</v>
      </c>
      <c r="AM23" s="2312" t="s">
        <v>3651</v>
      </c>
      <c r="AN23" s="2" t="s">
        <v>3652</v>
      </c>
      <c r="AO23" s="2"/>
      <c r="AP23" s="2"/>
      <c r="AQ23" s="2"/>
      <c r="AR23" s="2"/>
      <c r="AS23" s="2"/>
      <c r="AT23" s="2"/>
      <c r="AU23" s="2313" t="s">
        <v>3653</v>
      </c>
      <c r="AV23" s="2"/>
      <c r="AW23" s="2"/>
      <c r="AX23" s="2"/>
      <c r="AY23" s="2"/>
      <c r="AZ23" s="2"/>
      <c r="BA23" s="2"/>
      <c r="BB23" s="2"/>
      <c r="BC23" s="2243"/>
      <c r="BD23" s="2243"/>
      <c r="BE23" s="197">
        <v>1</v>
      </c>
      <c r="BF23" s="2254"/>
      <c r="BG23" s="2254"/>
    </row>
    <row r="24" spans="2:59" ht="23.25">
      <c r="B24" s="2"/>
      <c r="C24" s="2"/>
      <c r="D24" s="2"/>
      <c r="E24" s="2"/>
      <c r="F24" s="2"/>
      <c r="G24" s="2"/>
      <c r="H24" s="2"/>
      <c r="I24" s="2"/>
      <c r="J24" s="2"/>
      <c r="K24" s="2"/>
      <c r="L24" s="2"/>
      <c r="M24" s="2"/>
      <c r="N24" s="2"/>
      <c r="O24" s="2"/>
      <c r="P24" s="2"/>
      <c r="Q24" s="2"/>
      <c r="R24" s="2"/>
      <c r="S24" s="2246" t="s">
        <v>3654</v>
      </c>
      <c r="T24" s="2"/>
      <c r="U24" s="2"/>
      <c r="V24" s="2"/>
      <c r="W24" s="2"/>
      <c r="X24" s="2"/>
      <c r="Y24" s="2"/>
      <c r="Z24" s="2"/>
      <c r="AA24" s="2"/>
      <c r="AB24" s="2"/>
      <c r="AC24" s="2"/>
      <c r="AD24" s="2"/>
      <c r="AE24" s="2314" t="s">
        <v>3655</v>
      </c>
      <c r="AF24" s="2"/>
      <c r="AG24" s="2"/>
      <c r="AH24" s="2"/>
      <c r="AI24" s="2"/>
      <c r="AJ24" s="2"/>
      <c r="AK24" s="2"/>
      <c r="AL24" s="2311" t="s">
        <v>3656</v>
      </c>
      <c r="AM24" s="2315" t="s">
        <v>3657</v>
      </c>
      <c r="AN24" s="2316" t="s">
        <v>3658</v>
      </c>
      <c r="AO24" s="2"/>
      <c r="AP24" s="2"/>
      <c r="AQ24" s="2"/>
      <c r="AR24" s="2"/>
      <c r="AS24" s="2"/>
      <c r="AT24" s="2"/>
      <c r="AU24" s="2317" t="s">
        <v>3659</v>
      </c>
      <c r="AV24" s="2"/>
      <c r="AW24" s="2"/>
      <c r="AX24" s="2"/>
      <c r="AY24" s="2"/>
      <c r="AZ24" s="2"/>
      <c r="BA24" s="2"/>
      <c r="BB24" s="2"/>
      <c r="BC24" s="2243"/>
      <c r="BD24" s="2243"/>
      <c r="BE24" s="197">
        <v>1</v>
      </c>
      <c r="BF24" s="2254"/>
      <c r="BG24" s="2254"/>
    </row>
    <row r="25" spans="2:59">
      <c r="B25" s="2262"/>
      <c r="C25" s="2263"/>
      <c r="D25" s="2263"/>
      <c r="E25" s="2263"/>
      <c r="F25" s="2264"/>
      <c r="G25" s="2318"/>
      <c r="H25" s="2265"/>
      <c r="I25" s="2"/>
      <c r="J25" s="2"/>
      <c r="K25" s="2"/>
      <c r="L25" s="2"/>
      <c r="M25" s="2"/>
      <c r="N25" s="2"/>
      <c r="O25" s="2"/>
      <c r="P25" s="2"/>
      <c r="Q25" s="2"/>
      <c r="R25" s="2"/>
      <c r="S25" s="3" t="s">
        <v>3660</v>
      </c>
      <c r="T25" s="2"/>
      <c r="U25" s="2"/>
      <c r="V25" s="2"/>
      <c r="W25" s="2"/>
      <c r="X25" s="2"/>
      <c r="Y25" s="2"/>
      <c r="Z25" s="2"/>
      <c r="AA25" s="2"/>
      <c r="AB25" s="2"/>
      <c r="AC25" s="2"/>
      <c r="AD25" s="2"/>
      <c r="AE25" s="2319" t="s">
        <v>3661</v>
      </c>
      <c r="AF25" s="2"/>
      <c r="AG25" s="2"/>
      <c r="AH25" s="2"/>
      <c r="AI25" s="2"/>
      <c r="AJ25" s="2"/>
      <c r="AK25" s="2"/>
      <c r="AL25" s="2311" t="s">
        <v>3662</v>
      </c>
      <c r="AM25" s="2320" t="s">
        <v>184</v>
      </c>
      <c r="AN25" s="2316" t="s">
        <v>3663</v>
      </c>
      <c r="AO25" s="2"/>
      <c r="AP25" s="2"/>
      <c r="AQ25" s="2"/>
      <c r="AR25" s="2"/>
      <c r="AS25" s="2"/>
      <c r="AT25" s="2"/>
      <c r="AU25" s="2317" t="s">
        <v>3664</v>
      </c>
      <c r="AV25" s="2"/>
      <c r="AW25" s="2"/>
      <c r="AX25" s="2"/>
      <c r="AY25" s="2"/>
      <c r="AZ25" s="2"/>
      <c r="BA25" s="2"/>
      <c r="BB25" s="2"/>
      <c r="BC25" s="2243"/>
      <c r="BD25" s="2243"/>
      <c r="BE25" s="197">
        <v>1</v>
      </c>
      <c r="BF25" s="2254"/>
      <c r="BG25" s="2254"/>
    </row>
    <row r="26" spans="2:59" ht="15">
      <c r="B26" s="2270"/>
      <c r="C26" s="2"/>
      <c r="D26" s="2"/>
      <c r="E26" s="2"/>
      <c r="G26" s="191"/>
      <c r="H26" s="2272"/>
      <c r="I26" s="2"/>
      <c r="J26" s="2"/>
      <c r="K26" s="2"/>
      <c r="L26" s="2"/>
      <c r="M26" s="2"/>
      <c r="N26" s="2"/>
      <c r="O26" s="2"/>
      <c r="P26" s="2"/>
      <c r="Q26" s="2"/>
      <c r="R26" s="2"/>
      <c r="S26" s="2"/>
      <c r="T26" s="2"/>
      <c r="U26" s="2"/>
      <c r="V26" s="2"/>
      <c r="W26" s="2"/>
      <c r="X26" s="2"/>
      <c r="Y26" s="2"/>
      <c r="Z26" s="2"/>
      <c r="AA26" s="2"/>
      <c r="AB26" s="2"/>
      <c r="AC26" s="2"/>
      <c r="AD26" s="2"/>
      <c r="AF26" s="2"/>
      <c r="AG26" s="2"/>
      <c r="AH26" s="2"/>
      <c r="AI26" s="2"/>
      <c r="AJ26" s="2"/>
      <c r="AK26" s="2"/>
      <c r="AL26" s="2"/>
      <c r="AM26" s="2"/>
      <c r="AN26" s="2"/>
      <c r="AO26" s="2"/>
      <c r="AP26" s="2"/>
      <c r="AQ26" s="2"/>
      <c r="AR26" s="2"/>
      <c r="AS26" s="2"/>
      <c r="AT26" s="2"/>
      <c r="AU26" s="2"/>
      <c r="AV26" s="2"/>
      <c r="AW26" s="2"/>
      <c r="AX26" s="2"/>
      <c r="AY26" s="2"/>
      <c r="AZ26" s="2"/>
      <c r="BA26" s="2"/>
      <c r="BB26" s="2"/>
      <c r="BC26" s="2243"/>
      <c r="BD26" s="2243"/>
      <c r="BE26" s="197">
        <v>1</v>
      </c>
      <c r="BF26" s="2254"/>
      <c r="BG26" s="2254"/>
    </row>
    <row r="27" spans="2:59" ht="18.75">
      <c r="B27" s="2270"/>
      <c r="C27" s="2"/>
      <c r="D27" s="2"/>
      <c r="E27" s="2"/>
      <c r="G27" s="191"/>
      <c r="H27" s="2272"/>
      <c r="I27" s="2"/>
      <c r="J27" s="2"/>
      <c r="K27" s="2"/>
      <c r="L27" s="2"/>
      <c r="M27" s="2"/>
      <c r="N27" s="2"/>
      <c r="O27" s="2"/>
      <c r="P27" s="2"/>
      <c r="Q27" s="2"/>
      <c r="R27" s="2"/>
      <c r="S27" s="2261" t="s">
        <v>3665</v>
      </c>
      <c r="T27" s="2"/>
      <c r="U27" s="2"/>
      <c r="V27" s="2"/>
      <c r="W27" s="2"/>
      <c r="X27" s="2"/>
      <c r="Y27" s="2"/>
      <c r="Z27" s="2"/>
      <c r="AA27" s="2"/>
      <c r="AB27" s="2"/>
      <c r="AC27" s="2"/>
      <c r="AD27" s="2"/>
      <c r="AE27" s="2321" t="s">
        <v>3666</v>
      </c>
      <c r="AF27" s="2"/>
      <c r="AG27" s="2"/>
      <c r="AH27" s="2"/>
      <c r="AI27" s="2"/>
      <c r="AJ27" s="2"/>
      <c r="AK27" s="2"/>
      <c r="AL27" s="2252" t="s">
        <v>3667</v>
      </c>
      <c r="AM27" s="2"/>
      <c r="AN27" s="2"/>
      <c r="AO27" s="2"/>
      <c r="AP27" s="2"/>
      <c r="AQ27" s="2"/>
      <c r="AR27" s="2"/>
      <c r="AS27" s="2"/>
      <c r="AT27" s="2322" t="s">
        <v>3668</v>
      </c>
      <c r="AU27" s="17"/>
      <c r="AV27" s="17"/>
      <c r="AW27" s="2"/>
      <c r="AX27" s="2"/>
      <c r="AY27" s="2"/>
      <c r="AZ27" s="2"/>
      <c r="BA27" s="2"/>
      <c r="BB27" s="2"/>
      <c r="BC27" s="2243"/>
      <c r="BD27" s="2243"/>
      <c r="BE27" s="197">
        <v>1</v>
      </c>
      <c r="BF27" s="2254"/>
      <c r="BG27" s="2254"/>
    </row>
    <row r="28" spans="2:59">
      <c r="B28" s="2270"/>
      <c r="C28" s="2"/>
      <c r="D28" s="2"/>
      <c r="E28" s="2"/>
      <c r="G28" s="2323" t="s">
        <v>3669</v>
      </c>
      <c r="H28" s="2272"/>
      <c r="I28" s="2"/>
      <c r="J28" s="2"/>
      <c r="K28" s="2"/>
      <c r="L28" s="2"/>
      <c r="M28" s="2"/>
      <c r="N28" s="2"/>
      <c r="O28" s="2"/>
      <c r="P28" s="2"/>
      <c r="Q28" s="2"/>
      <c r="R28" s="2"/>
      <c r="S28" s="3" t="s">
        <v>3670</v>
      </c>
      <c r="T28" s="2"/>
      <c r="U28" s="2"/>
      <c r="V28" s="2"/>
      <c r="W28" s="2"/>
      <c r="X28" s="2"/>
      <c r="Y28" s="2"/>
      <c r="Z28" s="2"/>
      <c r="AA28" s="2"/>
      <c r="AB28" s="2"/>
      <c r="AC28" s="2"/>
      <c r="AD28" s="2"/>
      <c r="AE28" s="2324" t="s">
        <v>3554</v>
      </c>
      <c r="AF28" s="2255" t="s">
        <v>3671</v>
      </c>
      <c r="AG28" s="2"/>
      <c r="AH28" s="2"/>
      <c r="AI28" s="2"/>
      <c r="AJ28" s="2"/>
      <c r="AK28" s="2"/>
      <c r="AL28" s="2325" t="s">
        <v>3672</v>
      </c>
      <c r="AM28" s="2"/>
      <c r="AN28" s="2"/>
      <c r="AO28" s="2"/>
      <c r="AP28" s="2"/>
      <c r="AQ28" s="2"/>
      <c r="AR28" s="2"/>
      <c r="AS28" s="2"/>
      <c r="AT28" s="2286" t="s">
        <v>3673</v>
      </c>
      <c r="AU28" s="2326" t="s">
        <v>3674</v>
      </c>
      <c r="AV28" s="17"/>
      <c r="AW28" s="2"/>
      <c r="AX28" s="2"/>
      <c r="AY28" s="2"/>
      <c r="AZ28" s="2"/>
      <c r="BA28" s="2"/>
      <c r="BB28" s="2"/>
      <c r="BC28" s="2243"/>
      <c r="BD28" s="2243"/>
      <c r="BE28" s="197">
        <v>1</v>
      </c>
      <c r="BF28" s="2254"/>
      <c r="BG28" s="2254"/>
    </row>
    <row r="29" spans="2:59">
      <c r="B29" s="2270"/>
      <c r="C29" s="2"/>
      <c r="D29" s="2"/>
      <c r="E29" s="2"/>
      <c r="G29" s="2327" t="s">
        <v>3675</v>
      </c>
      <c r="H29" s="2272"/>
      <c r="I29" s="2"/>
      <c r="J29" s="2"/>
      <c r="K29" s="2"/>
      <c r="L29" s="2"/>
      <c r="M29" s="2"/>
      <c r="N29" s="2"/>
      <c r="O29" s="2"/>
      <c r="P29" s="2"/>
      <c r="Q29" s="2"/>
      <c r="R29" s="2"/>
      <c r="S29" s="3" t="s">
        <v>3676</v>
      </c>
      <c r="T29" s="2"/>
      <c r="U29" s="2"/>
      <c r="V29" s="2"/>
      <c r="W29" s="2"/>
      <c r="X29" s="2"/>
      <c r="Y29" s="2"/>
      <c r="Z29" s="2"/>
      <c r="AA29" s="2"/>
      <c r="AB29" s="2"/>
      <c r="AC29" s="2"/>
      <c r="AD29" s="2"/>
      <c r="AE29" s="2328" t="s">
        <v>3677</v>
      </c>
      <c r="AF29" s="2255" t="s">
        <v>3678</v>
      </c>
      <c r="AG29" s="2"/>
      <c r="AH29" s="2"/>
      <c r="AI29" s="2"/>
      <c r="AJ29" s="2"/>
      <c r="AK29" s="2"/>
      <c r="AL29" s="2325" t="s">
        <v>3679</v>
      </c>
      <c r="AM29" s="2"/>
      <c r="AN29" s="2"/>
      <c r="AO29" s="2"/>
      <c r="AP29" s="2"/>
      <c r="AQ29" s="2"/>
      <c r="AR29" s="2"/>
      <c r="AS29" s="2"/>
      <c r="AT29" s="17"/>
      <c r="AU29" s="2329" t="s">
        <v>3680</v>
      </c>
      <c r="AV29" s="17"/>
      <c r="AW29" s="2"/>
      <c r="AX29" s="2"/>
      <c r="AY29" s="2"/>
      <c r="AZ29" s="2"/>
      <c r="BA29" s="2"/>
      <c r="BB29" s="2"/>
      <c r="BC29" s="2243"/>
      <c r="BD29" s="2243"/>
      <c r="BE29" s="197">
        <v>1</v>
      </c>
      <c r="BF29" s="2254"/>
      <c r="BG29" s="2254"/>
    </row>
    <row r="30" spans="2:59">
      <c r="B30" s="2270"/>
      <c r="C30" s="2"/>
      <c r="D30" s="2"/>
      <c r="E30" s="2"/>
      <c r="G30" s="2330" t="s">
        <v>3681</v>
      </c>
      <c r="H30" s="2272"/>
      <c r="I30" s="2"/>
      <c r="J30" s="2"/>
      <c r="K30" s="2"/>
      <c r="L30" s="2"/>
      <c r="M30" s="2"/>
      <c r="N30" s="2"/>
      <c r="O30" s="2"/>
      <c r="P30" s="2"/>
      <c r="Q30" s="2"/>
      <c r="R30" s="2"/>
      <c r="S30" s="3" t="s">
        <v>3682</v>
      </c>
      <c r="T30" s="2"/>
      <c r="U30" s="2"/>
      <c r="V30" s="2"/>
      <c r="W30" s="2"/>
      <c r="X30" s="2"/>
      <c r="Y30" s="2"/>
      <c r="Z30" s="2"/>
      <c r="AA30" s="2"/>
      <c r="AB30" s="2"/>
      <c r="AC30" s="2"/>
      <c r="AD30" s="2"/>
      <c r="AE30" s="2331" t="s">
        <v>3648</v>
      </c>
      <c r="AF30" s="2255" t="s">
        <v>3683</v>
      </c>
      <c r="AG30" s="2"/>
      <c r="AH30" s="2"/>
      <c r="AI30" s="2"/>
      <c r="AJ30" s="2"/>
      <c r="AK30" s="2"/>
      <c r="AL30" s="2325" t="s">
        <v>3684</v>
      </c>
      <c r="AM30" s="2"/>
      <c r="AN30" s="2"/>
      <c r="AO30" s="2"/>
      <c r="AP30" s="2"/>
      <c r="AQ30" s="2"/>
      <c r="AR30" s="2"/>
      <c r="AS30" s="2"/>
      <c r="AT30" s="17"/>
      <c r="AU30" s="2317" t="s">
        <v>3685</v>
      </c>
      <c r="AV30" s="17"/>
      <c r="AW30" s="2"/>
      <c r="AX30" s="2"/>
      <c r="AY30" s="2"/>
      <c r="AZ30" s="2"/>
      <c r="BA30" s="2"/>
      <c r="BB30" s="2"/>
      <c r="BC30" s="2243"/>
      <c r="BD30" s="2243"/>
      <c r="BE30" s="197">
        <v>1</v>
      </c>
      <c r="BF30" s="2254"/>
      <c r="BG30" s="2254"/>
    </row>
    <row r="31" spans="2:59">
      <c r="B31" s="2270"/>
      <c r="C31" s="2"/>
      <c r="D31" s="2"/>
      <c r="E31" s="2"/>
      <c r="G31" s="2332" t="s">
        <v>3686</v>
      </c>
      <c r="H31" s="2272"/>
      <c r="I31" s="2"/>
      <c r="J31" s="2"/>
      <c r="K31" s="2"/>
      <c r="L31" s="2"/>
      <c r="M31" s="2"/>
      <c r="N31" s="2"/>
      <c r="O31" s="2"/>
      <c r="P31" s="2"/>
      <c r="Q31" s="2"/>
      <c r="R31" s="2"/>
      <c r="S31" s="3" t="s">
        <v>3687</v>
      </c>
      <c r="T31" s="2"/>
      <c r="U31" s="2"/>
      <c r="V31" s="2"/>
      <c r="W31" s="2"/>
      <c r="X31" s="2"/>
      <c r="Y31" s="2"/>
      <c r="Z31" s="2"/>
      <c r="AA31" s="2"/>
      <c r="AB31" s="2"/>
      <c r="AC31" s="2"/>
      <c r="AD31" s="2"/>
      <c r="AE31" s="2"/>
      <c r="AF31" s="2"/>
      <c r="AG31" s="2"/>
      <c r="AH31" s="2"/>
      <c r="AI31" s="2"/>
      <c r="AJ31" s="2"/>
      <c r="AK31" s="2"/>
      <c r="AL31" s="2"/>
      <c r="AM31" s="2"/>
      <c r="AN31" s="2"/>
      <c r="AO31" s="2"/>
      <c r="AP31" s="2"/>
      <c r="AQ31" s="2"/>
      <c r="AR31" s="2"/>
      <c r="AT31" s="2"/>
      <c r="AU31" s="2"/>
      <c r="AV31" s="2"/>
      <c r="AW31" s="2"/>
      <c r="AX31" s="2"/>
      <c r="AY31" s="2"/>
      <c r="AZ31" s="2"/>
      <c r="BA31" s="2"/>
      <c r="BB31" s="2"/>
      <c r="BC31" s="2243"/>
      <c r="BD31" s="2243"/>
      <c r="BE31" s="197">
        <v>1</v>
      </c>
      <c r="BF31" s="2254"/>
      <c r="BG31" s="2254"/>
    </row>
    <row r="32" spans="2:59" ht="18">
      <c r="B32" s="2270"/>
      <c r="C32" s="2"/>
      <c r="D32" s="2"/>
      <c r="E32" s="2"/>
      <c r="G32" s="191"/>
      <c r="H32" s="227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333" t="s">
        <v>3688</v>
      </c>
      <c r="AM32" s="2"/>
      <c r="AN32" s="2"/>
      <c r="AO32" s="2"/>
      <c r="AP32" s="2"/>
      <c r="AQ32" s="2"/>
      <c r="AR32" s="2"/>
      <c r="AT32" s="2334" t="s">
        <v>3689</v>
      </c>
      <c r="AU32" s="2335"/>
      <c r="AV32" s="2335"/>
      <c r="AW32" s="2"/>
      <c r="AX32" s="2"/>
      <c r="AY32" s="2"/>
      <c r="AZ32" s="2"/>
      <c r="BA32" s="2"/>
      <c r="BB32" s="2"/>
      <c r="BC32" s="2243"/>
      <c r="BD32" s="2243"/>
      <c r="BE32" s="197">
        <v>1</v>
      </c>
      <c r="BF32" s="2254"/>
      <c r="BG32" s="2254"/>
    </row>
    <row r="33" spans="2:59" ht="18">
      <c r="B33" s="2270"/>
      <c r="C33" s="2"/>
      <c r="D33" s="2"/>
      <c r="E33" s="2"/>
      <c r="G33" s="2336" t="s">
        <v>3690</v>
      </c>
      <c r="H33" s="2272" t="s">
        <v>15</v>
      </c>
      <c r="I33" s="2"/>
      <c r="J33" s="2"/>
      <c r="K33" s="2"/>
      <c r="L33" s="2"/>
      <c r="M33" s="2"/>
      <c r="N33" s="2"/>
      <c r="O33" s="2"/>
      <c r="P33" s="2"/>
      <c r="Q33" s="2337" t="s">
        <v>3691</v>
      </c>
      <c r="R33" s="2"/>
      <c r="S33" s="2261" t="s">
        <v>3692</v>
      </c>
      <c r="T33" s="2"/>
      <c r="U33" s="2"/>
      <c r="V33" s="2"/>
      <c r="W33" s="2"/>
      <c r="X33" s="2"/>
      <c r="Y33" s="2"/>
      <c r="Z33" s="2"/>
      <c r="AA33" s="2"/>
      <c r="AB33" s="2"/>
      <c r="AC33" s="2"/>
      <c r="AD33" s="2"/>
      <c r="AE33" s="2"/>
      <c r="AF33" s="2"/>
      <c r="AG33" s="2"/>
      <c r="AH33" s="2"/>
      <c r="AI33" s="2"/>
      <c r="AJ33" s="2"/>
      <c r="AK33" s="2"/>
      <c r="AL33" s="2" t="s">
        <v>3693</v>
      </c>
      <c r="AM33" s="2"/>
      <c r="AN33" s="2"/>
      <c r="AO33" s="2"/>
      <c r="AP33" s="2"/>
      <c r="AQ33" s="2"/>
      <c r="AR33" s="2"/>
      <c r="AT33" s="2338" t="s">
        <v>3694</v>
      </c>
      <c r="AU33" s="2339" t="s">
        <v>3695</v>
      </c>
      <c r="AV33" s="2335"/>
      <c r="AW33" s="2"/>
      <c r="AX33" s="2"/>
      <c r="AY33" s="2"/>
      <c r="AZ33" s="2"/>
      <c r="BA33" s="2"/>
      <c r="BB33" s="2"/>
      <c r="BC33" s="2243"/>
      <c r="BD33" s="2243"/>
      <c r="BE33" s="197">
        <v>1</v>
      </c>
      <c r="BF33" s="2254"/>
      <c r="BG33" s="2254"/>
    </row>
    <row r="34" spans="2:59">
      <c r="B34" s="2293"/>
      <c r="C34" s="15"/>
      <c r="D34" s="15"/>
      <c r="E34" s="15"/>
      <c r="F34" s="14"/>
      <c r="G34" s="14"/>
      <c r="H34" s="2294"/>
      <c r="I34" s="2"/>
      <c r="J34" s="2"/>
      <c r="K34" s="2"/>
      <c r="L34" s="2"/>
      <c r="M34" s="2"/>
      <c r="N34" s="2"/>
      <c r="O34" s="2"/>
      <c r="P34" s="2"/>
      <c r="Q34" s="2340" t="s">
        <v>3696</v>
      </c>
      <c r="R34" s="2"/>
      <c r="S34" s="3" t="s">
        <v>3697</v>
      </c>
      <c r="T34" s="2"/>
      <c r="U34" s="2"/>
      <c r="V34" s="2"/>
      <c r="W34" s="2"/>
      <c r="X34" s="2"/>
      <c r="Y34" s="2"/>
      <c r="Z34" s="2"/>
      <c r="AA34" s="2"/>
      <c r="AB34" s="2"/>
      <c r="AC34" s="2"/>
      <c r="AD34" s="2"/>
      <c r="AE34" s="2"/>
      <c r="AF34" s="2"/>
      <c r="AG34" s="2"/>
      <c r="AH34" s="2"/>
      <c r="AI34" s="2"/>
      <c r="AJ34" s="2"/>
      <c r="AK34" s="2"/>
      <c r="AL34" s="2" t="s">
        <v>3698</v>
      </c>
      <c r="AM34" s="2"/>
      <c r="AN34" s="2"/>
      <c r="AO34" s="2"/>
      <c r="AP34" s="2"/>
      <c r="AQ34" s="2"/>
      <c r="AR34" s="2"/>
      <c r="AT34" s="2335"/>
      <c r="AU34" s="2341" t="s">
        <v>3699</v>
      </c>
      <c r="AV34" s="2335"/>
      <c r="AW34" s="2"/>
      <c r="AX34" s="2"/>
      <c r="AY34" s="2"/>
      <c r="AZ34" s="2"/>
      <c r="BA34" s="2"/>
      <c r="BB34" s="2"/>
      <c r="BC34" s="2243"/>
      <c r="BD34" s="2243"/>
      <c r="BE34" s="197">
        <v>1</v>
      </c>
      <c r="BF34" s="2254"/>
      <c r="BG34" s="2254"/>
    </row>
    <row r="35" spans="2:59" ht="18.75">
      <c r="I35" s="2"/>
      <c r="J35" s="2"/>
      <c r="K35" s="2"/>
      <c r="L35" s="2"/>
      <c r="M35" s="2"/>
      <c r="N35" s="2"/>
      <c r="O35" s="2"/>
      <c r="P35" s="2"/>
      <c r="Q35" s="2342" t="s">
        <v>3700</v>
      </c>
      <c r="R35" s="2"/>
      <c r="S35" s="3" t="s">
        <v>3701</v>
      </c>
      <c r="T35" s="2"/>
      <c r="U35" s="2"/>
      <c r="V35" s="2"/>
      <c r="W35" s="2"/>
      <c r="X35" s="2"/>
      <c r="Y35" s="2"/>
      <c r="Z35" s="2"/>
      <c r="AA35" s="2"/>
      <c r="AB35" s="2"/>
      <c r="AC35" s="2"/>
      <c r="AD35" s="2343" t="s">
        <v>3702</v>
      </c>
      <c r="AE35" s="2"/>
      <c r="AF35" s="2"/>
      <c r="AG35" s="2"/>
      <c r="AH35" s="2"/>
      <c r="AI35" s="2"/>
      <c r="AJ35" s="2"/>
      <c r="AK35" s="2"/>
      <c r="AL35" s="2"/>
      <c r="AM35" s="2"/>
      <c r="AN35" s="2"/>
      <c r="AO35" s="2"/>
      <c r="AP35" s="2"/>
      <c r="AQ35" s="2"/>
      <c r="AR35" s="2"/>
      <c r="AT35" s="2335"/>
      <c r="AU35" s="2317" t="s">
        <v>3703</v>
      </c>
      <c r="AV35" s="2335"/>
      <c r="AW35" s="2"/>
      <c r="AX35" s="2"/>
      <c r="AY35" s="2"/>
      <c r="AZ35" s="2"/>
      <c r="BA35" s="2"/>
      <c r="BB35" s="2"/>
      <c r="BC35" s="2344"/>
      <c r="BD35" s="2344"/>
      <c r="BE35" s="197">
        <v>1</v>
      </c>
      <c r="BF35" s="2254"/>
      <c r="BG35" s="2254"/>
    </row>
    <row r="36" spans="2:59">
      <c r="B36" s="2262"/>
      <c r="C36" s="2263"/>
      <c r="D36" s="2263"/>
      <c r="E36" s="2263"/>
      <c r="F36" s="2264"/>
      <c r="G36" s="2318"/>
      <c r="H36" s="2265"/>
      <c r="I36" s="2"/>
      <c r="J36" s="2"/>
      <c r="K36" s="2"/>
      <c r="L36" s="2"/>
      <c r="M36" s="2"/>
      <c r="N36" s="2"/>
      <c r="O36" s="2"/>
      <c r="P36" s="2"/>
      <c r="Q36" s="2"/>
      <c r="R36" s="2"/>
      <c r="S36" s="3" t="s">
        <v>3704</v>
      </c>
      <c r="T36" s="2"/>
      <c r="U36" s="2"/>
      <c r="V36" s="2"/>
      <c r="W36" s="2"/>
      <c r="X36" s="2"/>
      <c r="Y36" s="2"/>
      <c r="Z36" s="2"/>
      <c r="AA36" s="2"/>
      <c r="AB36" s="2"/>
      <c r="AC36" s="2"/>
      <c r="AD36" s="2"/>
      <c r="AE36" s="2"/>
      <c r="AF36" s="2"/>
      <c r="AG36" s="2"/>
      <c r="AH36" s="2"/>
      <c r="AI36" s="2"/>
      <c r="AJ36" s="2"/>
      <c r="AK36" s="2"/>
      <c r="AL36" s="2"/>
      <c r="AM36" s="2"/>
      <c r="AN36" s="2"/>
      <c r="AO36" s="2"/>
      <c r="AP36" s="2"/>
      <c r="AQ36" s="2"/>
      <c r="AR36" s="2"/>
      <c r="AT36" s="2"/>
      <c r="AU36" s="2"/>
      <c r="AV36" s="2"/>
      <c r="AW36" s="2"/>
      <c r="AX36" s="2"/>
      <c r="AY36" s="2"/>
      <c r="AZ36" s="2"/>
      <c r="BA36" s="2"/>
      <c r="BB36" s="2"/>
      <c r="BC36" s="2345"/>
      <c r="BD36" s="2345"/>
      <c r="BE36" s="197">
        <v>1</v>
      </c>
      <c r="BF36" s="2254"/>
      <c r="BG36" s="2254"/>
    </row>
    <row r="37" spans="2:59" ht="18.75">
      <c r="B37" s="2270"/>
      <c r="C37" s="2"/>
      <c r="D37" s="2"/>
      <c r="E37" s="2"/>
      <c r="G37" s="191"/>
      <c r="H37" s="2272"/>
      <c r="I37" s="2"/>
      <c r="J37" s="2"/>
      <c r="K37" s="2"/>
      <c r="L37" s="2"/>
      <c r="M37" s="2"/>
      <c r="N37" s="2"/>
      <c r="O37" s="2"/>
      <c r="P37" s="2"/>
      <c r="Q37" s="2"/>
      <c r="R37" s="2"/>
      <c r="S37" s="3" t="s">
        <v>3705</v>
      </c>
      <c r="T37" s="2"/>
      <c r="U37" s="2"/>
      <c r="V37" s="2"/>
      <c r="W37" s="2"/>
      <c r="X37" s="2"/>
      <c r="Y37" s="2"/>
      <c r="Z37" s="2"/>
      <c r="AA37" s="2"/>
      <c r="AB37" s="2"/>
      <c r="AC37" s="2"/>
      <c r="AD37" s="2346" t="s">
        <v>3706</v>
      </c>
      <c r="AE37" s="2346" t="s">
        <v>3707</v>
      </c>
      <c r="AF37" s="2346" t="s">
        <v>3708</v>
      </c>
      <c r="AG37" s="2346" t="s">
        <v>3709</v>
      </c>
      <c r="AH37" s="2"/>
      <c r="AI37" s="2"/>
      <c r="AJ37" s="2"/>
      <c r="AK37" s="2"/>
      <c r="AL37" s="2250" t="s">
        <v>3710</v>
      </c>
      <c r="AM37" s="2"/>
      <c r="AN37" s="2"/>
      <c r="AO37" s="2"/>
      <c r="AP37" s="2"/>
      <c r="AQ37" s="2"/>
      <c r="AR37" s="2"/>
      <c r="AS37" s="2"/>
      <c r="AT37" s="2347" t="s">
        <v>3711</v>
      </c>
      <c r="AU37" s="2348"/>
      <c r="AV37" s="2348"/>
      <c r="AW37" s="2"/>
      <c r="AX37" s="2"/>
      <c r="AY37" s="2"/>
      <c r="AZ37" s="2"/>
      <c r="BA37" s="2"/>
      <c r="BB37" s="2"/>
      <c r="BC37" s="2345"/>
      <c r="BD37" s="2345"/>
      <c r="BE37" s="197">
        <v>1</v>
      </c>
      <c r="BF37" s="2254"/>
      <c r="BG37" s="2254"/>
    </row>
    <row r="38" spans="2:59">
      <c r="B38" s="2270"/>
      <c r="C38" s="2"/>
      <c r="D38" s="2"/>
      <c r="E38" s="2"/>
      <c r="G38" s="191"/>
      <c r="H38" s="2272"/>
      <c r="I38" s="2"/>
      <c r="J38" s="2"/>
      <c r="K38" s="2"/>
      <c r="L38" s="2"/>
      <c r="M38" s="2"/>
      <c r="N38" s="2"/>
      <c r="O38" s="2"/>
      <c r="P38" s="2"/>
      <c r="Q38" s="2"/>
      <c r="R38" s="2"/>
      <c r="S38" s="3" t="s">
        <v>3712</v>
      </c>
      <c r="T38" s="2"/>
      <c r="U38" s="2"/>
      <c r="V38" s="2"/>
      <c r="W38" s="2"/>
      <c r="X38" s="2"/>
      <c r="Y38" s="2"/>
      <c r="Z38" s="2"/>
      <c r="AA38" s="2"/>
      <c r="AB38" s="2"/>
      <c r="AC38" s="2"/>
      <c r="AD38" s="2349" t="s">
        <v>3713</v>
      </c>
      <c r="AE38" s="2284"/>
      <c r="AF38" s="2284"/>
      <c r="AG38" s="2284"/>
      <c r="AH38" s="2"/>
      <c r="AI38" s="2"/>
      <c r="AJ38" s="2"/>
      <c r="AK38" s="2"/>
      <c r="AL38" s="2"/>
      <c r="AM38" s="2"/>
      <c r="AN38" s="2"/>
      <c r="AO38" s="2"/>
      <c r="AP38" s="2"/>
      <c r="AQ38" s="2"/>
      <c r="AR38" s="2"/>
      <c r="AS38" s="2"/>
      <c r="AT38" s="2350" t="s">
        <v>3714</v>
      </c>
      <c r="AU38" s="2351" t="s">
        <v>3715</v>
      </c>
      <c r="AV38" s="2348"/>
      <c r="AW38" s="2"/>
      <c r="AX38" s="2"/>
      <c r="AY38" s="2"/>
      <c r="AZ38" s="2"/>
      <c r="BA38" s="2"/>
      <c r="BB38" s="2"/>
      <c r="BC38" s="2345"/>
      <c r="BD38" s="2345"/>
      <c r="BE38" s="197">
        <v>1</v>
      </c>
      <c r="BF38" s="2254"/>
      <c r="BG38" s="2254"/>
    </row>
    <row r="39" spans="2:59">
      <c r="B39" s="2270"/>
      <c r="C39" s="2"/>
      <c r="D39" s="2"/>
      <c r="E39" s="2"/>
      <c r="G39" s="2352" t="s">
        <v>3716</v>
      </c>
      <c r="H39" s="2272"/>
      <c r="I39" s="2"/>
      <c r="J39" s="2"/>
      <c r="K39" s="2"/>
      <c r="L39" s="2"/>
      <c r="M39" s="2"/>
      <c r="N39" s="2"/>
      <c r="O39" s="2"/>
      <c r="P39" s="2"/>
      <c r="Q39" s="2"/>
      <c r="R39" s="2"/>
      <c r="S39" s="3" t="s">
        <v>3717</v>
      </c>
      <c r="T39" s="2"/>
      <c r="U39" s="2"/>
      <c r="V39" s="2"/>
      <c r="W39" s="2"/>
      <c r="X39" s="2"/>
      <c r="Y39" s="2"/>
      <c r="Z39" s="2"/>
      <c r="AA39" s="2"/>
      <c r="AB39" s="2"/>
      <c r="AC39" s="2"/>
      <c r="AD39" s="2"/>
      <c r="AE39" s="2"/>
      <c r="AF39" s="2"/>
      <c r="AG39" s="2"/>
      <c r="AH39" s="2"/>
      <c r="AI39" s="2"/>
      <c r="AJ39" s="2"/>
      <c r="AK39" s="2"/>
      <c r="AL39" s="2353" t="s">
        <v>3718</v>
      </c>
      <c r="AM39" s="2"/>
      <c r="AN39" s="2"/>
      <c r="AO39" s="2"/>
      <c r="AP39" s="2"/>
      <c r="AQ39" s="2"/>
      <c r="AR39" s="2"/>
      <c r="AS39" s="2"/>
      <c r="AT39" s="2348"/>
      <c r="AU39" s="2351" t="s">
        <v>3719</v>
      </c>
      <c r="AV39" s="2348"/>
      <c r="AW39" s="2"/>
      <c r="AX39" s="2"/>
      <c r="AY39" s="2"/>
      <c r="AZ39" s="2"/>
      <c r="BA39" s="2"/>
      <c r="BB39" s="2"/>
      <c r="BC39" s="2345"/>
      <c r="BD39" s="2345"/>
      <c r="BE39" s="197">
        <v>1</v>
      </c>
      <c r="BF39" s="2254"/>
      <c r="BG39" s="2254"/>
    </row>
    <row r="40" spans="2:59">
      <c r="B40" s="2270"/>
      <c r="C40" s="2"/>
      <c r="D40" s="2"/>
      <c r="E40" s="2"/>
      <c r="G40" s="2354" t="s">
        <v>3720</v>
      </c>
      <c r="H40" s="2272"/>
      <c r="I40" s="2"/>
      <c r="J40" s="2"/>
      <c r="K40" s="2"/>
      <c r="L40" s="2"/>
      <c r="M40" s="2"/>
      <c r="N40" s="2"/>
      <c r="O40" s="2"/>
      <c r="P40" s="2"/>
      <c r="Q40" s="2"/>
      <c r="R40" s="2"/>
      <c r="S40" s="3" t="s">
        <v>3721</v>
      </c>
      <c r="T40" s="2"/>
      <c r="U40" s="2"/>
      <c r="V40" s="2"/>
      <c r="W40" s="2"/>
      <c r="X40" s="2"/>
      <c r="Y40" s="2"/>
      <c r="Z40" s="2"/>
      <c r="AA40" s="2"/>
      <c r="AB40" s="2"/>
      <c r="AC40" s="2"/>
      <c r="AD40" s="2349" t="s">
        <v>3722</v>
      </c>
      <c r="AE40" s="2355"/>
      <c r="AF40" s="2355"/>
      <c r="AG40" s="2355"/>
      <c r="AH40" s="2"/>
      <c r="AI40" s="2"/>
      <c r="AJ40" s="2"/>
      <c r="AK40" s="2"/>
      <c r="AL40" s="2353" t="s">
        <v>3723</v>
      </c>
      <c r="AM40" s="2"/>
      <c r="AN40" s="2"/>
      <c r="AO40" s="2"/>
      <c r="AP40" s="2"/>
      <c r="AQ40" s="2"/>
      <c r="AR40" s="2"/>
      <c r="AS40" s="2"/>
      <c r="AT40" s="2348"/>
      <c r="AU40" s="2317" t="s">
        <v>3724</v>
      </c>
      <c r="AV40" s="2348"/>
      <c r="AW40" s="2"/>
      <c r="AX40" s="2"/>
      <c r="AY40" s="2"/>
      <c r="AZ40" s="2"/>
      <c r="BA40" s="2"/>
      <c r="BB40" s="2"/>
      <c r="BC40" s="2345"/>
      <c r="BD40" s="2345"/>
      <c r="BE40" s="197">
        <v>1</v>
      </c>
      <c r="BF40" s="2254"/>
      <c r="BG40" s="2254"/>
    </row>
    <row r="41" spans="2:59" ht="15">
      <c r="B41" s="2270"/>
      <c r="C41" s="2"/>
      <c r="D41" s="2"/>
      <c r="E41" s="2"/>
      <c r="G41" s="2356" t="s">
        <v>3725</v>
      </c>
      <c r="H41" s="227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353" t="s">
        <v>3726</v>
      </c>
      <c r="AM41" s="2"/>
      <c r="AN41" s="2"/>
      <c r="AO41" s="2"/>
      <c r="AP41" s="2"/>
      <c r="AQ41" s="2"/>
      <c r="AR41" s="2"/>
      <c r="AS41" s="2"/>
      <c r="AT41" s="2348"/>
      <c r="AU41" s="2317" t="s">
        <v>3727</v>
      </c>
      <c r="AV41" s="2348"/>
      <c r="AW41" s="2"/>
      <c r="AX41" s="2"/>
      <c r="AY41" s="2"/>
      <c r="AZ41" s="2"/>
      <c r="BA41" s="2"/>
      <c r="BB41" s="2"/>
      <c r="BC41" s="2345"/>
      <c r="BD41" s="2345"/>
      <c r="BE41" s="197">
        <v>1</v>
      </c>
      <c r="BF41" s="2254"/>
      <c r="BG41" s="2254"/>
    </row>
    <row r="42" spans="2:59" ht="18">
      <c r="B42" s="2270"/>
      <c r="C42" s="2"/>
      <c r="D42" s="2"/>
      <c r="E42" s="2"/>
      <c r="G42" s="2357" t="s">
        <v>3728</v>
      </c>
      <c r="H42" s="2272"/>
      <c r="I42" s="2"/>
      <c r="J42" s="2"/>
      <c r="K42" s="2"/>
      <c r="L42" s="2"/>
      <c r="M42" s="2"/>
      <c r="N42" s="2"/>
      <c r="O42" s="2"/>
      <c r="P42" s="2"/>
      <c r="Q42" s="2"/>
      <c r="R42" s="2"/>
      <c r="S42" s="2261" t="s">
        <v>3729</v>
      </c>
      <c r="T42" s="2"/>
      <c r="U42" s="2"/>
      <c r="V42" s="2"/>
      <c r="W42" s="2"/>
      <c r="X42" s="2"/>
      <c r="Y42" s="2"/>
      <c r="Z42" s="2"/>
      <c r="AA42" s="2"/>
      <c r="AB42" s="2"/>
      <c r="AC42" s="2"/>
      <c r="AD42" s="2349" t="s">
        <v>3730</v>
      </c>
      <c r="AE42" s="2355"/>
      <c r="AF42" s="2355"/>
      <c r="AG42" s="2355"/>
      <c r="AH42" s="2"/>
      <c r="AI42" s="2"/>
      <c r="AJ42" s="2"/>
      <c r="AK42" s="2"/>
      <c r="AL42" s="2353" t="s">
        <v>3731</v>
      </c>
      <c r="AM42" s="2"/>
      <c r="AN42" s="2"/>
      <c r="AO42" s="2"/>
      <c r="AP42" s="2"/>
      <c r="AQ42" s="2"/>
      <c r="AR42" s="2"/>
      <c r="AS42" s="2"/>
      <c r="AT42" s="2"/>
      <c r="AU42" s="2"/>
      <c r="AV42" s="2"/>
      <c r="AW42" s="2"/>
      <c r="AX42" s="2"/>
      <c r="AY42" s="2"/>
      <c r="AZ42" s="2"/>
      <c r="BA42" s="2"/>
      <c r="BB42" s="2"/>
      <c r="BC42" s="2345"/>
      <c r="BD42" s="2345"/>
      <c r="BE42" s="197">
        <v>1</v>
      </c>
      <c r="BF42" s="2254"/>
      <c r="BG42" s="2254"/>
    </row>
    <row r="43" spans="2:59" ht="18">
      <c r="B43" s="2270"/>
      <c r="C43" s="2"/>
      <c r="D43" s="2"/>
      <c r="E43" s="2"/>
      <c r="G43" s="191"/>
      <c r="H43" s="2272"/>
      <c r="I43" s="2"/>
      <c r="J43" s="2"/>
      <c r="K43" s="2"/>
      <c r="L43" s="2"/>
      <c r="M43" s="2"/>
      <c r="N43" s="2"/>
      <c r="O43" s="2"/>
      <c r="P43" s="2"/>
      <c r="Q43" s="2"/>
      <c r="R43" s="2"/>
      <c r="S43" s="3" t="s">
        <v>3732</v>
      </c>
      <c r="T43" s="2"/>
      <c r="U43" s="2"/>
      <c r="V43" s="2"/>
      <c r="W43" s="2"/>
      <c r="X43" s="2"/>
      <c r="Y43" s="2"/>
      <c r="Z43" s="2"/>
      <c r="AA43" s="2"/>
      <c r="AB43" s="2"/>
      <c r="AC43" s="2"/>
      <c r="AD43" s="2"/>
      <c r="AE43" s="2"/>
      <c r="AF43" s="2"/>
      <c r="AG43" s="2"/>
      <c r="AH43" s="2"/>
      <c r="AI43" s="2"/>
      <c r="AJ43" s="2"/>
      <c r="AK43" s="2"/>
      <c r="AL43" s="2353" t="s">
        <v>3733</v>
      </c>
      <c r="AM43" s="2"/>
      <c r="AN43" s="2"/>
      <c r="AO43" s="2"/>
      <c r="AP43" s="2"/>
      <c r="AQ43" s="2"/>
      <c r="AR43" s="2"/>
      <c r="AS43" s="2"/>
      <c r="AT43" s="2358" t="s">
        <v>3734</v>
      </c>
      <c r="AU43" s="2359"/>
      <c r="AV43" s="2359"/>
      <c r="AW43" s="2359"/>
      <c r="AX43" s="2359"/>
      <c r="AY43" s="2"/>
      <c r="AZ43" s="2"/>
      <c r="BA43" s="2"/>
      <c r="BB43" s="2"/>
      <c r="BC43" s="2345"/>
      <c r="BD43" s="2345"/>
      <c r="BE43" s="197">
        <v>1</v>
      </c>
      <c r="BF43" s="2254"/>
      <c r="BG43" s="2254"/>
    </row>
    <row r="44" spans="2:59">
      <c r="B44" s="2270"/>
      <c r="C44" s="2"/>
      <c r="D44" s="2"/>
      <c r="E44" s="2"/>
      <c r="G44" s="2336" t="s">
        <v>3735</v>
      </c>
      <c r="H44" s="2272" t="s">
        <v>15</v>
      </c>
      <c r="I44" s="2"/>
      <c r="J44" s="2"/>
      <c r="K44" s="2"/>
      <c r="L44" s="2"/>
      <c r="M44" s="2"/>
      <c r="N44" s="2"/>
      <c r="O44" s="2"/>
      <c r="P44" s="2"/>
      <c r="Q44" s="2"/>
      <c r="R44" s="2"/>
      <c r="S44" s="3" t="s">
        <v>3736</v>
      </c>
      <c r="T44" s="2"/>
      <c r="U44" s="2"/>
      <c r="V44" s="2"/>
      <c r="W44" s="2"/>
      <c r="X44" s="2"/>
      <c r="Y44" s="2"/>
      <c r="Z44" s="2"/>
      <c r="AA44" s="2"/>
      <c r="AB44" s="2"/>
      <c r="AC44" s="2"/>
      <c r="AD44" s="2349" t="s">
        <v>3737</v>
      </c>
      <c r="AE44" s="2355"/>
      <c r="AF44" s="2355"/>
      <c r="AG44" s="2355"/>
      <c r="AH44" s="2"/>
      <c r="AI44" s="2"/>
      <c r="AJ44" s="2"/>
      <c r="AK44" s="2"/>
      <c r="AL44" s="2"/>
      <c r="AM44" s="2"/>
      <c r="AN44" s="2"/>
      <c r="AO44" s="2"/>
      <c r="AP44" s="2"/>
      <c r="AQ44" s="2"/>
      <c r="AR44" s="2"/>
      <c r="AS44" s="2"/>
      <c r="AT44" s="2360" t="s">
        <v>3738</v>
      </c>
      <c r="AU44" s="2361" t="s">
        <v>3739</v>
      </c>
      <c r="AV44" s="2359"/>
      <c r="AW44" s="2359"/>
      <c r="AX44" s="2359"/>
      <c r="AY44" s="2"/>
      <c r="AZ44" s="2"/>
      <c r="BA44" s="2"/>
      <c r="BB44" s="2"/>
      <c r="BC44" s="2345"/>
      <c r="BD44" s="2345"/>
      <c r="BE44" s="197">
        <v>1</v>
      </c>
      <c r="BF44" s="2254"/>
      <c r="BG44" s="2254"/>
    </row>
    <row r="45" spans="2:59">
      <c r="B45" s="2293"/>
      <c r="C45" s="15"/>
      <c r="D45" s="15"/>
      <c r="E45" s="15"/>
      <c r="F45" s="14"/>
      <c r="G45" s="14"/>
      <c r="H45" s="2294"/>
      <c r="I45" s="2"/>
      <c r="J45" s="2"/>
      <c r="K45" s="2"/>
      <c r="L45" s="2"/>
      <c r="M45" s="2"/>
      <c r="N45" s="2"/>
      <c r="O45" s="2"/>
      <c r="P45" s="2"/>
      <c r="Q45" s="2"/>
      <c r="R45" s="2"/>
      <c r="S45" s="3" t="s">
        <v>3740</v>
      </c>
      <c r="T45" s="2"/>
      <c r="U45" s="2"/>
      <c r="V45" s="2"/>
      <c r="W45" s="2"/>
      <c r="X45" s="2"/>
      <c r="Y45" s="2"/>
      <c r="Z45" s="2"/>
      <c r="AA45" s="2"/>
      <c r="AB45" s="2"/>
      <c r="AC45" s="2"/>
      <c r="AD45" s="2"/>
      <c r="AE45" s="2"/>
      <c r="AF45" s="2"/>
      <c r="AG45" s="2"/>
      <c r="AH45" s="2"/>
      <c r="AI45" s="2"/>
      <c r="AJ45" s="2"/>
      <c r="AK45" s="2"/>
      <c r="AL45" s="2333" t="s">
        <v>3688</v>
      </c>
      <c r="AM45" s="2"/>
      <c r="AN45" s="2"/>
      <c r="AO45" s="2"/>
      <c r="AP45" s="2"/>
      <c r="AQ45" s="2"/>
      <c r="AR45" s="2"/>
      <c r="AS45" s="2"/>
      <c r="AT45" s="2359"/>
      <c r="AU45" s="2361" t="s">
        <v>3741</v>
      </c>
      <c r="AV45" s="2359"/>
      <c r="AW45" s="2359"/>
      <c r="AX45" s="2359"/>
      <c r="AY45" s="2"/>
      <c r="AZ45" s="2"/>
      <c r="BA45" s="2"/>
      <c r="BB45" s="2"/>
      <c r="BC45" s="2345"/>
      <c r="BD45" s="2345"/>
      <c r="BE45" s="197">
        <v>1</v>
      </c>
      <c r="BF45" s="2254"/>
      <c r="BG45" s="2254"/>
    </row>
    <row r="46" spans="2:59">
      <c r="I46" s="2"/>
      <c r="J46" s="2"/>
      <c r="K46" s="2"/>
      <c r="L46" s="2"/>
      <c r="M46" s="2"/>
      <c r="N46" s="2"/>
      <c r="O46" s="2"/>
      <c r="P46" s="2"/>
      <c r="Q46" s="2"/>
      <c r="R46" s="2"/>
      <c r="S46" s="3" t="s">
        <v>3742</v>
      </c>
      <c r="T46" s="2"/>
      <c r="U46" s="2"/>
      <c r="V46" s="2"/>
      <c r="W46" s="2"/>
      <c r="X46" s="2"/>
      <c r="Y46" s="2"/>
      <c r="Z46" s="2"/>
      <c r="AA46" s="2"/>
      <c r="AB46" s="2"/>
      <c r="AC46" s="2"/>
      <c r="AD46" s="2349" t="s">
        <v>3743</v>
      </c>
      <c r="AE46" s="2355"/>
      <c r="AF46" s="2355"/>
      <c r="AG46" s="2355"/>
      <c r="AH46" s="2"/>
      <c r="AI46" s="2"/>
      <c r="AJ46" s="2"/>
      <c r="AK46" s="2"/>
      <c r="AL46" s="2" t="s">
        <v>3693</v>
      </c>
      <c r="AM46" s="2"/>
      <c r="AN46" s="2"/>
      <c r="AO46" s="2"/>
      <c r="AP46" s="2"/>
      <c r="AQ46" s="2"/>
      <c r="AR46" s="2"/>
      <c r="AS46" s="2"/>
      <c r="AT46" s="2"/>
      <c r="AU46" s="2260" t="s">
        <v>3744</v>
      </c>
      <c r="AV46" s="2"/>
      <c r="AW46" s="2"/>
      <c r="AX46" s="2"/>
      <c r="AY46" s="2"/>
      <c r="AZ46" s="2"/>
      <c r="BA46" s="2"/>
      <c r="BB46" s="2"/>
      <c r="BC46" s="2345"/>
      <c r="BD46" s="2345"/>
      <c r="BE46" s="197">
        <v>1</v>
      </c>
      <c r="BF46" s="2254"/>
      <c r="BG46" s="2254"/>
    </row>
    <row r="47" spans="2:59" ht="15">
      <c r="B47" s="2262"/>
      <c r="C47" s="2263"/>
      <c r="D47" s="2263"/>
      <c r="E47" s="2263"/>
      <c r="F47" s="2264"/>
      <c r="G47" s="2318"/>
      <c r="H47" s="2265"/>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t="s">
        <v>3698</v>
      </c>
      <c r="AM47" s="2"/>
      <c r="AN47" s="2"/>
      <c r="AO47" s="2"/>
      <c r="AP47" s="2"/>
      <c r="AQ47" s="2"/>
      <c r="AR47" s="2"/>
      <c r="AS47" s="2"/>
      <c r="AT47" s="2"/>
      <c r="AU47" s="2"/>
      <c r="AV47" s="2"/>
      <c r="AW47" s="2"/>
      <c r="AX47" s="2"/>
      <c r="AY47" s="2"/>
      <c r="AZ47" s="2"/>
      <c r="BA47" s="2"/>
      <c r="BB47" s="2"/>
      <c r="BC47" s="2345"/>
      <c r="BD47" s="2345"/>
      <c r="BE47" s="197">
        <v>1</v>
      </c>
      <c r="BF47" s="2254"/>
      <c r="BG47" s="2254"/>
    </row>
    <row r="48" spans="2:59" ht="18">
      <c r="B48" s="2270"/>
      <c r="C48" s="2"/>
      <c r="D48" s="2"/>
      <c r="E48" s="2"/>
      <c r="G48" s="191"/>
      <c r="H48" s="2272"/>
      <c r="I48" s="2"/>
      <c r="J48" s="2"/>
      <c r="K48" s="2"/>
      <c r="L48" s="2362" t="s">
        <v>3745</v>
      </c>
      <c r="M48" s="2"/>
      <c r="N48" s="2"/>
      <c r="O48" s="2"/>
      <c r="P48" s="2"/>
      <c r="Q48" s="2"/>
      <c r="R48" s="2"/>
      <c r="S48" s="2261" t="s">
        <v>3746</v>
      </c>
      <c r="T48" s="2"/>
      <c r="U48" s="2"/>
      <c r="V48" s="2"/>
      <c r="W48" s="2"/>
      <c r="X48" s="2"/>
      <c r="Y48" s="2"/>
      <c r="Z48" s="2"/>
      <c r="AA48" s="2"/>
      <c r="AB48" s="2"/>
      <c r="AC48" s="2"/>
      <c r="AD48" s="2349" t="s">
        <v>3747</v>
      </c>
      <c r="AE48" s="2355"/>
      <c r="AF48" s="2355"/>
      <c r="AG48" s="2355"/>
      <c r="AH48" s="2"/>
      <c r="AI48" s="2"/>
      <c r="AJ48" s="2"/>
      <c r="AK48" s="2"/>
      <c r="AL48" s="2"/>
      <c r="AM48" s="2"/>
      <c r="AN48" s="2"/>
      <c r="AO48" s="2"/>
      <c r="AP48" s="2"/>
      <c r="AQ48" s="2"/>
      <c r="AR48" s="2"/>
      <c r="AS48" s="2"/>
      <c r="AT48" s="2363" t="s">
        <v>3748</v>
      </c>
      <c r="AU48" s="2364"/>
      <c r="AV48" s="2364"/>
      <c r="AW48" s="2364"/>
      <c r="AX48" s="2364"/>
      <c r="AY48" s="2"/>
      <c r="AZ48" s="2"/>
      <c r="BA48" s="2"/>
      <c r="BB48" s="2"/>
      <c r="BC48" s="2345"/>
      <c r="BD48" s="2345"/>
      <c r="BE48" s="197">
        <v>1</v>
      </c>
      <c r="BF48" s="2254"/>
      <c r="BG48" s="2254"/>
    </row>
    <row r="49" spans="2:65">
      <c r="B49" s="2270"/>
      <c r="C49" s="2"/>
      <c r="D49" s="2"/>
      <c r="E49" s="2"/>
      <c r="G49" s="191"/>
      <c r="H49" s="2272"/>
      <c r="I49" s="2"/>
      <c r="J49" s="2"/>
      <c r="K49" s="2"/>
      <c r="L49" s="2365" t="s">
        <v>3749</v>
      </c>
      <c r="M49" s="2"/>
      <c r="N49" s="2"/>
      <c r="O49" s="2"/>
      <c r="P49" s="2"/>
      <c r="Q49" s="2"/>
      <c r="R49" s="2"/>
      <c r="S49" s="3" t="s">
        <v>3750</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366" t="s">
        <v>3751</v>
      </c>
      <c r="AU49" s="2367" t="s">
        <v>3752</v>
      </c>
      <c r="AV49" s="2364"/>
      <c r="AW49" s="2364"/>
      <c r="AX49" s="2364"/>
      <c r="AY49" s="2"/>
      <c r="AZ49" s="2"/>
      <c r="BA49" s="2"/>
      <c r="BB49" s="2"/>
      <c r="BC49" s="2345"/>
      <c r="BD49" s="2345"/>
      <c r="BE49" s="197">
        <v>1</v>
      </c>
      <c r="BF49" s="2254"/>
      <c r="BG49" s="2254"/>
    </row>
    <row r="50" spans="2:65">
      <c r="B50" s="2270"/>
      <c r="C50" s="2"/>
      <c r="D50" s="2"/>
      <c r="E50" s="2"/>
      <c r="G50" s="2368" t="s">
        <v>3753</v>
      </c>
      <c r="H50" s="2272"/>
      <c r="I50" s="2"/>
      <c r="J50" s="2"/>
      <c r="K50" s="2"/>
      <c r="L50" s="2362" t="s">
        <v>3754</v>
      </c>
      <c r="M50" s="2"/>
      <c r="N50" s="2"/>
      <c r="O50" s="2"/>
      <c r="P50" s="2"/>
      <c r="Q50" s="2"/>
      <c r="R50" s="2"/>
      <c r="S50" s="3" t="s">
        <v>3755</v>
      </c>
      <c r="T50" s="2"/>
      <c r="U50" s="2"/>
      <c r="V50" s="2"/>
      <c r="W50" s="2"/>
      <c r="X50" s="2"/>
      <c r="Y50" s="2"/>
      <c r="Z50" s="2"/>
      <c r="AA50" s="2"/>
      <c r="AB50" s="2"/>
      <c r="AC50" s="2"/>
      <c r="AD50" s="2349" t="s">
        <v>3756</v>
      </c>
      <c r="AE50" s="2355"/>
      <c r="AF50" s="2355"/>
      <c r="AG50" s="2355"/>
      <c r="AH50" s="2"/>
      <c r="AI50" s="2"/>
      <c r="AJ50" s="2"/>
      <c r="AK50" s="2"/>
      <c r="AL50" s="2"/>
      <c r="AM50" s="2"/>
      <c r="AN50" s="2"/>
      <c r="AO50" s="2"/>
      <c r="AP50" s="2"/>
      <c r="AQ50" s="2"/>
      <c r="AR50" s="2"/>
      <c r="AS50" s="2"/>
      <c r="AT50" s="2364"/>
      <c r="AU50" s="2367" t="s">
        <v>3757</v>
      </c>
      <c r="AV50" s="2364"/>
      <c r="AW50" s="2364"/>
      <c r="AX50" s="2364"/>
      <c r="AY50" s="2"/>
      <c r="AZ50" s="2"/>
      <c r="BA50" s="2"/>
      <c r="BB50" s="2"/>
      <c r="BC50" s="2345"/>
      <c r="BD50" s="2345"/>
      <c r="BE50" s="197">
        <v>1</v>
      </c>
    </row>
    <row r="51" spans="2:65">
      <c r="B51" s="2270"/>
      <c r="C51" s="2"/>
      <c r="D51" s="2"/>
      <c r="E51" s="2"/>
      <c r="G51" s="2369" t="s">
        <v>3758</v>
      </c>
      <c r="H51" s="2272"/>
      <c r="I51" s="2"/>
      <c r="J51" s="2"/>
      <c r="K51" s="2"/>
      <c r="L51" s="3" t="s">
        <v>3759</v>
      </c>
      <c r="M51" s="2"/>
      <c r="N51" s="2"/>
      <c r="O51" s="2"/>
      <c r="P51" s="2"/>
      <c r="Q51" s="2"/>
      <c r="R51" s="2"/>
      <c r="S51" s="2247" t="s">
        <v>3760</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370" t="s">
        <v>3761</v>
      </c>
      <c r="AV51" s="2"/>
      <c r="AW51" s="2"/>
      <c r="AX51" s="2"/>
      <c r="AY51" s="2"/>
      <c r="AZ51" s="2"/>
      <c r="BA51" s="2"/>
      <c r="BB51" s="2"/>
      <c r="BC51" s="2345"/>
      <c r="BD51" s="2345"/>
      <c r="BE51" s="197">
        <v>1</v>
      </c>
    </row>
    <row r="52" spans="2:65">
      <c r="B52" s="2270"/>
      <c r="C52" s="2"/>
      <c r="D52" s="2"/>
      <c r="E52" s="2"/>
      <c r="G52" s="2371" t="s">
        <v>3762</v>
      </c>
      <c r="H52" s="2272"/>
      <c r="I52" s="2"/>
      <c r="J52" s="2"/>
      <c r="K52" s="2"/>
      <c r="L52" s="2"/>
      <c r="M52" s="2"/>
      <c r="N52" s="2"/>
      <c r="O52" s="2"/>
      <c r="P52" s="2"/>
      <c r="Q52" s="2"/>
      <c r="R52" s="2"/>
      <c r="S52" s="2"/>
      <c r="T52" s="2"/>
      <c r="U52" s="2"/>
      <c r="V52" s="2"/>
      <c r="W52" s="2"/>
      <c r="X52" s="2"/>
      <c r="Y52" s="2"/>
      <c r="Z52" s="2"/>
      <c r="AA52" s="2"/>
      <c r="AB52" s="2"/>
      <c r="AC52" s="2"/>
      <c r="AD52" s="2349" t="s">
        <v>3763</v>
      </c>
      <c r="AE52" s="2355"/>
      <c r="AF52" s="2355"/>
      <c r="AG52" s="2355"/>
      <c r="AH52" s="2"/>
      <c r="AI52" s="2"/>
      <c r="AJ52" s="2"/>
      <c r="AK52" s="2"/>
      <c r="AL52" s="2"/>
      <c r="AM52" s="2"/>
      <c r="AN52" s="2"/>
      <c r="AO52" s="2"/>
      <c r="AP52" s="2"/>
      <c r="AQ52" s="2"/>
      <c r="AR52" s="2"/>
      <c r="AS52" s="2"/>
      <c r="AT52" s="2"/>
      <c r="AU52" s="2"/>
      <c r="AV52" s="2"/>
      <c r="AW52" s="2"/>
      <c r="AX52" s="2"/>
      <c r="AY52" s="2"/>
      <c r="AZ52" s="2"/>
      <c r="BA52" s="2"/>
      <c r="BB52" s="2"/>
      <c r="BC52" s="2345"/>
      <c r="BD52" s="2345"/>
      <c r="BE52" s="197">
        <v>1</v>
      </c>
    </row>
    <row r="53" spans="2:65" ht="18">
      <c r="B53" s="2270"/>
      <c r="C53" s="2"/>
      <c r="D53" s="2"/>
      <c r="E53" s="2"/>
      <c r="G53" s="2372" t="s">
        <v>3764</v>
      </c>
      <c r="H53" s="2272"/>
      <c r="I53" s="2"/>
      <c r="J53" s="2"/>
      <c r="K53" s="2"/>
      <c r="L53" s="2"/>
      <c r="M53" s="2"/>
      <c r="N53" s="2"/>
      <c r="O53" s="2"/>
      <c r="P53" s="2"/>
      <c r="Q53" s="2"/>
      <c r="R53" s="2"/>
      <c r="S53" s="2261" t="s">
        <v>3765</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373" t="s">
        <v>3766</v>
      </c>
      <c r="AU53" s="2374"/>
      <c r="AV53" s="2374"/>
      <c r="AW53" s="2374"/>
      <c r="AX53" s="2374"/>
      <c r="AY53" s="2"/>
      <c r="AZ53" s="2"/>
      <c r="BA53" s="2"/>
      <c r="BB53" s="2"/>
      <c r="BC53" s="2345"/>
      <c r="BD53" s="2345"/>
      <c r="BE53" s="197">
        <v>1</v>
      </c>
    </row>
    <row r="54" spans="2:65">
      <c r="B54" s="2270"/>
      <c r="C54" s="2"/>
      <c r="D54" s="2"/>
      <c r="E54" s="2"/>
      <c r="G54" s="191"/>
      <c r="H54" s="2272"/>
      <c r="I54" s="2"/>
      <c r="J54" s="2"/>
      <c r="K54" s="2"/>
      <c r="L54" s="2"/>
      <c r="M54" s="2"/>
      <c r="N54" s="2"/>
      <c r="O54" s="2"/>
      <c r="P54" s="2"/>
      <c r="Q54" s="2"/>
      <c r="R54" s="2"/>
      <c r="S54" s="3" t="s">
        <v>3767</v>
      </c>
      <c r="T54" s="2"/>
      <c r="U54" s="2"/>
      <c r="V54" s="2"/>
      <c r="W54" s="2"/>
      <c r="X54" s="2"/>
      <c r="Y54" s="2"/>
      <c r="Z54" s="2"/>
      <c r="AA54" s="2"/>
      <c r="AB54" s="2"/>
      <c r="AC54" s="2"/>
      <c r="AD54" s="2375" t="s">
        <v>3768</v>
      </c>
      <c r="AE54" s="2"/>
      <c r="AF54" s="2"/>
      <c r="AG54" s="2"/>
      <c r="AH54" s="2"/>
      <c r="AI54" s="2"/>
      <c r="AJ54" s="2"/>
      <c r="AK54" s="2"/>
      <c r="AL54" s="2"/>
      <c r="AM54" s="2"/>
      <c r="AN54" s="2"/>
      <c r="AO54" s="2"/>
      <c r="AP54" s="2"/>
      <c r="AQ54" s="2"/>
      <c r="AR54" s="2"/>
      <c r="AS54" s="2"/>
      <c r="AT54" s="2376" t="s">
        <v>3769</v>
      </c>
      <c r="AU54" s="2377" t="s">
        <v>3770</v>
      </c>
      <c r="AV54" s="2374"/>
      <c r="AW54" s="2374"/>
      <c r="AX54" s="2374"/>
      <c r="AY54" s="2"/>
      <c r="AZ54" s="2"/>
      <c r="BA54" s="2"/>
      <c r="BB54" s="2"/>
      <c r="BC54" s="2345"/>
      <c r="BD54" s="2345"/>
      <c r="BE54" s="197">
        <v>1</v>
      </c>
    </row>
    <row r="55" spans="2:65">
      <c r="B55" s="2270"/>
      <c r="C55" s="2"/>
      <c r="D55" s="2"/>
      <c r="E55" s="2"/>
      <c r="H55" s="2272"/>
      <c r="I55" s="2"/>
      <c r="J55" s="2"/>
      <c r="K55" s="2"/>
      <c r="L55" s="2"/>
      <c r="M55" s="2"/>
      <c r="N55" s="2"/>
      <c r="O55" s="2"/>
      <c r="P55" s="2"/>
      <c r="Q55" s="2"/>
      <c r="R55" s="2"/>
      <c r="S55" s="3" t="s">
        <v>3771</v>
      </c>
      <c r="T55" s="2"/>
      <c r="U55" s="2"/>
      <c r="V55" s="2"/>
      <c r="W55" s="2"/>
      <c r="X55" s="2"/>
      <c r="Y55" s="2"/>
      <c r="Z55" s="2"/>
      <c r="AA55" s="2"/>
      <c r="AB55" s="2"/>
      <c r="AC55" s="2"/>
      <c r="AD55" s="2"/>
      <c r="AE55" s="2378"/>
      <c r="AF55" s="2"/>
      <c r="AG55" s="2"/>
      <c r="AH55" s="2"/>
      <c r="AI55" s="2"/>
      <c r="AJ55" s="2"/>
      <c r="AK55" s="2"/>
      <c r="AL55" s="2"/>
      <c r="AM55" s="2"/>
      <c r="AN55" s="2"/>
      <c r="AO55" s="2"/>
      <c r="AP55" s="2"/>
      <c r="AQ55" s="2"/>
      <c r="AR55" s="2"/>
      <c r="AS55" s="2"/>
      <c r="AT55" s="2374"/>
      <c r="AU55" s="2377" t="s">
        <v>3772</v>
      </c>
      <c r="AV55" s="2374"/>
      <c r="AW55" s="2374"/>
      <c r="AX55" s="2374"/>
      <c r="AY55" s="2"/>
      <c r="AZ55" s="2"/>
      <c r="BA55" s="2"/>
      <c r="BB55" s="2"/>
      <c r="BC55" s="2345"/>
      <c r="BD55" s="2345"/>
      <c r="BE55" s="197">
        <v>1</v>
      </c>
    </row>
    <row r="56" spans="2:65">
      <c r="B56" s="2293"/>
      <c r="C56" s="15"/>
      <c r="D56" s="15"/>
      <c r="E56" s="15"/>
      <c r="F56" s="14"/>
      <c r="G56" s="14"/>
      <c r="H56" s="2294"/>
      <c r="I56" s="2"/>
      <c r="J56" s="2"/>
      <c r="K56" s="2"/>
      <c r="L56" s="2"/>
      <c r="M56" s="2"/>
      <c r="N56" s="2"/>
      <c r="O56" s="2"/>
      <c r="P56" s="2"/>
      <c r="Q56" s="2"/>
      <c r="R56" s="2"/>
      <c r="S56" s="2"/>
      <c r="T56" s="2"/>
      <c r="U56" s="2"/>
      <c r="V56" s="2"/>
      <c r="W56" s="2"/>
      <c r="X56" s="2"/>
      <c r="Y56" s="2"/>
      <c r="Z56" s="2"/>
      <c r="AA56" s="2"/>
      <c r="AB56" s="2"/>
      <c r="AC56" s="2"/>
      <c r="AD56" s="2333" t="s">
        <v>3773</v>
      </c>
      <c r="AE56" s="2"/>
      <c r="AF56" s="2"/>
      <c r="AG56" s="2"/>
      <c r="AH56" s="2"/>
      <c r="AI56" s="2"/>
      <c r="AJ56" s="2"/>
      <c r="AK56" s="2"/>
      <c r="AL56" s="2"/>
      <c r="AM56" s="2"/>
      <c r="AN56" s="2"/>
      <c r="AO56" s="2"/>
      <c r="AP56" s="2"/>
      <c r="AQ56" s="2"/>
      <c r="AR56" s="2"/>
      <c r="AS56" s="2"/>
      <c r="AT56" s="2"/>
      <c r="AU56" s="2260" t="s">
        <v>3774</v>
      </c>
      <c r="AV56" s="2"/>
      <c r="AW56" s="2"/>
      <c r="AX56" s="2"/>
      <c r="AY56" s="2"/>
      <c r="AZ56" s="2"/>
      <c r="BA56" s="2"/>
      <c r="BB56" s="2"/>
      <c r="BC56" s="2345"/>
      <c r="BD56" s="2345"/>
      <c r="BE56" s="197">
        <v>1</v>
      </c>
    </row>
    <row r="57" spans="2:65" ht="18">
      <c r="I57" s="2"/>
      <c r="J57" s="2"/>
      <c r="K57" s="2"/>
      <c r="L57" s="2"/>
      <c r="M57" s="2"/>
      <c r="N57" s="2"/>
      <c r="O57" s="2"/>
      <c r="P57" s="2"/>
      <c r="Q57" s="2"/>
      <c r="R57" s="2"/>
      <c r="S57" s="2261" t="s">
        <v>3775</v>
      </c>
      <c r="T57" s="2"/>
      <c r="U57" s="2"/>
      <c r="V57" s="2"/>
      <c r="W57" s="2"/>
      <c r="X57" s="2"/>
      <c r="Y57" s="2"/>
      <c r="Z57" s="2"/>
      <c r="AA57" s="2"/>
      <c r="AB57" s="2"/>
      <c r="AC57" s="2"/>
      <c r="AD57" s="2"/>
      <c r="AE57" s="2378"/>
      <c r="AF57" s="2"/>
      <c r="AG57" s="2"/>
      <c r="AH57" s="2"/>
      <c r="AI57" s="2"/>
      <c r="AJ57" s="2"/>
      <c r="AK57" s="2"/>
      <c r="AL57" s="2"/>
      <c r="AM57" s="2"/>
      <c r="AN57" s="2"/>
      <c r="AO57" s="2"/>
      <c r="AP57" s="2"/>
      <c r="AQ57" s="2"/>
      <c r="AR57" s="2"/>
      <c r="AS57" s="2"/>
      <c r="AT57" s="2"/>
      <c r="AU57" s="2260" t="s">
        <v>3776</v>
      </c>
      <c r="AV57" s="2"/>
      <c r="AW57" s="2"/>
      <c r="AX57" s="2"/>
      <c r="AY57" s="2"/>
      <c r="AZ57" s="2"/>
      <c r="BA57" s="2"/>
      <c r="BB57" s="2"/>
      <c r="BC57" s="2345"/>
      <c r="BD57" s="2345"/>
      <c r="BE57" s="197">
        <v>1</v>
      </c>
    </row>
    <row r="58" spans="2:65">
      <c r="B58" s="2262"/>
      <c r="C58" s="2263"/>
      <c r="D58" s="2263"/>
      <c r="E58" s="2263"/>
      <c r="F58" s="2264"/>
      <c r="G58" s="2318"/>
      <c r="H58" s="2265"/>
      <c r="I58" s="2"/>
      <c r="J58" s="2"/>
      <c r="K58" s="2"/>
      <c r="L58" s="2"/>
      <c r="M58" s="2"/>
      <c r="N58" s="2"/>
      <c r="O58" s="2"/>
      <c r="P58" s="2"/>
      <c r="Q58" s="2"/>
      <c r="R58" s="2"/>
      <c r="S58" s="2" t="s">
        <v>3777</v>
      </c>
      <c r="T58" s="2"/>
      <c r="U58" s="2"/>
      <c r="V58" s="2"/>
      <c r="W58" s="2"/>
      <c r="X58" s="2"/>
      <c r="Y58" s="2"/>
      <c r="Z58" s="2"/>
      <c r="AA58" s="2"/>
      <c r="AB58" s="2"/>
      <c r="AC58" s="2"/>
      <c r="AD58" s="2333" t="s">
        <v>3778</v>
      </c>
      <c r="AE58" s="2"/>
      <c r="AF58" s="2"/>
      <c r="AG58" s="2"/>
      <c r="AH58" s="2"/>
      <c r="AI58" s="2"/>
      <c r="AJ58" s="2"/>
      <c r="AK58" s="2"/>
      <c r="AL58" s="2"/>
      <c r="AM58" s="2"/>
      <c r="AN58" s="2"/>
      <c r="AO58" s="2"/>
      <c r="AP58" s="2"/>
      <c r="AQ58" s="2"/>
      <c r="AR58" s="2"/>
      <c r="AS58" s="2"/>
      <c r="AT58" s="2"/>
      <c r="AU58" s="2"/>
      <c r="AV58" s="2"/>
      <c r="AW58" s="2"/>
      <c r="AX58" s="2"/>
      <c r="AY58" s="2"/>
      <c r="AZ58" s="2"/>
      <c r="BA58" s="2"/>
      <c r="BB58" s="2"/>
      <c r="BC58" s="2345"/>
      <c r="BD58" s="2345"/>
      <c r="BE58" s="197">
        <v>1</v>
      </c>
    </row>
    <row r="59" spans="2:65" ht="18">
      <c r="B59" s="2270"/>
      <c r="C59" s="2"/>
      <c r="D59" s="2"/>
      <c r="E59" s="2"/>
      <c r="G59" s="191"/>
      <c r="H59" s="2272"/>
      <c r="I59" s="2"/>
      <c r="J59" s="2"/>
      <c r="K59" s="2"/>
      <c r="L59" s="2"/>
      <c r="M59" s="2"/>
      <c r="N59" s="2"/>
      <c r="O59" s="2"/>
      <c r="P59" s="2"/>
      <c r="Q59" s="2"/>
      <c r="R59" s="2"/>
      <c r="S59" s="2" t="s">
        <v>3779</v>
      </c>
      <c r="T59" s="2"/>
      <c r="U59" s="2"/>
      <c r="V59" s="2"/>
      <c r="W59" s="2"/>
      <c r="X59" s="2"/>
      <c r="Y59" s="2"/>
      <c r="Z59" s="2"/>
      <c r="AA59" s="2"/>
      <c r="AB59" s="2"/>
      <c r="AC59" s="2"/>
      <c r="AD59" s="2"/>
      <c r="AE59" s="2378"/>
      <c r="AF59" s="2"/>
      <c r="AG59" s="2"/>
      <c r="AH59" s="2"/>
      <c r="AI59" s="2"/>
      <c r="AJ59" s="2"/>
      <c r="AK59" s="2"/>
      <c r="AL59" s="2"/>
      <c r="AM59" s="2"/>
      <c r="AN59" s="2"/>
      <c r="AO59" s="2"/>
      <c r="AP59" s="2"/>
      <c r="AQ59" s="2"/>
      <c r="AR59" s="2"/>
      <c r="AS59" s="2"/>
      <c r="AT59" s="2261" t="s">
        <v>3780</v>
      </c>
      <c r="AU59" s="2"/>
      <c r="AV59" s="2"/>
      <c r="AW59" s="2"/>
      <c r="AX59" s="2"/>
      <c r="AY59" s="2"/>
      <c r="AZ59" s="2"/>
      <c r="BA59" s="2"/>
      <c r="BB59" s="2"/>
      <c r="BC59" s="2345"/>
      <c r="BD59" s="2345"/>
      <c r="BE59" s="197">
        <v>1</v>
      </c>
    </row>
    <row r="60" spans="2:65">
      <c r="B60" s="2270"/>
      <c r="C60" s="2"/>
      <c r="D60" s="2"/>
      <c r="E60" s="2"/>
      <c r="G60" s="191"/>
      <c r="H60" s="2272"/>
      <c r="I60" s="2"/>
      <c r="J60" s="2"/>
      <c r="K60" s="2"/>
      <c r="L60" s="2"/>
      <c r="M60" s="2"/>
      <c r="N60" s="2"/>
      <c r="O60" s="2"/>
      <c r="P60" s="2"/>
      <c r="Q60" s="2"/>
      <c r="R60" s="2"/>
      <c r="S60" s="2" t="s">
        <v>3781</v>
      </c>
      <c r="T60" s="2"/>
      <c r="U60" s="2"/>
      <c r="V60" s="2"/>
      <c r="W60" s="2"/>
      <c r="X60" s="2"/>
      <c r="Y60" s="2"/>
      <c r="Z60" s="2"/>
      <c r="AA60" s="2"/>
      <c r="AB60" s="2"/>
      <c r="AC60" s="2"/>
      <c r="AD60" s="2333" t="s">
        <v>3782</v>
      </c>
      <c r="AE60" s="2"/>
      <c r="AF60" s="2"/>
      <c r="AG60" s="2"/>
      <c r="AH60" s="2"/>
      <c r="AI60" s="2"/>
      <c r="AJ60" s="2"/>
      <c r="AK60" s="2"/>
      <c r="AL60" s="2"/>
      <c r="AM60" s="2"/>
      <c r="AN60" s="2"/>
      <c r="AO60" s="2"/>
      <c r="AP60" s="2"/>
      <c r="AQ60" s="2"/>
      <c r="AR60" s="2"/>
      <c r="AS60" s="2"/>
      <c r="AT60" s="2378" t="s">
        <v>3607</v>
      </c>
      <c r="AU60" s="2269" t="s">
        <v>3783</v>
      </c>
      <c r="AV60" s="2"/>
      <c r="AW60" s="2"/>
      <c r="AX60" s="2"/>
      <c r="AY60" s="2"/>
      <c r="AZ60" s="2"/>
      <c r="BA60" s="2"/>
      <c r="BB60" s="2"/>
      <c r="BC60" s="2345"/>
      <c r="BD60" s="2345"/>
      <c r="BE60" s="197">
        <v>1</v>
      </c>
    </row>
    <row r="61" spans="2:65" ht="21">
      <c r="B61" s="2270"/>
      <c r="C61" s="2"/>
      <c r="D61" s="2"/>
      <c r="E61" s="2"/>
      <c r="G61" s="2379" t="s">
        <v>3784</v>
      </c>
      <c r="H61" s="2272"/>
      <c r="I61" s="2"/>
      <c r="J61" s="2"/>
      <c r="K61" s="2"/>
      <c r="L61" s="2"/>
      <c r="M61" s="2"/>
      <c r="N61" s="2"/>
      <c r="O61" s="2"/>
      <c r="P61" s="2"/>
      <c r="Q61" s="2"/>
      <c r="R61" s="2"/>
      <c r="S61" s="2" t="s">
        <v>3785</v>
      </c>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269" t="s">
        <v>3786</v>
      </c>
      <c r="AV61" s="2"/>
      <c r="AW61" s="2"/>
      <c r="AX61" s="2"/>
      <c r="AY61" s="2"/>
      <c r="AZ61" s="2"/>
      <c r="BA61" s="2"/>
      <c r="BB61" s="2"/>
      <c r="BC61" s="2345"/>
      <c r="BD61" s="2345"/>
      <c r="BE61" s="197">
        <v>1</v>
      </c>
      <c r="BL61" s="2380"/>
    </row>
    <row r="62" spans="2:65" ht="21">
      <c r="B62" s="2270"/>
      <c r="C62" s="2"/>
      <c r="D62" s="2"/>
      <c r="E62" s="2"/>
      <c r="G62" s="2381" t="s">
        <v>3787</v>
      </c>
      <c r="H62" s="2272"/>
      <c r="I62" s="2"/>
      <c r="J62" s="2"/>
      <c r="K62" s="2"/>
      <c r="L62" s="2"/>
      <c r="M62" s="2"/>
      <c r="N62" s="2"/>
      <c r="O62" s="2"/>
      <c r="P62" s="2"/>
      <c r="Q62" s="2"/>
      <c r="R62" s="2"/>
      <c r="S62" s="2" t="s">
        <v>3788</v>
      </c>
      <c r="T62" s="2"/>
      <c r="U62" s="2"/>
      <c r="V62" s="2"/>
      <c r="W62" s="2"/>
      <c r="X62" s="2"/>
      <c r="Y62" s="2"/>
      <c r="Z62" s="2"/>
      <c r="AA62" s="2"/>
      <c r="AB62" s="2"/>
      <c r="AC62" s="2"/>
      <c r="AD62" s="2333" t="s">
        <v>3789</v>
      </c>
      <c r="AE62" s="2"/>
      <c r="AF62" s="2"/>
      <c r="AG62" s="2"/>
      <c r="AH62" s="2"/>
      <c r="AI62" s="2"/>
      <c r="AJ62" s="2"/>
      <c r="AK62" s="2"/>
      <c r="AL62" s="2"/>
      <c r="AM62" s="2"/>
      <c r="AN62" s="2"/>
      <c r="AO62" s="2"/>
      <c r="AP62" s="2"/>
      <c r="AQ62" s="2"/>
      <c r="AR62" s="2"/>
      <c r="AS62" s="2"/>
      <c r="AT62" s="2382" t="s">
        <v>3790</v>
      </c>
      <c r="AU62" s="2380"/>
      <c r="AV62" s="2380"/>
      <c r="AW62" s="2380"/>
      <c r="AX62" s="2380"/>
      <c r="AY62" s="2380"/>
      <c r="AZ62" s="2380"/>
      <c r="BA62" s="2"/>
      <c r="BB62" s="2"/>
      <c r="BC62" s="2345"/>
      <c r="BD62" s="2345"/>
      <c r="BE62" s="197">
        <v>1</v>
      </c>
      <c r="BL62" s="2383"/>
    </row>
    <row r="63" spans="2:65" ht="21">
      <c r="B63" s="2270"/>
      <c r="C63" s="2"/>
      <c r="D63" s="2"/>
      <c r="E63" s="2"/>
      <c r="G63" s="2384" t="s">
        <v>3791</v>
      </c>
      <c r="H63" s="227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385"/>
      <c r="AU63" s="2386"/>
      <c r="AV63" s="2378"/>
      <c r="AW63" s="2378"/>
      <c r="AX63" s="2387"/>
      <c r="AY63" s="2"/>
      <c r="AZ63" s="2"/>
      <c r="BA63" s="2"/>
      <c r="BB63" s="2"/>
      <c r="BC63" s="2345"/>
      <c r="BD63" s="2345"/>
      <c r="BE63" s="197">
        <v>1</v>
      </c>
      <c r="BL63" s="2388"/>
      <c r="BM63" s="2389"/>
    </row>
    <row r="64" spans="2:65" ht="23.25">
      <c r="B64" s="2270"/>
      <c r="C64" s="2"/>
      <c r="D64" s="2"/>
      <c r="E64" s="2"/>
      <c r="G64" s="2390" t="s">
        <v>3792</v>
      </c>
      <c r="H64" s="2272"/>
      <c r="I64" s="2"/>
      <c r="J64" s="2"/>
      <c r="K64" s="2"/>
      <c r="L64" s="2"/>
      <c r="M64" s="2"/>
      <c r="N64" s="2"/>
      <c r="O64" s="2"/>
      <c r="P64" s="2"/>
      <c r="Q64" s="2"/>
      <c r="R64" s="2"/>
      <c r="S64" s="2246" t="s">
        <v>3793</v>
      </c>
      <c r="T64" s="2"/>
      <c r="U64" s="2"/>
      <c r="V64" s="2"/>
      <c r="W64" s="2"/>
      <c r="X64" s="2"/>
      <c r="Y64" s="2"/>
      <c r="Z64" s="2"/>
      <c r="AA64" s="2"/>
      <c r="AB64" s="2"/>
      <c r="AC64" s="2"/>
      <c r="AD64" s="2333" t="s">
        <v>3794</v>
      </c>
      <c r="AE64" s="2"/>
      <c r="AF64" s="2"/>
      <c r="AG64" s="2"/>
      <c r="AH64" s="2"/>
      <c r="AI64" s="2"/>
      <c r="AJ64" s="2"/>
      <c r="AK64" s="2"/>
      <c r="AL64" s="2"/>
      <c r="AM64" s="2"/>
      <c r="AN64" s="2"/>
      <c r="AO64" s="2"/>
      <c r="AP64" s="2"/>
      <c r="AQ64" s="2"/>
      <c r="AR64" s="2"/>
      <c r="AS64" s="2"/>
      <c r="AT64" s="2391" t="s">
        <v>3795</v>
      </c>
      <c r="AU64" s="2378" t="s">
        <v>3795</v>
      </c>
      <c r="AV64" s="2392" t="s">
        <v>3796</v>
      </c>
      <c r="AW64" s="2393" t="s">
        <v>3797</v>
      </c>
      <c r="AX64" s="2393" t="s">
        <v>3798</v>
      </c>
      <c r="AY64" s="2"/>
      <c r="AZ64" s="2"/>
      <c r="BA64" s="2"/>
      <c r="BB64" s="2"/>
      <c r="BC64" s="2345"/>
      <c r="BD64" s="2345"/>
      <c r="BE64" s="197">
        <v>1</v>
      </c>
      <c r="BL64" s="2394"/>
      <c r="BM64" s="2389"/>
    </row>
    <row r="65" spans="2:65" ht="21">
      <c r="B65" s="2270"/>
      <c r="C65" s="2"/>
      <c r="D65" s="2"/>
      <c r="E65" s="2"/>
      <c r="G65" s="191"/>
      <c r="H65" s="2272"/>
      <c r="I65" s="2"/>
      <c r="J65" s="2"/>
      <c r="K65" s="2"/>
      <c r="L65" s="2"/>
      <c r="M65" s="2"/>
      <c r="N65" s="2"/>
      <c r="O65" s="2"/>
      <c r="P65" s="2"/>
      <c r="Q65" s="2"/>
      <c r="R65" s="2"/>
      <c r="S65" s="2261" t="s">
        <v>3799</v>
      </c>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395" t="s">
        <v>3800</v>
      </c>
      <c r="AU65" s="2378" t="s">
        <v>3800</v>
      </c>
      <c r="AV65" s="2396" t="s">
        <v>3796</v>
      </c>
      <c r="AW65" s="2397" t="s">
        <v>3801</v>
      </c>
      <c r="AX65" s="2397" t="s">
        <v>3802</v>
      </c>
      <c r="AY65" s="2"/>
      <c r="AZ65" s="2"/>
      <c r="BA65" s="2"/>
      <c r="BB65" s="2"/>
      <c r="BC65" s="2345"/>
      <c r="BD65" s="2345"/>
      <c r="BE65" s="197">
        <v>1</v>
      </c>
      <c r="BL65" s="2398"/>
      <c r="BM65" s="2389"/>
    </row>
    <row r="66" spans="2:65" ht="21">
      <c r="B66" s="2270"/>
      <c r="C66" s="2"/>
      <c r="D66" s="2"/>
      <c r="E66" s="2"/>
      <c r="G66" s="2336" t="s">
        <v>3803</v>
      </c>
      <c r="H66" s="2272" t="s">
        <v>15</v>
      </c>
      <c r="I66" s="2"/>
      <c r="J66" s="2"/>
      <c r="K66" s="2"/>
      <c r="L66" s="2"/>
      <c r="M66" s="2"/>
      <c r="N66" s="2"/>
      <c r="O66" s="2"/>
      <c r="P66" s="2"/>
      <c r="Q66" s="2"/>
      <c r="R66" s="2"/>
      <c r="S66" s="3" t="s">
        <v>3804</v>
      </c>
      <c r="T66" s="2"/>
      <c r="U66" s="2"/>
      <c r="V66" s="2"/>
      <c r="W66" s="2"/>
      <c r="X66" s="2"/>
      <c r="Y66" s="2"/>
      <c r="Z66" s="2"/>
      <c r="AA66" s="2"/>
      <c r="AB66" s="2"/>
      <c r="AC66" s="2"/>
      <c r="AD66" s="2333" t="s">
        <v>3805</v>
      </c>
      <c r="AE66" s="2"/>
      <c r="AF66" s="2"/>
      <c r="AG66" s="2"/>
      <c r="AH66" s="2"/>
      <c r="AI66" s="2"/>
      <c r="AJ66" s="2"/>
      <c r="AK66" s="2"/>
      <c r="AL66" s="2"/>
      <c r="AM66" s="2"/>
      <c r="AN66" s="2"/>
      <c r="AO66" s="2"/>
      <c r="AP66" s="2"/>
      <c r="AQ66" s="2"/>
      <c r="AR66" s="2"/>
      <c r="AS66" s="2"/>
      <c r="AT66" s="2399" t="s">
        <v>3673</v>
      </c>
      <c r="AU66" s="2378" t="s">
        <v>3673</v>
      </c>
      <c r="AV66" s="2400" t="s">
        <v>3796</v>
      </c>
      <c r="AW66" s="2401" t="s">
        <v>206</v>
      </c>
      <c r="AX66" s="2401" t="s">
        <v>3806</v>
      </c>
      <c r="AY66" s="2"/>
      <c r="AZ66" s="2"/>
      <c r="BA66" s="2"/>
      <c r="BB66" s="2"/>
      <c r="BC66" s="2345"/>
      <c r="BD66" s="2345"/>
      <c r="BE66" s="197">
        <v>1</v>
      </c>
      <c r="BL66" s="2402"/>
      <c r="BM66" s="2389"/>
    </row>
    <row r="67" spans="2:65" ht="21">
      <c r="B67" s="2293"/>
      <c r="C67" s="15"/>
      <c r="D67" s="15"/>
      <c r="E67" s="15"/>
      <c r="F67" s="14"/>
      <c r="G67" s="14"/>
      <c r="H67" s="2294"/>
      <c r="I67" s="2"/>
      <c r="J67" s="2"/>
      <c r="K67" s="2"/>
      <c r="L67" s="2"/>
      <c r="M67" s="2"/>
      <c r="N67" s="2"/>
      <c r="O67" s="2"/>
      <c r="P67" s="2"/>
      <c r="Q67" s="2"/>
      <c r="R67" s="2"/>
      <c r="S67" s="3" t="s">
        <v>3807</v>
      </c>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403" t="s">
        <v>3808</v>
      </c>
      <c r="AU67" s="2378" t="s">
        <v>3808</v>
      </c>
      <c r="AV67" s="2404" t="s">
        <v>3796</v>
      </c>
      <c r="AW67" s="2405" t="s">
        <v>3809</v>
      </c>
      <c r="AX67" s="2405" t="s">
        <v>3810</v>
      </c>
      <c r="AY67" s="2"/>
      <c r="AZ67" s="2"/>
      <c r="BA67" s="2"/>
      <c r="BB67" s="2"/>
      <c r="BC67" s="2345"/>
      <c r="BD67" s="2345"/>
      <c r="BE67" s="197">
        <v>1</v>
      </c>
      <c r="BL67" s="2406"/>
      <c r="BM67" s="2389"/>
    </row>
    <row r="68" spans="2:65" ht="21">
      <c r="I68" s="2"/>
      <c r="J68" s="2"/>
      <c r="K68" s="2"/>
      <c r="L68" s="2"/>
      <c r="M68" s="2"/>
      <c r="N68" s="2"/>
      <c r="O68" s="2"/>
      <c r="P68" s="2"/>
      <c r="Q68" s="2"/>
      <c r="R68" s="2"/>
      <c r="S68" s="3" t="s">
        <v>3811</v>
      </c>
      <c r="T68" s="2"/>
      <c r="U68" s="2"/>
      <c r="V68" s="2"/>
      <c r="W68" s="2"/>
      <c r="X68" s="2"/>
      <c r="Y68" s="2"/>
      <c r="Z68" s="2"/>
      <c r="AA68" s="2"/>
      <c r="AB68" s="2"/>
      <c r="AC68" s="2"/>
      <c r="AD68" s="2333" t="s">
        <v>3812</v>
      </c>
      <c r="AE68" s="2"/>
      <c r="AF68" s="2"/>
      <c r="AG68" s="2"/>
      <c r="AH68" s="2"/>
      <c r="AI68" s="2"/>
      <c r="AJ68" s="2"/>
      <c r="AK68" s="2"/>
      <c r="AL68" s="2"/>
      <c r="AM68" s="2"/>
      <c r="AN68" s="2"/>
      <c r="AO68" s="2"/>
      <c r="AP68" s="2"/>
      <c r="AQ68" s="2"/>
      <c r="AR68" s="2"/>
      <c r="AS68" s="2"/>
      <c r="AT68" s="2407" t="s">
        <v>3813</v>
      </c>
      <c r="AU68" s="2378" t="s">
        <v>3813</v>
      </c>
      <c r="AV68" s="2408" t="s">
        <v>3796</v>
      </c>
      <c r="AW68" s="2409" t="s">
        <v>3814</v>
      </c>
      <c r="AX68" s="2409" t="s">
        <v>3815</v>
      </c>
      <c r="AY68" s="2"/>
      <c r="AZ68" s="2"/>
      <c r="BA68" s="2"/>
      <c r="BB68" s="2"/>
      <c r="BC68" s="2345"/>
      <c r="BD68" s="2345"/>
      <c r="BE68" s="197">
        <v>1</v>
      </c>
      <c r="BL68" s="2410" t="s">
        <v>3816</v>
      </c>
      <c r="BM68" s="2389"/>
    </row>
    <row r="69" spans="2:65" ht="23.25">
      <c r="B69" s="2262"/>
      <c r="C69" s="2263"/>
      <c r="D69" s="2263"/>
      <c r="E69" s="2263"/>
      <c r="F69" s="2264"/>
      <c r="G69" s="2318"/>
      <c r="H69" s="2265"/>
      <c r="I69" s="2"/>
      <c r="J69" s="2"/>
      <c r="K69" s="2246" t="s">
        <v>3817</v>
      </c>
      <c r="L69" s="2"/>
      <c r="M69" s="2"/>
      <c r="N69" s="2"/>
      <c r="O69" s="2"/>
      <c r="P69" s="2"/>
      <c r="Q69" s="2"/>
      <c r="R69" s="2"/>
      <c r="S69" s="3" t="s">
        <v>3818</v>
      </c>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411" t="s">
        <v>3819</v>
      </c>
      <c r="AU69" s="2378" t="s">
        <v>3819</v>
      </c>
      <c r="AV69" s="2412" t="s">
        <v>3796</v>
      </c>
      <c r="AW69" s="2413" t="s">
        <v>3820</v>
      </c>
      <c r="AX69" s="2413" t="s">
        <v>3821</v>
      </c>
      <c r="AY69" s="2"/>
      <c r="AZ69" s="2"/>
      <c r="BA69" s="2"/>
      <c r="BB69" s="2"/>
      <c r="BC69" s="2345"/>
      <c r="BD69" s="2345"/>
      <c r="BE69" s="197">
        <v>1</v>
      </c>
      <c r="BL69" s="2414"/>
      <c r="BM69" s="2389"/>
    </row>
    <row r="70" spans="2:65" ht="21">
      <c r="B70" s="2270"/>
      <c r="C70" s="2"/>
      <c r="D70" s="2"/>
      <c r="E70" s="2"/>
      <c r="G70" s="191"/>
      <c r="H70" s="2272"/>
      <c r="I70" s="2"/>
      <c r="J70" s="2"/>
      <c r="K70" s="3" t="s">
        <v>3822</v>
      </c>
      <c r="L70" s="2"/>
      <c r="M70" s="2"/>
      <c r="N70" s="2"/>
      <c r="O70" s="2"/>
      <c r="P70" s="2"/>
      <c r="Q70" s="2"/>
      <c r="R70" s="2"/>
      <c r="S70" s="3" t="s">
        <v>3823</v>
      </c>
      <c r="T70" s="2"/>
      <c r="U70" s="2"/>
      <c r="V70" s="2"/>
      <c r="W70" s="2"/>
      <c r="X70" s="2"/>
      <c r="Y70" s="2"/>
      <c r="Z70" s="2"/>
      <c r="AA70" s="2"/>
      <c r="AB70" s="2"/>
      <c r="AC70" s="2"/>
      <c r="AD70" s="3460" t="s">
        <v>3824</v>
      </c>
      <c r="AE70" s="3461"/>
      <c r="AF70" s="3461"/>
      <c r="AG70" s="3462"/>
      <c r="AH70" s="3466" t="s">
        <v>3825</v>
      </c>
      <c r="AI70" s="3467"/>
      <c r="AJ70" s="3467"/>
      <c r="AK70" s="3466" t="s">
        <v>3826</v>
      </c>
      <c r="AL70" s="3467"/>
      <c r="AM70" s="3466" t="s">
        <v>3827</v>
      </c>
      <c r="AN70" s="3467"/>
      <c r="AO70" s="2"/>
      <c r="AP70" s="2"/>
      <c r="AQ70" s="2"/>
      <c r="AR70" s="2"/>
      <c r="AS70" s="2"/>
      <c r="AT70" s="2415" t="s">
        <v>3828</v>
      </c>
      <c r="AU70" s="2378" t="s">
        <v>3828</v>
      </c>
      <c r="AV70" s="2416" t="s">
        <v>3796</v>
      </c>
      <c r="AW70" s="2417" t="s">
        <v>3573</v>
      </c>
      <c r="AX70" s="2417" t="s">
        <v>3829</v>
      </c>
      <c r="AY70" s="2"/>
      <c r="AZ70" s="2"/>
      <c r="BA70" s="2"/>
      <c r="BB70" s="2"/>
      <c r="BC70" s="2345"/>
      <c r="BD70" s="2345"/>
      <c r="BE70" s="197">
        <v>1</v>
      </c>
      <c r="BL70" s="2389" t="s">
        <v>3830</v>
      </c>
      <c r="BM70" s="2389"/>
    </row>
    <row r="71" spans="2:65">
      <c r="B71" s="2270"/>
      <c r="C71" s="2"/>
      <c r="D71" s="2"/>
      <c r="E71" s="2"/>
      <c r="G71" s="191"/>
      <c r="H71" s="2272"/>
      <c r="I71" s="2"/>
      <c r="J71" s="2"/>
      <c r="K71" s="3" t="s">
        <v>3831</v>
      </c>
      <c r="L71" s="2"/>
      <c r="M71" s="2"/>
      <c r="N71" s="2"/>
      <c r="O71" s="2"/>
      <c r="P71" s="2"/>
      <c r="Q71" s="2"/>
      <c r="R71" s="2"/>
      <c r="S71" s="2"/>
      <c r="T71" s="2"/>
      <c r="U71" s="2"/>
      <c r="V71" s="2"/>
      <c r="W71" s="2"/>
      <c r="X71" s="2"/>
      <c r="Y71" s="2"/>
      <c r="Z71" s="2"/>
      <c r="AA71" s="2"/>
      <c r="AB71" s="2"/>
      <c r="AC71" s="2"/>
      <c r="AD71" s="3463"/>
      <c r="AE71" s="3464"/>
      <c r="AF71" s="3464"/>
      <c r="AG71" s="3465"/>
      <c r="AH71" s="3467" t="s">
        <v>3832</v>
      </c>
      <c r="AI71" s="3467"/>
      <c r="AJ71" s="3467"/>
      <c r="AK71" s="3467" t="s">
        <v>9</v>
      </c>
      <c r="AL71" s="3467"/>
      <c r="AM71" s="3467" t="s">
        <v>3833</v>
      </c>
      <c r="AN71" s="3467"/>
      <c r="AO71" s="2"/>
      <c r="AP71" s="2"/>
      <c r="AQ71" s="2"/>
      <c r="AR71" s="2"/>
      <c r="AS71" s="2"/>
      <c r="AT71" s="193" t="s">
        <v>3828</v>
      </c>
      <c r="AU71" s="2"/>
      <c r="AV71" s="2"/>
      <c r="AW71" s="2365" t="s">
        <v>3573</v>
      </c>
      <c r="AX71" s="2365" t="s">
        <v>3829</v>
      </c>
      <c r="AY71" s="2"/>
      <c r="AZ71" s="2"/>
      <c r="BA71" s="2"/>
      <c r="BB71" s="2"/>
      <c r="BC71" s="2345"/>
      <c r="BD71" s="2345"/>
      <c r="BE71" s="197">
        <v>1</v>
      </c>
      <c r="BL71" s="2418" t="s">
        <v>3834</v>
      </c>
      <c r="BM71" s="2389"/>
    </row>
    <row r="72" spans="2:65" ht="21">
      <c r="B72" s="2270"/>
      <c r="C72" s="2"/>
      <c r="D72" s="2"/>
      <c r="E72" s="2"/>
      <c r="G72" s="2419" t="s">
        <v>3835</v>
      </c>
      <c r="H72" s="2272"/>
      <c r="I72" s="2"/>
      <c r="J72" s="2"/>
      <c r="K72" s="2"/>
      <c r="L72" s="2"/>
      <c r="M72" s="2"/>
      <c r="N72" s="2"/>
      <c r="O72" s="2"/>
      <c r="P72" s="2"/>
      <c r="Q72" s="2"/>
      <c r="R72" s="2"/>
      <c r="S72" s="2261" t="s">
        <v>3836</v>
      </c>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420" t="s">
        <v>3837</v>
      </c>
      <c r="AU72" s="2378" t="s">
        <v>3837</v>
      </c>
      <c r="AV72" s="2421" t="s">
        <v>3796</v>
      </c>
      <c r="AW72" s="2422" t="s">
        <v>309</v>
      </c>
      <c r="AX72" s="2422" t="s">
        <v>3838</v>
      </c>
      <c r="AY72" s="2"/>
      <c r="AZ72" s="2"/>
      <c r="BA72" s="2"/>
      <c r="BB72" s="2"/>
      <c r="BC72" s="2345"/>
      <c r="BD72" s="2345"/>
      <c r="BE72" s="197">
        <v>1</v>
      </c>
      <c r="BL72" s="2423" t="s">
        <v>3839</v>
      </c>
      <c r="BM72" s="2389"/>
    </row>
    <row r="73" spans="2:65" ht="21">
      <c r="B73" s="2270"/>
      <c r="C73" s="2"/>
      <c r="D73" s="2"/>
      <c r="E73" s="2"/>
      <c r="G73" s="2424" t="s">
        <v>3840</v>
      </c>
      <c r="H73" s="2272"/>
      <c r="I73" s="2"/>
      <c r="J73" s="2"/>
      <c r="K73" s="2250" t="s">
        <v>3841</v>
      </c>
      <c r="L73" s="2"/>
      <c r="M73" s="2"/>
      <c r="N73" s="2"/>
      <c r="O73" s="2"/>
      <c r="P73" s="2"/>
      <c r="Q73" s="2"/>
      <c r="R73" s="2"/>
      <c r="S73" s="2247" t="s">
        <v>3842</v>
      </c>
      <c r="T73" s="2"/>
      <c r="U73" s="2"/>
      <c r="V73" s="2"/>
      <c r="W73" s="2"/>
      <c r="X73" s="2"/>
      <c r="Y73" s="2"/>
      <c r="Z73" s="2"/>
      <c r="AA73" s="2"/>
      <c r="AB73" s="2"/>
      <c r="AC73" s="2"/>
      <c r="AD73" s="2425" t="s">
        <v>3843</v>
      </c>
      <c r="AE73" s="2426"/>
      <c r="AF73" s="2426"/>
      <c r="AG73" s="2"/>
      <c r="AH73" s="2"/>
      <c r="AI73" s="2"/>
      <c r="AJ73" s="2"/>
      <c r="AK73" s="2"/>
      <c r="AL73" s="2"/>
      <c r="AM73" s="2"/>
      <c r="AN73" s="2"/>
      <c r="AO73" s="2"/>
      <c r="AP73" s="2"/>
      <c r="AQ73" s="2"/>
      <c r="AR73" s="2"/>
      <c r="AS73" s="2"/>
      <c r="AT73" s="2427" t="s">
        <v>3844</v>
      </c>
      <c r="AU73" s="2378" t="s">
        <v>3844</v>
      </c>
      <c r="AV73" s="2428" t="s">
        <v>3796</v>
      </c>
      <c r="AW73" s="2429" t="s">
        <v>3845</v>
      </c>
      <c r="AX73" s="2429" t="s">
        <v>3846</v>
      </c>
      <c r="AY73" s="2"/>
      <c r="AZ73" s="2"/>
      <c r="BA73" s="2"/>
      <c r="BB73" s="2"/>
      <c r="BC73" s="2345"/>
      <c r="BD73" s="2345"/>
      <c r="BE73" s="197">
        <v>1</v>
      </c>
      <c r="BL73" s="2430" t="s">
        <v>3847</v>
      </c>
      <c r="BM73" s="2389"/>
    </row>
    <row r="74" spans="2:65" ht="21">
      <c r="B74" s="2270"/>
      <c r="C74" s="2"/>
      <c r="D74" s="2"/>
      <c r="E74" s="2"/>
      <c r="G74" s="2431" t="s">
        <v>3848</v>
      </c>
      <c r="H74" s="2272"/>
      <c r="I74" s="2"/>
      <c r="J74" s="2"/>
      <c r="K74" s="3" t="s">
        <v>3849</v>
      </c>
      <c r="L74" s="2"/>
      <c r="M74" s="2"/>
      <c r="N74" s="2"/>
      <c r="O74" s="2"/>
      <c r="P74" s="2"/>
      <c r="Q74" s="2"/>
      <c r="R74" s="2"/>
      <c r="S74" s="2"/>
      <c r="T74" s="2"/>
      <c r="U74" s="2"/>
      <c r="V74" s="2"/>
      <c r="W74" s="2"/>
      <c r="X74" s="2"/>
      <c r="Y74" s="2"/>
      <c r="Z74" s="2"/>
      <c r="AA74" s="2"/>
      <c r="AB74" s="2"/>
      <c r="AC74" s="2"/>
      <c r="AD74" s="2432" t="s">
        <v>3850</v>
      </c>
      <c r="AE74" s="2426"/>
      <c r="AF74" s="2426"/>
      <c r="AG74" s="2"/>
      <c r="AH74" s="2"/>
      <c r="AI74" s="2"/>
      <c r="AJ74" s="2"/>
      <c r="AK74" s="2"/>
      <c r="AL74" s="2"/>
      <c r="AM74" s="2"/>
      <c r="AN74" s="2"/>
      <c r="AO74" s="2"/>
      <c r="AP74" s="2"/>
      <c r="AQ74" s="2"/>
      <c r="AR74" s="2"/>
      <c r="AS74" s="2"/>
      <c r="AT74" s="2433" t="s">
        <v>3851</v>
      </c>
      <c r="AU74" s="2378" t="s">
        <v>3851</v>
      </c>
      <c r="AV74" s="2434" t="s">
        <v>3796</v>
      </c>
      <c r="AW74" s="2435" t="s">
        <v>3852</v>
      </c>
      <c r="AX74" s="2435" t="s">
        <v>3853</v>
      </c>
      <c r="AY74" s="2"/>
      <c r="AZ74" s="2"/>
      <c r="BA74" s="2"/>
      <c r="BB74" s="2"/>
      <c r="BC74" s="2345"/>
      <c r="BD74" s="2345"/>
      <c r="BE74" s="197">
        <v>1</v>
      </c>
      <c r="BL74" s="2436" t="s">
        <v>3854</v>
      </c>
      <c r="BM74" s="2389"/>
    </row>
    <row r="75" spans="2:65" ht="21">
      <c r="B75" s="2270"/>
      <c r="C75" s="2"/>
      <c r="D75" s="2"/>
      <c r="E75" s="2"/>
      <c r="G75" s="2437" t="s">
        <v>3855</v>
      </c>
      <c r="H75" s="2272"/>
      <c r="I75" s="2"/>
      <c r="J75" s="2"/>
      <c r="K75" s="2"/>
      <c r="L75" s="2"/>
      <c r="M75" s="2"/>
      <c r="N75" s="2"/>
      <c r="O75" s="2"/>
      <c r="P75" s="2"/>
      <c r="Q75" s="2"/>
      <c r="R75" s="2"/>
      <c r="S75" s="2261" t="s">
        <v>3856</v>
      </c>
      <c r="T75" s="2"/>
      <c r="U75" s="2"/>
      <c r="V75" s="2"/>
      <c r="W75" s="2"/>
      <c r="X75" s="2"/>
      <c r="Y75" s="2"/>
      <c r="Z75" s="2"/>
      <c r="AA75" s="2"/>
      <c r="AB75" s="2"/>
      <c r="AC75" s="2"/>
      <c r="AD75" s="2438" t="s">
        <v>3857</v>
      </c>
      <c r="AE75" s="2426"/>
      <c r="AF75" s="2426"/>
      <c r="AG75" s="2"/>
      <c r="AH75" s="2"/>
      <c r="AI75" s="2"/>
      <c r="AJ75" s="2"/>
      <c r="AK75" s="2"/>
      <c r="AL75" s="2"/>
      <c r="AM75" s="2"/>
      <c r="AN75" s="2"/>
      <c r="AO75" s="2"/>
      <c r="AP75" s="2"/>
      <c r="AQ75" s="2"/>
      <c r="AR75" s="2"/>
      <c r="AS75" s="2"/>
      <c r="AT75" s="2439" t="s">
        <v>3858</v>
      </c>
      <c r="AU75" s="2378" t="s">
        <v>3858</v>
      </c>
      <c r="AV75" s="2440" t="s">
        <v>3796</v>
      </c>
      <c r="AW75" s="2441" t="s">
        <v>3859</v>
      </c>
      <c r="AX75" s="2441" t="s">
        <v>3860</v>
      </c>
      <c r="AY75" s="2"/>
      <c r="AZ75" s="2"/>
      <c r="BA75" s="2"/>
      <c r="BB75" s="2"/>
      <c r="BC75" s="2345"/>
      <c r="BD75" s="2345"/>
      <c r="BE75" s="197">
        <v>1</v>
      </c>
      <c r="BL75" s="2442" t="s">
        <v>3861</v>
      </c>
      <c r="BM75" s="2389"/>
    </row>
    <row r="76" spans="2:65" ht="21">
      <c r="B76" s="2270"/>
      <c r="C76" s="2"/>
      <c r="D76" s="2"/>
      <c r="E76" s="2"/>
      <c r="G76" s="191"/>
      <c r="H76" s="2272"/>
      <c r="I76" s="2"/>
      <c r="J76" s="2"/>
      <c r="K76" s="2261" t="s">
        <v>3862</v>
      </c>
      <c r="L76" s="2"/>
      <c r="M76" s="2"/>
      <c r="N76" s="2"/>
      <c r="O76" s="2"/>
      <c r="P76" s="2"/>
      <c r="Q76" s="2"/>
      <c r="R76" s="2"/>
      <c r="S76" s="2247" t="s">
        <v>3863</v>
      </c>
      <c r="T76" s="2"/>
      <c r="U76" s="2"/>
      <c r="V76" s="2"/>
      <c r="W76" s="2"/>
      <c r="X76" s="2"/>
      <c r="Y76" s="2"/>
      <c r="Z76" s="2"/>
      <c r="AA76" s="2"/>
      <c r="AB76" s="2"/>
      <c r="AC76" s="2"/>
      <c r="AD76" s="2432" t="s">
        <v>3864</v>
      </c>
      <c r="AE76" s="2"/>
      <c r="AF76" s="2"/>
      <c r="AG76" s="2"/>
      <c r="AH76" s="2"/>
      <c r="AI76" s="2"/>
      <c r="AJ76" s="2"/>
      <c r="AK76" s="2"/>
      <c r="AL76" s="2"/>
      <c r="AM76" s="2"/>
      <c r="AN76" s="2"/>
      <c r="AO76" s="2"/>
      <c r="AP76" s="2"/>
      <c r="AQ76" s="2"/>
      <c r="AR76" s="2"/>
      <c r="AS76" s="2"/>
      <c r="AT76" s="2443" t="s">
        <v>3865</v>
      </c>
      <c r="AU76" s="2378" t="s">
        <v>3865</v>
      </c>
      <c r="AV76" s="2444" t="s">
        <v>3796</v>
      </c>
      <c r="AW76" s="2445" t="s">
        <v>3866</v>
      </c>
      <c r="AX76" s="2445" t="s">
        <v>3867</v>
      </c>
      <c r="AY76" s="2"/>
      <c r="AZ76" s="2"/>
      <c r="BA76" s="2"/>
      <c r="BB76" s="2"/>
      <c r="BC76" s="2345"/>
      <c r="BD76" s="2345"/>
      <c r="BE76" s="197">
        <v>1</v>
      </c>
      <c r="BL76" s="2446" t="s">
        <v>3868</v>
      </c>
      <c r="BM76" s="2389"/>
    </row>
    <row r="77" spans="2:65" ht="21">
      <c r="B77" s="2270"/>
      <c r="C77" s="2"/>
      <c r="D77" s="2"/>
      <c r="E77" s="2"/>
      <c r="G77" s="2336" t="s">
        <v>3869</v>
      </c>
      <c r="H77" s="2272" t="s">
        <v>15</v>
      </c>
      <c r="I77" s="2"/>
      <c r="J77" s="2"/>
      <c r="K77" s="2362" t="s">
        <v>3870</v>
      </c>
      <c r="L77" s="2"/>
      <c r="M77" s="2"/>
      <c r="N77" s="2"/>
      <c r="O77" s="2"/>
      <c r="P77" s="2"/>
      <c r="Q77" s="2"/>
      <c r="R77" s="2"/>
      <c r="S77" s="2"/>
      <c r="T77" s="2"/>
      <c r="U77" s="2"/>
      <c r="V77" s="2"/>
      <c r="W77" s="2"/>
      <c r="X77" s="2"/>
      <c r="Y77" s="2"/>
      <c r="Z77" s="2"/>
      <c r="AA77" s="2"/>
      <c r="AB77" s="2"/>
      <c r="AC77" s="2"/>
      <c r="AD77" s="2432" t="s">
        <v>1</v>
      </c>
      <c r="AE77" s="2"/>
      <c r="AF77" s="2"/>
      <c r="AG77" s="2"/>
      <c r="AH77" s="2"/>
      <c r="AI77" s="2"/>
      <c r="AJ77" s="2"/>
      <c r="AK77" s="2"/>
      <c r="AL77" s="2"/>
      <c r="AM77" s="2"/>
      <c r="AN77" s="2"/>
      <c r="AO77" s="2"/>
      <c r="AP77" s="2"/>
      <c r="AQ77" s="2"/>
      <c r="AR77" s="2"/>
      <c r="AS77" s="2"/>
      <c r="AT77" s="2447" t="s">
        <v>3871</v>
      </c>
      <c r="AU77" s="2378" t="s">
        <v>3871</v>
      </c>
      <c r="AV77" s="2448" t="s">
        <v>3796</v>
      </c>
      <c r="AW77" s="2449" t="s">
        <v>133</v>
      </c>
      <c r="AX77" s="2449" t="s">
        <v>3872</v>
      </c>
      <c r="AY77" s="2"/>
      <c r="AZ77" s="2"/>
      <c r="BA77" s="2"/>
      <c r="BB77" s="2"/>
      <c r="BC77" s="2345"/>
      <c r="BD77" s="2345"/>
      <c r="BE77" s="197">
        <v>1</v>
      </c>
      <c r="BL77" s="2450" t="s">
        <v>3873</v>
      </c>
      <c r="BM77" s="2389"/>
    </row>
    <row r="78" spans="2:65" ht="21">
      <c r="B78" s="2293"/>
      <c r="C78" s="15"/>
      <c r="D78" s="15"/>
      <c r="E78" s="15"/>
      <c r="F78" s="14"/>
      <c r="G78" s="14"/>
      <c r="H78" s="2294"/>
      <c r="I78" s="2"/>
      <c r="J78" s="2"/>
      <c r="K78" s="2362" t="s">
        <v>3874</v>
      </c>
      <c r="L78" s="2"/>
      <c r="M78" s="2"/>
      <c r="N78" s="2"/>
      <c r="O78" s="2"/>
      <c r="P78" s="2"/>
      <c r="Q78" s="2"/>
      <c r="R78" s="2"/>
      <c r="S78" s="2261" t="s">
        <v>3875</v>
      </c>
      <c r="T78" s="2"/>
      <c r="U78" s="2"/>
      <c r="V78" s="2"/>
      <c r="W78" s="2"/>
      <c r="X78" s="2"/>
      <c r="Y78" s="2"/>
      <c r="Z78" s="2"/>
      <c r="AA78" s="2"/>
      <c r="AB78" s="2"/>
      <c r="AC78" s="2"/>
      <c r="AD78" s="2451"/>
      <c r="AE78" s="2"/>
      <c r="AF78" s="2"/>
      <c r="AG78" s="2"/>
      <c r="AH78" s="2"/>
      <c r="AI78" s="2"/>
      <c r="AJ78" s="2"/>
      <c r="AK78" s="2"/>
      <c r="AL78" s="2"/>
      <c r="AM78" s="2"/>
      <c r="AN78" s="2"/>
      <c r="AO78" s="2"/>
      <c r="AP78" s="2"/>
      <c r="AQ78" s="2"/>
      <c r="AR78" s="2"/>
      <c r="AS78" s="2"/>
      <c r="AT78" s="2452" t="s">
        <v>3876</v>
      </c>
      <c r="AU78" s="193" t="s">
        <v>3876</v>
      </c>
      <c r="AV78" s="2385" t="s">
        <v>3796</v>
      </c>
      <c r="AW78" s="2453" t="s">
        <v>95</v>
      </c>
      <c r="AX78" s="2453" t="s">
        <v>3877</v>
      </c>
      <c r="AY78" s="2"/>
      <c r="AZ78" s="2"/>
      <c r="BA78" s="2"/>
      <c r="BB78" s="2"/>
      <c r="BC78" s="2345"/>
      <c r="BD78" s="2345"/>
      <c r="BE78" s="197">
        <v>1</v>
      </c>
      <c r="BL78" s="2454" t="s">
        <v>3878</v>
      </c>
      <c r="BM78" s="2389"/>
    </row>
    <row r="79" spans="2:65" ht="21">
      <c r="I79" s="2"/>
      <c r="J79" s="2"/>
      <c r="K79" s="2255" t="s">
        <v>3879</v>
      </c>
      <c r="L79" s="2"/>
      <c r="M79" s="2"/>
      <c r="N79" s="2"/>
      <c r="O79" s="2"/>
      <c r="P79" s="2"/>
      <c r="Q79" s="2"/>
      <c r="R79" s="2"/>
      <c r="S79" s="3" t="s">
        <v>3880</v>
      </c>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455" t="s">
        <v>3881</v>
      </c>
      <c r="AU79" s="2378" t="s">
        <v>3881</v>
      </c>
      <c r="AV79" s="2456" t="s">
        <v>3796</v>
      </c>
      <c r="AW79" s="2457" t="s">
        <v>3882</v>
      </c>
      <c r="AX79" s="2457" t="s">
        <v>3883</v>
      </c>
      <c r="AY79" s="2"/>
      <c r="AZ79" s="2"/>
      <c r="BA79" s="2"/>
      <c r="BB79" s="2"/>
      <c r="BC79" s="2345"/>
      <c r="BD79" s="2345"/>
      <c r="BE79" s="197">
        <v>1</v>
      </c>
      <c r="BL79" s="2458" t="s">
        <v>3884</v>
      </c>
      <c r="BM79" s="2389"/>
    </row>
    <row r="80" spans="2:65" ht="21">
      <c r="B80" s="2262"/>
      <c r="C80" s="2263"/>
      <c r="D80" s="2263"/>
      <c r="E80" s="2263"/>
      <c r="F80" s="2264"/>
      <c r="G80" s="2318"/>
      <c r="H80" s="2265"/>
      <c r="I80" s="2"/>
      <c r="J80" s="2"/>
      <c r="K80" s="2365" t="s">
        <v>3885</v>
      </c>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459" t="s">
        <v>3886</v>
      </c>
      <c r="AU80" s="2378" t="s">
        <v>3886</v>
      </c>
      <c r="AV80" s="2460" t="s">
        <v>3796</v>
      </c>
      <c r="AW80" s="2461" t="s">
        <v>3887</v>
      </c>
      <c r="AX80" s="2461" t="s">
        <v>3888</v>
      </c>
      <c r="AY80" s="2"/>
      <c r="AZ80" s="2"/>
      <c r="BA80" s="2"/>
      <c r="BB80" s="2"/>
      <c r="BC80" s="2345"/>
      <c r="BD80" s="2345"/>
      <c r="BE80" s="197">
        <v>1</v>
      </c>
      <c r="BL80" s="2402" t="s">
        <v>3889</v>
      </c>
      <c r="BM80" s="2389"/>
    </row>
    <row r="81" spans="2:65" ht="21">
      <c r="B81" s="2270"/>
      <c r="C81" s="2"/>
      <c r="D81" s="2"/>
      <c r="E81" s="2"/>
      <c r="G81" s="191"/>
      <c r="H81" s="2272"/>
      <c r="I81" s="2"/>
      <c r="J81" s="2"/>
      <c r="K81" s="2365" t="s">
        <v>3890</v>
      </c>
      <c r="L81" s="2"/>
      <c r="M81" s="2"/>
      <c r="N81" s="2"/>
      <c r="O81" s="2"/>
      <c r="P81" s="2"/>
      <c r="Q81" s="2"/>
      <c r="R81" s="2"/>
      <c r="S81" s="2261" t="s">
        <v>3891</v>
      </c>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403" t="s">
        <v>3892</v>
      </c>
      <c r="AU81" s="2378" t="s">
        <v>3892</v>
      </c>
      <c r="AV81" s="2404" t="s">
        <v>3796</v>
      </c>
      <c r="AW81" s="2405" t="s">
        <v>3809</v>
      </c>
      <c r="AX81" s="2405" t="s">
        <v>3893</v>
      </c>
      <c r="AY81" s="2"/>
      <c r="AZ81" s="2"/>
      <c r="BA81" s="2"/>
      <c r="BB81" s="2"/>
      <c r="BC81" s="2345"/>
      <c r="BD81" s="2345"/>
      <c r="BE81" s="197">
        <v>1</v>
      </c>
      <c r="BL81" s="2454" t="s">
        <v>3894</v>
      </c>
      <c r="BM81" s="2389"/>
    </row>
    <row r="82" spans="2:65" ht="21">
      <c r="B82" s="2270"/>
      <c r="C82" s="2"/>
      <c r="D82" s="2"/>
      <c r="E82" s="2"/>
      <c r="G82" s="191"/>
      <c r="H82" s="2272"/>
      <c r="I82" s="2"/>
      <c r="J82" s="2"/>
      <c r="K82" s="2365" t="s">
        <v>3895</v>
      </c>
      <c r="L82" s="2"/>
      <c r="M82" s="2"/>
      <c r="N82" s="2"/>
      <c r="O82" s="2"/>
      <c r="P82" s="2"/>
      <c r="Q82" s="2"/>
      <c r="R82" s="2"/>
      <c r="S82" s="3" t="s">
        <v>3896</v>
      </c>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455" t="s">
        <v>3897</v>
      </c>
      <c r="AU82" s="2378" t="s">
        <v>3897</v>
      </c>
      <c r="AV82" s="2456" t="s">
        <v>3796</v>
      </c>
      <c r="AW82" s="2457" t="s">
        <v>3882</v>
      </c>
      <c r="AX82" s="2457" t="s">
        <v>3898</v>
      </c>
      <c r="AY82" s="2"/>
      <c r="AZ82" s="2"/>
      <c r="BA82" s="2"/>
      <c r="BB82" s="2"/>
      <c r="BC82" s="2345"/>
      <c r="BD82" s="2345"/>
      <c r="BE82" s="197">
        <v>1</v>
      </c>
      <c r="BL82" s="2462" t="s">
        <v>3899</v>
      </c>
      <c r="BM82" s="2389"/>
    </row>
    <row r="83" spans="2:65" ht="21">
      <c r="B83" s="2270"/>
      <c r="C83" s="2"/>
      <c r="D83" s="2"/>
      <c r="E83" s="2"/>
      <c r="G83" s="2463" t="s">
        <v>3900</v>
      </c>
      <c r="H83" s="2272"/>
      <c r="I83" s="2"/>
      <c r="J83" s="2"/>
      <c r="K83" s="2365" t="s">
        <v>3901</v>
      </c>
      <c r="L83" s="2"/>
      <c r="M83" s="2"/>
      <c r="N83" s="2"/>
      <c r="O83" s="2"/>
      <c r="P83" s="2"/>
      <c r="Q83" s="2"/>
      <c r="R83" s="2"/>
      <c r="S83" s="3" t="s">
        <v>3902</v>
      </c>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464" t="s">
        <v>3903</v>
      </c>
      <c r="AU83" s="2378" t="s">
        <v>3903</v>
      </c>
      <c r="AV83" s="2465" t="s">
        <v>3796</v>
      </c>
      <c r="AW83" s="2466" t="s">
        <v>129</v>
      </c>
      <c r="AX83" s="2466" t="s">
        <v>3904</v>
      </c>
      <c r="AY83" s="2"/>
      <c r="AZ83" s="2"/>
      <c r="BA83" s="2"/>
      <c r="BB83" s="2"/>
      <c r="BC83" s="2345"/>
      <c r="BD83" s="2345"/>
      <c r="BE83" s="197">
        <v>1</v>
      </c>
      <c r="BL83" s="2450" t="s">
        <v>3905</v>
      </c>
      <c r="BM83" s="2389"/>
    </row>
    <row r="84" spans="2:65" ht="21">
      <c r="B84" s="2270"/>
      <c r="C84" s="2"/>
      <c r="D84" s="2"/>
      <c r="E84" s="2"/>
      <c r="G84" s="2467" t="s">
        <v>3906</v>
      </c>
      <c r="H84" s="2272"/>
      <c r="I84" s="2"/>
      <c r="J84" s="2"/>
      <c r="K84" s="3" t="s">
        <v>3907</v>
      </c>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452" t="s">
        <v>3646</v>
      </c>
      <c r="AU84" s="2378" t="s">
        <v>3646</v>
      </c>
      <c r="AV84" s="2385" t="s">
        <v>3796</v>
      </c>
      <c r="AW84" s="2453" t="s">
        <v>95</v>
      </c>
      <c r="AX84" s="2453" t="s">
        <v>3908</v>
      </c>
      <c r="AY84" s="2"/>
      <c r="AZ84" s="2"/>
      <c r="BA84" s="2"/>
      <c r="BB84" s="2"/>
      <c r="BC84" s="2345"/>
      <c r="BD84" s="2345"/>
      <c r="BE84" s="197">
        <v>1</v>
      </c>
      <c r="BL84" s="2468" t="s">
        <v>3909</v>
      </c>
      <c r="BM84" s="2389"/>
    </row>
    <row r="85" spans="2:65" ht="23.25">
      <c r="B85" s="2270"/>
      <c r="C85" s="2"/>
      <c r="D85" s="2"/>
      <c r="E85" s="2"/>
      <c r="G85" s="2469" t="s">
        <v>3910</v>
      </c>
      <c r="H85" s="2272"/>
      <c r="I85" s="2"/>
      <c r="J85" s="2"/>
      <c r="K85" s="2" t="s">
        <v>3911</v>
      </c>
      <c r="L85" s="2"/>
      <c r="M85" s="2"/>
      <c r="N85" s="2"/>
      <c r="O85" s="2"/>
      <c r="P85" s="2"/>
      <c r="Q85" s="2"/>
      <c r="R85" s="2"/>
      <c r="S85" s="2246" t="s">
        <v>3912</v>
      </c>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470" t="s">
        <v>3913</v>
      </c>
      <c r="AU85" s="2378" t="s">
        <v>3913</v>
      </c>
      <c r="AV85" s="2471" t="s">
        <v>3796</v>
      </c>
      <c r="AW85" s="2472" t="s">
        <v>3914</v>
      </c>
      <c r="AX85" s="2472" t="s">
        <v>3915</v>
      </c>
      <c r="AY85" s="2"/>
      <c r="AZ85" s="2"/>
      <c r="BA85" s="2"/>
      <c r="BB85" s="2"/>
      <c r="BC85" s="2345"/>
      <c r="BD85" s="2345"/>
      <c r="BE85" s="197">
        <v>1</v>
      </c>
      <c r="BL85" s="2473" t="s">
        <v>3916</v>
      </c>
      <c r="BM85" s="2389"/>
    </row>
    <row r="86" spans="2:65" ht="21">
      <c r="B86" s="2270"/>
      <c r="C86" s="2"/>
      <c r="D86" s="2"/>
      <c r="E86" s="2"/>
      <c r="G86" s="2474" t="s">
        <v>3917</v>
      </c>
      <c r="H86" s="2272"/>
      <c r="I86" s="2"/>
      <c r="J86" s="2"/>
      <c r="K86" s="2260"/>
      <c r="L86" s="2"/>
      <c r="M86" s="2"/>
      <c r="N86" s="2"/>
      <c r="O86" s="2"/>
      <c r="P86" s="2"/>
      <c r="Q86" s="2"/>
      <c r="R86" s="2"/>
      <c r="S86" s="2261" t="s">
        <v>3918</v>
      </c>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475" t="s">
        <v>3919</v>
      </c>
      <c r="AU86" s="2378" t="s">
        <v>3919</v>
      </c>
      <c r="AV86" s="2476" t="s">
        <v>3796</v>
      </c>
      <c r="AW86" s="2477" t="s">
        <v>3920</v>
      </c>
      <c r="AX86" s="2477" t="s">
        <v>3708</v>
      </c>
      <c r="AY86" s="2"/>
      <c r="AZ86" s="2"/>
      <c r="BA86" s="2"/>
      <c r="BB86" s="2"/>
      <c r="BC86" s="2345"/>
      <c r="BD86" s="2345"/>
      <c r="BE86" s="197">
        <v>1</v>
      </c>
      <c r="BL86" s="2414" t="s">
        <v>3921</v>
      </c>
      <c r="BM86" s="2389"/>
    </row>
    <row r="87" spans="2:65" ht="21">
      <c r="B87" s="2270"/>
      <c r="C87" s="2"/>
      <c r="D87" s="2"/>
      <c r="E87" s="2"/>
      <c r="G87" s="191"/>
      <c r="H87" s="2272"/>
      <c r="I87" s="2"/>
      <c r="J87" s="2"/>
      <c r="K87" s="2250" t="s">
        <v>3922</v>
      </c>
      <c r="L87" s="2"/>
      <c r="M87" s="2"/>
      <c r="N87" s="2"/>
      <c r="O87" s="2"/>
      <c r="P87" s="2"/>
      <c r="Q87" s="2"/>
      <c r="R87" s="2"/>
      <c r="S87" s="3" t="s">
        <v>3923</v>
      </c>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415" t="s">
        <v>3924</v>
      </c>
      <c r="AU87" s="2378" t="s">
        <v>3924</v>
      </c>
      <c r="AV87" s="2416" t="s">
        <v>3796</v>
      </c>
      <c r="AW87" s="2417" t="s">
        <v>3573</v>
      </c>
      <c r="AX87" s="2417" t="s">
        <v>3925</v>
      </c>
      <c r="AY87" s="2"/>
      <c r="AZ87" s="2"/>
      <c r="BA87" s="2"/>
      <c r="BB87" s="2"/>
      <c r="BC87" s="2345"/>
      <c r="BD87" s="2345"/>
      <c r="BE87" s="197">
        <v>1</v>
      </c>
      <c r="BL87" s="2478"/>
      <c r="BM87" s="2389"/>
    </row>
    <row r="88" spans="2:65" ht="21">
      <c r="B88" s="2270"/>
      <c r="C88" s="2"/>
      <c r="D88" s="2"/>
      <c r="E88" s="2"/>
      <c r="H88" s="2272"/>
      <c r="I88" s="2"/>
      <c r="J88" s="2"/>
      <c r="K88" s="3" t="s">
        <v>3926</v>
      </c>
      <c r="L88" s="2"/>
      <c r="M88" s="2"/>
      <c r="N88" s="2"/>
      <c r="O88" s="2"/>
      <c r="P88" s="2"/>
      <c r="Q88" s="2"/>
      <c r="R88" s="2"/>
      <c r="S88" s="3" t="s">
        <v>3927</v>
      </c>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479" t="s">
        <v>3928</v>
      </c>
      <c r="AU88" s="2378" t="s">
        <v>3928</v>
      </c>
      <c r="AV88" s="2480" t="s">
        <v>3796</v>
      </c>
      <c r="AW88" s="2481" t="s">
        <v>3929</v>
      </c>
      <c r="AX88" s="2481" t="s">
        <v>3930</v>
      </c>
      <c r="AY88" s="2"/>
      <c r="AZ88" s="2"/>
      <c r="BA88" s="2"/>
      <c r="BB88" s="2"/>
      <c r="BC88" s="2345"/>
      <c r="BD88" s="2345"/>
      <c r="BE88" s="197">
        <v>1</v>
      </c>
      <c r="BL88" s="2398"/>
      <c r="BM88" s="2389"/>
    </row>
    <row r="89" spans="2:65" ht="21">
      <c r="B89" s="2293"/>
      <c r="C89" s="15"/>
      <c r="D89" s="15"/>
      <c r="E89" s="15"/>
      <c r="F89" s="14"/>
      <c r="G89" s="14"/>
      <c r="H89" s="2294"/>
      <c r="I89" s="2"/>
      <c r="J89" s="2"/>
      <c r="K89" s="2261" t="s">
        <v>3931</v>
      </c>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399" t="s">
        <v>3932</v>
      </c>
      <c r="AU89" s="2378" t="s">
        <v>3932</v>
      </c>
      <c r="AV89" s="2400" t="s">
        <v>3796</v>
      </c>
      <c r="AW89" s="2401" t="s">
        <v>206</v>
      </c>
      <c r="AX89" s="2401" t="s">
        <v>3933</v>
      </c>
      <c r="AY89" s="2"/>
      <c r="AZ89" s="2"/>
      <c r="BA89" s="2"/>
      <c r="BB89" s="2"/>
      <c r="BC89" s="2345"/>
      <c r="BD89" s="2345"/>
      <c r="BE89" s="197">
        <v>1</v>
      </c>
      <c r="BL89" s="2454" t="s">
        <v>3934</v>
      </c>
      <c r="BM89" s="2389"/>
    </row>
    <row r="90" spans="2:65" ht="21">
      <c r="I90" s="2"/>
      <c r="J90" s="2"/>
      <c r="K90" s="2255" t="s">
        <v>3935</v>
      </c>
      <c r="L90" s="2"/>
      <c r="M90" s="2"/>
      <c r="N90" s="2"/>
      <c r="O90" s="2"/>
      <c r="P90" s="2"/>
      <c r="Q90" s="2"/>
      <c r="R90" s="2"/>
      <c r="S90" s="2261" t="s">
        <v>3936</v>
      </c>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455" t="s">
        <v>3937</v>
      </c>
      <c r="AU90" s="2378" t="s">
        <v>3937</v>
      </c>
      <c r="AV90" s="2456" t="s">
        <v>3796</v>
      </c>
      <c r="AW90" s="2457" t="s">
        <v>3882</v>
      </c>
      <c r="AX90" s="2457" t="s">
        <v>3938</v>
      </c>
      <c r="AY90" s="2"/>
      <c r="AZ90" s="2"/>
      <c r="BA90" s="2"/>
      <c r="BB90" s="2"/>
      <c r="BC90" s="2345"/>
      <c r="BD90" s="2345"/>
      <c r="BE90" s="197">
        <v>1</v>
      </c>
      <c r="BL90" s="2442" t="s">
        <v>3939</v>
      </c>
      <c r="BM90" s="2389"/>
    </row>
    <row r="91" spans="2:65" ht="21">
      <c r="B91" s="2262"/>
      <c r="C91" s="2263"/>
      <c r="D91" s="2263"/>
      <c r="E91" s="2263"/>
      <c r="F91" s="2264"/>
      <c r="G91" s="2264"/>
      <c r="H91" s="2265"/>
      <c r="I91" s="2"/>
      <c r="J91" s="2"/>
      <c r="K91" s="3" t="s">
        <v>3940</v>
      </c>
      <c r="L91" s="2"/>
      <c r="M91" s="2"/>
      <c r="N91" s="2"/>
      <c r="O91" s="2"/>
      <c r="P91" s="2"/>
      <c r="Q91" s="2"/>
      <c r="R91" s="2"/>
      <c r="S91" s="3" t="s">
        <v>3941</v>
      </c>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443" t="s">
        <v>3942</v>
      </c>
      <c r="AU91" s="2378" t="s">
        <v>3942</v>
      </c>
      <c r="AV91" s="2444" t="s">
        <v>3796</v>
      </c>
      <c r="AW91" s="2445" t="s">
        <v>3866</v>
      </c>
      <c r="AX91" s="2445" t="s">
        <v>3943</v>
      </c>
      <c r="AY91" s="2"/>
      <c r="AZ91" s="2"/>
      <c r="BA91" s="2"/>
      <c r="BB91" s="2"/>
      <c r="BC91" s="2345"/>
      <c r="BD91" s="2345"/>
      <c r="BE91" s="197">
        <v>1</v>
      </c>
      <c r="BL91" s="2482" t="s">
        <v>3944</v>
      </c>
      <c r="BM91" s="2389"/>
    </row>
    <row r="92" spans="2:65" ht="21">
      <c r="B92" s="2270"/>
      <c r="C92" s="2"/>
      <c r="D92" s="2"/>
      <c r="E92" s="2"/>
      <c r="H92" s="2272"/>
      <c r="I92" s="2"/>
      <c r="J92" s="2"/>
      <c r="K92" s="2"/>
      <c r="L92" s="2"/>
      <c r="M92" s="2"/>
      <c r="N92" s="2"/>
      <c r="O92" s="2"/>
      <c r="P92" s="2"/>
      <c r="Q92" s="2"/>
      <c r="R92" s="2"/>
      <c r="S92" s="3" t="s">
        <v>3945</v>
      </c>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483" t="s">
        <v>3946</v>
      </c>
      <c r="AU92" s="2378" t="s">
        <v>3946</v>
      </c>
      <c r="AV92" s="2484" t="s">
        <v>3796</v>
      </c>
      <c r="AW92" s="2485" t="s">
        <v>3947</v>
      </c>
      <c r="AX92" s="2485" t="s">
        <v>3948</v>
      </c>
      <c r="AY92" s="2"/>
      <c r="AZ92" s="2"/>
      <c r="BA92" s="2"/>
      <c r="BB92" s="2"/>
      <c r="BC92" s="2345"/>
      <c r="BD92" s="2345"/>
      <c r="BE92" s="197">
        <v>1</v>
      </c>
      <c r="BL92" s="2486"/>
      <c r="BM92" s="2389"/>
    </row>
    <row r="93" spans="2:65" ht="21">
      <c r="B93" s="2270"/>
      <c r="C93" s="2"/>
      <c r="D93" s="2"/>
      <c r="E93" s="2"/>
      <c r="H93" s="2272"/>
      <c r="I93" s="2"/>
      <c r="J93" s="2"/>
      <c r="K93" s="2261" t="s">
        <v>3949</v>
      </c>
      <c r="L93" s="2"/>
      <c r="M93" s="2"/>
      <c r="N93" s="2"/>
      <c r="O93" s="2"/>
      <c r="P93" s="2"/>
      <c r="Q93" s="2"/>
      <c r="R93" s="2"/>
      <c r="S93" s="3" t="s">
        <v>3950</v>
      </c>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487" t="s">
        <v>3951</v>
      </c>
      <c r="AU93" s="2378" t="s">
        <v>3951</v>
      </c>
      <c r="AV93" s="2488" t="s">
        <v>3796</v>
      </c>
      <c r="AW93" s="2489" t="s">
        <v>3952</v>
      </c>
      <c r="AX93" s="2489" t="s">
        <v>3953</v>
      </c>
      <c r="AY93" s="2"/>
      <c r="AZ93" s="2"/>
      <c r="BA93" s="2"/>
      <c r="BB93" s="2"/>
      <c r="BC93" s="2345"/>
      <c r="BD93" s="2345"/>
      <c r="BE93" s="197">
        <v>1</v>
      </c>
    </row>
    <row r="94" spans="2:65" ht="21">
      <c r="B94" s="2270"/>
      <c r="C94" s="2"/>
      <c r="D94" s="2"/>
      <c r="E94" s="2"/>
      <c r="G94" s="2490" t="s">
        <v>3954</v>
      </c>
      <c r="H94" s="2272"/>
      <c r="I94" s="2"/>
      <c r="J94" s="2"/>
      <c r="K94" s="3" t="s">
        <v>3955</v>
      </c>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491" t="s">
        <v>3956</v>
      </c>
      <c r="AU94" s="2492" t="s">
        <v>3956</v>
      </c>
      <c r="AV94" s="2493" t="s">
        <v>3796</v>
      </c>
      <c r="AW94" s="2461" t="s">
        <v>3887</v>
      </c>
      <c r="AX94" s="2359" t="s">
        <v>3893</v>
      </c>
      <c r="AY94" s="2"/>
      <c r="AZ94" s="2"/>
      <c r="BA94" s="2"/>
      <c r="BB94" s="2"/>
      <c r="BC94" s="2345"/>
      <c r="BD94" s="2345"/>
      <c r="BE94" s="197">
        <v>1</v>
      </c>
    </row>
    <row r="95" spans="2:65" ht="21">
      <c r="B95" s="2270"/>
      <c r="C95" s="2"/>
      <c r="D95" s="2"/>
      <c r="E95" s="2"/>
      <c r="G95" s="2494" t="s">
        <v>3957</v>
      </c>
      <c r="H95" s="2272"/>
      <c r="I95" s="2"/>
      <c r="J95" s="2"/>
      <c r="K95" s="3" t="s">
        <v>3958</v>
      </c>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491" t="s">
        <v>3959</v>
      </c>
      <c r="AU95" s="2492" t="s">
        <v>3959</v>
      </c>
      <c r="AV95" s="2493" t="s">
        <v>3796</v>
      </c>
      <c r="AW95" s="2461" t="s">
        <v>3887</v>
      </c>
      <c r="AX95" s="2359" t="s">
        <v>3960</v>
      </c>
      <c r="AY95" s="2"/>
      <c r="AZ95" s="2"/>
      <c r="BA95" s="2"/>
      <c r="BB95" s="2"/>
      <c r="BC95" s="2345"/>
      <c r="BD95" s="2345"/>
      <c r="BE95" s="197">
        <v>1</v>
      </c>
    </row>
    <row r="96" spans="2:65" ht="21">
      <c r="B96" s="2270"/>
      <c r="C96" s="2"/>
      <c r="D96" s="2"/>
      <c r="E96" s="2"/>
      <c r="G96" s="2495" t="s">
        <v>3961</v>
      </c>
      <c r="H96" s="2272"/>
      <c r="I96" s="2"/>
      <c r="J96" s="2"/>
      <c r="K96" s="2"/>
      <c r="L96" s="2"/>
      <c r="M96" s="2"/>
      <c r="N96" s="2"/>
      <c r="O96" s="2"/>
      <c r="P96" s="2"/>
      <c r="Q96" s="2"/>
      <c r="R96" s="2"/>
      <c r="S96" s="2261" t="s">
        <v>3962</v>
      </c>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491" t="s">
        <v>3963</v>
      </c>
      <c r="AU96" s="2492" t="s">
        <v>3963</v>
      </c>
      <c r="AV96" s="2493" t="s">
        <v>3796</v>
      </c>
      <c r="AW96" s="2461" t="s">
        <v>3887</v>
      </c>
      <c r="AX96" s="2359" t="s">
        <v>3964</v>
      </c>
      <c r="AY96" s="2"/>
      <c r="AZ96" s="2"/>
      <c r="BA96" s="2"/>
      <c r="BB96" s="2"/>
      <c r="BC96" s="2345"/>
      <c r="BD96" s="2345"/>
      <c r="BE96" s="197">
        <v>1</v>
      </c>
    </row>
    <row r="97" spans="2:59" ht="21">
      <c r="B97" s="2270"/>
      <c r="C97" s="2"/>
      <c r="D97" s="2"/>
      <c r="E97" s="2"/>
      <c r="G97" s="2496" t="s">
        <v>3965</v>
      </c>
      <c r="H97" s="2272"/>
      <c r="I97" s="2"/>
      <c r="J97" s="2"/>
      <c r="K97" s="2250" t="s">
        <v>3966</v>
      </c>
      <c r="L97" s="2"/>
      <c r="M97" s="2"/>
      <c r="N97" s="2"/>
      <c r="O97" s="2"/>
      <c r="P97" s="2"/>
      <c r="Q97" s="2"/>
      <c r="R97" s="2"/>
      <c r="S97" s="2247" t="s">
        <v>3967</v>
      </c>
      <c r="T97" s="2"/>
      <c r="U97" s="2"/>
      <c r="V97" s="2"/>
      <c r="W97" s="2"/>
      <c r="X97" s="2"/>
      <c r="Y97" s="2"/>
      <c r="Z97" s="2"/>
      <c r="AA97" s="2"/>
      <c r="AB97" s="2"/>
      <c r="AC97" s="2" t="s">
        <v>15</v>
      </c>
      <c r="AD97" s="2"/>
      <c r="AE97" s="2"/>
      <c r="AF97" s="2"/>
      <c r="AG97" s="2"/>
      <c r="AH97" s="2"/>
      <c r="AI97" s="2"/>
      <c r="AJ97" s="2"/>
      <c r="AK97" s="2"/>
      <c r="AL97" s="2"/>
      <c r="AM97" s="2"/>
      <c r="AN97" s="2"/>
      <c r="AO97" s="2"/>
      <c r="AP97" s="2"/>
      <c r="AQ97" s="2"/>
      <c r="AR97" s="2"/>
      <c r="AS97" s="2"/>
      <c r="AT97" s="2491" t="s">
        <v>3942</v>
      </c>
      <c r="AU97" s="2492" t="s">
        <v>3942</v>
      </c>
      <c r="AV97" s="2493" t="s">
        <v>3796</v>
      </c>
      <c r="AW97" s="2461" t="s">
        <v>3887</v>
      </c>
      <c r="AX97" s="2359" t="s">
        <v>3968</v>
      </c>
      <c r="AY97" s="2"/>
      <c r="AZ97" s="2"/>
      <c r="BA97" s="2"/>
      <c r="BB97" s="2"/>
      <c r="BC97" s="2345"/>
      <c r="BD97" s="2345"/>
      <c r="BE97" s="197">
        <v>1</v>
      </c>
    </row>
    <row r="98" spans="2:59" ht="21">
      <c r="B98" s="2270"/>
      <c r="C98" s="2"/>
      <c r="D98" s="2"/>
      <c r="E98" s="2"/>
      <c r="G98" s="2497" t="s">
        <v>3969</v>
      </c>
      <c r="H98" s="2272"/>
      <c r="I98" s="2"/>
      <c r="J98" s="2"/>
      <c r="K98" s="3" t="s">
        <v>3970</v>
      </c>
      <c r="L98" s="2"/>
      <c r="M98" s="2"/>
      <c r="N98" s="2"/>
      <c r="O98" s="2"/>
      <c r="P98" s="2"/>
      <c r="Q98" s="2"/>
      <c r="R98" s="2"/>
      <c r="S98" s="3" t="s">
        <v>3971</v>
      </c>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491" t="s">
        <v>3608</v>
      </c>
      <c r="AU98" s="2492" t="s">
        <v>3608</v>
      </c>
      <c r="AV98" s="2493" t="s">
        <v>3796</v>
      </c>
      <c r="AW98" s="2461" t="s">
        <v>3887</v>
      </c>
      <c r="AX98" s="2359" t="s">
        <v>38</v>
      </c>
      <c r="AY98" s="2"/>
      <c r="AZ98" s="2"/>
      <c r="BA98" s="2"/>
      <c r="BB98" s="2"/>
      <c r="BC98" s="2345"/>
      <c r="BD98" s="2345"/>
      <c r="BE98" s="197">
        <v>1</v>
      </c>
      <c r="BG98" s="2498"/>
    </row>
    <row r="99" spans="2:59">
      <c r="B99" s="2270"/>
      <c r="C99" s="2"/>
      <c r="D99" s="2"/>
      <c r="E99" s="2"/>
      <c r="H99" s="2272"/>
      <c r="I99" s="2"/>
      <c r="J99" s="2"/>
      <c r="K99" s="2365" t="s">
        <v>3972</v>
      </c>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345"/>
      <c r="BD99" s="2345"/>
      <c r="BE99" s="197">
        <v>1</v>
      </c>
    </row>
    <row r="100" spans="2:59">
      <c r="B100" s="2293"/>
      <c r="C100" s="15"/>
      <c r="D100" s="15"/>
      <c r="E100" s="15"/>
      <c r="F100" s="14"/>
      <c r="G100" s="14"/>
      <c r="H100" s="2294"/>
      <c r="I100" s="2"/>
      <c r="J100" s="2"/>
      <c r="K100" s="2365"/>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499"/>
      <c r="AU100" s="2"/>
      <c r="AV100" s="2"/>
      <c r="AW100" s="2"/>
      <c r="AX100" s="2"/>
      <c r="AY100" s="2"/>
      <c r="AZ100" s="2"/>
      <c r="BA100" s="2"/>
      <c r="BB100" s="2"/>
      <c r="BC100" s="2345"/>
      <c r="BD100" s="2345"/>
      <c r="BE100" s="197">
        <v>1</v>
      </c>
    </row>
    <row r="101" spans="2:59" ht="23.25">
      <c r="I101" s="2"/>
      <c r="J101" s="2"/>
      <c r="K101" s="2362" t="s">
        <v>3745</v>
      </c>
      <c r="L101" s="2"/>
      <c r="M101" s="2"/>
      <c r="N101" s="2"/>
      <c r="O101" s="2"/>
      <c r="P101" s="2"/>
      <c r="Q101" s="2"/>
      <c r="R101" s="2"/>
      <c r="S101" s="2261" t="s">
        <v>3973</v>
      </c>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246" t="s">
        <v>3974</v>
      </c>
      <c r="AU101" s="2"/>
      <c r="AV101" s="2"/>
      <c r="AW101" s="2"/>
      <c r="AX101" s="2"/>
      <c r="AY101" s="2"/>
      <c r="AZ101" s="2"/>
      <c r="BA101" s="2"/>
      <c r="BB101" s="2"/>
      <c r="BC101" s="2345"/>
      <c r="BD101" s="2345"/>
      <c r="BE101" s="197">
        <v>1</v>
      </c>
    </row>
    <row r="102" spans="2:59">
      <c r="B102" s="2262"/>
      <c r="C102" s="2263"/>
      <c r="D102" s="2263"/>
      <c r="E102" s="2263"/>
      <c r="F102" s="2264"/>
      <c r="G102" s="2318"/>
      <c r="H102" s="2265"/>
      <c r="I102" s="2"/>
      <c r="J102" s="2"/>
      <c r="K102" s="2365" t="s">
        <v>3749</v>
      </c>
      <c r="L102" s="2"/>
      <c r="M102" s="2"/>
      <c r="N102" s="2"/>
      <c r="O102" s="2"/>
      <c r="P102" s="2"/>
      <c r="Q102" s="2"/>
      <c r="R102" s="2"/>
      <c r="S102" s="3" t="s">
        <v>3975</v>
      </c>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345"/>
      <c r="BD102" s="2345"/>
      <c r="BE102" s="197">
        <v>1</v>
      </c>
    </row>
    <row r="103" spans="2:59">
      <c r="B103" s="2270"/>
      <c r="C103" s="2"/>
      <c r="D103" s="2"/>
      <c r="E103" s="2"/>
      <c r="G103" s="191"/>
      <c r="H103" s="2272"/>
      <c r="I103" s="2"/>
      <c r="J103" s="2"/>
      <c r="K103" s="2362" t="s">
        <v>3754</v>
      </c>
      <c r="L103" s="2"/>
      <c r="M103" s="2"/>
      <c r="N103" s="2"/>
      <c r="O103" s="2"/>
      <c r="P103" s="2"/>
      <c r="Q103" s="2"/>
      <c r="R103" s="2"/>
      <c r="S103" s="3" t="s">
        <v>3976</v>
      </c>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t="s">
        <v>3977</v>
      </c>
      <c r="AU103" s="2"/>
      <c r="AV103" s="2"/>
      <c r="AW103" s="2"/>
      <c r="AX103" s="2"/>
      <c r="AY103" s="2"/>
      <c r="AZ103" s="2"/>
      <c r="BA103" s="2"/>
      <c r="BB103" s="2"/>
      <c r="BC103" s="2345"/>
      <c r="BD103" s="2345"/>
      <c r="BE103" s="197">
        <v>1</v>
      </c>
    </row>
    <row r="104" spans="2:59">
      <c r="B104" s="2270"/>
      <c r="C104" s="2"/>
      <c r="D104" s="2"/>
      <c r="E104" s="2"/>
      <c r="G104" s="191"/>
      <c r="H104" s="2272"/>
      <c r="I104" s="2"/>
      <c r="J104" s="2"/>
      <c r="K104" s="3" t="s">
        <v>3759</v>
      </c>
      <c r="L104" s="2"/>
      <c r="M104" s="2"/>
      <c r="N104" s="2"/>
      <c r="O104" s="2"/>
      <c r="P104" s="2"/>
      <c r="Q104" s="2"/>
      <c r="R104" s="2"/>
      <c r="S104" s="3" t="s">
        <v>3978</v>
      </c>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t="s">
        <v>3979</v>
      </c>
      <c r="AU104" s="2"/>
      <c r="AV104" s="2"/>
      <c r="AW104" s="2"/>
      <c r="AX104" s="2"/>
      <c r="AY104" s="2"/>
      <c r="AZ104" s="2"/>
      <c r="BA104" s="2"/>
      <c r="BB104" s="2"/>
      <c r="BC104" s="2345"/>
      <c r="BD104" s="2345"/>
      <c r="BE104" s="197">
        <v>1</v>
      </c>
    </row>
    <row r="105" spans="2:59">
      <c r="B105" s="2270"/>
      <c r="C105" s="2"/>
      <c r="D105" s="2"/>
      <c r="E105" s="2"/>
      <c r="G105" s="2500" t="s">
        <v>3980</v>
      </c>
      <c r="H105" s="2272"/>
      <c r="I105" s="2"/>
      <c r="J105" s="2"/>
      <c r="K105" s="2"/>
      <c r="L105" s="2"/>
      <c r="M105" s="2"/>
      <c r="N105" s="2"/>
      <c r="O105" s="2"/>
      <c r="P105" s="2"/>
      <c r="Q105" s="2"/>
      <c r="R105" s="2"/>
      <c r="S105" s="3" t="s">
        <v>3981</v>
      </c>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345"/>
      <c r="BD105" s="2345"/>
      <c r="BE105" s="197">
        <v>1</v>
      </c>
    </row>
    <row r="106" spans="2:59" ht="18.75">
      <c r="B106" s="2270"/>
      <c r="C106" s="2"/>
      <c r="D106" s="2"/>
      <c r="E106" s="2"/>
      <c r="G106" s="2501" t="s">
        <v>3982</v>
      </c>
      <c r="H106" s="2272"/>
      <c r="I106" s="2"/>
      <c r="J106" s="2"/>
      <c r="K106" s="2250" t="s">
        <v>3983</v>
      </c>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t="s">
        <v>3984</v>
      </c>
      <c r="AU106" s="2"/>
      <c r="AV106" s="2"/>
      <c r="AW106" s="2"/>
      <c r="AX106" s="2"/>
      <c r="AY106" s="2"/>
      <c r="AZ106" s="2"/>
      <c r="BA106" s="2"/>
      <c r="BB106" s="2"/>
      <c r="BC106" s="2345"/>
      <c r="BD106" s="2345"/>
      <c r="BE106" s="197">
        <v>1</v>
      </c>
    </row>
    <row r="107" spans="2:59" ht="18">
      <c r="B107" s="2270"/>
      <c r="C107" s="2"/>
      <c r="D107" s="2"/>
      <c r="E107" s="2"/>
      <c r="G107" s="2502" t="s">
        <v>3985</v>
      </c>
      <c r="H107" s="2272"/>
      <c r="I107" s="2"/>
      <c r="J107" s="2"/>
      <c r="K107" s="2365" t="s">
        <v>3986</v>
      </c>
      <c r="L107" s="2"/>
      <c r="M107" s="2"/>
      <c r="N107" s="2"/>
      <c r="O107" s="2"/>
      <c r="P107" s="2"/>
      <c r="Q107" s="2"/>
      <c r="R107" s="2"/>
      <c r="S107" s="2261" t="s">
        <v>3987</v>
      </c>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t="s">
        <v>3988</v>
      </c>
      <c r="AU107" s="2"/>
      <c r="AV107" s="2"/>
      <c r="AW107" s="2"/>
      <c r="AX107" s="2"/>
      <c r="AY107" s="2"/>
      <c r="AZ107" s="2"/>
      <c r="BA107" s="2"/>
      <c r="BB107" s="2"/>
      <c r="BC107" s="2345"/>
      <c r="BD107" s="2345"/>
      <c r="BE107" s="197">
        <v>1</v>
      </c>
    </row>
    <row r="108" spans="2:59">
      <c r="B108" s="2270"/>
      <c r="C108" s="2"/>
      <c r="D108" s="2"/>
      <c r="E108" s="2"/>
      <c r="G108" s="2503" t="s">
        <v>3989</v>
      </c>
      <c r="H108" s="2272"/>
      <c r="I108" s="2"/>
      <c r="J108" s="2"/>
      <c r="K108" s="2365" t="s">
        <v>3990</v>
      </c>
      <c r="L108" s="2"/>
      <c r="M108" s="2"/>
      <c r="N108" s="2"/>
      <c r="O108" s="2"/>
      <c r="P108" s="2"/>
      <c r="Q108" s="2"/>
      <c r="R108" s="2"/>
      <c r="S108" s="3" t="s">
        <v>3991</v>
      </c>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345"/>
      <c r="BD108" s="2345"/>
      <c r="BE108" s="197">
        <v>1</v>
      </c>
    </row>
    <row r="109" spans="2:59" ht="18.75">
      <c r="B109" s="2270"/>
      <c r="C109" s="2"/>
      <c r="D109" s="2"/>
      <c r="E109" s="2"/>
      <c r="G109" s="191"/>
      <c r="H109" s="2272"/>
      <c r="I109" s="2"/>
      <c r="J109" s="2"/>
      <c r="K109" s="2365" t="s">
        <v>3992</v>
      </c>
      <c r="L109" s="2"/>
      <c r="M109" s="2"/>
      <c r="N109" s="2"/>
      <c r="O109" s="2"/>
      <c r="P109" s="2"/>
      <c r="Q109" s="2"/>
      <c r="R109" s="2"/>
      <c r="S109" s="3" t="s">
        <v>3993</v>
      </c>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250" t="s">
        <v>3994</v>
      </c>
      <c r="AU109" s="2"/>
      <c r="AV109" s="2"/>
      <c r="AW109" s="2"/>
      <c r="AX109" s="2"/>
      <c r="AY109" s="2"/>
      <c r="AZ109" s="2"/>
      <c r="BA109" s="2"/>
      <c r="BB109" s="2"/>
      <c r="BC109" s="2345"/>
      <c r="BD109" s="2345"/>
      <c r="BE109" s="197">
        <v>1</v>
      </c>
    </row>
    <row r="110" spans="2:59">
      <c r="B110" s="2270"/>
      <c r="C110" s="2"/>
      <c r="D110" s="2"/>
      <c r="E110" s="2"/>
      <c r="H110" s="2272"/>
      <c r="I110" s="2"/>
      <c r="J110" s="2"/>
      <c r="K110" s="3" t="s">
        <v>3995</v>
      </c>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345"/>
      <c r="BD110" s="2345"/>
      <c r="BE110" s="197">
        <v>1</v>
      </c>
    </row>
    <row r="111" spans="2:59" ht="23.25">
      <c r="B111" s="2293"/>
      <c r="C111" s="15"/>
      <c r="D111" s="15"/>
      <c r="E111" s="15"/>
      <c r="F111" s="14"/>
      <c r="G111" s="14"/>
      <c r="H111" s="2294"/>
      <c r="I111" s="2"/>
      <c r="J111" s="2"/>
      <c r="K111" s="3" t="s">
        <v>3996</v>
      </c>
      <c r="L111" s="2"/>
      <c r="M111" s="2"/>
      <c r="N111" s="2"/>
      <c r="O111" s="2"/>
      <c r="P111" s="2"/>
      <c r="Q111" s="2"/>
      <c r="R111" s="2"/>
      <c r="S111" s="2246" t="s">
        <v>3997</v>
      </c>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250" t="s">
        <v>3998</v>
      </c>
      <c r="AU111" s="2"/>
      <c r="AV111" s="2"/>
      <c r="AW111" s="2"/>
      <c r="AX111" s="2"/>
      <c r="AY111" s="2"/>
      <c r="AZ111" s="2"/>
      <c r="BA111" s="2"/>
      <c r="BB111" s="2"/>
      <c r="BC111" s="2345"/>
      <c r="BD111" s="2345"/>
      <c r="BE111" s="197">
        <v>1</v>
      </c>
    </row>
    <row r="112" spans="2:59" ht="18">
      <c r="I112" s="2"/>
      <c r="J112" s="2"/>
      <c r="K112" s="2"/>
      <c r="L112" s="2"/>
      <c r="M112" s="2"/>
      <c r="N112" s="2"/>
      <c r="O112" s="2"/>
      <c r="P112" s="2"/>
      <c r="Q112" s="2"/>
      <c r="R112" s="2"/>
      <c r="S112" s="2261" t="s">
        <v>3999</v>
      </c>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345"/>
      <c r="BD112" s="2345"/>
      <c r="BE112" s="197">
        <v>1</v>
      </c>
    </row>
    <row r="113" spans="2:57" ht="18.75">
      <c r="B113" s="2262"/>
      <c r="C113" s="2263"/>
      <c r="D113" s="2263"/>
      <c r="E113" s="2263"/>
      <c r="F113" s="2264"/>
      <c r="G113" s="2318"/>
      <c r="H113" s="2265"/>
      <c r="I113" s="2"/>
      <c r="J113" s="2"/>
      <c r="K113" s="2250" t="s">
        <v>4000</v>
      </c>
      <c r="L113" s="2"/>
      <c r="M113" s="2"/>
      <c r="N113" s="2"/>
      <c r="O113" s="2"/>
      <c r="P113" s="2"/>
      <c r="Q113" s="2"/>
      <c r="R113" s="2"/>
      <c r="S113" s="3" t="s">
        <v>4001</v>
      </c>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t="s">
        <v>4002</v>
      </c>
      <c r="AU113" s="2"/>
      <c r="AV113" s="2"/>
      <c r="AW113" s="2"/>
      <c r="AX113" s="2"/>
      <c r="AY113" s="2"/>
      <c r="AZ113" s="2"/>
      <c r="BA113" s="2"/>
      <c r="BB113" s="2"/>
      <c r="BC113" s="2345"/>
      <c r="BD113" s="2345"/>
      <c r="BE113" s="197">
        <v>1</v>
      </c>
    </row>
    <row r="114" spans="2:57">
      <c r="B114" s="2270"/>
      <c r="C114" s="2"/>
      <c r="D114" s="2"/>
      <c r="E114" s="2"/>
      <c r="G114" s="191"/>
      <c r="H114" s="2272"/>
      <c r="I114" s="2"/>
      <c r="J114" s="2"/>
      <c r="K114" s="3" t="s">
        <v>4003</v>
      </c>
      <c r="L114" s="2"/>
      <c r="M114" s="2"/>
      <c r="N114" s="2"/>
      <c r="O114" s="2"/>
      <c r="P114" s="2"/>
      <c r="Q114" s="2"/>
      <c r="R114" s="2"/>
      <c r="S114" s="3" t="s">
        <v>4004</v>
      </c>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t="s">
        <v>4005</v>
      </c>
      <c r="AU114" s="2"/>
      <c r="AV114" s="2"/>
      <c r="AW114" s="2"/>
      <c r="AX114" s="2"/>
      <c r="AY114" s="2"/>
      <c r="AZ114" s="2"/>
      <c r="BA114" s="2"/>
      <c r="BB114" s="2"/>
      <c r="BC114" s="2345"/>
      <c r="BD114" s="2345"/>
      <c r="BE114" s="197">
        <v>1</v>
      </c>
    </row>
    <row r="115" spans="2:57">
      <c r="B115" s="2270"/>
      <c r="C115" s="2"/>
      <c r="D115" s="2"/>
      <c r="E115" s="2"/>
      <c r="G115" s="191"/>
      <c r="H115" s="2272"/>
      <c r="I115" s="2"/>
      <c r="J115" s="2"/>
      <c r="K115" s="3" t="s">
        <v>4006</v>
      </c>
      <c r="L115" s="2"/>
      <c r="M115" s="2"/>
      <c r="N115" s="2"/>
      <c r="O115" s="2"/>
      <c r="P115" s="2"/>
      <c r="Q115" s="2"/>
      <c r="R115" s="2"/>
      <c r="S115" s="3" t="s">
        <v>4007</v>
      </c>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t="s">
        <v>4008</v>
      </c>
      <c r="AU115" s="2"/>
      <c r="AV115" s="2"/>
      <c r="AW115" s="2"/>
      <c r="AX115" s="2"/>
      <c r="AY115" s="2"/>
      <c r="AZ115" s="2"/>
      <c r="BA115" s="2"/>
      <c r="BB115" s="2"/>
      <c r="BC115" s="2345"/>
      <c r="BD115" s="2345"/>
      <c r="BE115" s="197">
        <v>1</v>
      </c>
    </row>
    <row r="116" spans="2:57">
      <c r="B116" s="2270"/>
      <c r="C116" s="2"/>
      <c r="D116" s="2"/>
      <c r="E116" s="2"/>
      <c r="G116" s="2504" t="s">
        <v>4009</v>
      </c>
      <c r="H116" s="2272"/>
      <c r="I116" s="2"/>
      <c r="J116" s="2"/>
      <c r="K116" s="2362" t="s">
        <v>4010</v>
      </c>
      <c r="L116" s="2"/>
      <c r="M116" s="2"/>
      <c r="N116" s="2"/>
      <c r="O116" s="2"/>
      <c r="P116" s="2"/>
      <c r="Q116" s="2"/>
      <c r="R116" s="2"/>
      <c r="S116" s="3" t="s">
        <v>4011</v>
      </c>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t="s">
        <v>4012</v>
      </c>
      <c r="AU116" s="2"/>
      <c r="AV116" s="2"/>
      <c r="AW116" s="2"/>
      <c r="AX116" s="2"/>
      <c r="AY116" s="2"/>
      <c r="AZ116" s="2"/>
      <c r="BA116" s="2"/>
      <c r="BB116" s="2"/>
      <c r="BC116" s="2345"/>
      <c r="BD116" s="2345"/>
      <c r="BE116" s="197">
        <v>1</v>
      </c>
    </row>
    <row r="117" spans="2:57">
      <c r="B117" s="2270"/>
      <c r="C117" s="2"/>
      <c r="D117" s="2"/>
      <c r="E117" s="2"/>
      <c r="G117" s="2505" t="s">
        <v>4013</v>
      </c>
      <c r="H117" s="2272"/>
      <c r="I117" s="2"/>
      <c r="J117" s="2"/>
      <c r="K117" s="2362" t="s">
        <v>4014</v>
      </c>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345"/>
      <c r="BD117" s="2345"/>
      <c r="BE117" s="197">
        <v>1</v>
      </c>
    </row>
    <row r="118" spans="2:57" ht="18.75">
      <c r="B118" s="2270"/>
      <c r="C118" s="2"/>
      <c r="D118" s="2"/>
      <c r="E118" s="2"/>
      <c r="G118" s="2506" t="s">
        <v>4015</v>
      </c>
      <c r="H118" s="2272"/>
      <c r="I118" s="2"/>
      <c r="J118" s="2"/>
      <c r="K118" s="2362" t="s">
        <v>4016</v>
      </c>
      <c r="L118" s="2"/>
      <c r="M118" s="2"/>
      <c r="N118" s="2"/>
      <c r="O118" s="2"/>
      <c r="P118" s="2"/>
      <c r="Q118" s="2"/>
      <c r="R118" s="2"/>
      <c r="S118" s="2261" t="s">
        <v>4017</v>
      </c>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250" t="s">
        <v>4018</v>
      </c>
      <c r="AU118" s="2"/>
      <c r="AV118" s="2"/>
      <c r="AW118" s="2"/>
      <c r="AX118" s="2"/>
      <c r="AY118" s="2"/>
      <c r="AZ118" s="2"/>
      <c r="BA118" s="2"/>
      <c r="BB118" s="2"/>
      <c r="BC118" s="2345"/>
      <c r="BD118" s="2345"/>
      <c r="BE118" s="197">
        <v>1</v>
      </c>
    </row>
    <row r="119" spans="2:57">
      <c r="B119" s="2270"/>
      <c r="C119" s="2"/>
      <c r="D119" s="2"/>
      <c r="E119" s="2"/>
      <c r="G119" s="2507" t="s">
        <v>4019</v>
      </c>
      <c r="H119" s="2272"/>
      <c r="I119" s="2"/>
      <c r="J119" s="2"/>
      <c r="K119" s="2362" t="s">
        <v>4020</v>
      </c>
      <c r="L119" s="2"/>
      <c r="M119" s="2"/>
      <c r="N119" s="2"/>
      <c r="O119" s="2"/>
      <c r="P119" s="2"/>
      <c r="Q119" s="2"/>
      <c r="R119" s="2"/>
      <c r="S119" s="3" t="s">
        <v>4021</v>
      </c>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345"/>
      <c r="BD119" s="2345"/>
      <c r="BE119" s="197">
        <v>1</v>
      </c>
    </row>
    <row r="120" spans="2:57">
      <c r="B120" s="2270"/>
      <c r="C120" s="2"/>
      <c r="D120" s="2"/>
      <c r="E120" s="2"/>
      <c r="G120" s="2508" t="s">
        <v>4022</v>
      </c>
      <c r="H120" s="2272" t="s">
        <v>15</v>
      </c>
      <c r="I120" s="2"/>
      <c r="J120" s="2"/>
      <c r="K120" s="3" t="s">
        <v>4023</v>
      </c>
      <c r="L120" s="2"/>
      <c r="M120" s="2"/>
      <c r="N120" s="2"/>
      <c r="O120" s="2"/>
      <c r="P120" s="2"/>
      <c r="Q120" s="2"/>
      <c r="R120" s="2"/>
      <c r="S120" s="3" t="s">
        <v>4024</v>
      </c>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t="s">
        <v>4025</v>
      </c>
      <c r="AU120" s="2"/>
      <c r="AV120" s="2"/>
      <c r="AW120" s="2"/>
      <c r="AX120" s="2"/>
      <c r="AY120" s="2"/>
      <c r="AZ120" s="2"/>
      <c r="BA120" s="2"/>
      <c r="BB120" s="2"/>
      <c r="BC120" s="2345"/>
      <c r="BD120" s="2345"/>
      <c r="BE120" s="197">
        <v>1</v>
      </c>
    </row>
    <row r="121" spans="2:57">
      <c r="B121" s="2270"/>
      <c r="C121" s="2"/>
      <c r="D121" s="2"/>
      <c r="E121" s="2"/>
      <c r="H121" s="227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t="s">
        <v>4026</v>
      </c>
      <c r="AU121" s="2"/>
      <c r="AV121" s="2"/>
      <c r="AW121" s="2"/>
      <c r="AX121" s="2"/>
      <c r="AY121" s="2"/>
      <c r="AZ121" s="2"/>
      <c r="BA121" s="2"/>
      <c r="BB121" s="2"/>
      <c r="BC121" s="2345"/>
      <c r="BD121" s="2345"/>
      <c r="BE121" s="197">
        <v>1</v>
      </c>
    </row>
    <row r="122" spans="2:57" ht="18.75">
      <c r="B122" s="2293"/>
      <c r="C122" s="15"/>
      <c r="D122" s="15"/>
      <c r="E122" s="15"/>
      <c r="F122" s="14"/>
      <c r="G122" s="14"/>
      <c r="H122" s="2294"/>
      <c r="I122" s="2"/>
      <c r="J122" s="2"/>
      <c r="K122" s="2250" t="s">
        <v>4027</v>
      </c>
      <c r="L122" s="2"/>
      <c r="M122" s="2"/>
      <c r="N122" s="2"/>
      <c r="O122" s="2"/>
      <c r="P122" s="2"/>
      <c r="Q122" s="2"/>
      <c r="R122" s="2"/>
      <c r="S122" s="2261" t="s">
        <v>4028</v>
      </c>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t="s">
        <v>4029</v>
      </c>
      <c r="AU122" s="2"/>
      <c r="AV122" s="2"/>
      <c r="AW122" s="2"/>
      <c r="AX122" s="2"/>
      <c r="AY122" s="2"/>
      <c r="AZ122" s="2"/>
      <c r="BA122" s="2"/>
      <c r="BB122" s="2"/>
      <c r="BC122" s="2345"/>
      <c r="BD122" s="2345"/>
      <c r="BE122" s="197">
        <v>1</v>
      </c>
    </row>
    <row r="123" spans="2:57">
      <c r="I123" s="2"/>
      <c r="J123" s="2"/>
      <c r="K123" s="3" t="s">
        <v>4030</v>
      </c>
      <c r="L123" s="2"/>
      <c r="M123" s="2"/>
      <c r="N123" s="2"/>
      <c r="O123" s="2"/>
      <c r="P123" s="2"/>
      <c r="Q123" s="2"/>
      <c r="R123" s="2"/>
      <c r="S123" s="3" t="s">
        <v>4031</v>
      </c>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t="s">
        <v>4032</v>
      </c>
      <c r="AU123" s="2"/>
      <c r="AV123" s="2"/>
      <c r="AW123" s="2"/>
      <c r="AX123" s="2"/>
      <c r="AY123" s="2"/>
      <c r="AZ123" s="2"/>
      <c r="BA123" s="2"/>
      <c r="BB123" s="2"/>
      <c r="BC123" s="2345"/>
      <c r="BD123" s="2345"/>
      <c r="BE123" s="197">
        <v>1</v>
      </c>
    </row>
    <row r="124" spans="2:57">
      <c r="B124" s="2262"/>
      <c r="C124" s="2263"/>
      <c r="D124" s="2263"/>
      <c r="E124" s="2263"/>
      <c r="F124" s="2264"/>
      <c r="G124" s="2318"/>
      <c r="H124" s="2265"/>
      <c r="I124" s="2"/>
      <c r="J124" s="2"/>
      <c r="K124" s="2365" t="s">
        <v>4033</v>
      </c>
      <c r="L124" s="2"/>
      <c r="M124" s="2"/>
      <c r="N124" s="2"/>
      <c r="O124" s="2"/>
      <c r="P124" s="2"/>
      <c r="Q124" s="2"/>
      <c r="R124" s="2"/>
      <c r="S124" s="3" t="s">
        <v>4034</v>
      </c>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345"/>
      <c r="BD124" s="2345"/>
      <c r="BE124" s="197">
        <v>1</v>
      </c>
    </row>
    <row r="125" spans="2:57" ht="18.75">
      <c r="B125" s="2270"/>
      <c r="C125" s="2"/>
      <c r="D125" s="2"/>
      <c r="E125" s="2"/>
      <c r="G125" s="191"/>
      <c r="H125" s="2272"/>
      <c r="I125" s="2"/>
      <c r="J125" s="2"/>
      <c r="K125" s="2365" t="s">
        <v>4035</v>
      </c>
      <c r="L125" s="2"/>
      <c r="M125" s="2"/>
      <c r="N125" s="2"/>
      <c r="O125" s="2"/>
      <c r="P125" s="2"/>
      <c r="Q125" s="2"/>
      <c r="R125" s="2"/>
      <c r="S125" s="3" t="s">
        <v>4036</v>
      </c>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250" t="s">
        <v>4037</v>
      </c>
      <c r="AU125" s="2"/>
      <c r="AV125" s="2"/>
      <c r="AW125" s="2"/>
      <c r="AX125" s="2"/>
      <c r="AY125" s="2"/>
      <c r="AZ125" s="2"/>
      <c r="BA125" s="2"/>
      <c r="BB125" s="2"/>
      <c r="BC125" s="2345"/>
      <c r="BD125" s="2345"/>
      <c r="BE125" s="197">
        <v>1</v>
      </c>
    </row>
    <row r="126" spans="2:57">
      <c r="B126" s="2270"/>
      <c r="C126" s="2"/>
      <c r="D126" s="2"/>
      <c r="E126" s="2"/>
      <c r="G126" s="191"/>
      <c r="H126" s="227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345"/>
      <c r="BD126" s="2345"/>
      <c r="BE126" s="197">
        <v>1</v>
      </c>
    </row>
    <row r="127" spans="2:57">
      <c r="B127" s="2270"/>
      <c r="C127" s="2"/>
      <c r="D127" s="2"/>
      <c r="E127" s="2"/>
      <c r="G127" s="2509" t="s">
        <v>4038</v>
      </c>
      <c r="H127" s="2272"/>
      <c r="I127" s="2"/>
      <c r="J127" s="2"/>
      <c r="K127" s="2362" t="s">
        <v>4039</v>
      </c>
      <c r="L127" s="2"/>
      <c r="M127" s="2"/>
      <c r="N127" s="2"/>
      <c r="O127" s="2"/>
      <c r="P127" s="2"/>
      <c r="Q127" s="2"/>
      <c r="R127" s="2"/>
      <c r="S127" s="3" t="s">
        <v>4040</v>
      </c>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t="s">
        <v>4041</v>
      </c>
      <c r="AU127" s="2"/>
      <c r="AV127" s="2"/>
      <c r="AW127" s="2"/>
      <c r="AX127" s="2"/>
      <c r="AY127" s="2"/>
      <c r="AZ127" s="2"/>
      <c r="BA127" s="2"/>
      <c r="BB127" s="2"/>
      <c r="BC127" s="2345"/>
      <c r="BD127" s="2345"/>
      <c r="BE127" s="197">
        <v>1</v>
      </c>
    </row>
    <row r="128" spans="2:57">
      <c r="B128" s="2270"/>
      <c r="C128" s="2"/>
      <c r="D128" s="2"/>
      <c r="E128" s="2"/>
      <c r="G128" s="2510" t="s">
        <v>4042</v>
      </c>
      <c r="H128" s="2272"/>
      <c r="I128" s="2"/>
      <c r="J128" s="2"/>
      <c r="K128" s="2365" t="s">
        <v>4043</v>
      </c>
      <c r="L128" s="2"/>
      <c r="M128" s="2"/>
      <c r="N128" s="2"/>
      <c r="O128" s="2"/>
      <c r="P128" s="2"/>
      <c r="Q128" s="2"/>
      <c r="R128" s="2"/>
      <c r="S128" s="3" t="s">
        <v>4044</v>
      </c>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t="s">
        <v>4045</v>
      </c>
      <c r="AU128" s="2"/>
      <c r="AV128" s="2"/>
      <c r="AW128" s="2"/>
      <c r="AX128" s="2"/>
      <c r="AY128" s="2"/>
      <c r="AZ128" s="2"/>
      <c r="BA128" s="2"/>
      <c r="BB128" s="2"/>
      <c r="BC128" s="2345"/>
      <c r="BD128" s="2345"/>
      <c r="BE128" s="197">
        <v>1</v>
      </c>
    </row>
    <row r="129" spans="2:64">
      <c r="B129" s="2270"/>
      <c r="C129" s="2"/>
      <c r="D129" s="2"/>
      <c r="E129" s="2"/>
      <c r="G129" s="2511" t="s">
        <v>4046</v>
      </c>
      <c r="H129" s="2272"/>
      <c r="I129" s="2"/>
      <c r="J129" s="2"/>
      <c r="K129" s="2365" t="s">
        <v>4047</v>
      </c>
      <c r="L129" s="2"/>
      <c r="M129" s="2"/>
      <c r="N129" s="2"/>
      <c r="O129" s="2"/>
      <c r="P129" s="2"/>
      <c r="Q129" s="2"/>
      <c r="R129" s="2"/>
      <c r="S129" s="3" t="s">
        <v>4048</v>
      </c>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t="s">
        <v>4049</v>
      </c>
      <c r="AU129" s="2"/>
      <c r="AV129" s="2"/>
      <c r="AW129" s="2"/>
      <c r="AX129" s="2"/>
      <c r="AY129" s="2"/>
      <c r="AZ129" s="2"/>
      <c r="BA129" s="2"/>
      <c r="BB129" s="2"/>
      <c r="BC129" s="2345"/>
      <c r="BD129" s="2345"/>
      <c r="BE129" s="197">
        <v>1</v>
      </c>
    </row>
    <row r="130" spans="2:64">
      <c r="B130" s="2270"/>
      <c r="C130" s="2"/>
      <c r="D130" s="2"/>
      <c r="E130" s="2"/>
      <c r="G130" s="2512" t="s">
        <v>4050</v>
      </c>
      <c r="H130" s="227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t="s">
        <v>4051</v>
      </c>
      <c r="AU130" s="2"/>
      <c r="AV130" s="2"/>
      <c r="AW130" s="2"/>
      <c r="AX130" s="2"/>
      <c r="AY130" s="2"/>
      <c r="AZ130" s="2"/>
      <c r="BA130" s="2"/>
      <c r="BB130" s="2"/>
      <c r="BC130" s="2345"/>
      <c r="BD130" s="2345"/>
      <c r="BE130" s="197">
        <v>1</v>
      </c>
    </row>
    <row r="131" spans="2:64" ht="18.75">
      <c r="B131" s="2270"/>
      <c r="C131" s="2"/>
      <c r="D131" s="2"/>
      <c r="E131" s="2"/>
      <c r="G131" s="191"/>
      <c r="H131" s="2272"/>
      <c r="I131" s="2"/>
      <c r="J131" s="2"/>
      <c r="K131" s="2250" t="s">
        <v>4052</v>
      </c>
      <c r="L131" s="2"/>
      <c r="M131" s="2"/>
      <c r="N131" s="2"/>
      <c r="O131" s="2"/>
      <c r="P131" s="2"/>
      <c r="Q131" s="2"/>
      <c r="R131" s="2"/>
      <c r="S131" s="2261" t="s">
        <v>4053</v>
      </c>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345"/>
      <c r="BD131" s="2345"/>
      <c r="BE131" s="197">
        <v>1</v>
      </c>
    </row>
    <row r="132" spans="2:64" ht="18.75">
      <c r="B132" s="2270"/>
      <c r="C132" s="2"/>
      <c r="D132" s="2"/>
      <c r="E132" s="2"/>
      <c r="H132" s="2272"/>
      <c r="I132" s="2"/>
      <c r="J132" s="2"/>
      <c r="K132" s="3" t="s">
        <v>4054</v>
      </c>
      <c r="L132" s="2"/>
      <c r="M132" s="2"/>
      <c r="N132" s="2"/>
      <c r="O132" s="2"/>
      <c r="P132" s="2"/>
      <c r="Q132" s="2"/>
      <c r="R132" s="2"/>
      <c r="S132" s="3" t="s">
        <v>4055</v>
      </c>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250" t="s">
        <v>4056</v>
      </c>
      <c r="AU132" s="2"/>
      <c r="AV132" s="2"/>
      <c r="AW132" s="2"/>
      <c r="AX132" s="2"/>
      <c r="AY132" s="2"/>
      <c r="AZ132" s="2"/>
      <c r="BA132" s="2"/>
      <c r="BB132" s="2"/>
      <c r="BC132" s="2345"/>
      <c r="BD132" s="2345"/>
      <c r="BE132" s="197">
        <v>1</v>
      </c>
    </row>
    <row r="133" spans="2:64">
      <c r="B133" s="2293"/>
      <c r="C133" s="15"/>
      <c r="D133" s="15"/>
      <c r="E133" s="15"/>
      <c r="F133" s="14"/>
      <c r="G133" s="14"/>
      <c r="H133" s="2294"/>
      <c r="I133" s="2"/>
      <c r="J133" s="2"/>
      <c r="K133" s="3" t="s">
        <v>4057</v>
      </c>
      <c r="L133" s="2"/>
      <c r="M133" s="2"/>
      <c r="N133" s="2"/>
      <c r="O133" s="2"/>
      <c r="P133" s="2"/>
      <c r="Q133" s="2"/>
      <c r="R133" s="2"/>
      <c r="S133" s="3" t="s">
        <v>4058</v>
      </c>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345"/>
      <c r="BD133" s="2345"/>
      <c r="BE133" s="197">
        <v>1</v>
      </c>
    </row>
    <row r="134" spans="2:64">
      <c r="I134" s="2"/>
      <c r="J134" s="2"/>
      <c r="K134" s="3" t="s">
        <v>4059</v>
      </c>
      <c r="L134" s="2"/>
      <c r="M134" s="2"/>
      <c r="N134" s="2"/>
      <c r="O134" s="2"/>
      <c r="P134" s="2"/>
      <c r="Q134" s="2"/>
      <c r="R134" s="2"/>
      <c r="S134" s="3" t="s">
        <v>4060</v>
      </c>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t="s">
        <v>4061</v>
      </c>
      <c r="AU134" s="2"/>
      <c r="AV134" s="2"/>
      <c r="AW134" s="2"/>
      <c r="AX134" s="2"/>
      <c r="AY134" s="2"/>
      <c r="AZ134" s="2"/>
      <c r="BA134" s="2"/>
      <c r="BB134" s="2"/>
      <c r="BC134" s="2345"/>
      <c r="BD134" s="2345"/>
      <c r="BE134" s="197">
        <v>1</v>
      </c>
    </row>
    <row r="135" spans="2:64">
      <c r="B135" s="2262"/>
      <c r="C135" s="2263"/>
      <c r="D135" s="2263"/>
      <c r="E135" s="2263"/>
      <c r="F135" s="2264"/>
      <c r="G135" s="2318"/>
      <c r="H135" s="2265"/>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t="s">
        <v>4062</v>
      </c>
      <c r="AU135" s="2"/>
      <c r="AV135" s="2"/>
      <c r="AW135" s="2"/>
      <c r="AX135" s="2"/>
      <c r="AY135" s="2"/>
      <c r="AZ135" s="2"/>
      <c r="BA135" s="2"/>
      <c r="BB135" s="2"/>
      <c r="BC135" s="2345"/>
      <c r="BD135" s="2345"/>
      <c r="BE135" s="197">
        <v>1</v>
      </c>
    </row>
    <row r="136" spans="2:64">
      <c r="B136" s="2270"/>
      <c r="C136" s="2"/>
      <c r="D136" s="2"/>
      <c r="E136" s="2"/>
      <c r="G136" s="191"/>
      <c r="H136" s="227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t="s">
        <v>4063</v>
      </c>
      <c r="AU136" s="2"/>
      <c r="AV136" s="2"/>
      <c r="AW136" s="2"/>
      <c r="AX136" s="2"/>
      <c r="AY136" s="2"/>
      <c r="AZ136" s="2"/>
      <c r="BA136" s="2"/>
      <c r="BB136" s="2"/>
      <c r="BC136" s="2345"/>
      <c r="BD136" s="2345"/>
      <c r="BE136" s="197">
        <v>1</v>
      </c>
    </row>
    <row r="137" spans="2:64">
      <c r="B137" s="2270"/>
      <c r="C137" s="2"/>
      <c r="D137" s="2"/>
      <c r="E137" s="2"/>
      <c r="G137" s="191"/>
      <c r="H137" s="227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345"/>
      <c r="BD137" s="2345"/>
      <c r="BE137" s="197">
        <v>1</v>
      </c>
    </row>
    <row r="138" spans="2:64" ht="18.75">
      <c r="B138" s="2270"/>
      <c r="C138" s="2"/>
      <c r="D138" s="2"/>
      <c r="E138" s="2"/>
      <c r="G138" s="2513" t="s">
        <v>4064</v>
      </c>
      <c r="H138" s="227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250" t="s">
        <v>4065</v>
      </c>
      <c r="AU138" s="2"/>
      <c r="AV138" s="2"/>
      <c r="AW138" s="2"/>
      <c r="AX138" s="2"/>
      <c r="AY138" s="2"/>
      <c r="AZ138" s="2"/>
      <c r="BA138" s="2"/>
      <c r="BB138" s="2"/>
      <c r="BC138" s="2345"/>
      <c r="BD138" s="2345"/>
      <c r="BE138" s="197">
        <v>1</v>
      </c>
    </row>
    <row r="139" spans="2:64">
      <c r="B139" s="2270"/>
      <c r="C139" s="2"/>
      <c r="D139" s="2"/>
      <c r="E139" s="2"/>
      <c r="G139" s="2514" t="s">
        <v>4066</v>
      </c>
      <c r="H139" s="227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345"/>
      <c r="BD139" s="2345"/>
      <c r="BE139" s="197">
        <v>1</v>
      </c>
    </row>
    <row r="140" spans="2:64">
      <c r="B140" s="2270"/>
      <c r="C140" s="2"/>
      <c r="D140" s="2"/>
      <c r="E140" s="2"/>
      <c r="G140" s="191" t="s">
        <v>4067</v>
      </c>
      <c r="H140" s="227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t="s">
        <v>4068</v>
      </c>
      <c r="AU140" s="2"/>
      <c r="AV140" s="2"/>
      <c r="AW140" s="2"/>
      <c r="AX140" s="2"/>
      <c r="AY140" s="2"/>
      <c r="AZ140" s="2"/>
      <c r="BA140" s="2"/>
      <c r="BB140" s="2"/>
      <c r="BC140" s="2345"/>
      <c r="BD140" s="2345"/>
      <c r="BE140" s="197">
        <v>1</v>
      </c>
      <c r="BG140" s="2"/>
      <c r="BH140" s="2515" t="s">
        <v>4069</v>
      </c>
      <c r="BI140" s="2516"/>
      <c r="BJ140" s="2"/>
      <c r="BK140" s="2517"/>
      <c r="BL140" s="2517"/>
    </row>
    <row r="141" spans="2:64" ht="16.5">
      <c r="B141" s="2270"/>
      <c r="C141" s="2"/>
      <c r="D141" s="2"/>
      <c r="E141" s="2"/>
      <c r="G141" s="191" t="s">
        <v>4070</v>
      </c>
      <c r="H141" s="227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t="s">
        <v>4071</v>
      </c>
      <c r="AU141" s="2"/>
      <c r="AV141" s="2"/>
      <c r="AW141" s="2"/>
      <c r="AX141" s="2"/>
      <c r="AY141" s="2"/>
      <c r="AZ141" s="2"/>
      <c r="BA141" s="2"/>
      <c r="BB141" s="2"/>
      <c r="BC141" s="2345"/>
      <c r="BD141" s="2345"/>
      <c r="BE141" s="197">
        <v>1</v>
      </c>
      <c r="BG141" s="2"/>
      <c r="BH141" s="2518" t="s">
        <v>3646</v>
      </c>
      <c r="BI141" s="2519" t="s">
        <v>3908</v>
      </c>
      <c r="BJ141" s="2"/>
      <c r="BK141" s="2"/>
      <c r="BL141" s="2"/>
    </row>
    <row r="142" spans="2:64" ht="16.5">
      <c r="B142" s="2270"/>
      <c r="C142" s="2"/>
      <c r="D142" s="2"/>
      <c r="E142" s="2"/>
      <c r="G142" s="192" t="s">
        <v>4072</v>
      </c>
      <c r="H142" s="227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t="s">
        <v>4073</v>
      </c>
      <c r="AU142" s="2"/>
      <c r="AV142" s="2"/>
      <c r="AW142" s="2"/>
      <c r="AX142" s="2"/>
      <c r="AY142" s="2"/>
      <c r="AZ142" s="2"/>
      <c r="BA142" s="2"/>
      <c r="BB142" s="2"/>
      <c r="BC142" s="2345"/>
      <c r="BD142" s="2345"/>
      <c r="BE142" s="197">
        <v>1</v>
      </c>
      <c r="BG142" s="2"/>
      <c r="BH142" s="2518" t="s">
        <v>3673</v>
      </c>
      <c r="BI142" s="2519" t="s">
        <v>4074</v>
      </c>
      <c r="BJ142" s="2"/>
      <c r="BK142" s="2"/>
      <c r="BL142" s="2"/>
    </row>
    <row r="143" spans="2:64" ht="16.5">
      <c r="B143" s="2270"/>
      <c r="C143" s="2"/>
      <c r="D143" s="2"/>
      <c r="E143" s="2"/>
      <c r="G143" s="2520" t="s">
        <v>4075</v>
      </c>
      <c r="H143" s="227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t="s">
        <v>4076</v>
      </c>
      <c r="AU143" s="2"/>
      <c r="AV143" s="2"/>
      <c r="AW143" s="2"/>
      <c r="AX143" s="2"/>
      <c r="AY143" s="2"/>
      <c r="AZ143" s="2"/>
      <c r="BA143" s="2"/>
      <c r="BB143" s="2"/>
      <c r="BC143" s="2345"/>
      <c r="BD143" s="2345"/>
      <c r="BE143" s="197">
        <v>1</v>
      </c>
      <c r="BG143" s="2"/>
      <c r="BH143" s="2518" t="s">
        <v>3851</v>
      </c>
      <c r="BI143" s="2519" t="s">
        <v>4077</v>
      </c>
      <c r="BJ143" s="2"/>
      <c r="BK143" s="2"/>
      <c r="BL143" s="2"/>
    </row>
    <row r="144" spans="2:64" ht="16.5">
      <c r="B144" s="2293"/>
      <c r="C144" s="15"/>
      <c r="D144" s="15"/>
      <c r="E144" s="15"/>
      <c r="F144" s="14"/>
      <c r="G144" s="14"/>
      <c r="H144" s="2294"/>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345"/>
      <c r="BD144" s="2345"/>
      <c r="BE144" s="197">
        <v>1</v>
      </c>
      <c r="BG144" s="2"/>
      <c r="BH144" s="2518" t="s">
        <v>3871</v>
      </c>
      <c r="BI144" s="2519" t="s">
        <v>4078</v>
      </c>
      <c r="BJ144" s="2"/>
      <c r="BK144" s="2"/>
      <c r="BL144" s="2"/>
    </row>
    <row r="145" spans="2:64" ht="18.75">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250" t="s">
        <v>4079</v>
      </c>
      <c r="AU145" s="2"/>
      <c r="AV145" s="2"/>
      <c r="AW145" s="2"/>
      <c r="AX145" s="2"/>
      <c r="AY145" s="2"/>
      <c r="AZ145" s="2"/>
      <c r="BA145" s="2"/>
      <c r="BB145" s="2"/>
      <c r="BC145" s="2345"/>
      <c r="BD145" s="2345"/>
      <c r="BE145" s="197">
        <v>1</v>
      </c>
      <c r="BG145" s="2"/>
      <c r="BH145" s="2518" t="s">
        <v>3795</v>
      </c>
      <c r="BI145" s="2519" t="s">
        <v>4080</v>
      </c>
      <c r="BJ145" s="2"/>
      <c r="BK145" s="2"/>
      <c r="BL145" s="2"/>
    </row>
    <row r="146" spans="2:64" ht="16.5">
      <c r="B146" s="2262"/>
      <c r="C146" s="2263"/>
      <c r="D146" s="2263"/>
      <c r="E146" s="2263"/>
      <c r="F146" s="2264"/>
      <c r="G146" s="2318"/>
      <c r="H146" s="2265"/>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345"/>
      <c r="BD146" s="2345"/>
      <c r="BE146" s="197">
        <v>1</v>
      </c>
      <c r="BG146" s="2"/>
      <c r="BH146" s="2518" t="s">
        <v>3892</v>
      </c>
      <c r="BI146" s="2519" t="s">
        <v>4081</v>
      </c>
      <c r="BJ146" s="2"/>
      <c r="BK146" s="2"/>
      <c r="BL146" s="2"/>
    </row>
    <row r="147" spans="2:64" ht="16.5">
      <c r="B147" s="2270"/>
      <c r="C147" s="2"/>
      <c r="D147" s="2"/>
      <c r="E147" s="2"/>
      <c r="G147" s="191"/>
      <c r="H147" s="227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t="s">
        <v>4082</v>
      </c>
      <c r="AU147" s="2"/>
      <c r="AV147" s="2"/>
      <c r="AW147" s="2"/>
      <c r="AX147" s="2"/>
      <c r="AY147" s="2"/>
      <c r="AZ147" s="2"/>
      <c r="BA147" s="2"/>
      <c r="BB147" s="2"/>
      <c r="BC147" s="2345"/>
      <c r="BD147" s="2345"/>
      <c r="BE147" s="197">
        <v>1</v>
      </c>
      <c r="BG147" s="2"/>
      <c r="BH147" s="2518" t="s">
        <v>3963</v>
      </c>
      <c r="BI147" s="2519" t="s">
        <v>4083</v>
      </c>
      <c r="BJ147" s="2"/>
      <c r="BK147" s="2"/>
      <c r="BL147" s="2"/>
    </row>
    <row r="148" spans="2:64" ht="16.5">
      <c r="B148" s="2270"/>
      <c r="C148" s="2"/>
      <c r="D148" s="2"/>
      <c r="E148" s="2"/>
      <c r="G148" s="191"/>
      <c r="H148" s="227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t="s">
        <v>4084</v>
      </c>
      <c r="AU148" s="2"/>
      <c r="AV148" s="2"/>
      <c r="AW148" s="2"/>
      <c r="AX148" s="2"/>
      <c r="AY148" s="2"/>
      <c r="AZ148" s="2"/>
      <c r="BA148" s="2"/>
      <c r="BB148" s="2"/>
      <c r="BC148" s="2345"/>
      <c r="BD148" s="2345"/>
      <c r="BE148" s="197">
        <v>1</v>
      </c>
      <c r="BG148" s="2"/>
      <c r="BH148" s="2518" t="s">
        <v>4085</v>
      </c>
      <c r="BI148" s="2519" t="s">
        <v>38</v>
      </c>
      <c r="BJ148" s="2"/>
      <c r="BK148" s="2"/>
      <c r="BL148" s="2"/>
    </row>
    <row r="149" spans="2:64">
      <c r="B149" s="2270"/>
      <c r="C149" s="2"/>
      <c r="D149" s="2"/>
      <c r="E149" s="2"/>
      <c r="G149" s="2521" t="s">
        <v>4086</v>
      </c>
      <c r="H149" s="227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t="s">
        <v>4087</v>
      </c>
      <c r="AU149" s="2"/>
      <c r="AV149" s="2"/>
      <c r="AW149" s="2"/>
      <c r="AX149" s="2"/>
      <c r="AY149" s="2"/>
      <c r="AZ149" s="2"/>
      <c r="BA149" s="2"/>
      <c r="BB149" s="2"/>
      <c r="BC149" s="2345"/>
      <c r="BD149" s="2345"/>
      <c r="BE149" s="197">
        <v>1</v>
      </c>
      <c r="BG149" s="2"/>
      <c r="BH149" s="2"/>
    </row>
    <row r="150" spans="2:64">
      <c r="B150" s="2270"/>
      <c r="C150" s="2"/>
      <c r="D150" s="2"/>
      <c r="E150" s="2"/>
      <c r="G150" s="2522" t="s">
        <v>4088</v>
      </c>
      <c r="H150" s="227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t="s">
        <v>4089</v>
      </c>
      <c r="AU150" s="2"/>
      <c r="AV150" s="2"/>
      <c r="AW150" s="2"/>
      <c r="AX150" s="2"/>
      <c r="AY150" s="2"/>
      <c r="AZ150" s="2"/>
      <c r="BA150" s="2"/>
      <c r="BB150" s="2"/>
      <c r="BC150" s="2345"/>
      <c r="BD150" s="2345"/>
      <c r="BE150" s="197">
        <v>1</v>
      </c>
      <c r="BG150" s="2"/>
      <c r="BH150" s="2523" t="s">
        <v>4090</v>
      </c>
      <c r="BI150" s="2524"/>
      <c r="BJ150" s="2517"/>
      <c r="BK150" s="2517"/>
      <c r="BL150" s="2517"/>
    </row>
    <row r="151" spans="2:64" ht="17.25">
      <c r="B151" s="2270"/>
      <c r="C151" s="2"/>
      <c r="D151" s="2"/>
      <c r="E151" s="2"/>
      <c r="G151" s="2525" t="s">
        <v>4091</v>
      </c>
      <c r="H151" s="227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t="s">
        <v>4092</v>
      </c>
      <c r="AU151" s="2"/>
      <c r="AV151" s="2"/>
      <c r="AW151" s="2"/>
      <c r="AX151" s="2"/>
      <c r="AY151" s="2"/>
      <c r="AZ151" s="2"/>
      <c r="BA151" s="2"/>
      <c r="BB151" s="2"/>
      <c r="BC151" s="2345"/>
      <c r="BD151" s="2345"/>
      <c r="BE151" s="197">
        <v>1</v>
      </c>
      <c r="BG151" s="2"/>
      <c r="BH151" s="2526" t="s">
        <v>4093</v>
      </c>
      <c r="BI151" s="2527" t="s">
        <v>4094</v>
      </c>
    </row>
    <row r="152" spans="2:64">
      <c r="B152" s="2270"/>
      <c r="C152" s="2"/>
      <c r="D152" s="2"/>
      <c r="E152" s="2"/>
      <c r="G152" s="2528" t="s">
        <v>4095</v>
      </c>
      <c r="H152" s="227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345"/>
      <c r="BD152" s="2345"/>
      <c r="BE152" s="197">
        <v>1</v>
      </c>
      <c r="BG152" s="2"/>
    </row>
    <row r="153" spans="2:64" ht="18.75">
      <c r="B153" s="2270"/>
      <c r="C153" s="2"/>
      <c r="D153" s="2"/>
      <c r="E153" s="2"/>
      <c r="G153" s="191"/>
      <c r="H153" s="227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250" t="s">
        <v>4096</v>
      </c>
      <c r="AU153" s="2"/>
      <c r="AV153" s="2"/>
      <c r="AW153" s="2"/>
      <c r="AX153" s="2"/>
      <c r="AY153" s="2"/>
      <c r="AZ153" s="2"/>
      <c r="BA153" s="2"/>
      <c r="BB153" s="2"/>
      <c r="BC153" s="2345"/>
      <c r="BD153" s="2345"/>
      <c r="BE153" s="197">
        <v>1</v>
      </c>
      <c r="BG153" s="2"/>
      <c r="BH153" s="2529" t="s">
        <v>4097</v>
      </c>
      <c r="BI153" s="2529"/>
      <c r="BJ153" s="2529" t="s">
        <v>4098</v>
      </c>
      <c r="BK153" s="2529"/>
      <c r="BL153" s="2529"/>
    </row>
    <row r="154" spans="2:64" ht="17.25">
      <c r="B154" s="2270"/>
      <c r="C154" s="2"/>
      <c r="D154" s="2"/>
      <c r="E154" s="2"/>
      <c r="H154" s="227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345"/>
      <c r="BD154" s="2345"/>
      <c r="BE154" s="197">
        <v>1</v>
      </c>
      <c r="BG154" s="2"/>
      <c r="BH154" s="2530" t="s">
        <v>4099</v>
      </c>
      <c r="BI154" s="2530"/>
      <c r="BJ154" s="2531" t="s">
        <v>4100</v>
      </c>
      <c r="BK154" s="2"/>
      <c r="BL154" s="2"/>
    </row>
    <row r="155" spans="2:64" ht="17.25">
      <c r="B155" s="2293"/>
      <c r="C155" s="15"/>
      <c r="D155" s="15"/>
      <c r="E155" s="15"/>
      <c r="F155" s="14"/>
      <c r="G155" s="14"/>
      <c r="H155" s="2294"/>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t="s">
        <v>4101</v>
      </c>
      <c r="AU155" s="2"/>
      <c r="AV155" s="2"/>
      <c r="AW155" s="2"/>
      <c r="AX155" s="2"/>
      <c r="AY155" s="2"/>
      <c r="AZ155" s="2"/>
      <c r="BA155" s="2"/>
      <c r="BB155" s="2"/>
      <c r="BC155" s="2345"/>
      <c r="BD155" s="2345"/>
      <c r="BE155" s="197">
        <v>1</v>
      </c>
      <c r="BG155" s="2"/>
      <c r="BH155" s="2532" t="s">
        <v>4102</v>
      </c>
      <c r="BI155" s="2532"/>
      <c r="BJ155" s="2533" t="s">
        <v>4103</v>
      </c>
      <c r="BK155" s="2"/>
      <c r="BL155" s="2"/>
    </row>
    <row r="156" spans="2:64" ht="17.25">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t="s">
        <v>4104</v>
      </c>
      <c r="AU156" s="2"/>
      <c r="AV156" s="2"/>
      <c r="AW156" s="2"/>
      <c r="AX156" s="2"/>
      <c r="AY156" s="2"/>
      <c r="AZ156" s="2"/>
      <c r="BA156" s="2"/>
      <c r="BB156" s="2"/>
      <c r="BC156" s="2345"/>
      <c r="BD156" s="2345"/>
      <c r="BE156" s="197">
        <v>1</v>
      </c>
      <c r="BG156" s="2"/>
      <c r="BH156" s="2532" t="s">
        <v>4105</v>
      </c>
      <c r="BI156" s="2532"/>
      <c r="BJ156" s="2533" t="s">
        <v>4106</v>
      </c>
      <c r="BK156" s="2"/>
      <c r="BL156" s="2"/>
    </row>
    <row r="157" spans="2:64" ht="17.25">
      <c r="B157" s="2262"/>
      <c r="C157" s="2263"/>
      <c r="D157" s="2263"/>
      <c r="E157" s="2263"/>
      <c r="F157" s="2264"/>
      <c r="G157" s="2318"/>
      <c r="H157" s="2265"/>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t="s">
        <v>4107</v>
      </c>
      <c r="AU157" s="2"/>
      <c r="AV157" s="2"/>
      <c r="AW157" s="2"/>
      <c r="AX157" s="2"/>
      <c r="AY157" s="2"/>
      <c r="AZ157" s="2"/>
      <c r="BA157" s="2"/>
      <c r="BB157" s="2"/>
      <c r="BC157" s="2345"/>
      <c r="BD157" s="2345"/>
      <c r="BE157" s="197">
        <v>1</v>
      </c>
      <c r="BG157" s="2"/>
      <c r="BH157" s="2532" t="s">
        <v>4108</v>
      </c>
      <c r="BI157" s="2532"/>
      <c r="BJ157" s="2533" t="s">
        <v>4109</v>
      </c>
      <c r="BK157" s="2"/>
      <c r="BL157" s="2"/>
    </row>
    <row r="158" spans="2:64" ht="17.25">
      <c r="B158" s="2270"/>
      <c r="C158" s="2"/>
      <c r="D158" s="2"/>
      <c r="E158" s="2"/>
      <c r="G158" s="191"/>
      <c r="H158" s="227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t="s">
        <v>4110</v>
      </c>
      <c r="AU158" s="2"/>
      <c r="AV158" s="2"/>
      <c r="AW158" s="2"/>
      <c r="AX158" s="2"/>
      <c r="AY158" s="2"/>
      <c r="AZ158" s="2"/>
      <c r="BA158" s="2"/>
      <c r="BB158" s="2"/>
      <c r="BC158" s="2345"/>
      <c r="BD158" s="2345"/>
      <c r="BE158" s="197">
        <v>1</v>
      </c>
      <c r="BG158" s="2"/>
      <c r="BH158" s="2532" t="s">
        <v>4111</v>
      </c>
      <c r="BI158" s="2532"/>
      <c r="BJ158" s="2533" t="s">
        <v>4112</v>
      </c>
      <c r="BK158" s="2"/>
      <c r="BL158" s="2"/>
    </row>
    <row r="159" spans="2:64" ht="17.25">
      <c r="B159" s="2270"/>
      <c r="C159" s="2"/>
      <c r="D159" s="2"/>
      <c r="E159" s="2"/>
      <c r="G159" s="191"/>
      <c r="H159" s="227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345"/>
      <c r="BD159" s="2345"/>
      <c r="BE159" s="197">
        <v>1</v>
      </c>
      <c r="BG159" s="2"/>
      <c r="BH159" s="2532" t="s">
        <v>4113</v>
      </c>
      <c r="BI159" s="2532"/>
      <c r="BJ159" s="2533" t="s">
        <v>4114</v>
      </c>
      <c r="BK159" s="2"/>
      <c r="BL159" s="2"/>
    </row>
    <row r="160" spans="2:64" ht="18.75">
      <c r="B160" s="2270"/>
      <c r="C160" s="2"/>
      <c r="D160" s="2"/>
      <c r="E160" s="2"/>
      <c r="G160" s="2534" t="s">
        <v>4115</v>
      </c>
      <c r="H160" s="227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250" t="s">
        <v>4116</v>
      </c>
      <c r="AU160" s="2"/>
      <c r="AV160" s="2"/>
      <c r="AW160" s="2"/>
      <c r="AX160" s="2"/>
      <c r="AY160" s="2"/>
      <c r="AZ160" s="2"/>
      <c r="BA160" s="2"/>
      <c r="BB160" s="2"/>
      <c r="BC160" s="2345"/>
      <c r="BD160" s="2345"/>
      <c r="BE160" s="197">
        <v>1</v>
      </c>
      <c r="BG160" s="2"/>
      <c r="BH160" s="2532" t="s">
        <v>4117</v>
      </c>
      <c r="BI160" s="2532"/>
      <c r="BJ160" s="2533" t="s">
        <v>4118</v>
      </c>
      <c r="BK160" s="2"/>
      <c r="BL160" s="2"/>
    </row>
    <row r="161" spans="2:64" ht="17.25">
      <c r="B161" s="2270"/>
      <c r="C161" s="2"/>
      <c r="D161" s="2"/>
      <c r="E161" s="2"/>
      <c r="G161" s="2535" t="s">
        <v>4119</v>
      </c>
      <c r="H161" s="227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345"/>
      <c r="BD161" s="2345"/>
      <c r="BE161" s="197">
        <v>1</v>
      </c>
      <c r="BG161" s="2"/>
      <c r="BH161" s="2532" t="s">
        <v>4120</v>
      </c>
      <c r="BI161" s="2532"/>
      <c r="BJ161" s="2533" t="s">
        <v>4121</v>
      </c>
      <c r="BK161" s="2"/>
      <c r="BL161" s="2"/>
    </row>
    <row r="162" spans="2:64" ht="17.25">
      <c r="B162" s="2270"/>
      <c r="C162" s="2"/>
      <c r="D162" s="2"/>
      <c r="E162" s="2"/>
      <c r="G162" s="2536" t="s">
        <v>4122</v>
      </c>
      <c r="H162" s="227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t="s">
        <v>4123</v>
      </c>
      <c r="AU162" s="2"/>
      <c r="AV162" s="2"/>
      <c r="AW162" s="2"/>
      <c r="AX162" s="2"/>
      <c r="AY162" s="2"/>
      <c r="AZ162" s="2"/>
      <c r="BA162" s="2"/>
      <c r="BB162" s="2"/>
      <c r="BC162" s="2345"/>
      <c r="BD162" s="2345"/>
      <c r="BE162" s="197">
        <v>1</v>
      </c>
      <c r="BG162" s="2"/>
      <c r="BH162" s="2532" t="s">
        <v>4124</v>
      </c>
      <c r="BI162" s="2532"/>
      <c r="BJ162" s="2533" t="s">
        <v>4125</v>
      </c>
      <c r="BK162" s="2"/>
      <c r="BL162" s="2"/>
    </row>
    <row r="163" spans="2:64" ht="17.25">
      <c r="B163" s="2270"/>
      <c r="C163" s="2"/>
      <c r="D163" s="2"/>
      <c r="E163" s="2"/>
      <c r="G163" s="2537" t="s">
        <v>4126</v>
      </c>
      <c r="H163" s="227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t="s">
        <v>4127</v>
      </c>
      <c r="AU163" s="2"/>
      <c r="AV163" s="2"/>
      <c r="AW163" s="2"/>
      <c r="AX163" s="2"/>
      <c r="AY163" s="2"/>
      <c r="AZ163" s="2"/>
      <c r="BA163" s="2"/>
      <c r="BB163" s="2"/>
      <c r="BC163" s="2345"/>
      <c r="BD163" s="2345"/>
      <c r="BE163" s="197">
        <v>1</v>
      </c>
      <c r="BG163" s="2"/>
      <c r="BH163" s="2532" t="s">
        <v>4128</v>
      </c>
      <c r="BI163" s="2532"/>
      <c r="BJ163" s="2533" t="s">
        <v>4129</v>
      </c>
      <c r="BK163" s="2"/>
      <c r="BL163" s="2"/>
    </row>
    <row r="164" spans="2:64">
      <c r="B164" s="2270"/>
      <c r="C164" s="2"/>
      <c r="D164" s="2"/>
      <c r="E164" s="2"/>
      <c r="G164" s="191"/>
      <c r="H164" s="227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t="s">
        <v>4130</v>
      </c>
      <c r="AU164" s="2"/>
      <c r="AV164" s="2"/>
      <c r="AW164" s="2"/>
      <c r="AX164" s="2"/>
      <c r="AY164" s="2"/>
      <c r="AZ164" s="2"/>
      <c r="BA164" s="2"/>
      <c r="BB164" s="2"/>
      <c r="BC164" s="2345"/>
      <c r="BD164" s="2345"/>
      <c r="BE164" s="197">
        <v>1</v>
      </c>
    </row>
    <row r="165" spans="2:64">
      <c r="B165" s="2270"/>
      <c r="C165" s="2"/>
      <c r="D165" s="2"/>
      <c r="E165" s="2"/>
      <c r="H165" s="227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t="s">
        <v>4131</v>
      </c>
      <c r="AU165" s="2"/>
      <c r="AV165" s="2"/>
      <c r="AW165" s="2"/>
      <c r="AX165" s="2"/>
      <c r="AY165" s="2"/>
      <c r="AZ165" s="2"/>
      <c r="BA165" s="2"/>
      <c r="BB165" s="2"/>
      <c r="BC165" s="2345"/>
      <c r="BD165" s="2345"/>
      <c r="BE165" s="197">
        <v>1</v>
      </c>
    </row>
    <row r="166" spans="2:64">
      <c r="B166" s="2293"/>
      <c r="C166" s="15"/>
      <c r="D166" s="15"/>
      <c r="E166" s="15"/>
      <c r="F166" s="14"/>
      <c r="G166" s="14"/>
      <c r="H166" s="2294"/>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345"/>
      <c r="BD166" s="2345"/>
      <c r="BE166" s="197">
        <v>1</v>
      </c>
    </row>
    <row r="167" spans="2:64" ht="18.75">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250" t="s">
        <v>4132</v>
      </c>
      <c r="AU167" s="2"/>
      <c r="AV167" s="2"/>
      <c r="AW167" s="2"/>
      <c r="AX167" s="2"/>
      <c r="AY167" s="2"/>
      <c r="AZ167" s="2"/>
      <c r="BA167" s="2"/>
      <c r="BB167" s="2"/>
      <c r="BC167" s="2345"/>
      <c r="BD167" s="2345"/>
      <c r="BE167" s="197">
        <v>1</v>
      </c>
    </row>
    <row r="168" spans="2:64">
      <c r="B168" s="2262"/>
      <c r="C168" s="2263"/>
      <c r="D168" s="2263"/>
      <c r="E168" s="2263"/>
      <c r="F168" s="2264"/>
      <c r="G168" s="2318"/>
      <c r="H168" s="2265"/>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345"/>
      <c r="BD168" s="2345"/>
      <c r="BE168" s="197">
        <v>1</v>
      </c>
      <c r="BH168" s="2"/>
      <c r="BI168" s="2"/>
      <c r="BJ168" s="2"/>
      <c r="BK168" s="2"/>
      <c r="BL168" s="2"/>
    </row>
    <row r="169" spans="2:64">
      <c r="B169" s="2270"/>
      <c r="C169" s="2"/>
      <c r="D169" s="2"/>
      <c r="E169" s="2"/>
      <c r="G169" s="191"/>
      <c r="H169" s="227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t="s">
        <v>4133</v>
      </c>
      <c r="AU169" s="2"/>
      <c r="AV169" s="2"/>
      <c r="AW169" s="2"/>
      <c r="AX169" s="2"/>
      <c r="AY169" s="2"/>
      <c r="AZ169" s="2"/>
      <c r="BA169" s="2"/>
      <c r="BB169" s="2"/>
      <c r="BC169" s="2345"/>
      <c r="BD169" s="2345"/>
      <c r="BE169" s="197">
        <v>1</v>
      </c>
      <c r="BH169" s="2"/>
      <c r="BI169" s="2"/>
      <c r="BJ169" s="2"/>
      <c r="BK169" s="2"/>
      <c r="BL169" s="2"/>
    </row>
    <row r="170" spans="2:64">
      <c r="B170" s="2270"/>
      <c r="C170" s="2"/>
      <c r="D170" s="2"/>
      <c r="E170" s="2"/>
      <c r="G170" s="191"/>
      <c r="H170" s="227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t="s">
        <v>4134</v>
      </c>
      <c r="AU170" s="2"/>
      <c r="AV170" s="2"/>
      <c r="AW170" s="2"/>
      <c r="AX170" s="2"/>
      <c r="AY170" s="2"/>
      <c r="AZ170" s="2"/>
      <c r="BA170" s="2"/>
      <c r="BB170" s="2"/>
      <c r="BC170" s="2345"/>
      <c r="BD170" s="2345"/>
      <c r="BE170" s="197">
        <v>1</v>
      </c>
      <c r="BH170" s="2"/>
      <c r="BI170" s="2"/>
      <c r="BJ170" s="2"/>
      <c r="BK170" s="2"/>
      <c r="BL170" s="2"/>
    </row>
    <row r="171" spans="2:64">
      <c r="B171" s="2270"/>
      <c r="C171" s="2"/>
      <c r="D171" s="2"/>
      <c r="E171" s="2"/>
      <c r="G171" s="2538" t="s">
        <v>4135</v>
      </c>
      <c r="H171" s="227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t="s">
        <v>4136</v>
      </c>
      <c r="AU171" s="2"/>
      <c r="AV171" s="2"/>
      <c r="AW171" s="2"/>
      <c r="AX171" s="2"/>
      <c r="AY171" s="2"/>
      <c r="AZ171" s="2"/>
      <c r="BA171" s="2"/>
      <c r="BB171" s="2"/>
      <c r="BC171" s="2345"/>
      <c r="BD171" s="2345"/>
      <c r="BE171" s="197">
        <v>1</v>
      </c>
      <c r="BH171" s="2"/>
      <c r="BI171" s="2"/>
      <c r="BJ171" s="2"/>
      <c r="BK171" s="2"/>
      <c r="BL171" s="2"/>
    </row>
    <row r="172" spans="2:64">
      <c r="B172" s="2270"/>
      <c r="C172" s="2"/>
      <c r="D172" s="2"/>
      <c r="E172" s="2"/>
      <c r="G172" s="2539" t="s">
        <v>4137</v>
      </c>
      <c r="H172" s="227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t="s">
        <v>4138</v>
      </c>
      <c r="AU172" s="2"/>
      <c r="AV172" s="2"/>
      <c r="AW172" s="2"/>
      <c r="AX172" s="2"/>
      <c r="AY172" s="2"/>
      <c r="AZ172" s="2"/>
      <c r="BA172" s="2"/>
      <c r="BB172" s="2"/>
      <c r="BC172" s="2345"/>
      <c r="BD172" s="2345"/>
      <c r="BE172" s="197">
        <v>1</v>
      </c>
      <c r="BH172" s="2"/>
      <c r="BI172" s="2"/>
      <c r="BJ172" s="2"/>
      <c r="BK172" s="2"/>
      <c r="BL172" s="2"/>
    </row>
    <row r="173" spans="2:64">
      <c r="B173" s="2270"/>
      <c r="C173" s="2"/>
      <c r="D173" s="2"/>
      <c r="E173" s="2"/>
      <c r="G173" s="2540" t="s">
        <v>4139</v>
      </c>
      <c r="H173" s="227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t="s">
        <v>4140</v>
      </c>
      <c r="AU173" s="2"/>
      <c r="AV173" s="2"/>
      <c r="AW173" s="2"/>
      <c r="AX173" s="2"/>
      <c r="AY173" s="2"/>
      <c r="AZ173" s="2"/>
      <c r="BA173" s="2"/>
      <c r="BB173" s="2"/>
      <c r="BC173" s="2345"/>
      <c r="BD173" s="2345"/>
      <c r="BE173" s="197">
        <v>1</v>
      </c>
      <c r="BH173" s="2"/>
      <c r="BI173" s="2"/>
      <c r="BJ173" s="2"/>
      <c r="BK173" s="2"/>
      <c r="BL173" s="2"/>
    </row>
    <row r="174" spans="2:64">
      <c r="B174" s="2270"/>
      <c r="C174" s="2"/>
      <c r="D174" s="2"/>
      <c r="E174" s="2"/>
      <c r="G174" s="2541" t="s">
        <v>4141</v>
      </c>
      <c r="H174" s="227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345"/>
      <c r="BD174" s="2345"/>
      <c r="BE174" s="197">
        <v>1</v>
      </c>
      <c r="BH174" s="2"/>
      <c r="BI174" s="2"/>
      <c r="BJ174" s="2"/>
      <c r="BK174" s="2"/>
      <c r="BL174" s="2"/>
    </row>
    <row r="175" spans="2:64" ht="18.75">
      <c r="B175" s="2270"/>
      <c r="C175" s="2"/>
      <c r="D175" s="2"/>
      <c r="E175" s="2"/>
      <c r="G175" s="191"/>
      <c r="H175" s="227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250" t="s">
        <v>4142</v>
      </c>
      <c r="AU175" s="2"/>
      <c r="AV175" s="2"/>
      <c r="AW175" s="2"/>
      <c r="AX175" s="2"/>
      <c r="AY175" s="2"/>
      <c r="AZ175" s="2"/>
      <c r="BA175" s="2"/>
      <c r="BB175" s="2"/>
      <c r="BC175" s="2345"/>
      <c r="BD175" s="2345"/>
      <c r="BE175" s="197">
        <v>1</v>
      </c>
      <c r="BH175" s="2"/>
      <c r="BI175" s="2"/>
      <c r="BJ175" s="2"/>
      <c r="BK175" s="2"/>
      <c r="BL175" s="2"/>
    </row>
    <row r="176" spans="2:64">
      <c r="B176" s="2270"/>
      <c r="C176" s="2"/>
      <c r="D176" s="2"/>
      <c r="E176" s="2"/>
      <c r="H176" s="227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345"/>
      <c r="BD176" s="2345"/>
      <c r="BE176" s="197">
        <v>1</v>
      </c>
      <c r="BH176" s="2"/>
      <c r="BI176" s="2"/>
      <c r="BJ176" s="2"/>
      <c r="BK176" s="2"/>
      <c r="BL176" s="2"/>
    </row>
    <row r="177" spans="2:64">
      <c r="B177" s="2293"/>
      <c r="C177" s="15"/>
      <c r="D177" s="15"/>
      <c r="E177" s="15"/>
      <c r="F177" s="14"/>
      <c r="G177" s="14"/>
      <c r="H177" s="2294"/>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t="s">
        <v>4143</v>
      </c>
      <c r="AU177" s="2"/>
      <c r="AV177" s="2"/>
      <c r="AW177" s="2"/>
      <c r="AX177" s="2"/>
      <c r="AY177" s="2"/>
      <c r="AZ177" s="2"/>
      <c r="BA177" s="2"/>
      <c r="BB177" s="2"/>
      <c r="BC177" s="2345"/>
      <c r="BD177" s="2345"/>
      <c r="BE177" s="197">
        <v>1</v>
      </c>
      <c r="BH177" s="2"/>
      <c r="BI177" s="2"/>
      <c r="BJ177" s="2"/>
      <c r="BK177" s="2"/>
      <c r="BL177" s="2"/>
    </row>
    <row r="178" spans="2:64">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t="s">
        <v>4144</v>
      </c>
      <c r="AU178" s="2"/>
      <c r="AV178" s="2"/>
      <c r="AW178" s="2"/>
      <c r="AX178" s="2"/>
      <c r="AY178" s="2"/>
      <c r="AZ178" s="2"/>
      <c r="BA178" s="2"/>
      <c r="BB178" s="2"/>
      <c r="BC178" s="2345"/>
      <c r="BD178" s="2345"/>
      <c r="BE178" s="197">
        <v>1</v>
      </c>
      <c r="BH178" s="2"/>
      <c r="BI178" s="2"/>
      <c r="BJ178" s="2"/>
      <c r="BK178" s="2"/>
      <c r="BL178" s="2"/>
    </row>
    <row r="179" spans="2:64">
      <c r="B179" s="2262"/>
      <c r="C179" s="2263"/>
      <c r="D179" s="2263"/>
      <c r="E179" s="2263"/>
      <c r="F179" s="2264"/>
      <c r="G179" s="2318"/>
      <c r="H179" s="2265"/>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t="s">
        <v>4145</v>
      </c>
      <c r="AU179" s="2"/>
      <c r="AV179" s="2"/>
      <c r="AW179" s="2"/>
      <c r="AX179" s="2"/>
      <c r="AY179" s="2"/>
      <c r="AZ179" s="2"/>
      <c r="BA179" s="2"/>
      <c r="BB179" s="2"/>
      <c r="BC179" s="2345"/>
      <c r="BD179" s="2345"/>
      <c r="BE179" s="197">
        <v>1</v>
      </c>
      <c r="BH179" s="2"/>
      <c r="BI179" s="2"/>
      <c r="BJ179" s="2"/>
      <c r="BK179" s="2"/>
      <c r="BL179" s="2"/>
    </row>
    <row r="180" spans="2:64">
      <c r="B180" s="2270"/>
      <c r="C180" s="2"/>
      <c r="D180" s="2"/>
      <c r="E180" s="2"/>
      <c r="G180" s="191"/>
      <c r="H180" s="227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t="s">
        <v>4146</v>
      </c>
      <c r="AU180" s="2"/>
      <c r="AV180" s="2"/>
      <c r="AW180" s="2"/>
      <c r="AX180" s="2"/>
      <c r="AY180" s="2"/>
      <c r="AZ180" s="2"/>
      <c r="BA180" s="2"/>
      <c r="BB180" s="2"/>
      <c r="BC180" s="2345"/>
      <c r="BD180" s="2345"/>
      <c r="BE180" s="197">
        <v>1</v>
      </c>
      <c r="BH180" s="2"/>
      <c r="BI180" s="2"/>
      <c r="BJ180" s="2"/>
      <c r="BK180" s="2"/>
      <c r="BL180" s="2"/>
    </row>
    <row r="181" spans="2:64">
      <c r="B181" s="2270"/>
      <c r="C181" s="2"/>
      <c r="D181" s="2"/>
      <c r="E181" s="2"/>
      <c r="G181" s="191"/>
      <c r="H181" s="227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345"/>
      <c r="BD181" s="2345"/>
      <c r="BE181" s="197">
        <v>1</v>
      </c>
      <c r="BH181" s="2"/>
      <c r="BI181" s="2"/>
      <c r="BJ181" s="2"/>
      <c r="BK181" s="2"/>
      <c r="BL181" s="2"/>
    </row>
    <row r="182" spans="2:64" ht="18.75">
      <c r="B182" s="2270"/>
      <c r="C182" s="2"/>
      <c r="D182" s="2"/>
      <c r="E182" s="2"/>
      <c r="G182" s="2542" t="s">
        <v>4147</v>
      </c>
      <c r="H182" s="227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250" t="s">
        <v>4148</v>
      </c>
      <c r="AU182" s="2"/>
      <c r="AV182" s="2"/>
      <c r="AW182" s="2"/>
      <c r="AX182" s="2"/>
      <c r="AY182" s="2"/>
      <c r="AZ182" s="2"/>
      <c r="BA182" s="2"/>
      <c r="BB182" s="2"/>
      <c r="BC182" s="2345"/>
      <c r="BD182" s="2345"/>
      <c r="BE182" s="197">
        <v>1</v>
      </c>
      <c r="BH182" s="2"/>
      <c r="BI182" s="2"/>
      <c r="BJ182" s="2"/>
      <c r="BK182" s="2"/>
      <c r="BL182" s="2"/>
    </row>
    <row r="183" spans="2:64">
      <c r="B183" s="2270"/>
      <c r="C183" s="2"/>
      <c r="D183" s="2"/>
      <c r="E183" s="2"/>
      <c r="G183" s="2543" t="s">
        <v>4149</v>
      </c>
      <c r="H183" s="227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345"/>
      <c r="BD183" s="2345"/>
      <c r="BE183" s="197">
        <v>1</v>
      </c>
      <c r="BH183" s="2"/>
      <c r="BI183" s="2"/>
      <c r="BJ183" s="2"/>
      <c r="BK183" s="2"/>
      <c r="BL183" s="2"/>
    </row>
    <row r="184" spans="2:64">
      <c r="B184" s="2270"/>
      <c r="C184" s="2"/>
      <c r="D184" s="2"/>
      <c r="E184" s="2"/>
      <c r="G184" s="2544" t="s">
        <v>4150</v>
      </c>
      <c r="H184" s="227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t="s">
        <v>4151</v>
      </c>
      <c r="AU184" s="2"/>
      <c r="AV184" s="2"/>
      <c r="AW184" s="2"/>
      <c r="AX184" s="2"/>
      <c r="AY184" s="2"/>
      <c r="AZ184" s="2"/>
      <c r="BA184" s="2"/>
      <c r="BB184" s="2"/>
      <c r="BC184" s="2345"/>
      <c r="BD184" s="2345"/>
      <c r="BE184" s="197">
        <v>1</v>
      </c>
      <c r="BH184" s="2"/>
      <c r="BI184" s="2"/>
      <c r="BJ184" s="2"/>
      <c r="BK184" s="2"/>
      <c r="BL184" s="2"/>
    </row>
    <row r="185" spans="2:64">
      <c r="B185" s="2270"/>
      <c r="C185" s="2"/>
      <c r="D185" s="2"/>
      <c r="E185" s="2"/>
      <c r="G185" s="2545" t="s">
        <v>4152</v>
      </c>
      <c r="H185" s="227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t="s">
        <v>4153</v>
      </c>
      <c r="AU185" s="2"/>
      <c r="AV185" s="2"/>
      <c r="AW185" s="2"/>
      <c r="AX185" s="2"/>
      <c r="AY185" s="2"/>
      <c r="AZ185" s="2"/>
      <c r="BA185" s="2"/>
      <c r="BB185" s="2"/>
      <c r="BC185" s="2345"/>
      <c r="BD185" s="2345"/>
      <c r="BE185" s="197">
        <v>1</v>
      </c>
      <c r="BH185" s="2"/>
      <c r="BI185" s="2"/>
      <c r="BJ185" s="2"/>
      <c r="BK185" s="2"/>
      <c r="BL185" s="2"/>
    </row>
    <row r="186" spans="2:64">
      <c r="B186" s="2270"/>
      <c r="C186" s="2"/>
      <c r="D186" s="2"/>
      <c r="E186" s="2"/>
      <c r="G186" s="191"/>
      <c r="H186" s="227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t="s">
        <v>4154</v>
      </c>
      <c r="AU186" s="2"/>
      <c r="AV186" s="2"/>
      <c r="AW186" s="2"/>
      <c r="AX186" s="2"/>
      <c r="AY186" s="2"/>
      <c r="AZ186" s="2"/>
      <c r="BA186" s="2"/>
      <c r="BB186" s="2"/>
      <c r="BC186" s="2345"/>
      <c r="BD186" s="2345"/>
      <c r="BE186" s="197">
        <v>1</v>
      </c>
      <c r="BH186" s="2"/>
      <c r="BI186" s="2"/>
      <c r="BJ186" s="2"/>
      <c r="BK186" s="2"/>
      <c r="BL186" s="2"/>
    </row>
    <row r="187" spans="2:64">
      <c r="B187" s="2270"/>
      <c r="C187" s="2"/>
      <c r="D187" s="2"/>
      <c r="E187" s="2"/>
      <c r="H187" s="227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t="s">
        <v>4155</v>
      </c>
      <c r="AU187" s="2"/>
      <c r="AV187" s="2"/>
      <c r="AW187" s="2"/>
      <c r="AX187" s="2"/>
      <c r="AY187" s="2"/>
      <c r="AZ187" s="2"/>
      <c r="BA187" s="2"/>
      <c r="BB187" s="2"/>
      <c r="BC187" s="2345"/>
      <c r="BD187" s="2345"/>
      <c r="BE187" s="197">
        <v>1</v>
      </c>
      <c r="BH187" s="2"/>
      <c r="BI187" s="2"/>
      <c r="BJ187" s="2"/>
      <c r="BK187" s="2"/>
      <c r="BL187" s="2"/>
    </row>
    <row r="188" spans="2:64">
      <c r="B188" s="2293"/>
      <c r="C188" s="15"/>
      <c r="D188" s="15"/>
      <c r="E188" s="15"/>
      <c r="F188" s="14"/>
      <c r="G188" s="14"/>
      <c r="H188" s="2294"/>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345"/>
      <c r="BD188" s="2345"/>
      <c r="BE188" s="197">
        <v>1</v>
      </c>
      <c r="BH188" s="2"/>
      <c r="BI188" s="2"/>
      <c r="BJ188" s="2"/>
      <c r="BK188" s="2"/>
      <c r="BL188" s="2"/>
    </row>
    <row r="189" spans="2:64" ht="18.75">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250" t="s">
        <v>4156</v>
      </c>
      <c r="AU189" s="2"/>
      <c r="AV189" s="2"/>
      <c r="AW189" s="2"/>
      <c r="AX189" s="2"/>
      <c r="AY189" s="2"/>
      <c r="AZ189" s="2"/>
      <c r="BA189" s="2"/>
      <c r="BB189" s="2"/>
      <c r="BC189" s="2345"/>
      <c r="BD189" s="2345"/>
      <c r="BE189" s="197">
        <v>1</v>
      </c>
      <c r="BH189" s="2"/>
      <c r="BI189" s="2"/>
      <c r="BJ189" s="2"/>
      <c r="BK189" s="2"/>
      <c r="BL189" s="2"/>
    </row>
    <row r="190" spans="2:64">
      <c r="B190" s="2262"/>
      <c r="C190" s="2263"/>
      <c r="D190" s="2263"/>
      <c r="E190" s="2263"/>
      <c r="F190" s="2264"/>
      <c r="G190" s="2318"/>
      <c r="H190" s="2265"/>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345"/>
      <c r="BD190" s="2345"/>
      <c r="BE190" s="197">
        <v>1</v>
      </c>
      <c r="BH190" s="2"/>
      <c r="BI190" s="2"/>
      <c r="BJ190" s="2"/>
      <c r="BK190" s="2"/>
      <c r="BL190" s="2"/>
    </row>
    <row r="191" spans="2:64">
      <c r="B191" s="2270"/>
      <c r="C191" s="2"/>
      <c r="D191" s="2"/>
      <c r="E191" s="2"/>
      <c r="G191" s="191"/>
      <c r="H191" s="227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t="s">
        <v>4157</v>
      </c>
      <c r="AU191" s="2"/>
      <c r="AV191" s="2"/>
      <c r="AW191" s="2"/>
      <c r="AX191" s="2"/>
      <c r="AY191" s="2"/>
      <c r="AZ191" s="2"/>
      <c r="BA191" s="2"/>
      <c r="BB191" s="2"/>
      <c r="BC191" s="2345"/>
      <c r="BD191" s="2345"/>
      <c r="BE191" s="197">
        <v>1</v>
      </c>
      <c r="BH191" s="2"/>
      <c r="BI191" s="2"/>
      <c r="BJ191" s="2"/>
      <c r="BK191" s="2"/>
      <c r="BL191" s="2"/>
    </row>
    <row r="192" spans="2:64">
      <c r="B192" s="2270"/>
      <c r="C192" s="2"/>
      <c r="D192" s="2"/>
      <c r="E192" s="2"/>
      <c r="G192" s="191"/>
      <c r="H192" s="227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t="s">
        <v>4158</v>
      </c>
      <c r="AU192" s="2"/>
      <c r="AV192" s="2"/>
      <c r="AW192" s="2"/>
      <c r="AX192" s="2"/>
      <c r="AY192" s="2"/>
      <c r="AZ192" s="2"/>
      <c r="BA192" s="2"/>
      <c r="BB192" s="2"/>
      <c r="BC192" s="2345"/>
      <c r="BD192" s="2345"/>
      <c r="BE192" s="197">
        <v>1</v>
      </c>
      <c r="BH192" s="2"/>
      <c r="BI192" s="2"/>
      <c r="BJ192" s="2"/>
      <c r="BK192" s="2"/>
      <c r="BL192" s="2"/>
    </row>
    <row r="193" spans="2:64">
      <c r="B193" s="2270"/>
      <c r="C193" s="2"/>
      <c r="D193" s="2"/>
      <c r="E193" s="2"/>
      <c r="G193" s="2546" t="s">
        <v>4159</v>
      </c>
      <c r="H193" s="227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t="s">
        <v>4160</v>
      </c>
      <c r="AU193" s="2"/>
      <c r="AV193" s="2"/>
      <c r="AW193" s="2"/>
      <c r="AX193" s="2"/>
      <c r="AY193" s="2"/>
      <c r="AZ193" s="2"/>
      <c r="BA193" s="2"/>
      <c r="BB193" s="2"/>
      <c r="BC193" s="2345"/>
      <c r="BD193" s="2345"/>
      <c r="BE193" s="197">
        <v>1</v>
      </c>
      <c r="BH193" s="2"/>
      <c r="BI193" s="2"/>
      <c r="BJ193" s="2"/>
      <c r="BK193" s="2"/>
      <c r="BL193" s="2"/>
    </row>
    <row r="194" spans="2:64">
      <c r="B194" s="2270"/>
      <c r="C194" s="2"/>
      <c r="D194" s="2"/>
      <c r="E194" s="2"/>
      <c r="G194" s="2547" t="s">
        <v>4161</v>
      </c>
      <c r="H194" s="227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t="s">
        <v>4162</v>
      </c>
      <c r="AU194" s="2"/>
      <c r="AV194" s="2"/>
      <c r="AW194" s="2"/>
      <c r="AX194" s="2"/>
      <c r="AY194" s="2"/>
      <c r="AZ194" s="2"/>
      <c r="BA194" s="2"/>
      <c r="BB194" s="2"/>
      <c r="BC194" s="2345"/>
      <c r="BD194" s="2345"/>
      <c r="BE194" s="197">
        <v>1</v>
      </c>
      <c r="BH194" s="2"/>
      <c r="BI194" s="2"/>
      <c r="BJ194" s="2"/>
      <c r="BK194" s="2"/>
      <c r="BL194" s="2"/>
    </row>
    <row r="195" spans="2:64">
      <c r="B195" s="2270"/>
      <c r="C195" s="2"/>
      <c r="D195" s="2"/>
      <c r="E195" s="2"/>
      <c r="G195" s="2548" t="s">
        <v>4163</v>
      </c>
      <c r="H195" s="227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345"/>
      <c r="BD195" s="2345"/>
      <c r="BE195" s="197">
        <v>1</v>
      </c>
      <c r="BH195" s="2"/>
      <c r="BI195" s="2"/>
      <c r="BJ195" s="2"/>
      <c r="BK195" s="2"/>
      <c r="BL195" s="2"/>
    </row>
    <row r="196" spans="2:64" ht="18.75">
      <c r="B196" s="2270"/>
      <c r="C196" s="2"/>
      <c r="D196" s="2"/>
      <c r="E196" s="2"/>
      <c r="G196" s="2549" t="s">
        <v>4164</v>
      </c>
      <c r="H196" s="227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250" t="s">
        <v>4165</v>
      </c>
      <c r="AU196" s="2"/>
      <c r="AV196" s="2"/>
      <c r="AW196" s="2"/>
      <c r="AX196" s="2"/>
      <c r="AY196" s="2"/>
      <c r="AZ196" s="2"/>
      <c r="BA196" s="2"/>
      <c r="BB196" s="2"/>
      <c r="BC196" s="2345"/>
      <c r="BD196" s="2345"/>
      <c r="BE196" s="197">
        <v>1</v>
      </c>
      <c r="BH196" s="2"/>
      <c r="BI196" s="2"/>
      <c r="BJ196" s="2"/>
      <c r="BK196" s="2"/>
      <c r="BL196" s="2"/>
    </row>
    <row r="197" spans="2:64">
      <c r="B197" s="2270"/>
      <c r="C197" s="2"/>
      <c r="D197" s="2"/>
      <c r="E197" s="2"/>
      <c r="G197" s="191"/>
      <c r="H197" s="227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345"/>
      <c r="BD197" s="2345"/>
      <c r="BE197" s="197">
        <v>1</v>
      </c>
      <c r="BH197" s="2"/>
      <c r="BI197" s="2"/>
      <c r="BJ197" s="2"/>
      <c r="BK197" s="2"/>
      <c r="BL197" s="2"/>
    </row>
    <row r="198" spans="2:64">
      <c r="B198" s="2270"/>
      <c r="C198" s="2"/>
      <c r="D198" s="2"/>
      <c r="E198" s="2"/>
      <c r="H198" s="227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t="s">
        <v>4166</v>
      </c>
      <c r="AU198" s="2"/>
      <c r="AV198" s="2"/>
      <c r="AW198" s="2"/>
      <c r="AX198" s="2"/>
      <c r="AY198" s="2"/>
      <c r="AZ198" s="2"/>
      <c r="BA198" s="2"/>
      <c r="BB198" s="2"/>
      <c r="BC198" s="2345"/>
      <c r="BD198" s="2345"/>
      <c r="BE198" s="197">
        <v>1</v>
      </c>
      <c r="BH198" s="2"/>
      <c r="BI198" s="2"/>
      <c r="BJ198" s="2"/>
      <c r="BK198" s="2"/>
      <c r="BL198" s="2"/>
    </row>
    <row r="199" spans="2:64">
      <c r="B199" s="2293"/>
      <c r="C199" s="15"/>
      <c r="D199" s="15"/>
      <c r="E199" s="15"/>
      <c r="F199" s="14"/>
      <c r="G199" s="14"/>
      <c r="H199" s="2294"/>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t="s">
        <v>4167</v>
      </c>
      <c r="AU199" s="2"/>
      <c r="AV199" s="2"/>
      <c r="AW199" s="2"/>
      <c r="AX199" s="2"/>
      <c r="AY199" s="2"/>
      <c r="AZ199" s="2"/>
      <c r="BA199" s="2"/>
      <c r="BB199" s="2"/>
      <c r="BC199" s="2345"/>
      <c r="BD199" s="2345"/>
      <c r="BE199" s="197">
        <v>1</v>
      </c>
      <c r="BH199" s="2"/>
      <c r="BI199" s="2"/>
      <c r="BJ199" s="2"/>
      <c r="BK199" s="2"/>
      <c r="BL199" s="2"/>
    </row>
    <row r="200" spans="2:64">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t="s">
        <v>4168</v>
      </c>
      <c r="AU200" s="2"/>
      <c r="AV200" s="2"/>
      <c r="AW200" s="2"/>
      <c r="AX200" s="2"/>
      <c r="AY200" s="2"/>
      <c r="AZ200" s="2"/>
      <c r="BA200" s="2"/>
      <c r="BB200" s="2"/>
      <c r="BC200" s="2345"/>
      <c r="BD200" s="2345"/>
      <c r="BE200" s="197">
        <v>1</v>
      </c>
      <c r="BH200" s="2"/>
      <c r="BI200" s="2"/>
      <c r="BJ200" s="2"/>
      <c r="BK200" s="2"/>
      <c r="BL200" s="2"/>
    </row>
    <row r="201" spans="2:64">
      <c r="B201" s="2262"/>
      <c r="C201" s="2263"/>
      <c r="D201" s="2263"/>
      <c r="E201" s="2263"/>
      <c r="F201" s="2264"/>
      <c r="G201" s="2318"/>
      <c r="H201" s="2265"/>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345"/>
      <c r="BD201" s="2345"/>
      <c r="BE201" s="197">
        <v>1</v>
      </c>
      <c r="BH201" s="2"/>
      <c r="BI201" s="2"/>
      <c r="BJ201" s="2"/>
      <c r="BK201" s="2"/>
      <c r="BL201" s="2"/>
    </row>
    <row r="202" spans="2:64">
      <c r="B202" s="2270"/>
      <c r="C202" s="2"/>
      <c r="D202" s="2"/>
      <c r="E202" s="2"/>
      <c r="G202" s="191"/>
      <c r="H202" s="227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345"/>
      <c r="BD202" s="2345"/>
      <c r="BE202" s="197">
        <v>1</v>
      </c>
      <c r="BH202" s="2"/>
      <c r="BI202" s="2"/>
      <c r="BJ202" s="2"/>
      <c r="BK202" s="2"/>
      <c r="BL202" s="2"/>
    </row>
    <row r="203" spans="2:64">
      <c r="B203" s="2270"/>
      <c r="C203" s="2"/>
      <c r="D203" s="2"/>
      <c r="E203" s="2"/>
      <c r="G203" s="191"/>
      <c r="H203" s="227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345"/>
      <c r="BD203" s="2345"/>
      <c r="BE203" s="197">
        <v>1</v>
      </c>
      <c r="BH203" s="2"/>
      <c r="BI203" s="2"/>
      <c r="BJ203" s="2"/>
      <c r="BK203" s="2"/>
      <c r="BL203" s="2"/>
    </row>
    <row r="204" spans="2:64" ht="18.75">
      <c r="B204" s="2270"/>
      <c r="C204" s="2"/>
      <c r="D204" s="2"/>
      <c r="E204" s="2"/>
      <c r="G204" s="2550" t="s">
        <v>4169</v>
      </c>
      <c r="H204" s="227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250" t="s">
        <v>4170</v>
      </c>
      <c r="AU204" s="2"/>
      <c r="AV204" s="2"/>
      <c r="AW204" s="2"/>
      <c r="AX204" s="2"/>
      <c r="AY204" s="2"/>
      <c r="AZ204" s="2"/>
      <c r="BA204" s="2"/>
      <c r="BB204" s="2"/>
      <c r="BC204" s="2345"/>
      <c r="BD204" s="2345"/>
      <c r="BE204" s="197">
        <v>1</v>
      </c>
      <c r="BH204" s="2"/>
      <c r="BI204" s="2"/>
      <c r="BJ204" s="2"/>
      <c r="BK204" s="2"/>
      <c r="BL204" s="2"/>
    </row>
    <row r="205" spans="2:64">
      <c r="B205" s="2270"/>
      <c r="C205" s="2"/>
      <c r="D205" s="2"/>
      <c r="E205" s="2"/>
      <c r="G205" s="2551" t="s">
        <v>4171</v>
      </c>
      <c r="H205" s="227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345"/>
      <c r="BD205" s="2345"/>
      <c r="BE205" s="197">
        <v>1</v>
      </c>
      <c r="BH205" s="2"/>
      <c r="BI205" s="2"/>
      <c r="BJ205" s="2"/>
      <c r="BK205" s="2"/>
      <c r="BL205" s="2"/>
    </row>
    <row r="206" spans="2:64">
      <c r="B206" s="2270"/>
      <c r="C206" s="2"/>
      <c r="D206" s="2"/>
      <c r="E206" s="2"/>
      <c r="G206" s="2552" t="s">
        <v>4172</v>
      </c>
      <c r="H206" s="227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t="s">
        <v>4173</v>
      </c>
      <c r="AU206" s="2"/>
      <c r="AV206" s="2"/>
      <c r="AW206" s="2"/>
      <c r="AX206" s="2"/>
      <c r="AY206" s="2"/>
      <c r="AZ206" s="2"/>
      <c r="BA206" s="2"/>
      <c r="BB206" s="2"/>
      <c r="BC206" s="2345"/>
      <c r="BD206" s="2345"/>
      <c r="BE206" s="197">
        <v>1</v>
      </c>
      <c r="BH206" s="2"/>
      <c r="BI206" s="2"/>
      <c r="BJ206" s="2"/>
      <c r="BK206" s="2"/>
      <c r="BL206" s="2"/>
    </row>
    <row r="207" spans="2:64">
      <c r="B207" s="2270"/>
      <c r="C207" s="2"/>
      <c r="D207" s="2"/>
      <c r="E207" s="2"/>
      <c r="G207" s="2553" t="s">
        <v>4174</v>
      </c>
      <c r="H207" s="227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345"/>
      <c r="BD207" s="2345"/>
      <c r="BE207" s="197">
        <v>1</v>
      </c>
      <c r="BH207" s="2"/>
      <c r="BI207" s="2"/>
      <c r="BJ207" s="2"/>
      <c r="BK207" s="2"/>
      <c r="BL207" s="2"/>
    </row>
    <row r="208" spans="2:64">
      <c r="B208" s="2270"/>
      <c r="C208" s="2"/>
      <c r="D208" s="2"/>
      <c r="E208" s="2"/>
      <c r="G208" s="191"/>
      <c r="H208" s="227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t="s">
        <v>4175</v>
      </c>
      <c r="AU208" s="2"/>
      <c r="AV208" s="2"/>
      <c r="AW208" s="2"/>
      <c r="AX208" s="2"/>
      <c r="AY208" s="2"/>
      <c r="AZ208" s="2"/>
      <c r="BA208" s="2"/>
      <c r="BB208" s="2"/>
      <c r="BC208" s="2345"/>
      <c r="BD208" s="2345"/>
      <c r="BE208" s="197">
        <v>1</v>
      </c>
      <c r="BH208" s="2"/>
      <c r="BI208" s="2"/>
      <c r="BJ208" s="2"/>
      <c r="BK208" s="2"/>
      <c r="BL208" s="2"/>
    </row>
    <row r="209" spans="2:64">
      <c r="B209" s="2270"/>
      <c r="C209" s="2"/>
      <c r="D209" s="2"/>
      <c r="E209" s="2"/>
      <c r="H209" s="227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t="s">
        <v>4176</v>
      </c>
      <c r="AU209" s="2"/>
      <c r="AV209" s="2"/>
      <c r="AW209" s="2"/>
      <c r="AX209" s="2"/>
      <c r="AY209" s="2"/>
      <c r="AZ209" s="2"/>
      <c r="BA209" s="2"/>
      <c r="BB209" s="2"/>
      <c r="BC209" s="2345"/>
      <c r="BD209" s="2345"/>
      <c r="BE209" s="197">
        <v>1</v>
      </c>
      <c r="BH209" s="2"/>
      <c r="BI209" s="2"/>
      <c r="BJ209" s="2"/>
      <c r="BK209" s="2"/>
      <c r="BL209" s="2"/>
    </row>
    <row r="210" spans="2:64">
      <c r="B210" s="2293"/>
      <c r="C210" s="15"/>
      <c r="D210" s="15"/>
      <c r="E210" s="15"/>
      <c r="F210" s="14"/>
      <c r="G210" s="14"/>
      <c r="H210" s="2294"/>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t="s">
        <v>4177</v>
      </c>
      <c r="AU210" s="2"/>
      <c r="AV210" s="2"/>
      <c r="AW210" s="2"/>
      <c r="AX210" s="2"/>
      <c r="AY210" s="2"/>
      <c r="AZ210" s="2"/>
      <c r="BA210" s="2"/>
      <c r="BB210" s="2"/>
      <c r="BC210" s="2345"/>
      <c r="BD210" s="2345"/>
      <c r="BE210" s="197">
        <v>1</v>
      </c>
      <c r="BH210" s="2"/>
      <c r="BI210" s="2"/>
      <c r="BJ210" s="2"/>
      <c r="BK210" s="2"/>
      <c r="BL210" s="2"/>
    </row>
    <row r="211" spans="2:64">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t="s">
        <v>4178</v>
      </c>
      <c r="AU211" s="2"/>
      <c r="AV211" s="2"/>
      <c r="AW211" s="2"/>
      <c r="AX211" s="2"/>
      <c r="AY211" s="2"/>
      <c r="AZ211" s="2"/>
      <c r="BA211" s="2"/>
      <c r="BB211" s="2"/>
      <c r="BC211" s="2345"/>
      <c r="BD211" s="2345"/>
      <c r="BE211" s="197">
        <v>1</v>
      </c>
      <c r="BH211" s="2"/>
      <c r="BI211" s="2"/>
      <c r="BJ211" s="2"/>
      <c r="BK211" s="2"/>
      <c r="BL211" s="2"/>
    </row>
    <row r="212" spans="2:64">
      <c r="B212" s="2262"/>
      <c r="C212" s="2263"/>
      <c r="D212" s="2263"/>
      <c r="E212" s="2263"/>
      <c r="F212" s="2264"/>
      <c r="G212" s="2318"/>
      <c r="H212" s="2265"/>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t="s">
        <v>4179</v>
      </c>
      <c r="AU212" s="2"/>
      <c r="AV212" s="2"/>
      <c r="AW212" s="2"/>
      <c r="AX212" s="2"/>
      <c r="AY212" s="2"/>
      <c r="AZ212" s="2"/>
      <c r="BA212" s="2"/>
      <c r="BB212" s="2"/>
      <c r="BC212" s="2345"/>
      <c r="BD212" s="2345"/>
      <c r="BE212" s="197">
        <v>1</v>
      </c>
      <c r="BH212" s="2"/>
      <c r="BI212" s="2"/>
      <c r="BJ212" s="2"/>
      <c r="BK212" s="2"/>
      <c r="BL212" s="2"/>
    </row>
    <row r="213" spans="2:64">
      <c r="B213" s="2270"/>
      <c r="C213" s="2"/>
      <c r="D213" s="2"/>
      <c r="E213" s="2"/>
      <c r="G213" s="191"/>
      <c r="H213" s="227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345"/>
      <c r="BD213" s="2345"/>
      <c r="BE213" s="197">
        <v>1</v>
      </c>
      <c r="BF213" s="2254"/>
      <c r="BH213" s="2"/>
      <c r="BI213" s="2"/>
      <c r="BJ213" s="2"/>
      <c r="BK213" s="2"/>
      <c r="BL213" s="2"/>
    </row>
    <row r="214" spans="2:64">
      <c r="B214" s="2270"/>
      <c r="C214" s="2"/>
      <c r="D214" s="2"/>
      <c r="E214" s="2"/>
      <c r="G214" s="191"/>
      <c r="H214" s="227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345"/>
      <c r="BD214" s="2345"/>
      <c r="BE214" s="197">
        <v>1</v>
      </c>
      <c r="BF214" s="2254"/>
      <c r="BH214" s="2"/>
      <c r="BI214" s="2"/>
      <c r="BJ214" s="2"/>
      <c r="BK214" s="2"/>
      <c r="BL214" s="2"/>
    </row>
    <row r="215" spans="2:64">
      <c r="B215" s="2270"/>
      <c r="C215" s="2"/>
      <c r="D215" s="2"/>
      <c r="E215" s="2"/>
      <c r="G215" s="2554" t="s">
        <v>4180</v>
      </c>
      <c r="H215" s="227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345"/>
      <c r="BD215" s="2345"/>
      <c r="BE215" s="197">
        <v>1</v>
      </c>
      <c r="BF215" s="2254"/>
      <c r="BH215" s="2"/>
      <c r="BI215" s="2"/>
      <c r="BJ215" s="2"/>
      <c r="BK215" s="2"/>
      <c r="BL215" s="2"/>
    </row>
    <row r="216" spans="2:64">
      <c r="B216" s="2270"/>
      <c r="C216" s="2"/>
      <c r="D216" s="2"/>
      <c r="E216" s="2"/>
      <c r="G216" s="2555" t="s">
        <v>4181</v>
      </c>
      <c r="H216" s="227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345"/>
      <c r="BD216" s="2345"/>
      <c r="BE216" s="197">
        <v>1</v>
      </c>
      <c r="BF216" s="2254"/>
      <c r="BH216" s="2"/>
      <c r="BI216" s="2"/>
      <c r="BJ216" s="2"/>
      <c r="BK216" s="2"/>
      <c r="BL216" s="2"/>
    </row>
    <row r="217" spans="2:64">
      <c r="B217" s="2270"/>
      <c r="C217" s="2"/>
      <c r="D217" s="2"/>
      <c r="E217" s="2"/>
      <c r="G217" s="2556" t="s">
        <v>4182</v>
      </c>
      <c r="H217" s="227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345"/>
      <c r="BD217" s="2345"/>
      <c r="BE217" s="197">
        <v>1</v>
      </c>
      <c r="BF217" s="2254"/>
      <c r="BH217" s="2"/>
      <c r="BI217" s="2"/>
      <c r="BJ217" s="2"/>
      <c r="BK217" s="2"/>
      <c r="BL217" s="2"/>
    </row>
    <row r="218" spans="2:64">
      <c r="B218" s="2270"/>
      <c r="C218" s="2"/>
      <c r="D218" s="2"/>
      <c r="E218" s="2"/>
      <c r="G218" s="2557" t="s">
        <v>4183</v>
      </c>
      <c r="H218" s="227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345"/>
      <c r="BD218" s="2345"/>
      <c r="BE218" s="197">
        <v>1</v>
      </c>
      <c r="BF218" s="2254"/>
      <c r="BH218" s="2"/>
      <c r="BI218" s="2"/>
      <c r="BJ218" s="2"/>
      <c r="BK218" s="2"/>
      <c r="BL218" s="2"/>
    </row>
    <row r="219" spans="2:64">
      <c r="B219" s="2270"/>
      <c r="C219" s="2"/>
      <c r="D219" s="2"/>
      <c r="E219" s="2"/>
      <c r="G219" s="191"/>
      <c r="H219" s="227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345"/>
      <c r="BD219" s="2345"/>
      <c r="BE219" s="197">
        <v>1</v>
      </c>
      <c r="BF219" s="2254"/>
      <c r="BH219" s="2"/>
      <c r="BI219" s="2"/>
      <c r="BJ219" s="2"/>
      <c r="BK219" s="2"/>
      <c r="BL219" s="2"/>
    </row>
    <row r="220" spans="2:64">
      <c r="B220" s="2270"/>
      <c r="C220" s="2"/>
      <c r="D220" s="2"/>
      <c r="E220" s="2"/>
      <c r="H220" s="227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345"/>
      <c r="BD220" s="2345"/>
      <c r="BE220" s="197">
        <v>1</v>
      </c>
      <c r="BF220" s="2254"/>
      <c r="BH220" s="2"/>
      <c r="BI220" s="2"/>
      <c r="BJ220" s="2"/>
      <c r="BK220" s="2"/>
      <c r="BL220" s="2"/>
    </row>
    <row r="221" spans="2:64">
      <c r="B221" s="2293"/>
      <c r="C221" s="15"/>
      <c r="D221" s="15"/>
      <c r="E221" s="15"/>
      <c r="F221" s="14"/>
      <c r="G221" s="14"/>
      <c r="H221" s="2294"/>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345"/>
      <c r="BD221" s="2345"/>
      <c r="BE221" s="197">
        <v>1</v>
      </c>
      <c r="BF221" s="2254"/>
      <c r="BH221" s="2"/>
      <c r="BI221" s="2"/>
      <c r="BJ221" s="2"/>
      <c r="BK221" s="2"/>
      <c r="BL221" s="2"/>
    </row>
    <row r="222" spans="2:64">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345"/>
      <c r="BD222" s="2345"/>
      <c r="BE222" s="197">
        <v>1</v>
      </c>
      <c r="BF222" s="2254"/>
      <c r="BH222" s="2"/>
      <c r="BI222" s="2"/>
      <c r="BJ222" s="2"/>
      <c r="BK222" s="2"/>
      <c r="BL222" s="2"/>
    </row>
    <row r="223" spans="2:64">
      <c r="B223" s="2262"/>
      <c r="C223" s="2263"/>
      <c r="D223" s="2263"/>
      <c r="E223" s="2263"/>
      <c r="F223" s="2264"/>
      <c r="G223" s="2318"/>
      <c r="H223" s="2265"/>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345"/>
      <c r="BD223" s="2345"/>
      <c r="BE223" s="197">
        <v>1</v>
      </c>
      <c r="BF223" s="2254"/>
      <c r="BH223" s="2"/>
      <c r="BI223" s="2"/>
      <c r="BJ223" s="2"/>
      <c r="BK223" s="2"/>
      <c r="BL223" s="2"/>
    </row>
    <row r="224" spans="2:64">
      <c r="B224" s="2270"/>
      <c r="C224" s="2"/>
      <c r="D224" s="2"/>
      <c r="E224" s="2"/>
      <c r="G224" s="191"/>
      <c r="H224" s="227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345"/>
      <c r="BD224" s="2345"/>
      <c r="BE224" s="197">
        <v>1</v>
      </c>
      <c r="BF224" s="2254"/>
      <c r="BH224" s="2"/>
      <c r="BI224" s="2"/>
      <c r="BJ224" s="2"/>
      <c r="BK224" s="2"/>
      <c r="BL224" s="2"/>
    </row>
    <row r="225" spans="2:64">
      <c r="B225" s="2270"/>
      <c r="C225" s="2"/>
      <c r="D225" s="2"/>
      <c r="E225" s="2"/>
      <c r="G225" s="191"/>
      <c r="H225" s="227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345"/>
      <c r="BD225" s="2345"/>
      <c r="BE225" s="197">
        <v>1</v>
      </c>
      <c r="BF225" s="2254"/>
      <c r="BH225" s="2"/>
      <c r="BI225" s="2"/>
      <c r="BJ225" s="2"/>
      <c r="BK225" s="2"/>
      <c r="BL225" s="2"/>
    </row>
    <row r="226" spans="2:64">
      <c r="B226" s="2270"/>
      <c r="C226" s="2"/>
      <c r="D226" s="2"/>
      <c r="E226" s="2"/>
      <c r="G226" s="2558" t="s">
        <v>4184</v>
      </c>
      <c r="H226" s="227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345"/>
      <c r="BD226" s="2345"/>
      <c r="BE226" s="197">
        <v>1</v>
      </c>
      <c r="BF226" s="2254"/>
      <c r="BH226" s="2"/>
      <c r="BI226" s="2"/>
      <c r="BJ226" s="2"/>
      <c r="BK226" s="2"/>
      <c r="BL226" s="2"/>
    </row>
    <row r="227" spans="2:64">
      <c r="B227" s="2270"/>
      <c r="C227" s="2"/>
      <c r="D227" s="2"/>
      <c r="E227" s="2"/>
      <c r="G227" s="2559" t="s">
        <v>4185</v>
      </c>
      <c r="H227" s="227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345"/>
      <c r="BD227" s="2345"/>
      <c r="BE227" s="197">
        <v>1</v>
      </c>
      <c r="BF227" s="2254"/>
      <c r="BH227" s="2"/>
      <c r="BI227" s="2"/>
      <c r="BJ227" s="2"/>
      <c r="BK227" s="2"/>
      <c r="BL227" s="2"/>
    </row>
    <row r="228" spans="2:64">
      <c r="B228" s="2270"/>
      <c r="C228" s="2"/>
      <c r="D228" s="2"/>
      <c r="E228" s="2"/>
      <c r="G228" s="2560" t="s">
        <v>4186</v>
      </c>
      <c r="H228" s="227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345"/>
      <c r="BD228" s="2345"/>
      <c r="BE228" s="197">
        <v>1</v>
      </c>
      <c r="BF228" s="2254"/>
      <c r="BH228" s="2"/>
      <c r="BI228" s="2"/>
      <c r="BJ228" s="2"/>
      <c r="BK228" s="2"/>
      <c r="BL228" s="2"/>
    </row>
    <row r="229" spans="2:64">
      <c r="B229" s="2270"/>
      <c r="C229" s="2"/>
      <c r="D229" s="2"/>
      <c r="E229" s="2"/>
      <c r="G229" s="2561" t="s">
        <v>4187</v>
      </c>
      <c r="H229" s="227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345"/>
      <c r="BD229" s="2345"/>
      <c r="BE229" s="197">
        <v>1</v>
      </c>
      <c r="BF229" s="2254"/>
      <c r="BH229" s="2"/>
      <c r="BI229" s="2"/>
      <c r="BJ229" s="2"/>
      <c r="BK229" s="2"/>
      <c r="BL229" s="2"/>
    </row>
    <row r="230" spans="2:64">
      <c r="B230" s="2270"/>
      <c r="C230" s="2"/>
      <c r="D230" s="2"/>
      <c r="E230" s="2"/>
      <c r="G230" s="2562" t="s">
        <v>4188</v>
      </c>
      <c r="H230" s="227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345"/>
      <c r="BD230" s="2345"/>
      <c r="BE230" s="197">
        <v>1</v>
      </c>
      <c r="BF230" s="2254"/>
      <c r="BH230" s="2"/>
      <c r="BI230" s="2"/>
      <c r="BJ230" s="2"/>
      <c r="BK230" s="2"/>
      <c r="BL230" s="2"/>
    </row>
    <row r="231" spans="2:64">
      <c r="B231" s="2270"/>
      <c r="C231" s="2"/>
      <c r="D231" s="2"/>
      <c r="E231" s="2"/>
      <c r="H231" s="227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345"/>
      <c r="BD231" s="2345"/>
      <c r="BE231" s="197">
        <v>1</v>
      </c>
      <c r="BF231" s="2254"/>
      <c r="BH231" s="2"/>
      <c r="BI231" s="2"/>
      <c r="BJ231" s="2"/>
      <c r="BK231" s="2"/>
      <c r="BL231" s="2"/>
    </row>
    <row r="232" spans="2:64">
      <c r="B232" s="2293"/>
      <c r="C232" s="15"/>
      <c r="D232" s="15"/>
      <c r="E232" s="15"/>
      <c r="F232" s="14"/>
      <c r="G232" s="14"/>
      <c r="H232" s="2294"/>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345"/>
      <c r="BD232" s="2345"/>
      <c r="BE232" s="197">
        <v>1</v>
      </c>
      <c r="BF232" s="2254"/>
      <c r="BH232" s="2"/>
      <c r="BI232" s="2"/>
      <c r="BJ232" s="2"/>
      <c r="BK232" s="2"/>
      <c r="BL232" s="2"/>
    </row>
    <row r="233" spans="2:64">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345"/>
      <c r="BD233" s="2345"/>
      <c r="BE233" s="197">
        <v>1</v>
      </c>
      <c r="BF233" s="2254"/>
      <c r="BH233" s="2"/>
      <c r="BI233" s="2"/>
      <c r="BJ233" s="2"/>
      <c r="BK233" s="2"/>
      <c r="BL233" s="2"/>
    </row>
    <row r="234" spans="2:64">
      <c r="B234" s="2262"/>
      <c r="C234" s="2263"/>
      <c r="D234" s="2263"/>
      <c r="E234" s="2263"/>
      <c r="F234" s="2264"/>
      <c r="G234" s="2318"/>
      <c r="H234" s="2265"/>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345"/>
      <c r="BD234" s="2345"/>
      <c r="BE234" s="197">
        <v>1</v>
      </c>
      <c r="BF234" s="2254"/>
      <c r="BH234" s="2"/>
      <c r="BI234" s="2"/>
      <c r="BJ234" s="2"/>
      <c r="BK234" s="2"/>
      <c r="BL234" s="2"/>
    </row>
    <row r="235" spans="2:64">
      <c r="B235" s="2270"/>
      <c r="C235" s="2"/>
      <c r="D235" s="2"/>
      <c r="E235" s="2"/>
      <c r="G235" s="191"/>
      <c r="H235" s="227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345"/>
      <c r="BD235" s="2345"/>
      <c r="BE235" s="197">
        <v>1</v>
      </c>
      <c r="BF235" s="2254"/>
      <c r="BH235" s="2"/>
      <c r="BI235" s="2"/>
      <c r="BJ235" s="2"/>
      <c r="BK235" s="2"/>
      <c r="BL235" s="2"/>
    </row>
    <row r="236" spans="2:64">
      <c r="B236" s="2270"/>
      <c r="C236" s="2"/>
      <c r="D236" s="2"/>
      <c r="E236" s="2"/>
      <c r="G236" s="191"/>
      <c r="H236" s="227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345"/>
      <c r="BD236" s="2345"/>
      <c r="BE236" s="197">
        <v>1</v>
      </c>
      <c r="BF236" s="2254"/>
      <c r="BH236" s="2"/>
      <c r="BI236" s="2"/>
      <c r="BJ236" s="2"/>
      <c r="BK236" s="2"/>
      <c r="BL236" s="2"/>
    </row>
    <row r="237" spans="2:64">
      <c r="B237" s="2270"/>
      <c r="C237" s="2"/>
      <c r="D237" s="2"/>
      <c r="E237" s="2"/>
      <c r="G237" s="2563" t="s">
        <v>4189</v>
      </c>
      <c r="H237" s="227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345"/>
      <c r="BD237" s="2345"/>
      <c r="BE237" s="197">
        <v>1</v>
      </c>
      <c r="BF237" s="2254"/>
      <c r="BH237" s="2"/>
      <c r="BI237" s="2"/>
      <c r="BJ237" s="2"/>
      <c r="BK237" s="2"/>
      <c r="BL237" s="2"/>
    </row>
    <row r="238" spans="2:64">
      <c r="B238" s="2270"/>
      <c r="C238" s="2"/>
      <c r="D238" s="2"/>
      <c r="E238" s="2"/>
      <c r="G238" s="2564" t="s">
        <v>4190</v>
      </c>
      <c r="H238" s="227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345"/>
      <c r="BD238" s="2345"/>
      <c r="BE238" s="197">
        <v>1</v>
      </c>
      <c r="BF238" s="2254"/>
      <c r="BH238" s="2"/>
      <c r="BI238" s="2"/>
      <c r="BJ238" s="2"/>
      <c r="BK238" s="2"/>
      <c r="BL238" s="2"/>
    </row>
    <row r="239" spans="2:64">
      <c r="B239" s="2270"/>
      <c r="C239" s="2"/>
      <c r="D239" s="2"/>
      <c r="E239" s="2"/>
      <c r="G239" s="2565" t="s">
        <v>4191</v>
      </c>
      <c r="H239" s="227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345"/>
      <c r="BD239" s="2345"/>
      <c r="BE239" s="197">
        <v>1</v>
      </c>
      <c r="BF239" s="2254"/>
      <c r="BH239" s="2"/>
      <c r="BI239" s="2"/>
      <c r="BJ239" s="2"/>
      <c r="BK239" s="2"/>
      <c r="BL239" s="2"/>
    </row>
    <row r="240" spans="2:64">
      <c r="B240" s="2270"/>
      <c r="C240" s="2"/>
      <c r="D240" s="2"/>
      <c r="E240" s="2"/>
      <c r="G240" s="2566" t="s">
        <v>4192</v>
      </c>
      <c r="H240" s="227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345"/>
      <c r="BD240" s="2345"/>
      <c r="BE240" s="197">
        <v>1</v>
      </c>
      <c r="BF240" s="2254"/>
      <c r="BH240" s="2"/>
      <c r="BI240" s="2"/>
      <c r="BJ240" s="2"/>
      <c r="BK240" s="2"/>
      <c r="BL240" s="2"/>
    </row>
    <row r="241" spans="2:64">
      <c r="B241" s="2270"/>
      <c r="C241" s="2"/>
      <c r="D241" s="2"/>
      <c r="E241" s="2"/>
      <c r="G241" s="191"/>
      <c r="H241" s="227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345"/>
      <c r="BD241" s="2345"/>
      <c r="BE241" s="197">
        <v>1</v>
      </c>
      <c r="BF241" s="2254"/>
      <c r="BH241" s="2"/>
      <c r="BI241" s="2"/>
      <c r="BJ241" s="2"/>
      <c r="BK241" s="2"/>
      <c r="BL241" s="2"/>
    </row>
    <row r="242" spans="2:64">
      <c r="B242" s="2270"/>
      <c r="C242" s="2"/>
      <c r="D242" s="2"/>
      <c r="E242" s="2"/>
      <c r="H242" s="227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345"/>
      <c r="BD242" s="2345"/>
      <c r="BE242" s="197">
        <v>1</v>
      </c>
      <c r="BF242" s="2254"/>
      <c r="BH242" s="2"/>
      <c r="BI242" s="2"/>
      <c r="BJ242" s="2"/>
      <c r="BK242" s="2"/>
      <c r="BL242" s="2"/>
    </row>
    <row r="243" spans="2:64">
      <c r="B243" s="2293"/>
      <c r="C243" s="15"/>
      <c r="D243" s="15"/>
      <c r="E243" s="15"/>
      <c r="F243" s="14"/>
      <c r="G243" s="14"/>
      <c r="H243" s="2294"/>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345"/>
      <c r="BD243" s="2345"/>
      <c r="BE243" s="197">
        <v>1</v>
      </c>
      <c r="BF243" s="2254"/>
      <c r="BH243" s="2"/>
      <c r="BI243" s="2"/>
      <c r="BJ243" s="2"/>
      <c r="BK243" s="2"/>
      <c r="BL243" s="2"/>
    </row>
    <row r="244" spans="2:64">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345"/>
      <c r="BD244" s="2345"/>
      <c r="BE244" s="197">
        <v>1</v>
      </c>
      <c r="BF244" s="2254"/>
      <c r="BH244" s="2"/>
      <c r="BI244" s="2"/>
      <c r="BJ244" s="2"/>
      <c r="BK244" s="2"/>
      <c r="BL244" s="2"/>
    </row>
    <row r="245" spans="2:64">
      <c r="B245" s="2336" t="s">
        <v>4193</v>
      </c>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345"/>
      <c r="BD245" s="2345"/>
      <c r="BE245" s="197">
        <v>1</v>
      </c>
      <c r="BH245" s="2"/>
      <c r="BI245" s="2"/>
      <c r="BJ245" s="2"/>
      <c r="BK245" s="2"/>
      <c r="BL245" s="2"/>
    </row>
    <row r="246" spans="2:64">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345"/>
      <c r="BD246" s="2345"/>
      <c r="BE246" s="197">
        <v>1</v>
      </c>
      <c r="BH246" s="2"/>
      <c r="BI246" s="2"/>
      <c r="BJ246" s="2"/>
      <c r="BK246" s="2"/>
      <c r="BL246" s="2"/>
    </row>
    <row r="247" spans="2:64">
      <c r="B247" s="2262"/>
      <c r="C247" s="2263"/>
      <c r="D247" s="2263"/>
      <c r="E247" s="2263"/>
      <c r="F247" s="2264"/>
      <c r="G247" s="2264"/>
      <c r="H247" s="2265"/>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345"/>
      <c r="BD247" s="2345"/>
      <c r="BE247" s="197">
        <v>1</v>
      </c>
      <c r="BH247" s="2"/>
      <c r="BI247" s="2"/>
      <c r="BJ247" s="2"/>
      <c r="BK247" s="2"/>
      <c r="BL247" s="2"/>
    </row>
    <row r="248" spans="2:64">
      <c r="B248" s="2270"/>
      <c r="C248" s="2"/>
      <c r="D248" s="2"/>
      <c r="E248" s="2"/>
      <c r="H248" s="227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345"/>
      <c r="BD248" s="2345"/>
      <c r="BE248" s="197">
        <v>1</v>
      </c>
      <c r="BH248" s="2"/>
      <c r="BI248" s="2"/>
      <c r="BJ248" s="2"/>
      <c r="BK248" s="2"/>
      <c r="BL248" s="2"/>
    </row>
    <row r="249" spans="2:64">
      <c r="B249" s="2270"/>
      <c r="C249" s="2"/>
      <c r="D249" s="2"/>
      <c r="E249" s="2"/>
      <c r="H249" s="227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345"/>
      <c r="BD249" s="2345"/>
      <c r="BE249" s="197">
        <v>1</v>
      </c>
      <c r="BH249" s="2"/>
      <c r="BI249" s="2"/>
      <c r="BJ249" s="2"/>
      <c r="BK249" s="2"/>
      <c r="BL249" s="2"/>
    </row>
    <row r="250" spans="2:64">
      <c r="B250" s="2270"/>
      <c r="C250" s="2"/>
      <c r="D250" s="2"/>
      <c r="E250" s="2"/>
      <c r="G250" s="2567" t="s">
        <v>4194</v>
      </c>
      <c r="H250" s="227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345"/>
      <c r="BD250" s="2345"/>
      <c r="BE250" s="197">
        <v>1</v>
      </c>
      <c r="BH250" s="2"/>
      <c r="BI250" s="2"/>
      <c r="BJ250" s="2"/>
      <c r="BK250" s="2"/>
      <c r="BL250" s="2"/>
    </row>
    <row r="251" spans="2:64">
      <c r="B251" s="2270"/>
      <c r="C251" s="2"/>
      <c r="D251" s="2"/>
      <c r="E251" s="2"/>
      <c r="G251" s="2568" t="s">
        <v>4195</v>
      </c>
      <c r="H251" s="227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345"/>
      <c r="BD251" s="2345"/>
      <c r="BE251" s="197">
        <v>1</v>
      </c>
      <c r="BH251" s="2"/>
      <c r="BI251" s="2"/>
      <c r="BJ251" s="2"/>
      <c r="BK251" s="2"/>
      <c r="BL251" s="2"/>
    </row>
    <row r="252" spans="2:64">
      <c r="B252" s="2270"/>
      <c r="C252" s="2"/>
      <c r="D252" s="2"/>
      <c r="E252" s="2"/>
      <c r="G252" s="2569" t="s">
        <v>4196</v>
      </c>
      <c r="H252" s="227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345"/>
      <c r="BD252" s="2345"/>
      <c r="BE252" s="197">
        <v>1</v>
      </c>
      <c r="BH252" s="2"/>
      <c r="BI252" s="2"/>
      <c r="BJ252" s="2"/>
      <c r="BK252" s="2"/>
      <c r="BL252" s="2"/>
    </row>
    <row r="253" spans="2:64">
      <c r="B253" s="2270"/>
      <c r="C253" s="2"/>
      <c r="D253" s="2"/>
      <c r="E253" s="2"/>
      <c r="H253" s="227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345"/>
      <c r="BD253" s="2345"/>
      <c r="BE253" s="197">
        <v>1</v>
      </c>
      <c r="BH253" s="2"/>
      <c r="BI253" s="2"/>
      <c r="BJ253" s="2"/>
      <c r="BK253" s="2"/>
      <c r="BL253" s="2"/>
    </row>
    <row r="254" spans="2:64">
      <c r="B254" s="2270"/>
      <c r="C254" s="2"/>
      <c r="D254" s="2"/>
      <c r="E254" s="2"/>
      <c r="H254" s="227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345"/>
      <c r="BD254" s="2345"/>
      <c r="BE254" s="197">
        <v>1</v>
      </c>
      <c r="BH254" s="2"/>
      <c r="BI254" s="2"/>
      <c r="BJ254" s="2"/>
      <c r="BK254" s="2"/>
      <c r="BL254" s="2"/>
    </row>
    <row r="255" spans="2:64">
      <c r="B255" s="2270"/>
      <c r="C255" s="2"/>
      <c r="D255" s="2"/>
      <c r="E255" s="2"/>
      <c r="H255" s="227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345"/>
      <c r="BD255" s="2345"/>
      <c r="BE255" s="197">
        <v>1</v>
      </c>
      <c r="BH255" s="2"/>
      <c r="BI255" s="2"/>
      <c r="BJ255" s="2"/>
      <c r="BK255" s="2"/>
      <c r="BL255" s="2"/>
    </row>
    <row r="256" spans="2:64">
      <c r="B256" s="2293"/>
      <c r="C256" s="15"/>
      <c r="D256" s="15"/>
      <c r="E256" s="15"/>
      <c r="F256" s="14"/>
      <c r="G256" s="14"/>
      <c r="H256" s="2294"/>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345"/>
      <c r="BD256" s="2345"/>
      <c r="BE256" s="197">
        <v>1</v>
      </c>
      <c r="BH256" s="2"/>
      <c r="BI256" s="2"/>
      <c r="BJ256" s="2"/>
      <c r="BK256" s="2"/>
      <c r="BL256" s="2"/>
    </row>
    <row r="257" spans="2:64">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345"/>
      <c r="BD257" s="2345"/>
      <c r="BE257" s="197">
        <v>1</v>
      </c>
      <c r="BH257" s="2"/>
      <c r="BI257" s="2"/>
      <c r="BJ257" s="2"/>
      <c r="BK257" s="2"/>
      <c r="BL257" s="2"/>
    </row>
    <row r="258" spans="2:64">
      <c r="B258" s="2262"/>
      <c r="C258" s="2263"/>
      <c r="D258" s="2263"/>
      <c r="E258" s="2263"/>
      <c r="F258" s="2264"/>
      <c r="G258" s="2264"/>
      <c r="H258" s="2265"/>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345"/>
      <c r="BD258" s="2345"/>
      <c r="BE258" s="197">
        <v>1</v>
      </c>
      <c r="BH258" s="2"/>
      <c r="BI258" s="2"/>
      <c r="BJ258" s="2"/>
      <c r="BK258" s="2"/>
      <c r="BL258" s="2"/>
    </row>
    <row r="259" spans="2:64">
      <c r="B259" s="2270"/>
      <c r="C259" s="2"/>
      <c r="D259" s="2"/>
      <c r="E259" s="2"/>
      <c r="H259" s="227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345"/>
      <c r="BD259" s="2345"/>
      <c r="BE259" s="197">
        <v>1</v>
      </c>
      <c r="BH259" s="2"/>
      <c r="BI259" s="2"/>
      <c r="BJ259" s="2"/>
      <c r="BK259" s="2"/>
      <c r="BL259" s="2"/>
    </row>
    <row r="260" spans="2:64">
      <c r="B260" s="2270"/>
      <c r="C260" s="2"/>
      <c r="D260" s="2"/>
      <c r="E260" s="2"/>
      <c r="H260" s="227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345"/>
      <c r="BD260" s="2345"/>
      <c r="BE260" s="197">
        <v>1</v>
      </c>
      <c r="BH260" s="2"/>
      <c r="BI260" s="2"/>
      <c r="BJ260" s="2"/>
      <c r="BK260" s="2"/>
      <c r="BL260" s="2"/>
    </row>
    <row r="261" spans="2:64">
      <c r="B261" s="2270"/>
      <c r="C261" s="2"/>
      <c r="D261" s="2"/>
      <c r="E261" s="2"/>
      <c r="G261" s="2570" t="s">
        <v>4197</v>
      </c>
      <c r="H261" s="227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345"/>
      <c r="BD261" s="2345"/>
      <c r="BE261" s="197">
        <v>1</v>
      </c>
      <c r="BH261" s="2"/>
      <c r="BI261" s="2"/>
      <c r="BJ261" s="2"/>
      <c r="BK261" s="2"/>
      <c r="BL261" s="2"/>
    </row>
    <row r="262" spans="2:64">
      <c r="B262" s="2270"/>
      <c r="C262" s="2"/>
      <c r="D262" s="2"/>
      <c r="E262" s="2"/>
      <c r="G262" s="2571" t="s">
        <v>4198</v>
      </c>
      <c r="H262" s="227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345"/>
      <c r="BD262" s="2345"/>
      <c r="BE262" s="197">
        <v>1</v>
      </c>
      <c r="BH262" s="2"/>
      <c r="BI262" s="2"/>
      <c r="BJ262" s="2"/>
      <c r="BK262" s="2"/>
      <c r="BL262" s="2"/>
    </row>
    <row r="263" spans="2:64">
      <c r="B263" s="2270"/>
      <c r="C263" s="2"/>
      <c r="D263" s="2"/>
      <c r="E263" s="2"/>
      <c r="G263" s="2572" t="s">
        <v>4199</v>
      </c>
      <c r="H263" s="227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345"/>
      <c r="BD263" s="2345"/>
      <c r="BE263" s="197">
        <v>1</v>
      </c>
      <c r="BH263" s="2"/>
      <c r="BI263" s="2"/>
      <c r="BJ263" s="2"/>
      <c r="BK263" s="2"/>
      <c r="BL263" s="2"/>
    </row>
    <row r="264" spans="2:64">
      <c r="B264" s="2270"/>
      <c r="C264" s="2"/>
      <c r="D264" s="2"/>
      <c r="E264" s="2"/>
      <c r="H264" s="227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345"/>
      <c r="BD264" s="2345"/>
      <c r="BE264" s="197">
        <v>1</v>
      </c>
      <c r="BH264" s="2"/>
      <c r="BI264" s="2"/>
      <c r="BJ264" s="2"/>
      <c r="BK264" s="2"/>
      <c r="BL264" s="2"/>
    </row>
    <row r="265" spans="2:64">
      <c r="B265" s="2270"/>
      <c r="C265" s="2"/>
      <c r="D265" s="2"/>
      <c r="E265" s="2"/>
      <c r="H265" s="227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345"/>
      <c r="BD265" s="2345"/>
      <c r="BE265" s="197">
        <v>1</v>
      </c>
      <c r="BH265" s="2"/>
      <c r="BI265" s="2"/>
      <c r="BJ265" s="2"/>
      <c r="BK265" s="2"/>
      <c r="BL265" s="2"/>
    </row>
    <row r="266" spans="2:64">
      <c r="B266" s="2270"/>
      <c r="C266" s="2"/>
      <c r="D266" s="2"/>
      <c r="E266" s="2"/>
      <c r="H266" s="227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345"/>
      <c r="BD266" s="2345"/>
      <c r="BE266" s="197">
        <v>1</v>
      </c>
      <c r="BH266" s="2"/>
      <c r="BI266" s="2"/>
      <c r="BJ266" s="2"/>
      <c r="BK266" s="2"/>
      <c r="BL266" s="2"/>
    </row>
    <row r="267" spans="2:64">
      <c r="B267" s="2293"/>
      <c r="C267" s="15"/>
      <c r="D267" s="15"/>
      <c r="E267" s="15"/>
      <c r="F267" s="14"/>
      <c r="G267" s="14"/>
      <c r="H267" s="2294"/>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345"/>
      <c r="BD267" s="2345"/>
      <c r="BE267" s="197">
        <v>1</v>
      </c>
      <c r="BH267" s="2"/>
      <c r="BI267" s="2"/>
      <c r="BJ267" s="2"/>
      <c r="BK267" s="2"/>
      <c r="BL267" s="2"/>
    </row>
    <row r="268" spans="2:64">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345"/>
      <c r="BD268" s="2345"/>
      <c r="BE268" s="197">
        <v>1</v>
      </c>
      <c r="BH268" s="2"/>
      <c r="BI268" s="2"/>
      <c r="BJ268" s="2"/>
      <c r="BK268" s="2"/>
      <c r="BL268" s="2"/>
    </row>
    <row r="269" spans="2:64">
      <c r="B269" s="2262"/>
      <c r="C269" s="2263"/>
      <c r="D269" s="2263"/>
      <c r="E269" s="2263"/>
      <c r="F269" s="2264"/>
      <c r="G269" s="2264"/>
      <c r="H269" s="2265"/>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345"/>
      <c r="BD269" s="2345"/>
      <c r="BE269" s="197">
        <v>1</v>
      </c>
      <c r="BH269" s="2"/>
      <c r="BI269" s="2"/>
      <c r="BJ269" s="2"/>
      <c r="BK269" s="2"/>
      <c r="BL269" s="2"/>
    </row>
    <row r="270" spans="2:64">
      <c r="B270" s="2270"/>
      <c r="C270" s="2"/>
      <c r="D270" s="2"/>
      <c r="E270" s="2"/>
      <c r="H270" s="227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345"/>
      <c r="BD270" s="2345"/>
      <c r="BE270" s="197">
        <v>1</v>
      </c>
      <c r="BH270" s="2"/>
      <c r="BI270" s="2"/>
      <c r="BJ270" s="2"/>
      <c r="BK270" s="2"/>
      <c r="BL270" s="2"/>
    </row>
    <row r="271" spans="2:64">
      <c r="B271" s="2270"/>
      <c r="C271" s="2"/>
      <c r="D271" s="2"/>
      <c r="E271" s="2"/>
      <c r="H271" s="227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345"/>
      <c r="BD271" s="2345"/>
      <c r="BE271" s="197">
        <v>1</v>
      </c>
      <c r="BH271" s="2"/>
      <c r="BI271" s="2"/>
      <c r="BJ271" s="2"/>
      <c r="BK271" s="2"/>
      <c r="BL271" s="2"/>
    </row>
    <row r="272" spans="2:64">
      <c r="B272" s="2270"/>
      <c r="C272" s="2"/>
      <c r="D272" s="2"/>
      <c r="E272" s="2"/>
      <c r="G272" s="2573" t="s">
        <v>4200</v>
      </c>
      <c r="H272" s="227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345"/>
      <c r="BD272" s="2345"/>
      <c r="BE272" s="197">
        <v>1</v>
      </c>
      <c r="BH272" s="2"/>
      <c r="BI272" s="2"/>
      <c r="BJ272" s="2"/>
      <c r="BK272" s="2"/>
      <c r="BL272" s="2"/>
    </row>
    <row r="273" spans="2:64">
      <c r="B273" s="2270"/>
      <c r="C273" s="2"/>
      <c r="D273" s="2"/>
      <c r="E273" s="2"/>
      <c r="G273" s="2574" t="s">
        <v>4201</v>
      </c>
      <c r="H273" s="227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345"/>
      <c r="BD273" s="2345"/>
      <c r="BE273" s="197">
        <v>1</v>
      </c>
      <c r="BH273" s="2"/>
      <c r="BI273" s="2"/>
      <c r="BJ273" s="2"/>
      <c r="BK273" s="2"/>
      <c r="BL273" s="2"/>
    </row>
    <row r="274" spans="2:64">
      <c r="B274" s="2270"/>
      <c r="C274" s="2"/>
      <c r="D274" s="2"/>
      <c r="E274" s="2"/>
      <c r="G274" s="2575" t="s">
        <v>4202</v>
      </c>
      <c r="H274" s="227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345"/>
      <c r="BD274" s="2345"/>
      <c r="BE274" s="197">
        <v>1</v>
      </c>
      <c r="BH274" s="2"/>
      <c r="BI274" s="2"/>
      <c r="BJ274" s="2"/>
      <c r="BK274" s="2"/>
      <c r="BL274" s="2"/>
    </row>
    <row r="275" spans="2:64">
      <c r="B275" s="2270"/>
      <c r="C275" s="2"/>
      <c r="D275" s="2"/>
      <c r="E275" s="2"/>
      <c r="H275" s="227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345"/>
      <c r="BD275" s="2345"/>
      <c r="BE275" s="197">
        <v>1</v>
      </c>
      <c r="BH275" s="2"/>
      <c r="BI275" s="2"/>
      <c r="BJ275" s="2"/>
      <c r="BK275" s="2"/>
      <c r="BL275" s="2"/>
    </row>
    <row r="276" spans="2:64">
      <c r="B276" s="2270"/>
      <c r="C276" s="2"/>
      <c r="D276" s="2"/>
      <c r="E276" s="2"/>
      <c r="H276" s="227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345"/>
      <c r="BD276" s="2345"/>
      <c r="BE276" s="197">
        <v>1</v>
      </c>
      <c r="BH276" s="2"/>
      <c r="BI276" s="2"/>
      <c r="BJ276" s="2"/>
      <c r="BK276" s="2"/>
      <c r="BL276" s="2"/>
    </row>
    <row r="277" spans="2:64">
      <c r="B277" s="2270"/>
      <c r="C277" s="2"/>
      <c r="D277" s="2"/>
      <c r="E277" s="2"/>
      <c r="H277" s="227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345"/>
      <c r="BD277" s="2345"/>
      <c r="BE277" s="197">
        <v>1</v>
      </c>
      <c r="BH277" s="2"/>
      <c r="BI277" s="2"/>
      <c r="BJ277" s="2"/>
      <c r="BK277" s="2"/>
      <c r="BL277" s="2"/>
    </row>
    <row r="278" spans="2:64">
      <c r="B278" s="2293"/>
      <c r="C278" s="15"/>
      <c r="D278" s="15"/>
      <c r="E278" s="15"/>
      <c r="F278" s="14"/>
      <c r="G278" s="14"/>
      <c r="H278" s="2294"/>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345"/>
      <c r="BD278" s="2345"/>
      <c r="BE278" s="197">
        <v>1</v>
      </c>
      <c r="BH278" s="2"/>
      <c r="BI278" s="2"/>
      <c r="BJ278" s="2"/>
      <c r="BK278" s="2"/>
      <c r="BL278" s="2"/>
    </row>
    <row r="279" spans="2:64">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345"/>
      <c r="BD279" s="2345"/>
      <c r="BE279" s="197">
        <v>1</v>
      </c>
      <c r="BH279" s="2"/>
      <c r="BI279" s="2"/>
      <c r="BJ279" s="2"/>
      <c r="BK279" s="2"/>
      <c r="BL279" s="2"/>
    </row>
    <row r="280" spans="2:64">
      <c r="B280" s="2262"/>
      <c r="C280" s="2263"/>
      <c r="D280" s="2263"/>
      <c r="E280" s="2263"/>
      <c r="F280" s="2264"/>
      <c r="G280" s="2264"/>
      <c r="H280" s="2265"/>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345"/>
      <c r="BD280" s="2345"/>
      <c r="BE280" s="197">
        <v>1</v>
      </c>
      <c r="BH280" s="2"/>
      <c r="BI280" s="2"/>
      <c r="BJ280" s="2"/>
      <c r="BK280" s="2"/>
      <c r="BL280" s="2"/>
    </row>
    <row r="281" spans="2:64">
      <c r="B281" s="2270"/>
      <c r="C281" s="2"/>
      <c r="D281" s="2"/>
      <c r="E281" s="2"/>
      <c r="H281" s="227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345"/>
      <c r="BD281" s="2345"/>
      <c r="BE281" s="197">
        <v>1</v>
      </c>
    </row>
    <row r="282" spans="2:64">
      <c r="B282" s="2270"/>
      <c r="C282" s="2"/>
      <c r="D282" s="2"/>
      <c r="E282" s="2"/>
      <c r="H282" s="227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345"/>
      <c r="BD282" s="2345"/>
      <c r="BE282" s="197">
        <v>1</v>
      </c>
    </row>
    <row r="283" spans="2:64">
      <c r="B283" s="2270"/>
      <c r="C283" s="2"/>
      <c r="D283" s="2"/>
      <c r="E283" s="2"/>
      <c r="G283" s="2576" t="s">
        <v>3627</v>
      </c>
      <c r="H283" s="227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345"/>
      <c r="BD283" s="2345"/>
      <c r="BE283" s="197">
        <v>1</v>
      </c>
    </row>
    <row r="284" spans="2:64">
      <c r="B284" s="2270"/>
      <c r="C284" s="2"/>
      <c r="D284" s="2"/>
      <c r="E284" s="2"/>
      <c r="G284" s="2577" t="s">
        <v>3632</v>
      </c>
      <c r="H284" s="227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345"/>
      <c r="BD284" s="2345"/>
      <c r="BE284" s="197">
        <v>1</v>
      </c>
    </row>
    <row r="285" spans="2:64">
      <c r="B285" s="2270"/>
      <c r="C285" s="2"/>
      <c r="D285" s="2"/>
      <c r="E285" s="2"/>
      <c r="G285" s="2578" t="s">
        <v>3638</v>
      </c>
      <c r="H285" s="227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345"/>
      <c r="BD285" s="2345"/>
      <c r="BE285" s="197">
        <v>1</v>
      </c>
    </row>
    <row r="286" spans="2:64">
      <c r="B286" s="2270"/>
      <c r="C286" s="2"/>
      <c r="D286" s="2"/>
      <c r="E286" s="2"/>
      <c r="H286" s="227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345"/>
      <c r="BD286" s="2345"/>
      <c r="BE286" s="197">
        <v>1</v>
      </c>
    </row>
    <row r="287" spans="2:64">
      <c r="B287" s="2270"/>
      <c r="C287" s="2"/>
      <c r="D287" s="2"/>
      <c r="E287" s="2"/>
      <c r="H287" s="227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345"/>
      <c r="BD287" s="2345"/>
      <c r="BE287" s="197">
        <v>1</v>
      </c>
    </row>
    <row r="288" spans="2:64">
      <c r="B288" s="2270"/>
      <c r="C288" s="2"/>
      <c r="D288" s="2"/>
      <c r="E288" s="2"/>
      <c r="H288" s="227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345"/>
      <c r="BD288" s="2345"/>
      <c r="BE288" s="197">
        <v>1</v>
      </c>
    </row>
    <row r="289" spans="1:59">
      <c r="B289" s="2293"/>
      <c r="C289" s="15"/>
      <c r="D289" s="15"/>
      <c r="E289" s="15"/>
      <c r="F289" s="14"/>
      <c r="G289" s="14"/>
      <c r="H289" s="2294"/>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345"/>
      <c r="BD289" s="2345"/>
      <c r="BE289" s="197">
        <v>1</v>
      </c>
    </row>
    <row r="290" spans="1:59">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345"/>
      <c r="BD290" s="2345"/>
      <c r="BE290" s="197">
        <v>1</v>
      </c>
    </row>
    <row r="291" spans="1:59">
      <c r="B291" s="2262"/>
      <c r="C291" s="2263"/>
      <c r="D291" s="2263"/>
      <c r="E291" s="2263"/>
      <c r="F291" s="2264"/>
      <c r="G291" s="2318"/>
      <c r="H291" s="2265"/>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345"/>
      <c r="BD291" s="2345"/>
      <c r="BE291" s="197">
        <v>1</v>
      </c>
    </row>
    <row r="292" spans="1:59">
      <c r="B292" s="2270"/>
      <c r="C292" s="2"/>
      <c r="D292" s="2"/>
      <c r="E292" s="2"/>
      <c r="G292" s="191"/>
      <c r="H292" s="227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345"/>
      <c r="BD292" s="2345"/>
      <c r="BE292" s="197">
        <v>1</v>
      </c>
    </row>
    <row r="293" spans="1:59">
      <c r="B293" s="2270"/>
      <c r="C293" s="2"/>
      <c r="D293" s="2"/>
      <c r="E293" s="2"/>
      <c r="G293" s="191"/>
      <c r="H293" s="227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345"/>
      <c r="BD293" s="2345"/>
      <c r="BE293" s="197">
        <v>1</v>
      </c>
    </row>
    <row r="294" spans="1:59">
      <c r="B294" s="2270"/>
      <c r="C294" s="2"/>
      <c r="D294" s="2"/>
      <c r="E294" s="2"/>
      <c r="G294" s="191" t="s">
        <v>4203</v>
      </c>
      <c r="H294" s="227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345"/>
      <c r="BD294" s="2345"/>
      <c r="BE294" s="197">
        <v>1</v>
      </c>
    </row>
    <row r="295" spans="1:59">
      <c r="B295" s="2270"/>
      <c r="C295" s="2"/>
      <c r="D295" s="2"/>
      <c r="E295" s="2"/>
      <c r="G295" s="191" t="s">
        <v>4203</v>
      </c>
      <c r="H295" s="227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345"/>
      <c r="BD295" s="2345"/>
      <c r="BE295" s="197">
        <v>1</v>
      </c>
    </row>
    <row r="296" spans="1:59">
      <c r="B296" s="2270"/>
      <c r="C296" s="2"/>
      <c r="D296" s="2"/>
      <c r="E296" s="2"/>
      <c r="G296" s="191" t="s">
        <v>4203</v>
      </c>
      <c r="H296" s="227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345"/>
      <c r="BD296" s="2345"/>
      <c r="BE296" s="197">
        <v>1</v>
      </c>
    </row>
    <row r="297" spans="1:59">
      <c r="B297" s="2270"/>
      <c r="C297" s="2"/>
      <c r="D297" s="2"/>
      <c r="E297" s="2"/>
      <c r="G297" s="191" t="s">
        <v>4203</v>
      </c>
      <c r="H297" s="227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345"/>
      <c r="BD297" s="2345"/>
      <c r="BE297" s="197">
        <v>1</v>
      </c>
    </row>
    <row r="298" spans="1:59">
      <c r="B298" s="2270"/>
      <c r="C298" s="2"/>
      <c r="D298" s="2"/>
      <c r="E298" s="2"/>
      <c r="G298" s="191"/>
      <c r="H298" s="227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345"/>
      <c r="BD298" s="2345"/>
      <c r="BE298" s="197">
        <v>1</v>
      </c>
    </row>
    <row r="299" spans="1:59">
      <c r="B299" s="2270"/>
      <c r="C299" s="2"/>
      <c r="D299" s="2"/>
      <c r="E299" s="2"/>
      <c r="H299" s="227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345"/>
      <c r="BD299" s="2345"/>
      <c r="BE299" s="197">
        <v>1</v>
      </c>
    </row>
    <row r="300" spans="1:59">
      <c r="B300" s="2293"/>
      <c r="C300" s="15"/>
      <c r="D300" s="15"/>
      <c r="E300" s="15"/>
      <c r="F300" s="14"/>
      <c r="G300" s="14"/>
      <c r="H300" s="2294"/>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345"/>
      <c r="BD300" s="2345"/>
      <c r="BE300" s="197">
        <v>1</v>
      </c>
    </row>
    <row r="301" spans="1:59">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345"/>
      <c r="BD301" s="2345"/>
      <c r="BE301" s="2579" t="s">
        <v>19</v>
      </c>
    </row>
    <row r="302" spans="1:59" ht="15">
      <c r="A302" s="197">
        <v>1</v>
      </c>
      <c r="B302" s="197">
        <v>1</v>
      </c>
      <c r="C302" s="197">
        <v>1</v>
      </c>
      <c r="D302" s="197">
        <v>1</v>
      </c>
      <c r="E302" s="197">
        <v>1</v>
      </c>
      <c r="F302" s="197">
        <v>1</v>
      </c>
      <c r="G302" s="197">
        <v>1</v>
      </c>
      <c r="H302" s="197">
        <v>1</v>
      </c>
      <c r="I302" s="197">
        <v>1</v>
      </c>
      <c r="J302" s="197">
        <v>1</v>
      </c>
      <c r="K302" s="197">
        <v>1</v>
      </c>
      <c r="L302" s="197">
        <v>1</v>
      </c>
      <c r="M302" s="197">
        <v>1</v>
      </c>
      <c r="N302" s="197">
        <v>1</v>
      </c>
      <c r="O302" s="197">
        <v>1</v>
      </c>
      <c r="P302" s="197">
        <v>1</v>
      </c>
      <c r="Q302" s="197">
        <v>1</v>
      </c>
      <c r="R302" s="197">
        <v>1</v>
      </c>
      <c r="S302" s="197">
        <v>1</v>
      </c>
      <c r="T302" s="197">
        <v>1</v>
      </c>
      <c r="U302" s="197">
        <v>1</v>
      </c>
      <c r="V302" s="197">
        <v>1</v>
      </c>
      <c r="W302" s="197">
        <v>1</v>
      </c>
      <c r="X302" s="197">
        <v>1</v>
      </c>
      <c r="Y302" s="197">
        <v>1</v>
      </c>
      <c r="Z302" s="197">
        <v>1</v>
      </c>
      <c r="AA302" s="197">
        <v>1</v>
      </c>
      <c r="AB302" s="197">
        <v>1</v>
      </c>
      <c r="AC302" s="197">
        <v>1</v>
      </c>
      <c r="AD302" s="197">
        <v>1</v>
      </c>
      <c r="AE302" s="197">
        <v>1</v>
      </c>
      <c r="AF302" s="197">
        <v>1</v>
      </c>
      <c r="AG302" s="197">
        <v>1</v>
      </c>
      <c r="AH302" s="197">
        <v>1</v>
      </c>
      <c r="AI302" s="197">
        <v>1</v>
      </c>
      <c r="AJ302" s="197">
        <v>1</v>
      </c>
      <c r="AK302" s="197">
        <v>1</v>
      </c>
      <c r="AL302" s="197">
        <v>1</v>
      </c>
      <c r="AM302" s="197">
        <v>1</v>
      </c>
      <c r="AN302" s="197">
        <v>1</v>
      </c>
      <c r="AO302" s="197">
        <v>1</v>
      </c>
      <c r="AP302" s="197">
        <v>1</v>
      </c>
      <c r="AQ302" s="197">
        <v>1</v>
      </c>
      <c r="AR302" s="197">
        <v>1</v>
      </c>
      <c r="AS302" s="197">
        <v>1</v>
      </c>
      <c r="AT302" s="197">
        <v>1</v>
      </c>
      <c r="AU302" s="197">
        <v>1</v>
      </c>
      <c r="AV302" s="197">
        <v>1</v>
      </c>
      <c r="AW302" s="197">
        <v>1</v>
      </c>
      <c r="AX302" s="197">
        <v>1</v>
      </c>
      <c r="AY302" s="197">
        <v>1</v>
      </c>
      <c r="AZ302" s="197">
        <v>1</v>
      </c>
      <c r="BA302" s="197">
        <v>1</v>
      </c>
      <c r="BB302" s="197">
        <v>1</v>
      </c>
      <c r="BC302" s="197">
        <v>1</v>
      </c>
      <c r="BD302" s="197">
        <v>1</v>
      </c>
      <c r="BE302" s="2242" t="str">
        <f>ADDRESS(ROW(),COLUMN(),4)</f>
        <v>BE302</v>
      </c>
      <c r="BF302" s="19"/>
      <c r="BG302" s="20" t="str">
        <f>ADDRESS(ROW(),COLUMN(),4)</f>
        <v>BG302</v>
      </c>
    </row>
  </sheetData>
  <mergeCells count="8">
    <mergeCell ref="L3:M4"/>
    <mergeCell ref="AD70:AG71"/>
    <mergeCell ref="AH70:AJ70"/>
    <mergeCell ref="AK70:AL70"/>
    <mergeCell ref="AM70:AN70"/>
    <mergeCell ref="AH71:AJ71"/>
    <mergeCell ref="AK71:AL71"/>
    <mergeCell ref="AM71:AN71"/>
  </mergeCells>
  <hyperlinks>
    <hyperlink ref="B4" r:id="rId1" xr:uid="{C3048397-E51A-4492-8A5F-C1EF98410CE1}"/>
    <hyperlink ref="B245" r:id="rId2" xr:uid="{3892BD1D-C604-47D9-A448-7B15E7183BD3}"/>
    <hyperlink ref="G120" r:id="rId3" xr:uid="{12E69BB8-DCB7-4CCC-90D7-2924E89C6FC9}"/>
    <hyperlink ref="G77" r:id="rId4" xr:uid="{3B109BD9-58E3-4E76-BF4C-F2D044F54BEE}"/>
    <hyperlink ref="B7" r:id="rId5" xr:uid="{0E6F323D-3871-4C80-886E-A5F3BBD06BC4}"/>
    <hyperlink ref="S97" r:id="rId6" display="http://www.wolfandson.net/" xr:uid="{4A193B51-37FA-4DA6-A0F0-15063863DBFA}"/>
    <hyperlink ref="S76" r:id="rId7" display="http://www.aquatonic-saint-malo.com/" xr:uid="{7840D511-2CEA-4906-9F26-46F459F2C0F5}"/>
    <hyperlink ref="S73" r:id="rId8" display="https://www.laduree.fr/" xr:uid="{C155BEDA-E8D4-4469-B3A9-9C32CAAA4A7E}"/>
    <hyperlink ref="S51" r:id="rId9" display="https://www.cinabre-paris.com/fr/" xr:uid="{6AC8604F-F0FB-4C98-9E56-671930AFF647}"/>
    <hyperlink ref="S20" r:id="rId10" display="https://www.canva.com/fr_fr/" xr:uid="{97B6CA21-A5BF-4410-BD44-296612165070}"/>
    <hyperlink ref="S16" r:id="rId11" display="https://www.canva.com/fr_fr/decouvrir/comment-creer-la-palette-de-couleurs-de-votre-marque/" xr:uid="{89C956C2-F6FC-4B5E-B168-A33410FFA731}"/>
    <hyperlink ref="S14" r:id="rId12" display="https://www.canva.com/fr_fr/decouvrir/code-couleur-usage-signification/" xr:uid="{B97E5E1B-9F19-420A-B7D5-4CA0F7D3C609}"/>
    <hyperlink ref="O4" r:id="rId13" xr:uid="{72E80097-99F6-4A47-9C43-92E62A803BDD}"/>
    <hyperlink ref="O5" r:id="rId14" xr:uid="{BD9F2A94-5ECD-47CF-BD6C-8B33D180F16F}"/>
    <hyperlink ref="O6" r:id="rId15" xr:uid="{28C415D9-FBC7-4288-8587-5EDCBF37CDBD}"/>
  </hyperlinks>
  <pageMargins left="0.7" right="0.7" top="0.75" bottom="0.75" header="0.3" footer="0.3"/>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449E-C369-4E50-93B5-C6D9880C9614}">
  <dimension ref="A1:AS408"/>
  <sheetViews>
    <sheetView showZeros="0" zoomScaleNormal="100" workbookViewId="0">
      <selection activeCell="H8" sqref="H8"/>
    </sheetView>
  </sheetViews>
  <sheetFormatPr baseColWidth="10" defaultRowHeight="15"/>
  <cols>
    <col min="1" max="1" width="6.7109375" customWidth="1"/>
    <col min="2" max="2" width="11.7109375" style="196" customWidth="1"/>
    <col min="3" max="3" width="12.7109375" style="196" customWidth="1"/>
    <col min="4" max="4" width="4.5703125" style="196" customWidth="1"/>
    <col min="5" max="5" width="11.7109375" style="196" customWidth="1"/>
    <col min="6" max="6" width="12.5703125" style="196" customWidth="1"/>
    <col min="7" max="7" width="2.140625" style="196" customWidth="1"/>
    <col min="8" max="9" width="12.7109375" style="196" customWidth="1"/>
    <col min="10" max="10" width="5.140625" style="196" customWidth="1"/>
    <col min="11" max="19" width="12.7109375" style="196" customWidth="1"/>
    <col min="20" max="21" width="11.42578125" style="196"/>
    <col min="22" max="22" width="9.7109375" style="196" customWidth="1"/>
    <col min="23" max="23" width="23.7109375" style="196" customWidth="1"/>
    <col min="24" max="24" width="37.7109375" style="196" customWidth="1"/>
    <col min="25" max="27" width="8.7109375" style="196" customWidth="1"/>
    <col min="28" max="28" width="11.42578125" style="196"/>
    <col min="29" max="29" width="9.7109375" style="196" customWidth="1"/>
    <col min="30" max="30" width="23.7109375" style="196" customWidth="1"/>
    <col min="31" max="31" width="37.7109375" style="196" customWidth="1"/>
    <col min="32" max="34" width="8.7109375" style="196" customWidth="1"/>
    <col min="35" max="35" width="11.42578125" style="196"/>
    <col min="36" max="36" width="9.7109375" style="196" customWidth="1"/>
    <col min="37" max="37" width="23.7109375" style="196" customWidth="1"/>
    <col min="38" max="38" width="37.7109375" style="196" customWidth="1"/>
    <col min="39" max="41" width="8.7109375" style="196" customWidth="1"/>
    <col min="42" max="42" width="11.42578125" style="196"/>
    <col min="43" max="43" width="8.7109375" style="196" customWidth="1"/>
    <col min="44" max="44" width="11.42578125" style="208"/>
    <col min="45" max="45" width="43.5703125" style="208" customWidth="1"/>
  </cols>
  <sheetData>
    <row r="1" spans="1:45">
      <c r="A1" s="7" t="str">
        <f>ADDRESS(ROW(),COLUMN(),4)</f>
        <v>A1</v>
      </c>
      <c r="B1" s="195" t="str">
        <f>SUBSTITUTE(ADDRESS(1,COLUMN(),4),"1","")</f>
        <v>B</v>
      </c>
      <c r="C1" s="195" t="str">
        <f>SUBSTITUTE(ADDRESS(1,COLUMN(),4),"1","")</f>
        <v>C</v>
      </c>
      <c r="E1" s="195" t="str">
        <f>SUBSTITUTE(ADDRESS(1,COLUMN(),4),"1","")</f>
        <v>E</v>
      </c>
      <c r="F1" s="195" t="str">
        <f>SUBSTITUTE(ADDRESS(1,COLUMN(),4),"1","")</f>
        <v>F</v>
      </c>
      <c r="G1"/>
      <c r="H1" s="195" t="str">
        <f>SUBSTITUTE(ADDRESS(1,COLUMN(),4),"1","")</f>
        <v>H</v>
      </c>
      <c r="I1" s="195" t="str">
        <f>SUBSTITUTE(ADDRESS(1,COLUMN(),4),"1","")</f>
        <v>I</v>
      </c>
      <c r="J1"/>
      <c r="K1" s="195" t="str">
        <f t="shared" ref="K1:T1" si="0">SUBSTITUTE(ADDRESS(1,COLUMN(),4),"1","")</f>
        <v>K</v>
      </c>
      <c r="L1" s="195" t="str">
        <f t="shared" si="0"/>
        <v>L</v>
      </c>
      <c r="M1" s="195" t="str">
        <f t="shared" si="0"/>
        <v>M</v>
      </c>
      <c r="N1" s="195" t="str">
        <f t="shared" si="0"/>
        <v>N</v>
      </c>
      <c r="O1" s="195" t="str">
        <f t="shared" si="0"/>
        <v>O</v>
      </c>
      <c r="P1" s="195" t="str">
        <f t="shared" si="0"/>
        <v>P</v>
      </c>
      <c r="Q1" s="195" t="str">
        <f t="shared" si="0"/>
        <v>Q</v>
      </c>
      <c r="R1" s="195" t="str">
        <f t="shared" si="0"/>
        <v>R</v>
      </c>
      <c r="S1" s="195" t="str">
        <f t="shared" si="0"/>
        <v>S</v>
      </c>
      <c r="T1" s="195" t="str">
        <f t="shared" si="0"/>
        <v>T</v>
      </c>
      <c r="U1"/>
      <c r="V1" s="195" t="str">
        <f>SUBSTITUTE(ADDRESS(1,COLUMN(),4),"1","")</f>
        <v>V</v>
      </c>
      <c r="W1" s="195" t="str">
        <f>SUBSTITUTE(ADDRESS(1,COLUMN(),4),"1","")</f>
        <v>W</v>
      </c>
      <c r="X1" s="195" t="str">
        <f>SUBSTITUTE(ADDRESS(1,COLUMN(),4),"1","")</f>
        <v>X</v>
      </c>
      <c r="Y1" s="195" t="str">
        <f>SUBSTITUTE(ADDRESS(1,COLUMN(),4),"1","")</f>
        <v>Y</v>
      </c>
      <c r="Z1" s="195" t="str">
        <f>SUBSTITUTE(ADDRESS(1,COLUMN(),4),"1","")</f>
        <v>Z</v>
      </c>
      <c r="AA1"/>
      <c r="AB1"/>
      <c r="AC1" s="195" t="str">
        <f t="shared" ref="AC1:AH1" si="1">SUBSTITUTE(ADDRESS(1,COLUMN(),4),"1","")</f>
        <v>AC</v>
      </c>
      <c r="AD1" s="195" t="str">
        <f t="shared" si="1"/>
        <v>AD</v>
      </c>
      <c r="AE1" s="195" t="str">
        <f t="shared" si="1"/>
        <v>AE</v>
      </c>
      <c r="AF1" s="195" t="str">
        <f t="shared" si="1"/>
        <v>AF</v>
      </c>
      <c r="AG1" s="195" t="str">
        <f t="shared" si="1"/>
        <v>AG</v>
      </c>
      <c r="AH1" s="195" t="str">
        <f t="shared" si="1"/>
        <v>AH</v>
      </c>
      <c r="AI1"/>
      <c r="AJ1" s="195" t="str">
        <f t="shared" ref="AJ1:AO1" si="2">SUBSTITUTE(ADDRESS(1,COLUMN(),4),"1","")</f>
        <v>AJ</v>
      </c>
      <c r="AK1" s="195" t="str">
        <f t="shared" si="2"/>
        <v>AK</v>
      </c>
      <c r="AL1" s="195" t="str">
        <f t="shared" si="2"/>
        <v>AL</v>
      </c>
      <c r="AM1" s="195" t="str">
        <f t="shared" si="2"/>
        <v>AM</v>
      </c>
      <c r="AN1" s="195" t="str">
        <f t="shared" si="2"/>
        <v>AN</v>
      </c>
      <c r="AO1" s="195" t="str">
        <f t="shared" si="2"/>
        <v>AO</v>
      </c>
      <c r="AP1"/>
      <c r="AQ1" s="197">
        <v>1</v>
      </c>
      <c r="AR1" s="195" t="str">
        <f>SUBSTITUTE(ADDRESS(1,COLUMN(),4),"1","")</f>
        <v>AR</v>
      </c>
      <c r="AS1" s="198" t="str">
        <f>SUBSTITUTE(ADDRESS(1,COLUMN(),4),"1","")</f>
        <v>AS</v>
      </c>
    </row>
    <row r="2" spans="1:45">
      <c r="A2" s="199"/>
      <c r="B2" s="200">
        <f ca="1">CELL("largeur",B2)</f>
        <v>11</v>
      </c>
      <c r="C2" s="200">
        <f ca="1">CELL("largeur",C2)</f>
        <v>12</v>
      </c>
      <c r="E2" s="200">
        <f ca="1">CELL("largeur",E2)</f>
        <v>11</v>
      </c>
      <c r="F2" s="200">
        <f ca="1">CELL("largeur",F2)</f>
        <v>12</v>
      </c>
      <c r="G2"/>
      <c r="H2" s="200">
        <f ca="1">CELL("largeur",H2)</f>
        <v>12</v>
      </c>
      <c r="I2" s="200">
        <f ca="1">CELL("largeur",I2)</f>
        <v>12</v>
      </c>
      <c r="J2"/>
      <c r="K2" s="200">
        <f t="shared" ref="K2:T2" ca="1" si="3">CELL("largeur",K2)</f>
        <v>12</v>
      </c>
      <c r="L2" s="200">
        <f t="shared" ca="1" si="3"/>
        <v>12</v>
      </c>
      <c r="M2" s="200">
        <f t="shared" ca="1" si="3"/>
        <v>12</v>
      </c>
      <c r="N2" s="200">
        <f t="shared" ca="1" si="3"/>
        <v>12</v>
      </c>
      <c r="O2" s="200">
        <f t="shared" ca="1" si="3"/>
        <v>12</v>
      </c>
      <c r="P2" s="200">
        <f t="shared" ca="1" si="3"/>
        <v>12</v>
      </c>
      <c r="Q2" s="200">
        <f t="shared" ca="1" si="3"/>
        <v>12</v>
      </c>
      <c r="R2" s="200">
        <f t="shared" ca="1" si="3"/>
        <v>12</v>
      </c>
      <c r="S2" s="200">
        <f t="shared" ca="1" si="3"/>
        <v>12</v>
      </c>
      <c r="T2" s="200">
        <f t="shared" ca="1" si="3"/>
        <v>11</v>
      </c>
      <c r="U2"/>
      <c r="V2" s="200">
        <f ca="1">CELL("largeur",V2)</f>
        <v>9</v>
      </c>
      <c r="W2" s="200">
        <f ca="1">CELL("largeur",W2)</f>
        <v>23</v>
      </c>
      <c r="X2" s="200">
        <f ca="1">CELL("largeur",X2)</f>
        <v>37</v>
      </c>
      <c r="Y2" s="200">
        <f ca="1">CELL("largeur",Y2)</f>
        <v>8</v>
      </c>
      <c r="Z2" s="200">
        <f ca="1">CELL("largeur",Z2)</f>
        <v>8</v>
      </c>
      <c r="AA2"/>
      <c r="AB2"/>
      <c r="AC2" s="200">
        <f t="shared" ref="AC2:AH2" ca="1" si="4">CELL("largeur",AC2)</f>
        <v>9</v>
      </c>
      <c r="AD2" s="200">
        <f t="shared" ca="1" si="4"/>
        <v>23</v>
      </c>
      <c r="AE2" s="200">
        <f t="shared" ca="1" si="4"/>
        <v>37</v>
      </c>
      <c r="AF2" s="200">
        <f t="shared" ca="1" si="4"/>
        <v>8</v>
      </c>
      <c r="AG2" s="200">
        <f t="shared" ca="1" si="4"/>
        <v>8</v>
      </c>
      <c r="AH2" s="200">
        <f t="shared" ca="1" si="4"/>
        <v>8</v>
      </c>
      <c r="AI2"/>
      <c r="AJ2" s="200">
        <f t="shared" ref="AJ2:AO2" ca="1" si="5">CELL("largeur",AJ2)</f>
        <v>9</v>
      </c>
      <c r="AK2" s="200">
        <f t="shared" ca="1" si="5"/>
        <v>23</v>
      </c>
      <c r="AL2" s="200">
        <f t="shared" ca="1" si="5"/>
        <v>37</v>
      </c>
      <c r="AM2" s="200">
        <f t="shared" ca="1" si="5"/>
        <v>8</v>
      </c>
      <c r="AN2" s="200">
        <f t="shared" ca="1" si="5"/>
        <v>8</v>
      </c>
      <c r="AO2" s="200">
        <f t="shared" ca="1" si="5"/>
        <v>8</v>
      </c>
      <c r="AP2"/>
      <c r="AQ2" s="197">
        <v>1</v>
      </c>
      <c r="AR2" s="11"/>
      <c r="AS2" s="11" t="s">
        <v>376</v>
      </c>
    </row>
    <row r="3" spans="1:45" ht="15.75">
      <c r="B3" s="4" t="s">
        <v>1</v>
      </c>
      <c r="C3"/>
      <c r="E3"/>
      <c r="F3"/>
      <c r="G3"/>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c r="AQ3" s="197">
        <v>1</v>
      </c>
      <c r="AR3" s="12" cm="1">
        <f t="array" aca="1" ref="AR3" ca="1">COUNTA(A1:AQ408+COUNTBLANK(A1:AQ408))</f>
        <v>17544</v>
      </c>
      <c r="AS3" s="202" t="str">
        <f>"cellules entre"&amp;" " &amp;A1&amp;" et  "&amp;AQ408</f>
        <v>cellules entre A1 et  AQ408</v>
      </c>
    </row>
    <row r="4" spans="1:45" ht="21" customHeight="1">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4"/>
      <c r="AQ4" s="197">
        <v>1</v>
      </c>
      <c r="AR4" s="12">
        <f ca="1">COUNTA(A1:AQ408)</f>
        <v>7449</v>
      </c>
      <c r="AS4" s="202" t="s">
        <v>377</v>
      </c>
    </row>
    <row r="5" spans="1:45" ht="21" customHeight="1">
      <c r="H5" s="203"/>
      <c r="I5" s="203"/>
      <c r="J5" s="203"/>
      <c r="K5" s="203"/>
      <c r="L5" s="203"/>
      <c r="M5" s="203"/>
      <c r="N5" s="203"/>
      <c r="O5" s="203"/>
      <c r="P5" s="203"/>
      <c r="Q5" s="203"/>
      <c r="R5" s="203"/>
      <c r="S5" s="203"/>
      <c r="T5" s="203"/>
      <c r="U5" s="203"/>
      <c r="V5" s="203"/>
      <c r="W5" s="203"/>
      <c r="X5" s="203"/>
      <c r="Y5" s="203"/>
      <c r="Z5" s="203"/>
      <c r="AA5" s="203"/>
      <c r="AB5" s="203"/>
      <c r="AC5" s="205"/>
      <c r="AD5" s="204"/>
      <c r="AE5" s="204"/>
      <c r="AF5" s="204"/>
      <c r="AG5" s="203"/>
      <c r="AH5" s="203"/>
      <c r="AI5" s="203"/>
      <c r="AJ5" s="203"/>
      <c r="AK5" s="203"/>
      <c r="AL5" s="203"/>
      <c r="AM5" s="203"/>
      <c r="AN5" s="203"/>
      <c r="AO5" s="203"/>
      <c r="AP5" s="204"/>
      <c r="AQ5" s="197">
        <v>1</v>
      </c>
      <c r="AR5" s="12">
        <f ca="1">COUNTBLANK(A1:AQ408)</f>
        <v>10095</v>
      </c>
      <c r="AS5" s="202" t="s">
        <v>378</v>
      </c>
    </row>
    <row r="6" spans="1:45" ht="21" customHeight="1">
      <c r="H6" s="203"/>
      <c r="I6" s="203"/>
      <c r="J6" s="203"/>
      <c r="K6" s="203"/>
      <c r="L6" s="203"/>
      <c r="M6" s="203"/>
      <c r="N6" s="203"/>
      <c r="O6" s="203"/>
      <c r="P6" s="203"/>
      <c r="Q6" s="203"/>
      <c r="R6" s="203"/>
      <c r="S6" s="203"/>
      <c r="T6" s="203"/>
      <c r="U6" s="203"/>
      <c r="V6" s="203"/>
      <c r="W6" s="203"/>
      <c r="X6" s="203"/>
      <c r="Y6" s="203"/>
      <c r="Z6" s="203"/>
      <c r="AA6" s="203"/>
      <c r="AB6" s="203"/>
      <c r="AC6" s="205" t="s">
        <v>379</v>
      </c>
      <c r="AD6" s="204"/>
      <c r="AE6" s="204"/>
      <c r="AF6" s="204"/>
      <c r="AG6" s="203"/>
      <c r="AH6" s="203"/>
      <c r="AI6" s="203"/>
      <c r="AJ6" s="203"/>
      <c r="AK6" s="203"/>
      <c r="AL6" s="203"/>
      <c r="AM6" s="203"/>
      <c r="AN6" s="203"/>
      <c r="AO6" s="203"/>
      <c r="AP6" s="204"/>
      <c r="AQ6" s="197">
        <v>1</v>
      </c>
      <c r="AR6" s="12">
        <f>SUM(AQ1:AQ406)+2</f>
        <v>408</v>
      </c>
      <c r="AS6" s="202" t="s">
        <v>16</v>
      </c>
    </row>
    <row r="7" spans="1:45" ht="21" customHeight="1">
      <c r="H7" s="203"/>
      <c r="I7" s="203"/>
      <c r="J7" s="203"/>
      <c r="K7" s="203"/>
      <c r="L7" s="203"/>
      <c r="M7" s="203"/>
      <c r="N7" s="203"/>
      <c r="O7" s="203"/>
      <c r="P7" s="203"/>
      <c r="Q7" s="203"/>
      <c r="R7" s="203"/>
      <c r="S7" s="203"/>
      <c r="T7" s="203"/>
      <c r="U7" s="203"/>
      <c r="V7" s="203"/>
      <c r="W7" s="203"/>
      <c r="X7" s="203"/>
      <c r="Y7" s="203"/>
      <c r="Z7" s="203"/>
      <c r="AA7" s="203"/>
      <c r="AB7" s="203"/>
      <c r="AC7" s="206" t="s">
        <v>380</v>
      </c>
      <c r="AD7" s="3507" t="s">
        <v>381</v>
      </c>
      <c r="AE7" s="3507"/>
      <c r="AF7" s="3507"/>
      <c r="AG7" s="203"/>
      <c r="AH7" s="203"/>
      <c r="AI7" s="203"/>
      <c r="AJ7" s="203"/>
      <c r="AK7" s="203"/>
      <c r="AL7" s="203"/>
      <c r="AM7" s="203"/>
      <c r="AN7" s="203"/>
      <c r="AO7" s="203"/>
      <c r="AP7" s="204"/>
      <c r="AQ7" s="197">
        <v>1</v>
      </c>
      <c r="AR7" s="12">
        <f>SUM(A408:AP408)+1</f>
        <v>43</v>
      </c>
      <c r="AS7" s="202" t="s">
        <v>382</v>
      </c>
    </row>
    <row r="8" spans="1:45" ht="21" customHeight="1">
      <c r="B8" s="3508" t="s">
        <v>383</v>
      </c>
      <c r="C8" s="3508"/>
      <c r="E8" s="3508" t="s">
        <v>383</v>
      </c>
      <c r="F8" s="3508"/>
      <c r="H8" s="203"/>
      <c r="I8" s="203"/>
      <c r="J8" s="203"/>
      <c r="K8" s="3449" t="s">
        <v>4829</v>
      </c>
      <c r="L8" s="203"/>
      <c r="M8" s="3454" t="s">
        <v>3573</v>
      </c>
      <c r="N8" s="3455" t="s">
        <v>4700</v>
      </c>
      <c r="O8" s="3456" t="s">
        <v>4832</v>
      </c>
      <c r="P8" s="203"/>
      <c r="Q8" s="203"/>
      <c r="R8" s="203"/>
      <c r="S8" s="203"/>
      <c r="T8" s="203"/>
      <c r="U8" s="203"/>
      <c r="V8" s="203"/>
      <c r="W8" s="203"/>
      <c r="X8" s="203"/>
      <c r="Y8" s="203"/>
      <c r="Z8" s="203"/>
      <c r="AA8" s="203"/>
      <c r="AB8" s="203"/>
      <c r="AC8" s="203" t="s">
        <v>384</v>
      </c>
      <c r="AD8" s="204"/>
      <c r="AE8" s="204"/>
      <c r="AF8" s="204"/>
      <c r="AG8" s="203"/>
      <c r="AH8" s="203"/>
      <c r="AI8" s="203"/>
      <c r="AJ8" s="203"/>
      <c r="AK8" s="203"/>
      <c r="AL8" s="203"/>
      <c r="AM8" s="203"/>
      <c r="AN8" s="203"/>
      <c r="AO8" s="203"/>
      <c r="AP8" s="204"/>
      <c r="AQ8" s="197">
        <v>1</v>
      </c>
    </row>
    <row r="9" spans="1:45" ht="21" customHeight="1">
      <c r="B9" s="3508"/>
      <c r="C9" s="3508"/>
      <c r="E9" s="3508"/>
      <c r="F9" s="3508"/>
      <c r="H9" s="203"/>
      <c r="I9" s="203"/>
      <c r="J9" s="203"/>
      <c r="K9" s="3450" t="s">
        <v>4830</v>
      </c>
      <c r="L9" s="203"/>
      <c r="M9" s="3452" t="s">
        <v>4697</v>
      </c>
      <c r="N9" s="3453" t="s">
        <v>4699</v>
      </c>
      <c r="O9" s="3457" t="s">
        <v>309</v>
      </c>
      <c r="P9" s="203"/>
      <c r="Q9" s="203"/>
      <c r="R9" s="203"/>
      <c r="S9" s="203"/>
      <c r="T9" s="203"/>
      <c r="U9" s="203"/>
      <c r="V9" s="203"/>
      <c r="W9" s="203"/>
      <c r="X9" s="203"/>
      <c r="Y9" s="203"/>
      <c r="Z9" s="203"/>
      <c r="AA9" s="203"/>
      <c r="AB9" s="203"/>
      <c r="AC9" s="206" t="s">
        <v>380</v>
      </c>
      <c r="AD9" s="3507" t="s">
        <v>385</v>
      </c>
      <c r="AE9" s="3507"/>
      <c r="AF9" s="3507"/>
      <c r="AG9" s="203"/>
      <c r="AH9" s="203"/>
      <c r="AI9" s="203"/>
      <c r="AJ9" s="203"/>
      <c r="AK9" s="203"/>
      <c r="AL9" s="203"/>
      <c r="AM9" s="203"/>
      <c r="AN9" s="203"/>
      <c r="AO9" s="203"/>
      <c r="AP9" s="204"/>
      <c r="AQ9" s="197">
        <v>1</v>
      </c>
    </row>
    <row r="10" spans="1:45" ht="21" customHeight="1">
      <c r="B10" s="3509" t="s">
        <v>386</v>
      </c>
      <c r="C10" s="3509"/>
      <c r="H10" s="203"/>
      <c r="I10" s="203"/>
      <c r="J10" s="203"/>
      <c r="K10" s="3451" t="s">
        <v>4831</v>
      </c>
      <c r="L10" s="203"/>
      <c r="M10" s="203"/>
      <c r="N10" s="203"/>
      <c r="O10" s="203"/>
      <c r="P10" s="203"/>
      <c r="Q10" s="203"/>
      <c r="R10" s="203"/>
      <c r="S10" s="203"/>
      <c r="T10" s="203"/>
      <c r="U10" s="203"/>
      <c r="V10" s="203"/>
      <c r="W10" s="203"/>
      <c r="X10" s="203"/>
      <c r="Y10" s="203"/>
      <c r="Z10" s="203"/>
      <c r="AA10" s="203"/>
      <c r="AB10" s="203"/>
      <c r="AC10" s="203" t="s">
        <v>387</v>
      </c>
      <c r="AD10" s="204"/>
      <c r="AE10" s="204"/>
      <c r="AF10" s="204"/>
      <c r="AG10" s="203"/>
      <c r="AH10" s="203"/>
      <c r="AI10" s="203"/>
      <c r="AJ10" s="203"/>
      <c r="AK10" s="203"/>
      <c r="AL10" s="203"/>
      <c r="AM10" s="203"/>
      <c r="AN10" s="203"/>
      <c r="AO10" s="203"/>
      <c r="AP10" s="204"/>
      <c r="AQ10" s="197">
        <v>1</v>
      </c>
    </row>
    <row r="11" spans="1:45" ht="21" customHeight="1">
      <c r="B11" s="3509"/>
      <c r="C11" s="3509"/>
      <c r="H11" s="204">
        <v>1</v>
      </c>
      <c r="I11" s="204">
        <v>1</v>
      </c>
      <c r="J11" s="203"/>
      <c r="K11" s="3510" t="s">
        <v>388</v>
      </c>
      <c r="L11" s="3510"/>
      <c r="M11" s="3510"/>
      <c r="N11" s="3510"/>
      <c r="O11" s="3510"/>
      <c r="P11" s="3510"/>
      <c r="Q11" s="3510"/>
      <c r="R11" s="3510"/>
      <c r="S11" s="203"/>
      <c r="T11" s="203"/>
      <c r="U11" s="203"/>
      <c r="V11" s="209" t="s">
        <v>389</v>
      </c>
      <c r="W11" s="203"/>
      <c r="X11" s="203"/>
      <c r="Y11" s="203"/>
      <c r="Z11" s="203"/>
      <c r="AA11" s="203"/>
      <c r="AB11" s="203"/>
      <c r="AC11" s="206" t="s">
        <v>380</v>
      </c>
      <c r="AD11" s="3507" t="s">
        <v>390</v>
      </c>
      <c r="AE11" s="3507"/>
      <c r="AF11" s="3507"/>
      <c r="AG11" s="203"/>
      <c r="AH11" s="203"/>
      <c r="AI11" s="203"/>
      <c r="AJ11" s="203"/>
      <c r="AK11" s="203"/>
      <c r="AL11" s="203"/>
      <c r="AM11" s="203"/>
      <c r="AN11" s="203"/>
      <c r="AO11" s="203"/>
      <c r="AP11" s="204"/>
      <c r="AQ11" s="197">
        <v>1</v>
      </c>
    </row>
    <row r="12" spans="1:45" ht="21" customHeight="1">
      <c r="H12" s="210" t="s">
        <v>391</v>
      </c>
      <c r="I12" s="203"/>
      <c r="K12" s="211"/>
      <c r="L12" s="211"/>
      <c r="M12" s="211"/>
      <c r="N12" s="211"/>
      <c r="O12" s="211"/>
      <c r="P12" s="211"/>
      <c r="Q12" s="212" t="str">
        <f ca="1">"Page "&amp;_xlfn.SHEET()&amp;" sur "&amp;_xlfn.SHEETS()</f>
        <v>Page 2 sur 8</v>
      </c>
      <c r="R12" s="212"/>
      <c r="S12" s="203"/>
      <c r="T12" s="203"/>
      <c r="U12" s="206" t="s">
        <v>380</v>
      </c>
      <c r="V12" s="207" t="s">
        <v>392</v>
      </c>
      <c r="W12" s="203"/>
      <c r="X12" s="203"/>
      <c r="Y12" s="203"/>
      <c r="Z12" s="203"/>
      <c r="AA12" s="203"/>
      <c r="AB12" s="203">
        <v>0</v>
      </c>
      <c r="AC12" s="203" t="s">
        <v>393</v>
      </c>
      <c r="AD12" s="203"/>
      <c r="AE12" s="203"/>
      <c r="AF12" s="203"/>
      <c r="AG12" s="203"/>
      <c r="AH12" s="203"/>
      <c r="AI12" s="203"/>
      <c r="AJ12" s="203"/>
      <c r="AK12" s="203"/>
      <c r="AL12" s="203"/>
      <c r="AM12" s="203"/>
      <c r="AN12" s="203"/>
      <c r="AO12" s="203"/>
      <c r="AP12" s="204"/>
      <c r="AQ12" s="197">
        <v>1</v>
      </c>
    </row>
    <row r="13" spans="1:45" ht="21" customHeight="1">
      <c r="B13" s="3487" t="s">
        <v>394</v>
      </c>
      <c r="C13" s="3487"/>
      <c r="E13" s="3488" t="s">
        <v>395</v>
      </c>
      <c r="F13" s="3488"/>
      <c r="H13" s="3489" t="s">
        <v>396</v>
      </c>
      <c r="I13" s="3489"/>
      <c r="K13" s="213">
        <v>1</v>
      </c>
      <c r="L13" s="214">
        <v>2</v>
      </c>
      <c r="M13" s="215">
        <v>3</v>
      </c>
      <c r="N13" s="216">
        <v>4</v>
      </c>
      <c r="O13" s="217">
        <v>5</v>
      </c>
      <c r="P13" s="218">
        <v>6</v>
      </c>
      <c r="Q13" s="219">
        <v>7</v>
      </c>
      <c r="R13" s="220">
        <v>8</v>
      </c>
      <c r="S13" s="203"/>
      <c r="T13" s="203"/>
      <c r="V13" s="221"/>
      <c r="W13" s="203"/>
      <c r="X13" s="203"/>
      <c r="Y13" s="203"/>
      <c r="Z13" s="203"/>
      <c r="AA13" s="203"/>
      <c r="AB13" s="203"/>
      <c r="AC13" s="206" t="s">
        <v>380</v>
      </c>
      <c r="AD13" s="222" t="s">
        <v>397</v>
      </c>
      <c r="AE13" s="203"/>
      <c r="AF13" s="203"/>
      <c r="AG13" s="203"/>
      <c r="AH13" s="203"/>
      <c r="AI13" s="203"/>
      <c r="AJ13" s="203"/>
      <c r="AK13" s="203"/>
      <c r="AL13" s="203"/>
      <c r="AM13" s="203"/>
      <c r="AN13" s="203"/>
      <c r="AO13" s="203"/>
      <c r="AP13" s="204"/>
      <c r="AQ13" s="197">
        <v>1</v>
      </c>
    </row>
    <row r="14" spans="1:45" ht="21" customHeight="1">
      <c r="B14" s="3487"/>
      <c r="C14" s="3487"/>
      <c r="E14" s="3488"/>
      <c r="F14" s="3488"/>
      <c r="H14" s="3490" t="s">
        <v>398</v>
      </c>
      <c r="I14" s="3491"/>
      <c r="K14" s="223">
        <v>9</v>
      </c>
      <c r="L14" s="224">
        <v>10</v>
      </c>
      <c r="M14" s="225">
        <v>11</v>
      </c>
      <c r="N14" s="226">
        <v>12</v>
      </c>
      <c r="O14" s="227">
        <v>13</v>
      </c>
      <c r="P14" s="228">
        <v>14</v>
      </c>
      <c r="Q14" s="229">
        <v>15</v>
      </c>
      <c r="R14" s="230">
        <v>16</v>
      </c>
      <c r="S14" s="203"/>
      <c r="T14" s="203"/>
      <c r="V14" s="209" t="s">
        <v>399</v>
      </c>
      <c r="W14" s="203"/>
      <c r="X14" s="203"/>
      <c r="Y14" s="203"/>
      <c r="Z14" s="203"/>
      <c r="AA14" s="203"/>
      <c r="AB14" s="203"/>
      <c r="AC14" s="203" t="s">
        <v>400</v>
      </c>
      <c r="AD14" s="203"/>
      <c r="AE14" s="203"/>
      <c r="AF14" s="203"/>
      <c r="AG14" s="203"/>
      <c r="AH14" s="203"/>
      <c r="AI14" s="203"/>
      <c r="AJ14" s="203"/>
      <c r="AK14" s="203"/>
      <c r="AL14" s="203"/>
      <c r="AM14" s="203"/>
      <c r="AN14" s="203"/>
      <c r="AO14" s="203"/>
      <c r="AP14" s="204"/>
      <c r="AQ14" s="197">
        <v>1</v>
      </c>
    </row>
    <row r="15" spans="1:45" ht="21" customHeight="1">
      <c r="H15" s="3492"/>
      <c r="I15" s="3493"/>
      <c r="K15" s="231">
        <v>17</v>
      </c>
      <c r="L15" s="232">
        <v>18</v>
      </c>
      <c r="M15" s="233">
        <v>19</v>
      </c>
      <c r="N15" s="234">
        <v>20</v>
      </c>
      <c r="O15" s="235">
        <v>21</v>
      </c>
      <c r="P15" s="236">
        <v>22</v>
      </c>
      <c r="Q15" s="237">
        <v>23</v>
      </c>
      <c r="R15" s="238">
        <v>24</v>
      </c>
      <c r="S15" s="203"/>
      <c r="T15" s="203"/>
      <c r="U15" s="206" t="s">
        <v>380</v>
      </c>
      <c r="V15" s="207" t="s">
        <v>401</v>
      </c>
      <c r="W15" s="203"/>
      <c r="X15" s="203"/>
      <c r="Y15" s="203"/>
      <c r="Z15" s="203"/>
      <c r="AA15" s="203"/>
      <c r="AB15" s="203"/>
      <c r="AC15" s="206" t="s">
        <v>380</v>
      </c>
      <c r="AD15" s="222" t="s">
        <v>402</v>
      </c>
      <c r="AE15" s="203"/>
      <c r="AF15" s="203"/>
      <c r="AG15" s="203"/>
      <c r="AH15" s="203"/>
      <c r="AI15" s="203"/>
      <c r="AJ15" s="203"/>
      <c r="AK15" s="203"/>
      <c r="AL15" s="203"/>
      <c r="AM15" s="203"/>
      <c r="AN15" s="203"/>
      <c r="AO15" s="203"/>
      <c r="AP15" s="204"/>
      <c r="AQ15" s="197">
        <v>1</v>
      </c>
    </row>
    <row r="16" spans="1:45" ht="21" customHeight="1">
      <c r="B16" s="3496" t="s">
        <v>403</v>
      </c>
      <c r="C16" s="3496"/>
      <c r="E16" s="3479" t="s">
        <v>404</v>
      </c>
      <c r="F16" s="3479"/>
      <c r="H16" s="3494"/>
      <c r="I16" s="3495"/>
      <c r="K16" s="239">
        <v>25</v>
      </c>
      <c r="L16" s="240">
        <v>26</v>
      </c>
      <c r="M16" s="241">
        <v>27</v>
      </c>
      <c r="N16" s="242">
        <v>28</v>
      </c>
      <c r="O16" s="243">
        <v>29</v>
      </c>
      <c r="P16" s="244">
        <v>30</v>
      </c>
      <c r="Q16" s="245">
        <v>31</v>
      </c>
      <c r="R16" s="246">
        <v>32</v>
      </c>
      <c r="S16" s="203"/>
      <c r="T16" s="203"/>
      <c r="U16" s="206" t="s">
        <v>380</v>
      </c>
      <c r="V16" s="207" t="s">
        <v>405</v>
      </c>
      <c r="W16" s="203"/>
      <c r="X16" s="203"/>
      <c r="Y16" s="203"/>
      <c r="Z16" s="203"/>
      <c r="AA16" s="203"/>
      <c r="AB16" s="203"/>
      <c r="AC16" s="203" t="s">
        <v>406</v>
      </c>
      <c r="AD16" s="203"/>
      <c r="AE16" s="203"/>
      <c r="AF16" s="203"/>
      <c r="AG16" s="203"/>
      <c r="AH16" s="203"/>
      <c r="AI16" s="203"/>
      <c r="AJ16" s="203"/>
      <c r="AK16" s="203"/>
      <c r="AL16" s="203"/>
      <c r="AM16" s="203"/>
      <c r="AN16" s="203"/>
      <c r="AO16" s="203"/>
      <c r="AP16" s="204"/>
      <c r="AQ16" s="197">
        <v>1</v>
      </c>
    </row>
    <row r="17" spans="1:43" ht="21" customHeight="1">
      <c r="B17" s="3496"/>
      <c r="C17" s="3496"/>
      <c r="E17" s="3479"/>
      <c r="F17" s="3479"/>
      <c r="H17" s="247" t="s">
        <v>407</v>
      </c>
      <c r="I17" s="247"/>
      <c r="K17" s="248">
        <v>33</v>
      </c>
      <c r="L17" s="249">
        <v>34</v>
      </c>
      <c r="M17" s="250">
        <v>35</v>
      </c>
      <c r="N17" s="251">
        <v>36</v>
      </c>
      <c r="O17" s="252">
        <v>37</v>
      </c>
      <c r="P17" s="253">
        <v>38</v>
      </c>
      <c r="Q17" s="254">
        <v>39</v>
      </c>
      <c r="R17" s="255">
        <v>40</v>
      </c>
      <c r="S17" s="203"/>
      <c r="T17" s="203"/>
      <c r="V17" s="221"/>
      <c r="W17" s="203"/>
      <c r="X17" s="203"/>
      <c r="Y17" s="203"/>
      <c r="Z17" s="203"/>
      <c r="AA17" s="203"/>
      <c r="AB17" s="203"/>
      <c r="AC17" s="206" t="s">
        <v>380</v>
      </c>
      <c r="AD17" s="222" t="s">
        <v>408</v>
      </c>
      <c r="AE17" s="203"/>
      <c r="AF17" s="203"/>
      <c r="AG17" s="203"/>
      <c r="AH17" s="203"/>
      <c r="AI17" s="203"/>
      <c r="AJ17" s="203"/>
      <c r="AK17" s="203"/>
      <c r="AL17" s="203"/>
      <c r="AM17" s="203"/>
      <c r="AN17" s="203"/>
      <c r="AO17" s="203"/>
      <c r="AP17" s="204"/>
      <c r="AQ17" s="197">
        <v>1</v>
      </c>
    </row>
    <row r="18" spans="1:43" ht="21" customHeight="1">
      <c r="H18" s="3497" t="s">
        <v>409</v>
      </c>
      <c r="I18" s="3498"/>
      <c r="K18" s="256">
        <v>41</v>
      </c>
      <c r="L18" s="257">
        <v>42</v>
      </c>
      <c r="M18" s="258">
        <v>43</v>
      </c>
      <c r="N18" s="259">
        <v>44</v>
      </c>
      <c r="O18" s="260">
        <v>45</v>
      </c>
      <c r="P18" s="261">
        <v>46</v>
      </c>
      <c r="Q18" s="262">
        <v>47</v>
      </c>
      <c r="R18" s="263">
        <v>48</v>
      </c>
      <c r="S18" s="203"/>
      <c r="T18" s="203"/>
      <c r="V18" s="209" t="s">
        <v>410</v>
      </c>
      <c r="W18" s="203"/>
      <c r="X18" s="203"/>
      <c r="Y18" s="203"/>
      <c r="Z18" s="203"/>
      <c r="AA18" s="203"/>
      <c r="AB18" s="203"/>
      <c r="AC18" s="203" t="s">
        <v>411</v>
      </c>
      <c r="AD18" s="203"/>
      <c r="AE18" s="203"/>
      <c r="AF18" s="203"/>
      <c r="AG18" s="203"/>
      <c r="AH18" s="203"/>
      <c r="AI18" s="203"/>
      <c r="AJ18" s="203"/>
      <c r="AK18" s="203"/>
      <c r="AL18" s="203"/>
      <c r="AM18" s="203"/>
      <c r="AN18" s="203"/>
      <c r="AO18" s="203"/>
      <c r="AP18" s="204"/>
      <c r="AQ18" s="197">
        <v>1</v>
      </c>
    </row>
    <row r="19" spans="1:43" ht="21" customHeight="1">
      <c r="A19" s="1"/>
      <c r="B19" s="3501" t="s">
        <v>412</v>
      </c>
      <c r="C19" s="3501"/>
      <c r="E19" s="3502" t="s">
        <v>413</v>
      </c>
      <c r="F19" s="3502"/>
      <c r="H19" s="3499"/>
      <c r="I19" s="3500"/>
      <c r="K19" s="264">
        <v>49</v>
      </c>
      <c r="L19" s="265">
        <v>50</v>
      </c>
      <c r="M19" s="266">
        <v>51</v>
      </c>
      <c r="N19" s="267">
        <v>52</v>
      </c>
      <c r="O19" s="268">
        <v>53</v>
      </c>
      <c r="P19" s="269">
        <v>54</v>
      </c>
      <c r="Q19" s="270">
        <v>55</v>
      </c>
      <c r="R19" s="271">
        <v>56</v>
      </c>
      <c r="S19" s="203"/>
      <c r="T19" s="203"/>
      <c r="U19" s="206" t="s">
        <v>380</v>
      </c>
      <c r="V19" s="207" t="s">
        <v>414</v>
      </c>
      <c r="W19" s="203"/>
      <c r="X19" s="203"/>
      <c r="Y19" s="203"/>
      <c r="Z19" s="203"/>
      <c r="AA19" s="203"/>
      <c r="AB19" s="203"/>
      <c r="AC19" s="206" t="s">
        <v>380</v>
      </c>
      <c r="AD19" s="222" t="s">
        <v>415</v>
      </c>
      <c r="AE19" s="203"/>
      <c r="AF19" s="203"/>
      <c r="AG19" s="203"/>
      <c r="AH19" s="203"/>
      <c r="AI19" s="203"/>
      <c r="AJ19" s="203"/>
      <c r="AK19" s="203"/>
      <c r="AL19" s="203"/>
      <c r="AM19" s="203"/>
      <c r="AN19" s="203"/>
      <c r="AO19" s="203"/>
      <c r="AP19" s="204"/>
      <c r="AQ19" s="197">
        <v>1</v>
      </c>
    </row>
    <row r="20" spans="1:43" ht="21" customHeight="1">
      <c r="B20" s="3501"/>
      <c r="C20" s="3501"/>
      <c r="E20" s="3502"/>
      <c r="F20" s="3502"/>
      <c r="H20" s="272">
        <v>1</v>
      </c>
      <c r="I20" s="272">
        <v>1</v>
      </c>
      <c r="K20" s="3503" t="s">
        <v>416</v>
      </c>
      <c r="L20" s="3503"/>
      <c r="M20" s="3503"/>
      <c r="N20" s="3503"/>
      <c r="O20" s="3503"/>
      <c r="P20" s="3503"/>
      <c r="Q20" s="3503"/>
      <c r="R20" s="3503"/>
      <c r="S20" s="203"/>
      <c r="T20" s="203"/>
      <c r="V20" s="203"/>
      <c r="W20" s="203"/>
      <c r="X20" s="203"/>
      <c r="Y20" s="203"/>
      <c r="Z20" s="203"/>
      <c r="AA20" s="203"/>
      <c r="AB20" s="203"/>
      <c r="AC20" s="203" t="s">
        <v>417</v>
      </c>
      <c r="AD20" s="273"/>
      <c r="AE20" s="273"/>
      <c r="AF20" s="273"/>
      <c r="AG20" s="203"/>
      <c r="AH20" s="203"/>
      <c r="AI20" s="203"/>
      <c r="AJ20" s="203"/>
      <c r="AK20" s="203"/>
      <c r="AL20" s="203"/>
      <c r="AM20" s="203"/>
      <c r="AN20" s="203"/>
      <c r="AO20" s="203"/>
      <c r="AP20" s="204"/>
      <c r="AQ20" s="197">
        <v>1</v>
      </c>
    </row>
    <row r="21" spans="1:43" ht="21" customHeight="1">
      <c r="H21" s="3505" t="s">
        <v>418</v>
      </c>
      <c r="I21" s="3506"/>
      <c r="K21" s="3504"/>
      <c r="L21" s="3504"/>
      <c r="M21" s="3504"/>
      <c r="N21" s="3504"/>
      <c r="O21" s="3504"/>
      <c r="P21" s="3504"/>
      <c r="Q21" s="3504"/>
      <c r="R21" s="3504"/>
      <c r="S21" s="203"/>
      <c r="T21" s="203"/>
      <c r="V21" s="203"/>
      <c r="W21" s="203"/>
      <c r="X21" s="203"/>
      <c r="Y21" s="203"/>
      <c r="Z21" s="203"/>
      <c r="AA21" s="203"/>
      <c r="AB21" s="203"/>
      <c r="AC21" s="206" t="s">
        <v>380</v>
      </c>
      <c r="AD21" s="222" t="s">
        <v>419</v>
      </c>
      <c r="AE21" s="203"/>
      <c r="AF21" s="203"/>
      <c r="AG21" s="203"/>
      <c r="AH21" s="203"/>
      <c r="AI21" s="203"/>
      <c r="AJ21" s="203"/>
      <c r="AK21" s="203"/>
      <c r="AL21" s="203"/>
      <c r="AM21" s="203"/>
      <c r="AN21" s="203"/>
      <c r="AO21" s="203"/>
      <c r="AQ21" s="197">
        <v>1</v>
      </c>
    </row>
    <row r="22" spans="1:43" ht="21" customHeight="1">
      <c r="B22" s="3480" t="s">
        <v>420</v>
      </c>
      <c r="C22" s="3480"/>
      <c r="E22" s="3481" t="s">
        <v>421</v>
      </c>
      <c r="F22" s="3481"/>
      <c r="H22" s="3482" t="s">
        <v>422</v>
      </c>
      <c r="I22" s="3483"/>
      <c r="K22" s="3484" t="s">
        <v>388</v>
      </c>
      <c r="L22" s="3485"/>
      <c r="M22" s="3485"/>
      <c r="N22" s="3485"/>
      <c r="O22" s="3485"/>
      <c r="P22" s="3485"/>
      <c r="Q22" s="3485"/>
      <c r="R22" s="3485"/>
      <c r="S22" s="3485"/>
      <c r="T22" s="3486"/>
      <c r="V22" s="203"/>
      <c r="W22" s="203"/>
      <c r="X22" s="203"/>
      <c r="Y22" s="203"/>
      <c r="Z22" s="203"/>
      <c r="AA22" s="203"/>
      <c r="AB22" s="203"/>
      <c r="AG22" s="203"/>
      <c r="AH22" s="203"/>
      <c r="AI22" s="203"/>
      <c r="AJ22" s="203"/>
      <c r="AK22" s="203"/>
      <c r="AL22" s="203"/>
      <c r="AM22" s="203"/>
      <c r="AN22" s="203"/>
      <c r="AO22" s="203"/>
      <c r="AQ22" s="197">
        <v>1</v>
      </c>
    </row>
    <row r="23" spans="1:43" ht="21" customHeight="1" thickBot="1">
      <c r="B23" s="3480"/>
      <c r="C23" s="3480"/>
      <c r="E23" s="3481"/>
      <c r="F23" s="3481"/>
      <c r="H23" s="274" t="s">
        <v>423</v>
      </c>
      <c r="I23" s="275"/>
      <c r="K23" s="276" t="s">
        <v>424</v>
      </c>
      <c r="L23" s="277" t="s">
        <v>425</v>
      </c>
      <c r="M23" s="277" t="s">
        <v>426</v>
      </c>
      <c r="N23" s="276" t="s">
        <v>427</v>
      </c>
      <c r="O23" s="276" t="s">
        <v>428</v>
      </c>
      <c r="P23" s="276" t="s">
        <v>424</v>
      </c>
      <c r="Q23" s="277" t="s">
        <v>425</v>
      </c>
      <c r="R23" s="277" t="s">
        <v>426</v>
      </c>
      <c r="S23" s="276" t="s">
        <v>427</v>
      </c>
      <c r="T23" s="276" t="s">
        <v>428</v>
      </c>
      <c r="V23" s="276" t="s">
        <v>424</v>
      </c>
      <c r="W23" s="278" t="s">
        <v>429</v>
      </c>
      <c r="X23" s="278" t="s">
        <v>430</v>
      </c>
      <c r="Y23" s="277" t="s">
        <v>426</v>
      </c>
      <c r="Z23" s="276" t="s">
        <v>427</v>
      </c>
      <c r="AA23" s="279" t="s">
        <v>428</v>
      </c>
      <c r="AB23"/>
      <c r="AC23" s="276" t="s">
        <v>424</v>
      </c>
      <c r="AD23" s="278" t="s">
        <v>429</v>
      </c>
      <c r="AE23" s="278" t="s">
        <v>430</v>
      </c>
      <c r="AF23" s="277" t="s">
        <v>426</v>
      </c>
      <c r="AG23" s="276" t="s">
        <v>427</v>
      </c>
      <c r="AH23" s="279" t="s">
        <v>428</v>
      </c>
      <c r="AI23"/>
      <c r="AJ23" s="276" t="s">
        <v>424</v>
      </c>
      <c r="AK23" s="278" t="s">
        <v>429</v>
      </c>
      <c r="AL23" s="278" t="s">
        <v>430</v>
      </c>
      <c r="AM23" s="280" t="s">
        <v>426</v>
      </c>
      <c r="AN23" s="276" t="s">
        <v>427</v>
      </c>
      <c r="AO23" s="281" t="s">
        <v>428</v>
      </c>
      <c r="AQ23" s="197">
        <v>1</v>
      </c>
    </row>
    <row r="24" spans="1:43" ht="21" customHeight="1">
      <c r="H24" s="3470" t="s">
        <v>431</v>
      </c>
      <c r="I24" s="3471"/>
      <c r="K24" s="282" t="s">
        <v>432</v>
      </c>
      <c r="L24" s="283" t="s">
        <v>190</v>
      </c>
      <c r="M24" s="284">
        <v>0</v>
      </c>
      <c r="N24" s="284">
        <v>0</v>
      </c>
      <c r="O24" s="284">
        <v>0</v>
      </c>
      <c r="P24" s="285" t="s">
        <v>433</v>
      </c>
      <c r="Q24" s="283" t="s">
        <v>434</v>
      </c>
      <c r="R24" s="284">
        <v>128</v>
      </c>
      <c r="S24" s="284">
        <v>0</v>
      </c>
      <c r="T24" s="284">
        <v>128</v>
      </c>
      <c r="V24" s="286"/>
      <c r="W24" s="287" t="s">
        <v>435</v>
      </c>
      <c r="X24" s="288" t="s">
        <v>436</v>
      </c>
      <c r="Y24" s="289">
        <v>0</v>
      </c>
      <c r="Z24" s="290">
        <v>191</v>
      </c>
      <c r="AA24" s="291">
        <v>255</v>
      </c>
      <c r="AB24"/>
      <c r="AC24" s="292"/>
      <c r="AD24" s="293" t="s">
        <v>437</v>
      </c>
      <c r="AE24" s="294" t="s">
        <v>438</v>
      </c>
      <c r="AF24" s="295">
        <v>74</v>
      </c>
      <c r="AG24" s="296">
        <v>74</v>
      </c>
      <c r="AH24" s="297">
        <v>74</v>
      </c>
      <c r="AI24"/>
      <c r="AJ24" s="298"/>
      <c r="AK24" s="299" t="s">
        <v>439</v>
      </c>
      <c r="AL24" s="294" t="s">
        <v>440</v>
      </c>
      <c r="AM24" s="295">
        <v>238</v>
      </c>
      <c r="AN24" s="296">
        <v>213</v>
      </c>
      <c r="AO24" s="297">
        <v>183</v>
      </c>
      <c r="AQ24" s="197">
        <v>1</v>
      </c>
    </row>
    <row r="25" spans="1:43" ht="21" customHeight="1">
      <c r="B25" s="3476" t="s">
        <v>441</v>
      </c>
      <c r="C25" s="3476"/>
      <c r="E25" s="3477" t="s">
        <v>442</v>
      </c>
      <c r="F25" s="3477"/>
      <c r="H25" s="274" t="s">
        <v>443</v>
      </c>
      <c r="I25" s="275"/>
      <c r="K25" s="300" t="s">
        <v>444</v>
      </c>
      <c r="L25" s="283" t="s">
        <v>185</v>
      </c>
      <c r="M25" s="284">
        <v>255</v>
      </c>
      <c r="N25" s="284">
        <v>255</v>
      </c>
      <c r="O25" s="284">
        <v>255</v>
      </c>
      <c r="P25" s="301" t="s">
        <v>445</v>
      </c>
      <c r="Q25" s="283" t="s">
        <v>446</v>
      </c>
      <c r="R25" s="284">
        <v>128</v>
      </c>
      <c r="S25" s="284">
        <v>0</v>
      </c>
      <c r="T25" s="284">
        <v>0</v>
      </c>
      <c r="V25" s="302"/>
      <c r="W25" s="303"/>
      <c r="X25" s="304" t="s">
        <v>447</v>
      </c>
      <c r="Y25" s="305">
        <v>170</v>
      </c>
      <c r="Z25" s="306">
        <v>187</v>
      </c>
      <c r="AA25" s="307">
        <v>204</v>
      </c>
      <c r="AB25"/>
      <c r="AC25" s="308"/>
      <c r="AD25" s="293" t="s">
        <v>448</v>
      </c>
      <c r="AE25" s="294" t="s">
        <v>449</v>
      </c>
      <c r="AF25" s="295">
        <v>71</v>
      </c>
      <c r="AG25" s="296">
        <v>71</v>
      </c>
      <c r="AH25" s="297">
        <v>71</v>
      </c>
      <c r="AI25"/>
      <c r="AJ25" s="309"/>
      <c r="AK25" s="310" t="s">
        <v>450</v>
      </c>
      <c r="AL25" s="294" t="s">
        <v>451</v>
      </c>
      <c r="AM25" s="295">
        <v>250</v>
      </c>
      <c r="AN25" s="296">
        <v>214</v>
      </c>
      <c r="AO25" s="297">
        <v>165</v>
      </c>
      <c r="AQ25" s="197">
        <v>1</v>
      </c>
    </row>
    <row r="26" spans="1:43" ht="21" customHeight="1">
      <c r="B26" s="3476"/>
      <c r="C26" s="3476"/>
      <c r="E26" s="3477"/>
      <c r="F26" s="3477"/>
      <c r="H26" s="3470" t="s">
        <v>452</v>
      </c>
      <c r="I26" s="3471"/>
      <c r="K26" s="311" t="s">
        <v>453</v>
      </c>
      <c r="L26" s="283" t="s">
        <v>454</v>
      </c>
      <c r="M26" s="284">
        <v>255</v>
      </c>
      <c r="N26" s="284">
        <v>0</v>
      </c>
      <c r="O26" s="284">
        <v>0</v>
      </c>
      <c r="P26" s="312" t="s">
        <v>455</v>
      </c>
      <c r="Q26" s="283" t="s">
        <v>456</v>
      </c>
      <c r="R26" s="284">
        <v>0</v>
      </c>
      <c r="S26" s="284">
        <v>128</v>
      </c>
      <c r="T26" s="284">
        <v>128</v>
      </c>
      <c r="V26" s="313"/>
      <c r="W26" s="303" t="s">
        <v>457</v>
      </c>
      <c r="X26" s="304" t="s">
        <v>458</v>
      </c>
      <c r="Y26" s="305">
        <v>126</v>
      </c>
      <c r="Z26" s="306">
        <v>192</v>
      </c>
      <c r="AA26" s="307">
        <v>238</v>
      </c>
      <c r="AB26"/>
      <c r="AC26" s="314"/>
      <c r="AD26" s="293" t="s">
        <v>459</v>
      </c>
      <c r="AE26" s="294" t="s">
        <v>460</v>
      </c>
      <c r="AF26" s="295">
        <v>69</v>
      </c>
      <c r="AG26" s="296">
        <v>69</v>
      </c>
      <c r="AH26" s="297">
        <v>69</v>
      </c>
      <c r="AI26"/>
      <c r="AJ26" s="315"/>
      <c r="AK26" s="299" t="s">
        <v>461</v>
      </c>
      <c r="AL26" s="294" t="s">
        <v>462</v>
      </c>
      <c r="AM26" s="295">
        <v>255</v>
      </c>
      <c r="AN26" s="296">
        <v>222</v>
      </c>
      <c r="AO26" s="297">
        <v>173</v>
      </c>
      <c r="AQ26" s="197">
        <v>1</v>
      </c>
    </row>
    <row r="27" spans="1:43" ht="21" customHeight="1">
      <c r="H27" s="274" t="s">
        <v>463</v>
      </c>
      <c r="I27" s="275"/>
      <c r="K27" s="316" t="s">
        <v>464</v>
      </c>
      <c r="L27" s="283" t="s">
        <v>465</v>
      </c>
      <c r="M27" s="284">
        <v>0</v>
      </c>
      <c r="N27" s="284">
        <v>255</v>
      </c>
      <c r="O27" s="284">
        <v>0</v>
      </c>
      <c r="P27" s="317" t="s">
        <v>466</v>
      </c>
      <c r="Q27" s="283" t="s">
        <v>467</v>
      </c>
      <c r="R27" s="284">
        <v>0</v>
      </c>
      <c r="S27" s="284">
        <v>0</v>
      </c>
      <c r="T27" s="284">
        <v>255</v>
      </c>
      <c r="V27" s="318"/>
      <c r="W27" s="303" t="s">
        <v>468</v>
      </c>
      <c r="X27" s="304" t="s">
        <v>469</v>
      </c>
      <c r="Y27" s="305">
        <v>135</v>
      </c>
      <c r="Z27" s="306">
        <v>206</v>
      </c>
      <c r="AA27" s="307">
        <v>250</v>
      </c>
      <c r="AB27"/>
      <c r="AC27" s="319"/>
      <c r="AD27" s="293" t="s">
        <v>470</v>
      </c>
      <c r="AE27" s="294" t="s">
        <v>471</v>
      </c>
      <c r="AF27" s="295">
        <v>66</v>
      </c>
      <c r="AG27" s="296">
        <v>66</v>
      </c>
      <c r="AH27" s="297">
        <v>66</v>
      </c>
      <c r="AI27"/>
      <c r="AJ27" s="320"/>
      <c r="AK27" s="299" t="s">
        <v>472</v>
      </c>
      <c r="AL27" s="294" t="s">
        <v>473</v>
      </c>
      <c r="AM27" s="295">
        <v>238</v>
      </c>
      <c r="AN27" s="296">
        <v>223</v>
      </c>
      <c r="AO27" s="297">
        <v>204</v>
      </c>
      <c r="AQ27" s="197">
        <v>1</v>
      </c>
    </row>
    <row r="28" spans="1:43" ht="21" customHeight="1">
      <c r="B28" s="3478" t="s">
        <v>474</v>
      </c>
      <c r="C28" s="3478"/>
      <c r="E28" s="3479" t="s">
        <v>404</v>
      </c>
      <c r="F28" s="3479"/>
      <c r="H28" s="274" t="s">
        <v>475</v>
      </c>
      <c r="I28" s="275"/>
      <c r="K28" s="321" t="s">
        <v>476</v>
      </c>
      <c r="L28" s="283" t="s">
        <v>477</v>
      </c>
      <c r="M28" s="284">
        <v>0</v>
      </c>
      <c r="N28" s="284">
        <v>0</v>
      </c>
      <c r="O28" s="284">
        <v>255</v>
      </c>
      <c r="P28" s="322" t="s">
        <v>478</v>
      </c>
      <c r="Q28" s="283" t="s">
        <v>479</v>
      </c>
      <c r="R28" s="284">
        <v>0</v>
      </c>
      <c r="S28" s="284">
        <v>204</v>
      </c>
      <c r="T28" s="284">
        <v>255</v>
      </c>
      <c r="V28" s="323"/>
      <c r="W28" s="324" t="s">
        <v>480</v>
      </c>
      <c r="X28" s="304" t="s">
        <v>481</v>
      </c>
      <c r="Y28" s="305">
        <v>161</v>
      </c>
      <c r="Z28" s="306">
        <v>202</v>
      </c>
      <c r="AA28" s="307">
        <v>241</v>
      </c>
      <c r="AB28"/>
      <c r="AC28" s="325"/>
      <c r="AD28" s="293" t="s">
        <v>482</v>
      </c>
      <c r="AE28" s="294" t="s">
        <v>483</v>
      </c>
      <c r="AF28" s="295">
        <v>64</v>
      </c>
      <c r="AG28" s="296">
        <v>64</v>
      </c>
      <c r="AH28" s="297">
        <v>64</v>
      </c>
      <c r="AI28"/>
      <c r="AJ28" s="326"/>
      <c r="AK28" s="310" t="s">
        <v>484</v>
      </c>
      <c r="AL28" s="294" t="s">
        <v>485</v>
      </c>
      <c r="AM28" s="295">
        <v>255</v>
      </c>
      <c r="AN28" s="296">
        <v>228</v>
      </c>
      <c r="AO28" s="297">
        <v>196</v>
      </c>
      <c r="AQ28" s="197">
        <v>1</v>
      </c>
    </row>
    <row r="29" spans="1:43" ht="21" customHeight="1">
      <c r="B29" s="3478"/>
      <c r="C29" s="3478"/>
      <c r="E29" s="3479"/>
      <c r="F29" s="3479"/>
      <c r="H29" s="3470" t="s">
        <v>486</v>
      </c>
      <c r="I29" s="3471"/>
      <c r="K29" s="327" t="s">
        <v>487</v>
      </c>
      <c r="L29" s="283" t="s">
        <v>488</v>
      </c>
      <c r="M29" s="284">
        <v>255</v>
      </c>
      <c r="N29" s="284">
        <v>255</v>
      </c>
      <c r="O29" s="284">
        <v>0</v>
      </c>
      <c r="P29" s="328" t="s">
        <v>489</v>
      </c>
      <c r="Q29" s="283" t="s">
        <v>490</v>
      </c>
      <c r="R29" s="284">
        <v>204</v>
      </c>
      <c r="S29" s="284">
        <v>0</v>
      </c>
      <c r="T29" s="284">
        <v>0</v>
      </c>
      <c r="V29" s="329"/>
      <c r="W29" s="303" t="s">
        <v>491</v>
      </c>
      <c r="X29" s="304" t="s">
        <v>492</v>
      </c>
      <c r="Y29" s="305">
        <v>135</v>
      </c>
      <c r="Z29" s="306">
        <v>206</v>
      </c>
      <c r="AA29" s="307">
        <v>255</v>
      </c>
      <c r="AB29"/>
      <c r="AC29" s="330"/>
      <c r="AD29" s="293" t="s">
        <v>493</v>
      </c>
      <c r="AE29" s="294" t="s">
        <v>494</v>
      </c>
      <c r="AF29" s="295">
        <v>61</v>
      </c>
      <c r="AG29" s="296">
        <v>61</v>
      </c>
      <c r="AH29" s="297">
        <v>61</v>
      </c>
      <c r="AI29"/>
      <c r="AJ29" s="331"/>
      <c r="AK29" s="299" t="s">
        <v>495</v>
      </c>
      <c r="AL29" s="294" t="s">
        <v>496</v>
      </c>
      <c r="AM29" s="295">
        <v>250</v>
      </c>
      <c r="AN29" s="296">
        <v>235</v>
      </c>
      <c r="AO29" s="297">
        <v>215</v>
      </c>
      <c r="AQ29" s="197">
        <v>1</v>
      </c>
    </row>
    <row r="30" spans="1:43" ht="21" customHeight="1">
      <c r="H30" s="274" t="s">
        <v>497</v>
      </c>
      <c r="I30" s="275"/>
      <c r="K30" s="332" t="s">
        <v>498</v>
      </c>
      <c r="L30" s="283" t="s">
        <v>499</v>
      </c>
      <c r="M30" s="284">
        <v>255</v>
      </c>
      <c r="N30" s="284">
        <v>0</v>
      </c>
      <c r="O30" s="284">
        <v>255</v>
      </c>
      <c r="P30" s="333" t="s">
        <v>500</v>
      </c>
      <c r="Q30" s="283" t="s">
        <v>501</v>
      </c>
      <c r="R30" s="284">
        <v>204</v>
      </c>
      <c r="S30" s="284">
        <v>0</v>
      </c>
      <c r="T30" s="284">
        <v>0</v>
      </c>
      <c r="V30" s="334"/>
      <c r="W30" s="324" t="s">
        <v>502</v>
      </c>
      <c r="X30" s="304" t="s">
        <v>503</v>
      </c>
      <c r="Y30" s="305">
        <v>188</v>
      </c>
      <c r="Z30" s="306">
        <v>212</v>
      </c>
      <c r="AA30" s="307">
        <v>230</v>
      </c>
      <c r="AB30"/>
      <c r="AC30" s="335"/>
      <c r="AD30" s="293" t="s">
        <v>504</v>
      </c>
      <c r="AE30" s="294" t="s">
        <v>505</v>
      </c>
      <c r="AF30" s="295">
        <v>59</v>
      </c>
      <c r="AG30" s="296">
        <v>59</v>
      </c>
      <c r="AH30" s="297">
        <v>59</v>
      </c>
      <c r="AI30"/>
      <c r="AJ30" s="336"/>
      <c r="AK30" s="299" t="s">
        <v>506</v>
      </c>
      <c r="AL30" s="294" t="s">
        <v>507</v>
      </c>
      <c r="AM30" s="295">
        <v>255</v>
      </c>
      <c r="AN30" s="296">
        <v>239</v>
      </c>
      <c r="AO30" s="297">
        <v>219</v>
      </c>
      <c r="AQ30" s="197">
        <v>1</v>
      </c>
    </row>
    <row r="31" spans="1:43" ht="21" customHeight="1">
      <c r="B31" s="3468" t="s">
        <v>508</v>
      </c>
      <c r="C31" s="3468"/>
      <c r="E31" s="3469" t="s">
        <v>509</v>
      </c>
      <c r="F31" s="3469"/>
      <c r="H31" s="3470" t="s">
        <v>510</v>
      </c>
      <c r="I31" s="3471"/>
      <c r="K31" s="337" t="s">
        <v>511</v>
      </c>
      <c r="L31" s="283" t="s">
        <v>512</v>
      </c>
      <c r="M31" s="284">
        <v>0</v>
      </c>
      <c r="N31" s="284">
        <v>255</v>
      </c>
      <c r="O31" s="284">
        <v>255</v>
      </c>
      <c r="P31" s="338" t="s">
        <v>513</v>
      </c>
      <c r="Q31" s="283" t="s">
        <v>514</v>
      </c>
      <c r="R31" s="284">
        <v>255</v>
      </c>
      <c r="S31" s="284">
        <v>0</v>
      </c>
      <c r="T31" s="284">
        <v>0</v>
      </c>
      <c r="V31" s="339"/>
      <c r="W31" s="303" t="s">
        <v>515</v>
      </c>
      <c r="X31" s="304" t="s">
        <v>516</v>
      </c>
      <c r="Y31" s="305">
        <v>185</v>
      </c>
      <c r="Z31" s="306">
        <v>211</v>
      </c>
      <c r="AA31" s="307">
        <v>238</v>
      </c>
      <c r="AB31"/>
      <c r="AC31" s="340"/>
      <c r="AD31" s="293" t="s">
        <v>517</v>
      </c>
      <c r="AE31" s="294" t="s">
        <v>518</v>
      </c>
      <c r="AF31" s="295">
        <v>56</v>
      </c>
      <c r="AG31" s="296">
        <v>56</v>
      </c>
      <c r="AH31" s="297">
        <v>56</v>
      </c>
      <c r="AI31"/>
      <c r="AJ31" s="341"/>
      <c r="AK31" s="310" t="s">
        <v>519</v>
      </c>
      <c r="AL31" s="294" t="s">
        <v>520</v>
      </c>
      <c r="AM31" s="295">
        <v>250</v>
      </c>
      <c r="AN31" s="296">
        <v>240</v>
      </c>
      <c r="AO31" s="297">
        <v>230</v>
      </c>
      <c r="AQ31" s="197">
        <v>1</v>
      </c>
    </row>
    <row r="32" spans="1:43" ht="21" customHeight="1">
      <c r="B32" s="3468"/>
      <c r="C32" s="3468"/>
      <c r="E32" s="3469"/>
      <c r="F32" s="3469"/>
      <c r="H32" s="3472" t="s">
        <v>521</v>
      </c>
      <c r="I32" s="3473"/>
      <c r="K32" s="342" t="s">
        <v>522</v>
      </c>
      <c r="L32" s="283" t="s">
        <v>523</v>
      </c>
      <c r="M32" s="284">
        <v>128</v>
      </c>
      <c r="N32" s="284">
        <v>0</v>
      </c>
      <c r="O32" s="284">
        <v>0</v>
      </c>
      <c r="P32" s="343" t="s">
        <v>524</v>
      </c>
      <c r="Q32" s="283" t="s">
        <v>525</v>
      </c>
      <c r="R32" s="284">
        <v>153</v>
      </c>
      <c r="S32" s="284">
        <v>0</v>
      </c>
      <c r="T32" s="284">
        <v>0</v>
      </c>
      <c r="V32" s="344"/>
      <c r="W32" s="303" t="s">
        <v>526</v>
      </c>
      <c r="X32" s="304" t="s">
        <v>527</v>
      </c>
      <c r="Y32" s="305">
        <v>198</v>
      </c>
      <c r="Z32" s="306">
        <v>226</v>
      </c>
      <c r="AA32" s="307">
        <v>255</v>
      </c>
      <c r="AB32"/>
      <c r="AC32" s="345"/>
      <c r="AD32" s="293" t="s">
        <v>528</v>
      </c>
      <c r="AE32" s="294" t="s">
        <v>529</v>
      </c>
      <c r="AF32" s="295">
        <v>54</v>
      </c>
      <c r="AG32" s="296">
        <v>54</v>
      </c>
      <c r="AH32" s="297">
        <v>54</v>
      </c>
      <c r="AI32"/>
      <c r="AJ32" s="346"/>
      <c r="AK32" s="299" t="s">
        <v>530</v>
      </c>
      <c r="AL32" s="294" t="s">
        <v>531</v>
      </c>
      <c r="AM32" s="295">
        <v>222</v>
      </c>
      <c r="AN32" s="296">
        <v>184</v>
      </c>
      <c r="AO32" s="297">
        <v>135</v>
      </c>
      <c r="AQ32" s="197">
        <v>1</v>
      </c>
    </row>
    <row r="33" spans="2:43" ht="21" customHeight="1" thickBot="1">
      <c r="H33" s="347">
        <v>12</v>
      </c>
      <c r="I33" s="348">
        <v>12</v>
      </c>
      <c r="K33" s="349" t="s">
        <v>532</v>
      </c>
      <c r="L33" s="283" t="s">
        <v>533</v>
      </c>
      <c r="M33" s="284">
        <v>0</v>
      </c>
      <c r="N33" s="284">
        <v>128</v>
      </c>
      <c r="O33" s="284">
        <v>0</v>
      </c>
      <c r="P33" s="350" t="s">
        <v>534</v>
      </c>
      <c r="Q33" s="283" t="s">
        <v>535</v>
      </c>
      <c r="R33" s="284">
        <v>255</v>
      </c>
      <c r="S33" s="284">
        <v>0</v>
      </c>
      <c r="T33" s="284">
        <v>0</v>
      </c>
      <c r="V33" s="351"/>
      <c r="W33" s="324" t="s">
        <v>536</v>
      </c>
      <c r="X33" s="304" t="s">
        <v>537</v>
      </c>
      <c r="Y33" s="305">
        <v>242</v>
      </c>
      <c r="Z33" s="306">
        <v>243</v>
      </c>
      <c r="AA33" s="307">
        <v>244</v>
      </c>
      <c r="AB33"/>
      <c r="AC33" s="352"/>
      <c r="AD33" s="293" t="s">
        <v>538</v>
      </c>
      <c r="AE33" s="294" t="s">
        <v>539</v>
      </c>
      <c r="AF33" s="295">
        <v>51</v>
      </c>
      <c r="AG33" s="296">
        <v>51</v>
      </c>
      <c r="AH33" s="297">
        <v>51</v>
      </c>
      <c r="AI33"/>
      <c r="AJ33" s="353"/>
      <c r="AK33" s="299" t="s">
        <v>540</v>
      </c>
      <c r="AL33" s="294" t="s">
        <v>541</v>
      </c>
      <c r="AM33" s="295">
        <v>205</v>
      </c>
      <c r="AN33" s="296">
        <v>183</v>
      </c>
      <c r="AO33" s="297">
        <v>158</v>
      </c>
      <c r="AQ33" s="197">
        <v>1</v>
      </c>
    </row>
    <row r="34" spans="2:43" ht="21" customHeight="1">
      <c r="B34" s="3474" t="s">
        <v>542</v>
      </c>
      <c r="C34" s="3474"/>
      <c r="E34" s="3475" t="s">
        <v>543</v>
      </c>
      <c r="F34" s="3475"/>
      <c r="K34" s="354" t="s">
        <v>544</v>
      </c>
      <c r="L34" s="283" t="s">
        <v>545</v>
      </c>
      <c r="M34" s="284">
        <v>0</v>
      </c>
      <c r="N34" s="284">
        <v>0</v>
      </c>
      <c r="O34" s="284">
        <v>128</v>
      </c>
      <c r="P34" s="355" t="s">
        <v>546</v>
      </c>
      <c r="Q34" s="283" t="s">
        <v>547</v>
      </c>
      <c r="R34" s="284">
        <v>204</v>
      </c>
      <c r="S34" s="284">
        <v>0</v>
      </c>
      <c r="T34" s="284">
        <v>0</v>
      </c>
      <c r="V34" s="356"/>
      <c r="W34" s="303" t="s">
        <v>548</v>
      </c>
      <c r="X34" s="304" t="s">
        <v>549</v>
      </c>
      <c r="Y34" s="305">
        <v>240</v>
      </c>
      <c r="Z34" s="306">
        <v>248</v>
      </c>
      <c r="AA34" s="307">
        <v>255</v>
      </c>
      <c r="AB34"/>
      <c r="AC34" s="357"/>
      <c r="AD34" s="358" t="s">
        <v>550</v>
      </c>
      <c r="AE34" s="294" t="s">
        <v>551</v>
      </c>
      <c r="AF34" s="295">
        <v>48</v>
      </c>
      <c r="AG34" s="296">
        <v>48</v>
      </c>
      <c r="AH34" s="297">
        <v>48</v>
      </c>
      <c r="AI34"/>
      <c r="AJ34" s="359"/>
      <c r="AK34" s="299" t="s">
        <v>552</v>
      </c>
      <c r="AL34" s="294" t="s">
        <v>553</v>
      </c>
      <c r="AM34" s="295">
        <v>210</v>
      </c>
      <c r="AN34" s="296">
        <v>180</v>
      </c>
      <c r="AO34" s="297">
        <v>140</v>
      </c>
      <c r="AQ34" s="197">
        <v>1</v>
      </c>
    </row>
    <row r="35" spans="2:43" ht="21" customHeight="1">
      <c r="B35" s="3474"/>
      <c r="C35" s="3474"/>
      <c r="E35" s="3475"/>
      <c r="F35" s="3475"/>
      <c r="K35" s="360" t="s">
        <v>554</v>
      </c>
      <c r="L35" s="283" t="s">
        <v>555</v>
      </c>
      <c r="M35" s="284">
        <v>128</v>
      </c>
      <c r="N35" s="284">
        <v>128</v>
      </c>
      <c r="O35" s="284">
        <v>0</v>
      </c>
      <c r="P35" s="361" t="s">
        <v>556</v>
      </c>
      <c r="Q35" s="283" t="s">
        <v>557</v>
      </c>
      <c r="R35" s="284">
        <v>255</v>
      </c>
      <c r="S35" s="284">
        <v>0</v>
      </c>
      <c r="T35" s="284">
        <v>0</v>
      </c>
      <c r="V35" s="362"/>
      <c r="W35" s="303" t="s">
        <v>558</v>
      </c>
      <c r="X35" s="304" t="s">
        <v>559</v>
      </c>
      <c r="Y35" s="305">
        <v>159</v>
      </c>
      <c r="Z35" s="306">
        <v>182</v>
      </c>
      <c r="AA35" s="307">
        <v>205</v>
      </c>
      <c r="AB35"/>
      <c r="AC35" s="363"/>
      <c r="AD35" s="293" t="s">
        <v>560</v>
      </c>
      <c r="AE35" s="294" t="s">
        <v>561</v>
      </c>
      <c r="AF35" s="295">
        <v>46</v>
      </c>
      <c r="AG35" s="296">
        <v>46</v>
      </c>
      <c r="AH35" s="297">
        <v>46</v>
      </c>
      <c r="AI35"/>
      <c r="AJ35" s="364"/>
      <c r="AK35" s="299" t="s">
        <v>562</v>
      </c>
      <c r="AL35" s="294" t="s">
        <v>563</v>
      </c>
      <c r="AM35" s="295">
        <v>205</v>
      </c>
      <c r="AN35" s="296">
        <v>179</v>
      </c>
      <c r="AO35" s="297">
        <v>139</v>
      </c>
      <c r="AQ35" s="197">
        <v>1</v>
      </c>
    </row>
    <row r="36" spans="2:43" ht="21" customHeight="1">
      <c r="K36" s="285" t="s">
        <v>564</v>
      </c>
      <c r="L36" s="283" t="s">
        <v>434</v>
      </c>
      <c r="M36" s="284">
        <v>128</v>
      </c>
      <c r="N36" s="284">
        <v>0</v>
      </c>
      <c r="O36" s="284">
        <v>128</v>
      </c>
      <c r="P36" s="365" t="s">
        <v>565</v>
      </c>
      <c r="Q36" s="283" t="s">
        <v>566</v>
      </c>
      <c r="R36" s="284">
        <v>51</v>
      </c>
      <c r="S36" s="284">
        <v>0</v>
      </c>
      <c r="T36" s="284">
        <v>0</v>
      </c>
      <c r="V36" s="366"/>
      <c r="W36" s="303" t="s">
        <v>567</v>
      </c>
      <c r="X36" s="304" t="s">
        <v>568</v>
      </c>
      <c r="Y36" s="305">
        <v>0</v>
      </c>
      <c r="Z36" s="306">
        <v>178</v>
      </c>
      <c r="AA36" s="307">
        <v>238</v>
      </c>
      <c r="AB36"/>
      <c r="AC36" s="367"/>
      <c r="AD36" s="293" t="s">
        <v>569</v>
      </c>
      <c r="AE36" s="294" t="s">
        <v>570</v>
      </c>
      <c r="AF36" s="295">
        <v>43</v>
      </c>
      <c r="AG36" s="296">
        <v>43</v>
      </c>
      <c r="AH36" s="297">
        <v>43</v>
      </c>
      <c r="AI36"/>
      <c r="AJ36" s="368"/>
      <c r="AK36" s="299" t="s">
        <v>571</v>
      </c>
      <c r="AL36" s="294" t="s">
        <v>572</v>
      </c>
      <c r="AM36" s="295">
        <v>238</v>
      </c>
      <c r="AN36" s="296">
        <v>180</v>
      </c>
      <c r="AO36" s="297">
        <v>34</v>
      </c>
      <c r="AQ36" s="197">
        <v>1</v>
      </c>
    </row>
    <row r="37" spans="2:43" ht="21" customHeight="1">
      <c r="K37" s="312" t="s">
        <v>573</v>
      </c>
      <c r="L37" s="283" t="s">
        <v>456</v>
      </c>
      <c r="M37" s="284">
        <v>0</v>
      </c>
      <c r="N37" s="284">
        <v>128</v>
      </c>
      <c r="O37" s="284">
        <v>128</v>
      </c>
      <c r="P37" s="369" t="s">
        <v>574</v>
      </c>
      <c r="Q37" s="283" t="s">
        <v>575</v>
      </c>
      <c r="R37" s="284">
        <v>51</v>
      </c>
      <c r="S37" s="284">
        <v>0</v>
      </c>
      <c r="T37" s="284">
        <v>0</v>
      </c>
      <c r="V37" s="370"/>
      <c r="W37" s="324" t="s">
        <v>576</v>
      </c>
      <c r="X37" s="304" t="s">
        <v>577</v>
      </c>
      <c r="Y37" s="305">
        <v>112</v>
      </c>
      <c r="Z37" s="306">
        <v>163</v>
      </c>
      <c r="AA37" s="307">
        <v>204</v>
      </c>
      <c r="AB37"/>
      <c r="AC37" s="371"/>
      <c r="AD37" s="293" t="s">
        <v>578</v>
      </c>
      <c r="AE37" s="294" t="s">
        <v>579</v>
      </c>
      <c r="AF37" s="295">
        <v>41</v>
      </c>
      <c r="AG37" s="296">
        <v>41</v>
      </c>
      <c r="AH37" s="297">
        <v>41</v>
      </c>
      <c r="AI37"/>
      <c r="AJ37" s="372"/>
      <c r="AK37" s="310" t="s">
        <v>580</v>
      </c>
      <c r="AL37" s="294" t="s">
        <v>581</v>
      </c>
      <c r="AM37" s="295">
        <v>227</v>
      </c>
      <c r="AN37" s="296">
        <v>168</v>
      </c>
      <c r="AO37" s="297">
        <v>87</v>
      </c>
      <c r="AQ37" s="197">
        <v>1</v>
      </c>
    </row>
    <row r="38" spans="2:43" ht="21" customHeight="1">
      <c r="K38" s="373" t="s">
        <v>582</v>
      </c>
      <c r="L38" s="283" t="s">
        <v>583</v>
      </c>
      <c r="M38" s="284">
        <v>192</v>
      </c>
      <c r="N38" s="284">
        <v>192</v>
      </c>
      <c r="O38" s="284">
        <v>192</v>
      </c>
      <c r="P38" s="374" t="s">
        <v>584</v>
      </c>
      <c r="Q38" s="283" t="s">
        <v>585</v>
      </c>
      <c r="R38" s="284">
        <v>153</v>
      </c>
      <c r="S38" s="284">
        <v>0</v>
      </c>
      <c r="T38" s="284">
        <v>0</v>
      </c>
      <c r="V38" s="375"/>
      <c r="W38" s="303" t="s">
        <v>586</v>
      </c>
      <c r="X38" s="304" t="s">
        <v>587</v>
      </c>
      <c r="Y38" s="305">
        <v>108</v>
      </c>
      <c r="Z38" s="306">
        <v>166</v>
      </c>
      <c r="AA38" s="307">
        <v>205</v>
      </c>
      <c r="AB38"/>
      <c r="AC38" s="376"/>
      <c r="AD38" s="293" t="s">
        <v>588</v>
      </c>
      <c r="AE38" s="294" t="s">
        <v>589</v>
      </c>
      <c r="AF38" s="295">
        <v>38</v>
      </c>
      <c r="AG38" s="296">
        <v>38</v>
      </c>
      <c r="AH38" s="297">
        <v>38</v>
      </c>
      <c r="AI38"/>
      <c r="AJ38" s="377"/>
      <c r="AK38" s="299" t="s">
        <v>590</v>
      </c>
      <c r="AL38" s="294" t="s">
        <v>591</v>
      </c>
      <c r="AM38" s="295">
        <v>238</v>
      </c>
      <c r="AN38" s="296">
        <v>173</v>
      </c>
      <c r="AO38" s="297">
        <v>14</v>
      </c>
      <c r="AQ38" s="197">
        <v>1</v>
      </c>
    </row>
    <row r="39" spans="2:43" ht="21" customHeight="1">
      <c r="K39" s="378" t="s">
        <v>592</v>
      </c>
      <c r="L39" s="283" t="s">
        <v>593</v>
      </c>
      <c r="M39" s="284">
        <v>128</v>
      </c>
      <c r="N39" s="284">
        <v>128</v>
      </c>
      <c r="O39" s="284">
        <v>128</v>
      </c>
      <c r="P39" s="379" t="s">
        <v>594</v>
      </c>
      <c r="Q39" s="283" t="s">
        <v>595</v>
      </c>
      <c r="R39" s="284">
        <v>255</v>
      </c>
      <c r="S39" s="284">
        <v>0</v>
      </c>
      <c r="T39" s="284">
        <v>0</v>
      </c>
      <c r="V39" s="380"/>
      <c r="W39" s="324" t="s">
        <v>596</v>
      </c>
      <c r="X39" s="304" t="s">
        <v>597</v>
      </c>
      <c r="Y39" s="305">
        <v>145</v>
      </c>
      <c r="Z39" s="306">
        <v>163</v>
      </c>
      <c r="AA39" s="307">
        <v>176</v>
      </c>
      <c r="AB39"/>
      <c r="AC39" s="381"/>
      <c r="AD39" s="293" t="s">
        <v>598</v>
      </c>
      <c r="AE39" s="294" t="s">
        <v>599</v>
      </c>
      <c r="AF39" s="295">
        <v>36</v>
      </c>
      <c r="AG39" s="296">
        <v>36</v>
      </c>
      <c r="AH39" s="297">
        <v>36</v>
      </c>
      <c r="AI39"/>
      <c r="AJ39" s="382"/>
      <c r="AK39" s="299" t="s">
        <v>600</v>
      </c>
      <c r="AL39" s="294" t="s">
        <v>601</v>
      </c>
      <c r="AM39" s="295">
        <v>205</v>
      </c>
      <c r="AN39" s="296">
        <v>170</v>
      </c>
      <c r="AO39" s="297">
        <v>125</v>
      </c>
      <c r="AQ39" s="197">
        <v>1</v>
      </c>
    </row>
    <row r="40" spans="2:43" ht="21" customHeight="1">
      <c r="K40" s="383" t="s">
        <v>602</v>
      </c>
      <c r="L40" s="283" t="s">
        <v>603</v>
      </c>
      <c r="M40" s="284">
        <v>153</v>
      </c>
      <c r="N40" s="284">
        <v>153</v>
      </c>
      <c r="O40" s="284">
        <v>255</v>
      </c>
      <c r="P40" s="384" t="s">
        <v>604</v>
      </c>
      <c r="Q40" s="283" t="s">
        <v>605</v>
      </c>
      <c r="R40" s="284">
        <v>255</v>
      </c>
      <c r="S40" s="284">
        <v>0</v>
      </c>
      <c r="T40" s="284">
        <v>0</v>
      </c>
      <c r="V40" s="385"/>
      <c r="W40" s="303"/>
      <c r="X40" s="304" t="s">
        <v>606</v>
      </c>
      <c r="Y40" s="305">
        <v>51</v>
      </c>
      <c r="Z40" s="306">
        <v>153</v>
      </c>
      <c r="AA40" s="307">
        <v>204</v>
      </c>
      <c r="AB40"/>
      <c r="AC40" s="386"/>
      <c r="AD40" s="293" t="s">
        <v>607</v>
      </c>
      <c r="AE40" s="294" t="s">
        <v>608</v>
      </c>
      <c r="AF40" s="295">
        <v>33</v>
      </c>
      <c r="AG40" s="296">
        <v>33</v>
      </c>
      <c r="AH40" s="297">
        <v>33</v>
      </c>
      <c r="AI40"/>
      <c r="AJ40" s="387"/>
      <c r="AK40" s="299" t="s">
        <v>609</v>
      </c>
      <c r="AL40" s="294" t="s">
        <v>610</v>
      </c>
      <c r="AM40" s="295">
        <v>218</v>
      </c>
      <c r="AN40" s="296">
        <v>165</v>
      </c>
      <c r="AO40" s="297">
        <v>32</v>
      </c>
      <c r="AQ40" s="197">
        <v>1</v>
      </c>
    </row>
    <row r="41" spans="2:43" ht="21" customHeight="1">
      <c r="K41" s="388" t="s">
        <v>611</v>
      </c>
      <c r="L41" s="283" t="s">
        <v>612</v>
      </c>
      <c r="M41" s="284">
        <v>153</v>
      </c>
      <c r="N41" s="284">
        <v>51</v>
      </c>
      <c r="O41" s="284">
        <v>102</v>
      </c>
      <c r="P41" s="389" t="s">
        <v>613</v>
      </c>
      <c r="Q41" s="283" t="s">
        <v>614</v>
      </c>
      <c r="R41" s="284">
        <v>255</v>
      </c>
      <c r="S41" s="284">
        <v>0</v>
      </c>
      <c r="T41" s="284">
        <v>0</v>
      </c>
      <c r="V41" s="390"/>
      <c r="W41" s="303" t="s">
        <v>615</v>
      </c>
      <c r="X41" s="304" t="s">
        <v>616</v>
      </c>
      <c r="Y41" s="305">
        <v>50</v>
      </c>
      <c r="Z41" s="306">
        <v>153</v>
      </c>
      <c r="AA41" s="307">
        <v>204</v>
      </c>
      <c r="AB41"/>
      <c r="AC41" s="391"/>
      <c r="AD41" s="293" t="s">
        <v>617</v>
      </c>
      <c r="AE41" s="294" t="s">
        <v>618</v>
      </c>
      <c r="AF41" s="295">
        <v>31</v>
      </c>
      <c r="AG41" s="296">
        <v>31</v>
      </c>
      <c r="AH41" s="297">
        <v>31</v>
      </c>
      <c r="AI41"/>
      <c r="AJ41" s="392"/>
      <c r="AK41" s="310" t="s">
        <v>619</v>
      </c>
      <c r="AL41" s="294" t="s">
        <v>620</v>
      </c>
      <c r="AM41" s="295">
        <v>193</v>
      </c>
      <c r="AN41" s="296">
        <v>154</v>
      </c>
      <c r="AO41" s="297">
        <v>107</v>
      </c>
      <c r="AQ41" s="197">
        <v>1</v>
      </c>
    </row>
    <row r="42" spans="2:43" ht="21" customHeight="1">
      <c r="K42" s="393" t="s">
        <v>621</v>
      </c>
      <c r="L42" s="283" t="s">
        <v>622</v>
      </c>
      <c r="M42" s="284"/>
      <c r="N42" s="284"/>
      <c r="O42" s="284"/>
      <c r="P42" s="394" t="s">
        <v>623</v>
      </c>
      <c r="Q42" s="283" t="s">
        <v>624</v>
      </c>
      <c r="R42" s="284">
        <v>102</v>
      </c>
      <c r="S42" s="284">
        <v>0</v>
      </c>
      <c r="T42" s="284">
        <v>0</v>
      </c>
      <c r="V42" s="395"/>
      <c r="W42" s="303" t="s">
        <v>625</v>
      </c>
      <c r="X42" s="304" t="s">
        <v>626</v>
      </c>
      <c r="Y42" s="305">
        <v>0</v>
      </c>
      <c r="Z42" s="306">
        <v>154</v>
      </c>
      <c r="AA42" s="307">
        <v>205</v>
      </c>
      <c r="AB42"/>
      <c r="AC42" s="396"/>
      <c r="AD42" s="293" t="s">
        <v>627</v>
      </c>
      <c r="AE42" s="294" t="s">
        <v>628</v>
      </c>
      <c r="AF42" s="295">
        <v>28</v>
      </c>
      <c r="AG42" s="296">
        <v>28</v>
      </c>
      <c r="AH42" s="297">
        <v>28</v>
      </c>
      <c r="AI42"/>
      <c r="AJ42" s="397"/>
      <c r="AK42" s="310" t="s">
        <v>629</v>
      </c>
      <c r="AL42" s="294" t="s">
        <v>630</v>
      </c>
      <c r="AM42" s="295">
        <v>174</v>
      </c>
      <c r="AN42" s="296">
        <v>155</v>
      </c>
      <c r="AO42" s="297">
        <v>130</v>
      </c>
      <c r="AQ42" s="197">
        <v>1</v>
      </c>
    </row>
    <row r="43" spans="2:43" ht="21" customHeight="1">
      <c r="K43" s="328" t="s">
        <v>631</v>
      </c>
      <c r="L43" s="283" t="s">
        <v>490</v>
      </c>
      <c r="M43" s="284">
        <v>204</v>
      </c>
      <c r="N43" s="284">
        <v>255</v>
      </c>
      <c r="O43" s="284">
        <v>255</v>
      </c>
      <c r="P43" s="398" t="s">
        <v>632</v>
      </c>
      <c r="Q43" s="283" t="s">
        <v>633</v>
      </c>
      <c r="R43" s="284">
        <v>150</v>
      </c>
      <c r="S43" s="284">
        <v>150</v>
      </c>
      <c r="T43" s="284">
        <v>150</v>
      </c>
      <c r="V43" s="399"/>
      <c r="W43" s="324" t="s">
        <v>634</v>
      </c>
      <c r="X43" s="304" t="s">
        <v>635</v>
      </c>
      <c r="Y43" s="305">
        <v>58</v>
      </c>
      <c r="Z43" s="306">
        <v>142</v>
      </c>
      <c r="AA43" s="307">
        <v>186</v>
      </c>
      <c r="AB43"/>
      <c r="AC43" s="400"/>
      <c r="AD43" s="293" t="s">
        <v>636</v>
      </c>
      <c r="AE43" s="294" t="s">
        <v>637</v>
      </c>
      <c r="AF43" s="295">
        <v>26</v>
      </c>
      <c r="AG43" s="296">
        <v>26</v>
      </c>
      <c r="AH43" s="297">
        <v>26</v>
      </c>
      <c r="AI43"/>
      <c r="AJ43" s="401"/>
      <c r="AK43" s="299" t="s">
        <v>638</v>
      </c>
      <c r="AL43" s="294" t="s">
        <v>639</v>
      </c>
      <c r="AM43" s="295">
        <v>205</v>
      </c>
      <c r="AN43" s="296">
        <v>155</v>
      </c>
      <c r="AO43" s="297">
        <v>29</v>
      </c>
      <c r="AQ43" s="197">
        <v>1</v>
      </c>
    </row>
    <row r="44" spans="2:43" ht="21" customHeight="1">
      <c r="K44" s="402" t="s">
        <v>640</v>
      </c>
      <c r="L44" s="283" t="s">
        <v>641</v>
      </c>
      <c r="M44" s="284">
        <v>102</v>
      </c>
      <c r="N44" s="284">
        <v>0</v>
      </c>
      <c r="O44" s="284">
        <v>102</v>
      </c>
      <c r="P44" s="403" t="s">
        <v>642</v>
      </c>
      <c r="Q44" s="283" t="s">
        <v>643</v>
      </c>
      <c r="R44" s="284">
        <v>0</v>
      </c>
      <c r="S44" s="284">
        <v>51</v>
      </c>
      <c r="T44" s="284">
        <v>102</v>
      </c>
      <c r="V44" s="404"/>
      <c r="W44" s="303" t="s">
        <v>644</v>
      </c>
      <c r="X44" s="304" t="s">
        <v>645</v>
      </c>
      <c r="Y44" s="305">
        <v>119</v>
      </c>
      <c r="Z44" s="306">
        <v>136</v>
      </c>
      <c r="AA44" s="307">
        <v>153</v>
      </c>
      <c r="AB44"/>
      <c r="AC44" s="405"/>
      <c r="AD44" s="293" t="s">
        <v>646</v>
      </c>
      <c r="AE44" s="294" t="s">
        <v>647</v>
      </c>
      <c r="AF44" s="295">
        <v>23</v>
      </c>
      <c r="AG44" s="296">
        <v>23</v>
      </c>
      <c r="AH44" s="297">
        <v>23</v>
      </c>
      <c r="AI44"/>
      <c r="AJ44" s="406"/>
      <c r="AK44" s="299" t="s">
        <v>648</v>
      </c>
      <c r="AL44" s="294" t="s">
        <v>649</v>
      </c>
      <c r="AM44" s="295">
        <v>205</v>
      </c>
      <c r="AN44" s="296">
        <v>149</v>
      </c>
      <c r="AO44" s="297">
        <v>12</v>
      </c>
      <c r="AQ44" s="197">
        <v>1</v>
      </c>
    </row>
    <row r="45" spans="2:43" ht="21" customHeight="1">
      <c r="K45" s="407" t="s">
        <v>650</v>
      </c>
      <c r="L45" s="283" t="s">
        <v>651</v>
      </c>
      <c r="M45" s="284">
        <v>255</v>
      </c>
      <c r="N45" s="284">
        <v>128</v>
      </c>
      <c r="O45" s="284">
        <v>128</v>
      </c>
      <c r="P45" s="408" t="s">
        <v>652</v>
      </c>
      <c r="Q45" s="283" t="s">
        <v>653</v>
      </c>
      <c r="R45" s="284">
        <v>51</v>
      </c>
      <c r="S45" s="284">
        <v>153</v>
      </c>
      <c r="T45" s="284">
        <v>102</v>
      </c>
      <c r="V45" s="409"/>
      <c r="W45" s="303" t="s">
        <v>654</v>
      </c>
      <c r="X45" s="304" t="s">
        <v>655</v>
      </c>
      <c r="Y45" s="305">
        <v>112</v>
      </c>
      <c r="Z45" s="306">
        <v>128</v>
      </c>
      <c r="AA45" s="307">
        <v>144</v>
      </c>
      <c r="AB45"/>
      <c r="AC45" s="410"/>
      <c r="AD45" s="293" t="s">
        <v>656</v>
      </c>
      <c r="AE45" s="294" t="s">
        <v>657</v>
      </c>
      <c r="AF45" s="295">
        <v>20</v>
      </c>
      <c r="AG45" s="296">
        <v>20</v>
      </c>
      <c r="AH45" s="297">
        <v>20</v>
      </c>
      <c r="AI45"/>
      <c r="AJ45" s="411"/>
      <c r="AK45" s="299" t="s">
        <v>658</v>
      </c>
      <c r="AL45" s="294" t="s">
        <v>659</v>
      </c>
      <c r="AM45" s="295">
        <v>204</v>
      </c>
      <c r="AN45" s="296">
        <v>153</v>
      </c>
      <c r="AO45" s="297">
        <v>0</v>
      </c>
      <c r="AQ45" s="197">
        <v>1</v>
      </c>
    </row>
    <row r="46" spans="2:43" ht="21" customHeight="1">
      <c r="K46" s="412" t="s">
        <v>660</v>
      </c>
      <c r="L46" s="283" t="s">
        <v>661</v>
      </c>
      <c r="M46" s="284">
        <v>0</v>
      </c>
      <c r="N46" s="284">
        <v>102</v>
      </c>
      <c r="O46" s="284">
        <v>204</v>
      </c>
      <c r="P46" s="413" t="s">
        <v>662</v>
      </c>
      <c r="Q46" s="283" t="s">
        <v>663</v>
      </c>
      <c r="R46" s="284">
        <v>51</v>
      </c>
      <c r="S46" s="284">
        <v>51</v>
      </c>
      <c r="T46" s="284">
        <v>0</v>
      </c>
      <c r="V46" s="414"/>
      <c r="W46" s="303" t="s">
        <v>664</v>
      </c>
      <c r="X46" s="304" t="s">
        <v>665</v>
      </c>
      <c r="Y46" s="305">
        <v>108</v>
      </c>
      <c r="Z46" s="306">
        <v>123</v>
      </c>
      <c r="AA46" s="307">
        <v>139</v>
      </c>
      <c r="AB46"/>
      <c r="AC46" s="415"/>
      <c r="AD46" s="293" t="s">
        <v>666</v>
      </c>
      <c r="AE46" s="294" t="s">
        <v>667</v>
      </c>
      <c r="AF46" s="295">
        <v>18</v>
      </c>
      <c r="AG46" s="296">
        <v>18</v>
      </c>
      <c r="AH46" s="297">
        <v>18</v>
      </c>
      <c r="AI46"/>
      <c r="AJ46" s="416"/>
      <c r="AK46" s="310" t="s">
        <v>668</v>
      </c>
      <c r="AL46" s="294" t="s">
        <v>669</v>
      </c>
      <c r="AM46" s="295">
        <v>190</v>
      </c>
      <c r="AN46" s="296">
        <v>138</v>
      </c>
      <c r="AO46" s="297">
        <v>61</v>
      </c>
      <c r="AQ46" s="197">
        <v>1</v>
      </c>
    </row>
    <row r="47" spans="2:43" ht="21" customHeight="1">
      <c r="K47" s="417" t="s">
        <v>670</v>
      </c>
      <c r="L47" s="283" t="s">
        <v>671</v>
      </c>
      <c r="M47" s="284">
        <v>204</v>
      </c>
      <c r="N47" s="284">
        <v>204</v>
      </c>
      <c r="O47" s="284">
        <v>255</v>
      </c>
      <c r="P47" s="418" t="s">
        <v>672</v>
      </c>
      <c r="Q47" s="283" t="s">
        <v>673</v>
      </c>
      <c r="R47" s="284">
        <v>153</v>
      </c>
      <c r="S47" s="284">
        <v>51</v>
      </c>
      <c r="T47" s="284">
        <v>0</v>
      </c>
      <c r="V47" s="419"/>
      <c r="W47" s="324" t="s">
        <v>674</v>
      </c>
      <c r="X47" s="304" t="s">
        <v>675</v>
      </c>
      <c r="Y47" s="305">
        <v>103</v>
      </c>
      <c r="Z47" s="306">
        <v>113</v>
      </c>
      <c r="AA47" s="307">
        <v>121</v>
      </c>
      <c r="AB47"/>
      <c r="AC47" s="420"/>
      <c r="AD47" s="293" t="s">
        <v>676</v>
      </c>
      <c r="AE47" s="294" t="s">
        <v>677</v>
      </c>
      <c r="AF47" s="295">
        <v>15</v>
      </c>
      <c r="AG47" s="296">
        <v>15</v>
      </c>
      <c r="AH47" s="297">
        <v>15</v>
      </c>
      <c r="AI47"/>
      <c r="AJ47" s="421"/>
      <c r="AK47" s="299" t="s">
        <v>678</v>
      </c>
      <c r="AL47" s="294" t="s">
        <v>679</v>
      </c>
      <c r="AM47" s="295">
        <v>184</v>
      </c>
      <c r="AN47" s="296">
        <v>134</v>
      </c>
      <c r="AO47" s="297">
        <v>11</v>
      </c>
      <c r="AQ47" s="197">
        <v>1</v>
      </c>
    </row>
    <row r="48" spans="2:43" ht="21" customHeight="1">
      <c r="K48" s="354" t="s">
        <v>680</v>
      </c>
      <c r="L48" s="283" t="s">
        <v>545</v>
      </c>
      <c r="M48" s="284">
        <v>0</v>
      </c>
      <c r="N48" s="284">
        <v>0</v>
      </c>
      <c r="O48" s="284">
        <v>128</v>
      </c>
      <c r="P48" s="388" t="s">
        <v>681</v>
      </c>
      <c r="Q48" s="283" t="s">
        <v>612</v>
      </c>
      <c r="R48" s="284">
        <v>153</v>
      </c>
      <c r="S48" s="284">
        <v>51</v>
      </c>
      <c r="T48" s="284">
        <v>102</v>
      </c>
      <c r="V48" s="422"/>
      <c r="W48" s="303" t="s">
        <v>682</v>
      </c>
      <c r="X48" s="304" t="s">
        <v>683</v>
      </c>
      <c r="Y48" s="305">
        <v>74</v>
      </c>
      <c r="Z48" s="306">
        <v>112</v>
      </c>
      <c r="AA48" s="307">
        <v>139</v>
      </c>
      <c r="AB48"/>
      <c r="AC48" s="423"/>
      <c r="AD48" s="293" t="s">
        <v>684</v>
      </c>
      <c r="AE48" s="294" t="s">
        <v>685</v>
      </c>
      <c r="AF48" s="295">
        <v>13</v>
      </c>
      <c r="AG48" s="296">
        <v>13</v>
      </c>
      <c r="AH48" s="297">
        <v>13</v>
      </c>
      <c r="AI48"/>
      <c r="AJ48" s="424"/>
      <c r="AK48" s="299" t="s">
        <v>686</v>
      </c>
      <c r="AL48" s="294" t="s">
        <v>687</v>
      </c>
      <c r="AM48" s="295">
        <v>166</v>
      </c>
      <c r="AN48" s="296">
        <v>125</v>
      </c>
      <c r="AO48" s="297">
        <v>61</v>
      </c>
      <c r="AQ48" s="197">
        <v>1</v>
      </c>
    </row>
    <row r="49" spans="1:43" ht="21" customHeight="1">
      <c r="K49" s="425" t="s">
        <v>688</v>
      </c>
      <c r="L49" s="283" t="s">
        <v>689</v>
      </c>
      <c r="M49" s="284">
        <v>255</v>
      </c>
      <c r="N49" s="284">
        <v>0</v>
      </c>
      <c r="O49" s="284">
        <v>255</v>
      </c>
      <c r="P49" s="426" t="s">
        <v>690</v>
      </c>
      <c r="Q49" s="283" t="s">
        <v>691</v>
      </c>
      <c r="R49" s="284">
        <v>51</v>
      </c>
      <c r="S49" s="284">
        <v>51</v>
      </c>
      <c r="T49" s="284">
        <v>153</v>
      </c>
      <c r="V49" s="427"/>
      <c r="W49" s="303" t="s">
        <v>692</v>
      </c>
      <c r="X49" s="304" t="s">
        <v>693</v>
      </c>
      <c r="Y49" s="305">
        <v>35</v>
      </c>
      <c r="Z49" s="306">
        <v>107</v>
      </c>
      <c r="AA49" s="307">
        <v>142</v>
      </c>
      <c r="AB49"/>
      <c r="AC49" s="428"/>
      <c r="AD49" s="293" t="s">
        <v>694</v>
      </c>
      <c r="AE49" s="294" t="s">
        <v>695</v>
      </c>
      <c r="AF49" s="295">
        <v>10</v>
      </c>
      <c r="AG49" s="296">
        <v>10</v>
      </c>
      <c r="AH49" s="297">
        <v>10</v>
      </c>
      <c r="AI49"/>
      <c r="AJ49" s="429"/>
      <c r="AK49" s="310" t="s">
        <v>696</v>
      </c>
      <c r="AL49" s="294" t="s">
        <v>697</v>
      </c>
      <c r="AM49" s="295">
        <v>148</v>
      </c>
      <c r="AN49" s="296">
        <v>127</v>
      </c>
      <c r="AO49" s="297">
        <v>96</v>
      </c>
      <c r="AQ49" s="197">
        <v>1</v>
      </c>
    </row>
    <row r="50" spans="1:43" ht="21" customHeight="1">
      <c r="K50" s="430" t="s">
        <v>698</v>
      </c>
      <c r="L50" s="283" t="s">
        <v>699</v>
      </c>
      <c r="M50" s="284">
        <v>255</v>
      </c>
      <c r="N50" s="284">
        <v>255</v>
      </c>
      <c r="O50" s="284">
        <v>0</v>
      </c>
      <c r="P50" s="431" t="s">
        <v>700</v>
      </c>
      <c r="Q50" s="283" t="s">
        <v>701</v>
      </c>
      <c r="R50" s="284">
        <v>51</v>
      </c>
      <c r="S50" s="284">
        <v>51</v>
      </c>
      <c r="T50" s="284">
        <v>51</v>
      </c>
      <c r="V50" s="432"/>
      <c r="W50" s="324" t="s">
        <v>702</v>
      </c>
      <c r="X50" s="304" t="s">
        <v>703</v>
      </c>
      <c r="Y50" s="305">
        <v>83</v>
      </c>
      <c r="Z50" s="306">
        <v>104</v>
      </c>
      <c r="AA50" s="307">
        <v>120</v>
      </c>
      <c r="AB50"/>
      <c r="AC50" s="433"/>
      <c r="AD50" s="293" t="s">
        <v>704</v>
      </c>
      <c r="AE50" s="294" t="s">
        <v>705</v>
      </c>
      <c r="AF50" s="295">
        <v>8</v>
      </c>
      <c r="AG50" s="296">
        <v>8</v>
      </c>
      <c r="AH50" s="297">
        <v>8</v>
      </c>
      <c r="AI50"/>
      <c r="AJ50" s="434"/>
      <c r="AK50" s="310" t="s">
        <v>706</v>
      </c>
      <c r="AL50" s="294" t="s">
        <v>707</v>
      </c>
      <c r="AM50" s="295">
        <v>150</v>
      </c>
      <c r="AN50" s="296">
        <v>124</v>
      </c>
      <c r="AO50" s="297">
        <v>92</v>
      </c>
      <c r="AQ50" s="197">
        <v>1</v>
      </c>
    </row>
    <row r="51" spans="1:43" ht="21" customHeight="1">
      <c r="K51" s="435" t="s">
        <v>708</v>
      </c>
      <c r="L51" s="283" t="s">
        <v>709</v>
      </c>
      <c r="M51" s="284">
        <v>0</v>
      </c>
      <c r="N51" s="284">
        <v>255</v>
      </c>
      <c r="O51" s="284">
        <v>255</v>
      </c>
      <c r="V51" s="436"/>
      <c r="W51" s="303" t="s">
        <v>710</v>
      </c>
      <c r="X51" s="304" t="s">
        <v>711</v>
      </c>
      <c r="Y51" s="305">
        <v>0</v>
      </c>
      <c r="Z51" s="306">
        <v>104</v>
      </c>
      <c r="AA51" s="307">
        <v>139</v>
      </c>
      <c r="AB51"/>
      <c r="AC51" s="437"/>
      <c r="AD51" s="293" t="s">
        <v>712</v>
      </c>
      <c r="AE51" s="294" t="s">
        <v>713</v>
      </c>
      <c r="AF51" s="295">
        <v>5</v>
      </c>
      <c r="AG51" s="296">
        <v>5</v>
      </c>
      <c r="AH51" s="297">
        <v>5</v>
      </c>
      <c r="AI51"/>
      <c r="AJ51" s="438"/>
      <c r="AK51" s="299" t="s">
        <v>714</v>
      </c>
      <c r="AL51" s="294" t="s">
        <v>715</v>
      </c>
      <c r="AM51" s="295">
        <v>139</v>
      </c>
      <c r="AN51" s="296">
        <v>125</v>
      </c>
      <c r="AO51" s="297">
        <v>107</v>
      </c>
      <c r="AQ51" s="197">
        <v>1</v>
      </c>
    </row>
    <row r="52" spans="1:43" ht="21" customHeight="1">
      <c r="V52" s="439"/>
      <c r="W52" s="324" t="s">
        <v>716</v>
      </c>
      <c r="X52" s="304" t="s">
        <v>717</v>
      </c>
      <c r="Y52" s="305">
        <v>81</v>
      </c>
      <c r="Z52" s="306">
        <v>88</v>
      </c>
      <c r="AA52" s="307">
        <v>94</v>
      </c>
      <c r="AB52"/>
      <c r="AC52" s="440"/>
      <c r="AD52" s="293" t="s">
        <v>718</v>
      </c>
      <c r="AE52" s="294" t="s">
        <v>719</v>
      </c>
      <c r="AF52" s="295">
        <v>3</v>
      </c>
      <c r="AG52" s="296">
        <v>3</v>
      </c>
      <c r="AH52" s="297">
        <v>3</v>
      </c>
      <c r="AI52"/>
      <c r="AJ52" s="441"/>
      <c r="AK52" s="299" t="s">
        <v>720</v>
      </c>
      <c r="AL52" s="294" t="s">
        <v>721</v>
      </c>
      <c r="AM52" s="295">
        <v>139</v>
      </c>
      <c r="AN52" s="296">
        <v>121</v>
      </c>
      <c r="AO52" s="297">
        <v>94</v>
      </c>
      <c r="AQ52" s="197">
        <v>1</v>
      </c>
    </row>
    <row r="53" spans="1:43" ht="21" customHeight="1">
      <c r="K53" s="442" t="s">
        <v>722</v>
      </c>
      <c r="L53"/>
      <c r="M53"/>
      <c r="N53"/>
      <c r="O53"/>
      <c r="P53"/>
      <c r="Q53"/>
      <c r="R53"/>
      <c r="S53"/>
      <c r="V53" s="443"/>
      <c r="W53" s="324" t="s">
        <v>723</v>
      </c>
      <c r="X53" s="304" t="s">
        <v>724</v>
      </c>
      <c r="Y53" s="305">
        <v>36</v>
      </c>
      <c r="Z53" s="306">
        <v>68</v>
      </c>
      <c r="AA53" s="307">
        <v>92</v>
      </c>
      <c r="AB53"/>
      <c r="AC53" s="444"/>
      <c r="AD53" s="358" t="s">
        <v>725</v>
      </c>
      <c r="AE53" s="294" t="s">
        <v>726</v>
      </c>
      <c r="AF53" s="295">
        <v>255</v>
      </c>
      <c r="AG53" s="296">
        <v>255</v>
      </c>
      <c r="AH53" s="297">
        <v>0</v>
      </c>
      <c r="AI53"/>
      <c r="AJ53" s="445"/>
      <c r="AK53" s="299" t="s">
        <v>727</v>
      </c>
      <c r="AL53" s="294" t="s">
        <v>728</v>
      </c>
      <c r="AM53" s="295">
        <v>139</v>
      </c>
      <c r="AN53" s="296">
        <v>115</v>
      </c>
      <c r="AO53" s="297">
        <v>85</v>
      </c>
      <c r="AQ53" s="197">
        <v>1</v>
      </c>
    </row>
    <row r="54" spans="1:43" ht="21" customHeight="1">
      <c r="K54" s="446" t="s">
        <v>729</v>
      </c>
      <c r="L54"/>
      <c r="M54"/>
      <c r="N54"/>
      <c r="O54"/>
      <c r="P54"/>
      <c r="Q54"/>
      <c r="R54"/>
      <c r="S54"/>
      <c r="V54" s="447"/>
      <c r="W54" s="324" t="s">
        <v>730</v>
      </c>
      <c r="X54" s="304" t="s">
        <v>731</v>
      </c>
      <c r="Y54" s="305">
        <v>54</v>
      </c>
      <c r="Z54" s="306">
        <v>69</v>
      </c>
      <c r="AA54" s="307">
        <v>79</v>
      </c>
      <c r="AB54"/>
      <c r="AC54" s="448"/>
      <c r="AD54" s="358" t="s">
        <v>732</v>
      </c>
      <c r="AE54" s="294" t="s">
        <v>733</v>
      </c>
      <c r="AF54" s="295">
        <v>234</v>
      </c>
      <c r="AG54" s="296">
        <v>230</v>
      </c>
      <c r="AH54" s="297">
        <v>121</v>
      </c>
      <c r="AI54"/>
      <c r="AJ54" s="449"/>
      <c r="AK54" s="310" t="s">
        <v>734</v>
      </c>
      <c r="AL54" s="294" t="s">
        <v>735</v>
      </c>
      <c r="AM54" s="295">
        <v>128</v>
      </c>
      <c r="AN54" s="296">
        <v>109</v>
      </c>
      <c r="AO54" s="297">
        <v>90</v>
      </c>
      <c r="AQ54" s="197">
        <v>1</v>
      </c>
    </row>
    <row r="55" spans="1:43" ht="21" customHeight="1">
      <c r="K55"/>
      <c r="L55"/>
      <c r="M55"/>
      <c r="N55"/>
      <c r="O55"/>
      <c r="P55"/>
      <c r="Q55"/>
      <c r="R55"/>
      <c r="S55"/>
      <c r="V55" s="450"/>
      <c r="W55" s="324" t="s">
        <v>736</v>
      </c>
      <c r="X55" s="304" t="s">
        <v>737</v>
      </c>
      <c r="Y55" s="305">
        <v>32</v>
      </c>
      <c r="Z55" s="306">
        <v>40</v>
      </c>
      <c r="AA55" s="307">
        <v>48</v>
      </c>
      <c r="AB55"/>
      <c r="AC55" s="451"/>
      <c r="AD55" s="358" t="s">
        <v>738</v>
      </c>
      <c r="AE55" s="294" t="s">
        <v>739</v>
      </c>
      <c r="AF55" s="295">
        <v>247</v>
      </c>
      <c r="AG55" s="296">
        <v>255</v>
      </c>
      <c r="AH55" s="297">
        <v>60</v>
      </c>
      <c r="AI55"/>
      <c r="AJ55" s="452"/>
      <c r="AK55" s="310" t="s">
        <v>740</v>
      </c>
      <c r="AL55" s="294" t="s">
        <v>741</v>
      </c>
      <c r="AM55" s="295">
        <v>139</v>
      </c>
      <c r="AN55" s="296">
        <v>108</v>
      </c>
      <c r="AO55" s="297">
        <v>66</v>
      </c>
      <c r="AQ55" s="197">
        <v>1</v>
      </c>
    </row>
    <row r="56" spans="1:43" ht="21" customHeight="1">
      <c r="K56" s="453" t="s">
        <v>742</v>
      </c>
      <c r="L56" s="454" t="s">
        <v>743</v>
      </c>
      <c r="M56" s="455" t="s">
        <v>744</v>
      </c>
      <c r="N56" s="456" t="s">
        <v>745</v>
      </c>
      <c r="O56" s="457" t="s">
        <v>746</v>
      </c>
      <c r="P56" s="458" t="s">
        <v>747</v>
      </c>
      <c r="Q56" s="459" t="s">
        <v>748</v>
      </c>
      <c r="R56" s="460" t="s">
        <v>749</v>
      </c>
      <c r="S56" s="461" t="s">
        <v>750</v>
      </c>
      <c r="V56" s="462"/>
      <c r="W56" s="324" t="s">
        <v>751</v>
      </c>
      <c r="X56" s="304" t="s">
        <v>752</v>
      </c>
      <c r="Y56" s="305">
        <v>32</v>
      </c>
      <c r="Z56" s="306">
        <v>36</v>
      </c>
      <c r="AA56" s="307">
        <v>40</v>
      </c>
      <c r="AB56"/>
      <c r="AC56" s="463"/>
      <c r="AD56" s="293" t="s">
        <v>753</v>
      </c>
      <c r="AE56" s="294" t="s">
        <v>754</v>
      </c>
      <c r="AF56" s="295">
        <v>205</v>
      </c>
      <c r="AG56" s="296">
        <v>205</v>
      </c>
      <c r="AH56" s="297">
        <v>180</v>
      </c>
      <c r="AI56"/>
      <c r="AJ56" s="464"/>
      <c r="AK56" s="310" t="s">
        <v>755</v>
      </c>
      <c r="AL56" s="294" t="s">
        <v>756</v>
      </c>
      <c r="AM56" s="295">
        <v>126</v>
      </c>
      <c r="AN56" s="296">
        <v>109</v>
      </c>
      <c r="AO56" s="297">
        <v>90</v>
      </c>
      <c r="AQ56" s="197">
        <v>1</v>
      </c>
    </row>
    <row r="57" spans="1:43" ht="21" customHeight="1">
      <c r="K57" s="465" t="s">
        <v>757</v>
      </c>
      <c r="L57" s="466" t="s">
        <v>758</v>
      </c>
      <c r="M57" s="467" t="s">
        <v>759</v>
      </c>
      <c r="N57" s="468" t="s">
        <v>760</v>
      </c>
      <c r="O57" s="469" t="s">
        <v>761</v>
      </c>
      <c r="P57" s="470" t="s">
        <v>762</v>
      </c>
      <c r="Q57" s="471" t="s">
        <v>763</v>
      </c>
      <c r="R57" s="472" t="s">
        <v>764</v>
      </c>
      <c r="S57" s="473" t="s">
        <v>765</v>
      </c>
      <c r="V57" s="474"/>
      <c r="W57" s="303" t="s">
        <v>766</v>
      </c>
      <c r="X57" s="304" t="s">
        <v>767</v>
      </c>
      <c r="Y57" s="305">
        <v>99</v>
      </c>
      <c r="Z57" s="306">
        <v>184</v>
      </c>
      <c r="AA57" s="307">
        <v>255</v>
      </c>
      <c r="AB57"/>
      <c r="AC57" s="475"/>
      <c r="AD57" s="358" t="s">
        <v>768</v>
      </c>
      <c r="AE57" s="294" t="s">
        <v>769</v>
      </c>
      <c r="AF57" s="295">
        <v>230</v>
      </c>
      <c r="AG57" s="296">
        <v>230</v>
      </c>
      <c r="AH57" s="297">
        <v>151</v>
      </c>
      <c r="AI57"/>
      <c r="AJ57" s="476"/>
      <c r="AK57" s="310" t="s">
        <v>770</v>
      </c>
      <c r="AL57" s="294" t="s">
        <v>771</v>
      </c>
      <c r="AM57" s="295">
        <v>150</v>
      </c>
      <c r="AN57" s="296">
        <v>113</v>
      </c>
      <c r="AO57" s="297">
        <v>23</v>
      </c>
      <c r="AQ57" s="197">
        <v>1</v>
      </c>
    </row>
    <row r="58" spans="1:43" ht="21" customHeight="1">
      <c r="K58" s="477" t="s">
        <v>772</v>
      </c>
      <c r="L58" s="478" t="s">
        <v>773</v>
      </c>
      <c r="M58" s="479" t="s">
        <v>774</v>
      </c>
      <c r="N58" s="480" t="s">
        <v>775</v>
      </c>
      <c r="O58" s="481" t="s">
        <v>776</v>
      </c>
      <c r="P58" s="482" t="s">
        <v>777</v>
      </c>
      <c r="Q58" s="483" t="s">
        <v>778</v>
      </c>
      <c r="R58" s="484" t="s">
        <v>779</v>
      </c>
      <c r="S58" s="485" t="s">
        <v>780</v>
      </c>
      <c r="V58" s="486"/>
      <c r="W58" s="303" t="s">
        <v>781</v>
      </c>
      <c r="X58" s="304" t="s">
        <v>782</v>
      </c>
      <c r="Y58" s="305">
        <v>176</v>
      </c>
      <c r="Z58" s="306">
        <v>196</v>
      </c>
      <c r="AA58" s="307">
        <v>222</v>
      </c>
      <c r="AB58"/>
      <c r="AC58" s="487"/>
      <c r="AD58" s="358" t="s">
        <v>783</v>
      </c>
      <c r="AE58" s="294" t="s">
        <v>784</v>
      </c>
      <c r="AF58" s="295">
        <v>254</v>
      </c>
      <c r="AG58" s="296">
        <v>248</v>
      </c>
      <c r="AH58" s="297">
        <v>108</v>
      </c>
      <c r="AI58"/>
      <c r="AJ58" s="488"/>
      <c r="AK58" s="310" t="s">
        <v>785</v>
      </c>
      <c r="AL58" s="294" t="s">
        <v>786</v>
      </c>
      <c r="AM58" s="295">
        <v>133</v>
      </c>
      <c r="AN58" s="296">
        <v>109</v>
      </c>
      <c r="AO58" s="297">
        <v>77</v>
      </c>
      <c r="AQ58" s="197">
        <v>1</v>
      </c>
    </row>
    <row r="59" spans="1:43" ht="21" customHeight="1">
      <c r="K59" s="489" t="s">
        <v>787</v>
      </c>
      <c r="L59" s="490" t="s">
        <v>788</v>
      </c>
      <c r="M59" s="491" t="s">
        <v>789</v>
      </c>
      <c r="N59" s="492" t="s">
        <v>790</v>
      </c>
      <c r="O59" s="493" t="s">
        <v>791</v>
      </c>
      <c r="P59" s="494" t="s">
        <v>792</v>
      </c>
      <c r="Q59" s="495" t="s">
        <v>793</v>
      </c>
      <c r="R59" s="496" t="s">
        <v>794</v>
      </c>
      <c r="S59" s="497" t="s">
        <v>795</v>
      </c>
      <c r="V59" s="498"/>
      <c r="W59" s="324" t="s">
        <v>796</v>
      </c>
      <c r="X59" s="304" t="s">
        <v>797</v>
      </c>
      <c r="Y59" s="305">
        <v>119</v>
      </c>
      <c r="Z59" s="306">
        <v>181</v>
      </c>
      <c r="AA59" s="307">
        <v>254</v>
      </c>
      <c r="AB59"/>
      <c r="AC59" s="499"/>
      <c r="AD59" s="358" t="s">
        <v>798</v>
      </c>
      <c r="AE59" s="294" t="s">
        <v>799</v>
      </c>
      <c r="AF59" s="295">
        <v>255</v>
      </c>
      <c r="AG59" s="296">
        <v>255</v>
      </c>
      <c r="AH59" s="297">
        <v>107</v>
      </c>
      <c r="AI59"/>
      <c r="AJ59" s="500"/>
      <c r="AK59" s="310" t="s">
        <v>800</v>
      </c>
      <c r="AL59" s="294" t="s">
        <v>801</v>
      </c>
      <c r="AM59" s="295">
        <v>146</v>
      </c>
      <c r="AN59" s="296">
        <v>109</v>
      </c>
      <c r="AO59" s="297">
        <v>39</v>
      </c>
      <c r="AQ59" s="197">
        <v>1</v>
      </c>
    </row>
    <row r="60" spans="1:43" ht="21" customHeight="1">
      <c r="K60" s="501" t="s">
        <v>802</v>
      </c>
      <c r="L60" s="502" t="s">
        <v>803</v>
      </c>
      <c r="M60" s="503" t="s">
        <v>804</v>
      </c>
      <c r="N60" s="504" t="s">
        <v>805</v>
      </c>
      <c r="O60" s="505" t="s">
        <v>806</v>
      </c>
      <c r="P60" s="506" t="s">
        <v>807</v>
      </c>
      <c r="Q60" s="507" t="s">
        <v>808</v>
      </c>
      <c r="R60" s="508" t="s">
        <v>809</v>
      </c>
      <c r="S60" s="509" t="s">
        <v>810</v>
      </c>
      <c r="V60" s="510"/>
      <c r="W60" s="303"/>
      <c r="X60" s="304" t="s">
        <v>811</v>
      </c>
      <c r="Y60" s="305">
        <v>153</v>
      </c>
      <c r="Z60" s="306">
        <v>204</v>
      </c>
      <c r="AA60" s="307">
        <v>255</v>
      </c>
      <c r="AB60"/>
      <c r="AC60" s="511"/>
      <c r="AD60" s="293" t="s">
        <v>812</v>
      </c>
      <c r="AE60" s="294" t="s">
        <v>813</v>
      </c>
      <c r="AF60" s="295">
        <v>205</v>
      </c>
      <c r="AG60" s="296">
        <v>205</v>
      </c>
      <c r="AH60" s="297">
        <v>193</v>
      </c>
      <c r="AI60"/>
      <c r="AJ60" s="512"/>
      <c r="AK60" s="299" t="s">
        <v>814</v>
      </c>
      <c r="AL60" s="294" t="s">
        <v>815</v>
      </c>
      <c r="AM60" s="295">
        <v>142</v>
      </c>
      <c r="AN60" s="296">
        <v>107</v>
      </c>
      <c r="AO60" s="297">
        <v>35</v>
      </c>
      <c r="AQ60" s="197">
        <v>1</v>
      </c>
    </row>
    <row r="61" spans="1:43" ht="21" customHeight="1">
      <c r="A61" s="1"/>
      <c r="K61" s="513" t="s">
        <v>816</v>
      </c>
      <c r="L61" s="514" t="s">
        <v>817</v>
      </c>
      <c r="M61" s="515" t="s">
        <v>818</v>
      </c>
      <c r="N61" s="516" t="s">
        <v>819</v>
      </c>
      <c r="O61" s="517" t="s">
        <v>820</v>
      </c>
      <c r="P61" s="518" t="s">
        <v>821</v>
      </c>
      <c r="Q61" s="519" t="s">
        <v>822</v>
      </c>
      <c r="R61" s="520" t="s">
        <v>823</v>
      </c>
      <c r="S61" s="521" t="s">
        <v>824</v>
      </c>
      <c r="V61" s="522"/>
      <c r="W61" s="303" t="s">
        <v>825</v>
      </c>
      <c r="X61" s="304" t="s">
        <v>826</v>
      </c>
      <c r="Y61" s="305">
        <v>188</v>
      </c>
      <c r="Z61" s="306">
        <v>210</v>
      </c>
      <c r="AA61" s="307">
        <v>238</v>
      </c>
      <c r="AB61"/>
      <c r="AC61" s="523"/>
      <c r="AD61" s="358" t="s">
        <v>827</v>
      </c>
      <c r="AE61" s="294" t="s">
        <v>828</v>
      </c>
      <c r="AF61" s="295">
        <v>235</v>
      </c>
      <c r="AG61" s="296">
        <v>232</v>
      </c>
      <c r="AH61" s="297">
        <v>164</v>
      </c>
      <c r="AI61"/>
      <c r="AJ61" s="524"/>
      <c r="AK61" s="310" t="s">
        <v>829</v>
      </c>
      <c r="AL61" s="294" t="s">
        <v>830</v>
      </c>
      <c r="AM61" s="295">
        <v>130</v>
      </c>
      <c r="AN61" s="296">
        <v>102</v>
      </c>
      <c r="AO61" s="297">
        <v>68</v>
      </c>
      <c r="AP61" s="525"/>
      <c r="AQ61" s="197">
        <v>1</v>
      </c>
    </row>
    <row r="62" spans="1:43" ht="21" customHeight="1">
      <c r="A62" s="1"/>
      <c r="K62" s="526" t="s">
        <v>831</v>
      </c>
      <c r="L62" s="527" t="s">
        <v>832</v>
      </c>
      <c r="M62" s="528" t="s">
        <v>833</v>
      </c>
      <c r="N62" s="529" t="s">
        <v>834</v>
      </c>
      <c r="O62" s="530" t="s">
        <v>835</v>
      </c>
      <c r="P62" s="531" t="s">
        <v>836</v>
      </c>
      <c r="Q62" s="532" t="s">
        <v>837</v>
      </c>
      <c r="R62" s="533" t="s">
        <v>838</v>
      </c>
      <c r="S62" s="534" t="s">
        <v>839</v>
      </c>
      <c r="V62" s="535"/>
      <c r="W62" s="303" t="s">
        <v>840</v>
      </c>
      <c r="X62" s="304" t="s">
        <v>841</v>
      </c>
      <c r="Y62" s="305">
        <v>202</v>
      </c>
      <c r="Z62" s="306">
        <v>225</v>
      </c>
      <c r="AA62" s="307">
        <v>255</v>
      </c>
      <c r="AB62"/>
      <c r="AC62" s="536"/>
      <c r="AD62" s="293" t="s">
        <v>842</v>
      </c>
      <c r="AE62" s="294" t="s">
        <v>843</v>
      </c>
      <c r="AF62" s="295">
        <v>216</v>
      </c>
      <c r="AG62" s="296">
        <v>216</v>
      </c>
      <c r="AH62" s="297">
        <v>191</v>
      </c>
      <c r="AI62"/>
      <c r="AJ62" s="537"/>
      <c r="AK62" s="299" t="s">
        <v>844</v>
      </c>
      <c r="AL62" s="294" t="s">
        <v>845</v>
      </c>
      <c r="AM62" s="295">
        <v>139</v>
      </c>
      <c r="AN62" s="296">
        <v>105</v>
      </c>
      <c r="AO62" s="297">
        <v>20</v>
      </c>
      <c r="AQ62" s="197">
        <v>1</v>
      </c>
    </row>
    <row r="63" spans="1:43" ht="21" customHeight="1">
      <c r="A63" s="1"/>
      <c r="K63" s="538" t="s">
        <v>846</v>
      </c>
      <c r="L63" s="539" t="s">
        <v>847</v>
      </c>
      <c r="M63" s="540" t="s">
        <v>848</v>
      </c>
      <c r="N63" s="541" t="s">
        <v>849</v>
      </c>
      <c r="O63" s="542" t="s">
        <v>850</v>
      </c>
      <c r="P63" s="543" t="s">
        <v>851</v>
      </c>
      <c r="Q63" s="544" t="s">
        <v>852</v>
      </c>
      <c r="R63" s="545" t="s">
        <v>853</v>
      </c>
      <c r="S63" s="546" t="s">
        <v>854</v>
      </c>
      <c r="V63" s="547"/>
      <c r="W63" s="303" t="s">
        <v>855</v>
      </c>
      <c r="X63" s="304" t="s">
        <v>856</v>
      </c>
      <c r="Y63" s="305">
        <v>162</v>
      </c>
      <c r="Z63" s="306">
        <v>181</v>
      </c>
      <c r="AA63" s="307">
        <v>205</v>
      </c>
      <c r="AB63"/>
      <c r="AC63" s="548"/>
      <c r="AD63" s="293" t="s">
        <v>857</v>
      </c>
      <c r="AE63" s="294" t="s">
        <v>858</v>
      </c>
      <c r="AF63" s="295">
        <v>234</v>
      </c>
      <c r="AG63" s="296">
        <v>234</v>
      </c>
      <c r="AH63" s="297">
        <v>174</v>
      </c>
      <c r="AI63"/>
      <c r="AJ63" s="549"/>
      <c r="AK63" s="299" t="s">
        <v>859</v>
      </c>
      <c r="AL63" s="294" t="s">
        <v>860</v>
      </c>
      <c r="AM63" s="295">
        <v>139</v>
      </c>
      <c r="AN63" s="296">
        <v>101</v>
      </c>
      <c r="AO63" s="297">
        <v>8</v>
      </c>
      <c r="AQ63" s="197">
        <v>1</v>
      </c>
    </row>
    <row r="64" spans="1:43" ht="21" customHeight="1">
      <c r="A64" s="1"/>
      <c r="K64" s="550" t="s">
        <v>861</v>
      </c>
      <c r="L64" s="551" t="s">
        <v>862</v>
      </c>
      <c r="M64" s="552" t="s">
        <v>863</v>
      </c>
      <c r="N64" s="553" t="s">
        <v>864</v>
      </c>
      <c r="O64" s="554" t="s">
        <v>865</v>
      </c>
      <c r="P64" s="555" t="s">
        <v>866</v>
      </c>
      <c r="Q64" s="556" t="s">
        <v>867</v>
      </c>
      <c r="R64" s="557" t="s">
        <v>868</v>
      </c>
      <c r="S64" s="558" t="s">
        <v>869</v>
      </c>
      <c r="V64" s="559"/>
      <c r="W64" s="303" t="s">
        <v>870</v>
      </c>
      <c r="X64" s="304" t="s">
        <v>871</v>
      </c>
      <c r="Y64" s="305">
        <v>92</v>
      </c>
      <c r="Z64" s="306">
        <v>172</v>
      </c>
      <c r="AA64" s="307">
        <v>238</v>
      </c>
      <c r="AB64"/>
      <c r="AC64" s="560"/>
      <c r="AD64" s="293" t="s">
        <v>872</v>
      </c>
      <c r="AE64" s="294" t="s">
        <v>873</v>
      </c>
      <c r="AF64" s="295">
        <v>238</v>
      </c>
      <c r="AG64" s="296">
        <v>238</v>
      </c>
      <c r="AH64" s="297">
        <v>209</v>
      </c>
      <c r="AI64"/>
      <c r="AJ64" s="561"/>
      <c r="AK64" s="310" t="s">
        <v>874</v>
      </c>
      <c r="AL64" s="294" t="s">
        <v>875</v>
      </c>
      <c r="AM64" s="295">
        <v>120</v>
      </c>
      <c r="AN64" s="296">
        <v>94</v>
      </c>
      <c r="AO64" s="297">
        <v>47</v>
      </c>
      <c r="AQ64" s="197">
        <v>1</v>
      </c>
    </row>
    <row r="65" spans="1:43" ht="21" customHeight="1">
      <c r="A65" s="1"/>
      <c r="K65" s="562" t="s">
        <v>876</v>
      </c>
      <c r="L65" s="563" t="s">
        <v>877</v>
      </c>
      <c r="M65" s="564" t="s">
        <v>878</v>
      </c>
      <c r="N65" s="565" t="s">
        <v>879</v>
      </c>
      <c r="O65" s="566" t="s">
        <v>880</v>
      </c>
      <c r="P65" s="567" t="s">
        <v>881</v>
      </c>
      <c r="Q65" s="568" t="s">
        <v>882</v>
      </c>
      <c r="R65" s="569" t="s">
        <v>883</v>
      </c>
      <c r="S65" s="570" t="s">
        <v>884</v>
      </c>
      <c r="V65" s="571"/>
      <c r="W65" s="303"/>
      <c r="X65" s="304" t="s">
        <v>885</v>
      </c>
      <c r="Y65" s="305">
        <v>102</v>
      </c>
      <c r="Z65" s="306">
        <v>153</v>
      </c>
      <c r="AA65" s="307">
        <v>204</v>
      </c>
      <c r="AB65"/>
      <c r="AC65" s="572"/>
      <c r="AD65" s="293" t="s">
        <v>886</v>
      </c>
      <c r="AE65" s="294" t="s">
        <v>887</v>
      </c>
      <c r="AF65" s="295">
        <v>250</v>
      </c>
      <c r="AG65" s="296">
        <v>250</v>
      </c>
      <c r="AH65" s="297">
        <v>210</v>
      </c>
      <c r="AI65"/>
      <c r="AJ65" s="561"/>
      <c r="AK65" s="310" t="s">
        <v>888</v>
      </c>
      <c r="AL65" s="294" t="s">
        <v>875</v>
      </c>
      <c r="AM65" s="295">
        <v>120</v>
      </c>
      <c r="AN65" s="296">
        <v>94</v>
      </c>
      <c r="AO65" s="297">
        <v>47</v>
      </c>
      <c r="AQ65" s="197">
        <v>1</v>
      </c>
    </row>
    <row r="66" spans="1:43" ht="21" customHeight="1">
      <c r="A66" s="1"/>
      <c r="K66" s="573" t="s">
        <v>889</v>
      </c>
      <c r="L66" s="574" t="s">
        <v>890</v>
      </c>
      <c r="M66" s="575" t="s">
        <v>891</v>
      </c>
      <c r="N66" s="576" t="s">
        <v>892</v>
      </c>
      <c r="O66" s="577" t="s">
        <v>893</v>
      </c>
      <c r="P66" s="578" t="s">
        <v>894</v>
      </c>
      <c r="Q66" s="579" t="s">
        <v>895</v>
      </c>
      <c r="R66" s="580" t="s">
        <v>896</v>
      </c>
      <c r="S66" s="581" t="s">
        <v>897</v>
      </c>
      <c r="V66" s="582"/>
      <c r="W66" s="324" t="s">
        <v>898</v>
      </c>
      <c r="X66" s="304" t="s">
        <v>899</v>
      </c>
      <c r="Y66" s="305">
        <v>73</v>
      </c>
      <c r="Z66" s="306">
        <v>151</v>
      </c>
      <c r="AA66" s="307">
        <v>208</v>
      </c>
      <c r="AB66"/>
      <c r="AC66" s="583"/>
      <c r="AD66" s="293" t="s">
        <v>900</v>
      </c>
      <c r="AE66" s="294" t="s">
        <v>901</v>
      </c>
      <c r="AF66" s="295">
        <v>238</v>
      </c>
      <c r="AG66" s="296">
        <v>238</v>
      </c>
      <c r="AH66" s="297">
        <v>224</v>
      </c>
      <c r="AI66"/>
      <c r="AJ66" s="584"/>
      <c r="AK66" s="310" t="s">
        <v>902</v>
      </c>
      <c r="AL66" s="294" t="s">
        <v>903</v>
      </c>
      <c r="AM66" s="295">
        <v>108</v>
      </c>
      <c r="AN66" s="296">
        <v>84</v>
      </c>
      <c r="AO66" s="297">
        <v>30</v>
      </c>
      <c r="AQ66" s="197">
        <v>1</v>
      </c>
    </row>
    <row r="67" spans="1:43" ht="21" customHeight="1">
      <c r="A67" s="1"/>
      <c r="K67" s="585" t="s">
        <v>904</v>
      </c>
      <c r="L67" s="586" t="s">
        <v>905</v>
      </c>
      <c r="M67" s="587" t="s">
        <v>906</v>
      </c>
      <c r="N67" s="588" t="s">
        <v>907</v>
      </c>
      <c r="O67" s="589" t="s">
        <v>908</v>
      </c>
      <c r="P67" s="590" t="s">
        <v>909</v>
      </c>
      <c r="Q67" s="591" t="s">
        <v>910</v>
      </c>
      <c r="R67" s="592" t="s">
        <v>911</v>
      </c>
      <c r="S67" s="593" t="s">
        <v>912</v>
      </c>
      <c r="V67" s="594"/>
      <c r="W67" s="303" t="s">
        <v>913</v>
      </c>
      <c r="X67" s="304" t="s">
        <v>914</v>
      </c>
      <c r="Y67" s="305">
        <v>79</v>
      </c>
      <c r="Z67" s="306">
        <v>148</v>
      </c>
      <c r="AA67" s="307">
        <v>205</v>
      </c>
      <c r="AB67"/>
      <c r="AC67" s="595"/>
      <c r="AD67" s="293" t="s">
        <v>915</v>
      </c>
      <c r="AE67" s="294" t="s">
        <v>916</v>
      </c>
      <c r="AF67" s="295">
        <v>245</v>
      </c>
      <c r="AG67" s="296">
        <v>245</v>
      </c>
      <c r="AH67" s="297">
        <v>220</v>
      </c>
      <c r="AI67"/>
      <c r="AJ67" s="596"/>
      <c r="AK67" s="310" t="s">
        <v>917</v>
      </c>
      <c r="AL67" s="294" t="s">
        <v>918</v>
      </c>
      <c r="AM67" s="295">
        <v>78</v>
      </c>
      <c r="AN67" s="296">
        <v>61</v>
      </c>
      <c r="AO67" s="297">
        <v>40</v>
      </c>
      <c r="AQ67" s="197">
        <v>1</v>
      </c>
    </row>
    <row r="68" spans="1:43" ht="21" customHeight="1">
      <c r="A68" s="1"/>
      <c r="K68" s="597" t="s">
        <v>919</v>
      </c>
      <c r="L68" s="598" t="s">
        <v>920</v>
      </c>
      <c r="M68" s="599" t="s">
        <v>921</v>
      </c>
      <c r="N68" s="600" t="s">
        <v>922</v>
      </c>
      <c r="O68" s="601" t="s">
        <v>923</v>
      </c>
      <c r="P68" s="602" t="s">
        <v>924</v>
      </c>
      <c r="Q68" s="603" t="s">
        <v>925</v>
      </c>
      <c r="R68" s="604" t="s">
        <v>926</v>
      </c>
      <c r="S68" s="605" t="s">
        <v>927</v>
      </c>
      <c r="V68" s="606"/>
      <c r="W68" s="324" t="s">
        <v>928</v>
      </c>
      <c r="X68" s="304" t="s">
        <v>929</v>
      </c>
      <c r="Y68" s="305">
        <v>30</v>
      </c>
      <c r="Z68" s="306">
        <v>127</v>
      </c>
      <c r="AA68" s="307">
        <v>203</v>
      </c>
      <c r="AB68"/>
      <c r="AC68" s="607"/>
      <c r="AD68" s="358" t="s">
        <v>930</v>
      </c>
      <c r="AE68" s="294" t="s">
        <v>931</v>
      </c>
      <c r="AF68" s="295">
        <v>255</v>
      </c>
      <c r="AG68" s="296">
        <v>255</v>
      </c>
      <c r="AH68" s="297">
        <v>212</v>
      </c>
      <c r="AI68"/>
      <c r="AJ68" s="608"/>
      <c r="AK68" s="310" t="s">
        <v>932</v>
      </c>
      <c r="AL68" s="294" t="s">
        <v>933</v>
      </c>
      <c r="AM68" s="295">
        <v>59</v>
      </c>
      <c r="AN68" s="296">
        <v>49</v>
      </c>
      <c r="AO68" s="297">
        <v>33</v>
      </c>
      <c r="AQ68" s="197">
        <v>1</v>
      </c>
    </row>
    <row r="69" spans="1:43" ht="21" customHeight="1">
      <c r="A69" s="1"/>
      <c r="K69" s="609" t="s">
        <v>934</v>
      </c>
      <c r="L69" s="610" t="s">
        <v>935</v>
      </c>
      <c r="M69" s="611" t="s">
        <v>936</v>
      </c>
      <c r="N69" s="612" t="s">
        <v>937</v>
      </c>
      <c r="O69" s="613" t="s">
        <v>938</v>
      </c>
      <c r="P69" s="614" t="s">
        <v>939</v>
      </c>
      <c r="Q69" s="615" t="s">
        <v>940</v>
      </c>
      <c r="R69" s="616" t="s">
        <v>941</v>
      </c>
      <c r="S69" s="617" t="s">
        <v>942</v>
      </c>
      <c r="V69" s="618"/>
      <c r="W69" s="303" t="s">
        <v>692</v>
      </c>
      <c r="X69" s="304" t="s">
        <v>943</v>
      </c>
      <c r="Y69" s="305">
        <v>70</v>
      </c>
      <c r="Z69" s="306">
        <v>130</v>
      </c>
      <c r="AA69" s="307">
        <v>180</v>
      </c>
      <c r="AB69"/>
      <c r="AC69" s="619"/>
      <c r="AD69" s="358" t="s">
        <v>944</v>
      </c>
      <c r="AE69" s="294" t="s">
        <v>945</v>
      </c>
      <c r="AF69" s="295">
        <v>254</v>
      </c>
      <c r="AG69" s="296">
        <v>254</v>
      </c>
      <c r="AH69" s="297">
        <v>224</v>
      </c>
      <c r="AI69"/>
      <c r="AJ69" s="620"/>
      <c r="AK69" s="310" t="s">
        <v>946</v>
      </c>
      <c r="AL69" s="294" t="s">
        <v>947</v>
      </c>
      <c r="AM69" s="295">
        <v>55</v>
      </c>
      <c r="AN69" s="296">
        <v>47</v>
      </c>
      <c r="AO69" s="297">
        <v>37</v>
      </c>
      <c r="AQ69" s="197">
        <v>1</v>
      </c>
    </row>
    <row r="70" spans="1:43" ht="21" customHeight="1">
      <c r="A70" s="1"/>
      <c r="K70" s="621" t="s">
        <v>948</v>
      </c>
      <c r="L70" s="622" t="s">
        <v>949</v>
      </c>
      <c r="M70" s="623" t="s">
        <v>950</v>
      </c>
      <c r="N70" s="624" t="s">
        <v>951</v>
      </c>
      <c r="O70" s="625" t="s">
        <v>952</v>
      </c>
      <c r="P70" s="626" t="s">
        <v>953</v>
      </c>
      <c r="Q70" s="627" t="s">
        <v>954</v>
      </c>
      <c r="R70" s="628" t="s">
        <v>955</v>
      </c>
      <c r="S70" s="629" t="s">
        <v>956</v>
      </c>
      <c r="V70" s="630"/>
      <c r="W70" s="324" t="s">
        <v>957</v>
      </c>
      <c r="X70" s="304" t="s">
        <v>958</v>
      </c>
      <c r="Y70" s="305">
        <v>53</v>
      </c>
      <c r="Z70" s="306">
        <v>122</v>
      </c>
      <c r="AA70" s="307">
        <v>183</v>
      </c>
      <c r="AB70"/>
      <c r="AC70" s="631"/>
      <c r="AD70" s="293" t="s">
        <v>959</v>
      </c>
      <c r="AE70" s="294" t="s">
        <v>960</v>
      </c>
      <c r="AF70" s="295">
        <v>255</v>
      </c>
      <c r="AG70" s="296">
        <v>255</v>
      </c>
      <c r="AH70" s="297">
        <v>224</v>
      </c>
      <c r="AI70"/>
      <c r="AJ70" s="632"/>
      <c r="AK70" s="310" t="s">
        <v>961</v>
      </c>
      <c r="AL70" s="294" t="s">
        <v>962</v>
      </c>
      <c r="AM70" s="295">
        <v>237</v>
      </c>
      <c r="AN70" s="296">
        <v>211</v>
      </c>
      <c r="AO70" s="297">
        <v>140</v>
      </c>
      <c r="AQ70" s="197">
        <v>1</v>
      </c>
    </row>
    <row r="71" spans="1:43" ht="21" customHeight="1">
      <c r="A71" s="1"/>
      <c r="K71" s="633" t="s">
        <v>963</v>
      </c>
      <c r="L71" s="634" t="s">
        <v>964</v>
      </c>
      <c r="M71" s="635" t="s">
        <v>965</v>
      </c>
      <c r="N71" s="636" t="s">
        <v>966</v>
      </c>
      <c r="O71" s="637" t="s">
        <v>967</v>
      </c>
      <c r="P71" s="638" t="s">
        <v>968</v>
      </c>
      <c r="Q71" s="639" t="s">
        <v>969</v>
      </c>
      <c r="R71" s="640" t="s">
        <v>970</v>
      </c>
      <c r="S71" s="641" t="s">
        <v>971</v>
      </c>
      <c r="V71" s="642"/>
      <c r="W71" s="324" t="s">
        <v>972</v>
      </c>
      <c r="X71" s="304" t="s">
        <v>973</v>
      </c>
      <c r="Y71" s="305">
        <v>86</v>
      </c>
      <c r="Z71" s="306">
        <v>115</v>
      </c>
      <c r="AA71" s="307">
        <v>154</v>
      </c>
      <c r="AB71"/>
      <c r="AC71" s="643"/>
      <c r="AD71" s="358" t="s">
        <v>974</v>
      </c>
      <c r="AE71" s="294" t="s">
        <v>975</v>
      </c>
      <c r="AF71" s="295">
        <v>254</v>
      </c>
      <c r="AG71" s="296">
        <v>254</v>
      </c>
      <c r="AH71" s="297">
        <v>226</v>
      </c>
      <c r="AI71"/>
      <c r="AJ71" s="644"/>
      <c r="AK71" s="310" t="s">
        <v>976</v>
      </c>
      <c r="AL71" s="294" t="s">
        <v>977</v>
      </c>
      <c r="AM71" s="295">
        <v>224</v>
      </c>
      <c r="AN71" s="296">
        <v>205</v>
      </c>
      <c r="AO71" s="297">
        <v>169</v>
      </c>
      <c r="AQ71" s="197">
        <v>1</v>
      </c>
    </row>
    <row r="72" spans="1:43" ht="21" customHeight="1">
      <c r="A72" s="1"/>
      <c r="K72" s="645" t="s">
        <v>978</v>
      </c>
      <c r="L72" s="646" t="s">
        <v>979</v>
      </c>
      <c r="M72" s="647" t="s">
        <v>980</v>
      </c>
      <c r="N72" s="648" t="s">
        <v>981</v>
      </c>
      <c r="O72" s="649" t="s">
        <v>982</v>
      </c>
      <c r="P72" s="650" t="s">
        <v>983</v>
      </c>
      <c r="Q72" s="651" t="s">
        <v>984</v>
      </c>
      <c r="R72" s="652" t="s">
        <v>985</v>
      </c>
      <c r="S72" s="653" t="s">
        <v>986</v>
      </c>
      <c r="V72" s="654"/>
      <c r="W72" s="303" t="s">
        <v>987</v>
      </c>
      <c r="X72" s="304" t="s">
        <v>988</v>
      </c>
      <c r="Y72" s="305">
        <v>110</v>
      </c>
      <c r="Z72" s="306">
        <v>123</v>
      </c>
      <c r="AA72" s="307">
        <v>139</v>
      </c>
      <c r="AB72"/>
      <c r="AC72" s="655"/>
      <c r="AD72" s="293" t="s">
        <v>930</v>
      </c>
      <c r="AE72" s="294" t="s">
        <v>989</v>
      </c>
      <c r="AF72" s="295">
        <v>255</v>
      </c>
      <c r="AG72" s="296">
        <v>255</v>
      </c>
      <c r="AH72" s="297">
        <v>240</v>
      </c>
      <c r="AI72"/>
      <c r="AJ72" s="656"/>
      <c r="AK72" s="299" t="s">
        <v>990</v>
      </c>
      <c r="AL72" s="294" t="s">
        <v>991</v>
      </c>
      <c r="AM72" s="295">
        <v>238</v>
      </c>
      <c r="AN72" s="296">
        <v>216</v>
      </c>
      <c r="AO72" s="297">
        <v>174</v>
      </c>
      <c r="AQ72" s="197">
        <v>1</v>
      </c>
    </row>
    <row r="73" spans="1:43" ht="21" customHeight="1">
      <c r="A73" s="1"/>
      <c r="K73" s="657" t="s">
        <v>992</v>
      </c>
      <c r="L73" s="658" t="s">
        <v>993</v>
      </c>
      <c r="M73" s="659" t="s">
        <v>994</v>
      </c>
      <c r="N73" s="660" t="s">
        <v>995</v>
      </c>
      <c r="O73" s="661" t="s">
        <v>996</v>
      </c>
      <c r="P73" s="662" t="s">
        <v>997</v>
      </c>
      <c r="Q73" s="663" t="s">
        <v>998</v>
      </c>
      <c r="R73" s="664" t="s">
        <v>999</v>
      </c>
      <c r="S73" s="665" t="s">
        <v>1000</v>
      </c>
      <c r="V73" s="666"/>
      <c r="W73" s="324" t="s">
        <v>1001</v>
      </c>
      <c r="X73" s="304" t="s">
        <v>1002</v>
      </c>
      <c r="Y73" s="305">
        <v>0</v>
      </c>
      <c r="Z73" s="306">
        <v>103</v>
      </c>
      <c r="AA73" s="307">
        <v>165</v>
      </c>
      <c r="AB73"/>
      <c r="AC73" s="667"/>
      <c r="AD73" s="358" t="s">
        <v>1003</v>
      </c>
      <c r="AE73" s="294" t="s">
        <v>1004</v>
      </c>
      <c r="AF73" s="295">
        <v>233</v>
      </c>
      <c r="AG73" s="296">
        <v>228</v>
      </c>
      <c r="AH73" s="297">
        <v>80</v>
      </c>
      <c r="AI73"/>
      <c r="AJ73" s="668"/>
      <c r="AK73" s="299" t="s">
        <v>13</v>
      </c>
      <c r="AL73" s="294" t="s">
        <v>1005</v>
      </c>
      <c r="AM73" s="295">
        <v>245</v>
      </c>
      <c r="AN73" s="296">
        <v>222</v>
      </c>
      <c r="AO73" s="297">
        <v>179</v>
      </c>
      <c r="AQ73" s="197">
        <v>1</v>
      </c>
    </row>
    <row r="74" spans="1:43" ht="21" customHeight="1">
      <c r="A74" s="1"/>
      <c r="K74" s="669" t="s">
        <v>1006</v>
      </c>
      <c r="L74" s="670" t="s">
        <v>1007</v>
      </c>
      <c r="M74" s="671" t="s">
        <v>1008</v>
      </c>
      <c r="N74" s="672" t="s">
        <v>1009</v>
      </c>
      <c r="O74" s="673" t="s">
        <v>1010</v>
      </c>
      <c r="P74" s="674" t="s">
        <v>1011</v>
      </c>
      <c r="Q74" s="675" t="s">
        <v>1012</v>
      </c>
      <c r="R74" s="676" t="s">
        <v>1013</v>
      </c>
      <c r="S74" s="677" t="s">
        <v>1014</v>
      </c>
      <c r="V74" s="678"/>
      <c r="W74" s="324" t="s">
        <v>1015</v>
      </c>
      <c r="X74" s="304" t="s">
        <v>1016</v>
      </c>
      <c r="Y74" s="305">
        <v>67</v>
      </c>
      <c r="Z74" s="306">
        <v>107</v>
      </c>
      <c r="AA74" s="307">
        <v>149</v>
      </c>
      <c r="AB74"/>
      <c r="AC74" s="679"/>
      <c r="AD74" s="293" t="s">
        <v>609</v>
      </c>
      <c r="AE74" s="294" t="s">
        <v>1017</v>
      </c>
      <c r="AF74" s="295">
        <v>219</v>
      </c>
      <c r="AG74" s="296">
        <v>219</v>
      </c>
      <c r="AH74" s="297">
        <v>112</v>
      </c>
      <c r="AI74"/>
      <c r="AJ74" s="680"/>
      <c r="AK74" s="299" t="s">
        <v>1018</v>
      </c>
      <c r="AL74" s="294" t="s">
        <v>1019</v>
      </c>
      <c r="AM74" s="295">
        <v>255</v>
      </c>
      <c r="AN74" s="296">
        <v>228</v>
      </c>
      <c r="AO74" s="297">
        <v>181</v>
      </c>
      <c r="AQ74" s="197">
        <v>1</v>
      </c>
    </row>
    <row r="75" spans="1:43" ht="21" customHeight="1">
      <c r="A75" s="1"/>
      <c r="K75" s="681" t="s">
        <v>1020</v>
      </c>
      <c r="L75" s="682" t="s">
        <v>1021</v>
      </c>
      <c r="M75" s="683" t="s">
        <v>1022</v>
      </c>
      <c r="N75" s="684" t="s">
        <v>1023</v>
      </c>
      <c r="O75" s="685" t="s">
        <v>1024</v>
      </c>
      <c r="P75" s="686" t="s">
        <v>1025</v>
      </c>
      <c r="Q75" s="687" t="s">
        <v>1026</v>
      </c>
      <c r="R75" s="688" t="s">
        <v>1027</v>
      </c>
      <c r="S75" s="689" t="s">
        <v>1028</v>
      </c>
      <c r="V75" s="690"/>
      <c r="W75" s="303"/>
      <c r="X75" s="304" t="s">
        <v>1029</v>
      </c>
      <c r="Y75" s="305">
        <v>51</v>
      </c>
      <c r="Z75" s="306">
        <v>102</v>
      </c>
      <c r="AA75" s="307">
        <v>153</v>
      </c>
      <c r="AB75"/>
      <c r="AC75" s="691"/>
      <c r="AD75" s="293" t="s">
        <v>1030</v>
      </c>
      <c r="AE75" s="294" t="s">
        <v>1031</v>
      </c>
      <c r="AF75" s="295">
        <v>238</v>
      </c>
      <c r="AG75" s="296">
        <v>238</v>
      </c>
      <c r="AH75" s="297">
        <v>0</v>
      </c>
      <c r="AI75"/>
      <c r="AJ75" s="692"/>
      <c r="AK75" s="299" t="s">
        <v>1032</v>
      </c>
      <c r="AL75" s="294" t="s">
        <v>1033</v>
      </c>
      <c r="AM75" s="295">
        <v>255</v>
      </c>
      <c r="AN75" s="296">
        <v>231</v>
      </c>
      <c r="AO75" s="297">
        <v>186</v>
      </c>
      <c r="AQ75" s="197">
        <v>1</v>
      </c>
    </row>
    <row r="76" spans="1:43" ht="21" customHeight="1">
      <c r="A76" s="1"/>
      <c r="K76" s="693" t="s">
        <v>1034</v>
      </c>
      <c r="L76" s="694" t="s">
        <v>1035</v>
      </c>
      <c r="M76" s="695" t="s">
        <v>1036</v>
      </c>
      <c r="N76" s="696" t="s">
        <v>1037</v>
      </c>
      <c r="O76" s="697" t="s">
        <v>1038</v>
      </c>
      <c r="P76" s="698" t="s">
        <v>1039</v>
      </c>
      <c r="Q76" s="699" t="s">
        <v>1040</v>
      </c>
      <c r="R76" s="700" t="s">
        <v>1041</v>
      </c>
      <c r="S76" s="701" t="s">
        <v>1042</v>
      </c>
      <c r="V76" s="702"/>
      <c r="W76" s="303" t="s">
        <v>1043</v>
      </c>
      <c r="X76" s="304" t="s">
        <v>1044</v>
      </c>
      <c r="Y76" s="305">
        <v>54</v>
      </c>
      <c r="Z76" s="306">
        <v>100</v>
      </c>
      <c r="AA76" s="307">
        <v>139</v>
      </c>
      <c r="AB76"/>
      <c r="AC76" s="703"/>
      <c r="AD76" s="358" t="s">
        <v>1045</v>
      </c>
      <c r="AE76" s="294" t="s">
        <v>1046</v>
      </c>
      <c r="AF76" s="295">
        <v>179</v>
      </c>
      <c r="AG76" s="296">
        <v>177</v>
      </c>
      <c r="AH76" s="297">
        <v>145</v>
      </c>
      <c r="AI76"/>
      <c r="AJ76" s="704"/>
      <c r="AK76" s="299" t="s">
        <v>1047</v>
      </c>
      <c r="AL76" s="294" t="s">
        <v>1048</v>
      </c>
      <c r="AM76" s="295">
        <v>255</v>
      </c>
      <c r="AN76" s="296">
        <v>235</v>
      </c>
      <c r="AO76" s="297">
        <v>205</v>
      </c>
      <c r="AQ76" s="197">
        <v>1</v>
      </c>
    </row>
    <row r="77" spans="1:43" ht="21" customHeight="1">
      <c r="A77" s="1"/>
      <c r="K77" s="705" t="s">
        <v>1049</v>
      </c>
      <c r="L77" s="706" t="s">
        <v>1050</v>
      </c>
      <c r="M77" s="707" t="s">
        <v>1051</v>
      </c>
      <c r="N77" s="708" t="s">
        <v>1052</v>
      </c>
      <c r="O77" s="709" t="s">
        <v>1053</v>
      </c>
      <c r="P77" s="710" t="s">
        <v>1054</v>
      </c>
      <c r="Q77" s="711" t="s">
        <v>1055</v>
      </c>
      <c r="R77" s="712" t="s">
        <v>1056</v>
      </c>
      <c r="S77" s="713" t="s">
        <v>1057</v>
      </c>
      <c r="V77" s="714"/>
      <c r="W77" s="324" t="s">
        <v>1058</v>
      </c>
      <c r="X77" s="304" t="s">
        <v>1059</v>
      </c>
      <c r="Y77" s="305">
        <v>0</v>
      </c>
      <c r="Z77" s="306">
        <v>65</v>
      </c>
      <c r="AA77" s="307">
        <v>106</v>
      </c>
      <c r="AB77"/>
      <c r="AC77" s="715"/>
      <c r="AD77" s="293" t="s">
        <v>1060</v>
      </c>
      <c r="AE77" s="294" t="s">
        <v>1061</v>
      </c>
      <c r="AF77" s="295">
        <v>217</v>
      </c>
      <c r="AG77" s="296">
        <v>217</v>
      </c>
      <c r="AH77" s="297">
        <v>25</v>
      </c>
      <c r="AI77"/>
      <c r="AJ77" s="716"/>
      <c r="AK77" s="310" t="s">
        <v>1062</v>
      </c>
      <c r="AL77" s="294" t="s">
        <v>1063</v>
      </c>
      <c r="AM77" s="295">
        <v>255</v>
      </c>
      <c r="AN77" s="296">
        <v>239</v>
      </c>
      <c r="AO77" s="297">
        <v>213</v>
      </c>
      <c r="AQ77" s="197">
        <v>1</v>
      </c>
    </row>
    <row r="78" spans="1:43" ht="21" customHeight="1">
      <c r="A78" s="1"/>
      <c r="K78" s="717" t="s">
        <v>1064</v>
      </c>
      <c r="L78" s="718" t="s">
        <v>1065</v>
      </c>
      <c r="M78" s="719" t="s">
        <v>1066</v>
      </c>
      <c r="N78" s="720" t="s">
        <v>1067</v>
      </c>
      <c r="O78" s="721" t="s">
        <v>1068</v>
      </c>
      <c r="P78" s="722" t="s">
        <v>1069</v>
      </c>
      <c r="Q78" s="723" t="s">
        <v>1070</v>
      </c>
      <c r="R78" s="724" t="s">
        <v>1071</v>
      </c>
      <c r="S78" s="725" t="s">
        <v>1072</v>
      </c>
      <c r="V78" s="726"/>
      <c r="W78" s="324" t="s">
        <v>1073</v>
      </c>
      <c r="X78" s="304" t="s">
        <v>1074</v>
      </c>
      <c r="Y78" s="305">
        <v>0</v>
      </c>
      <c r="Z78" s="306">
        <v>48</v>
      </c>
      <c r="AA78" s="307">
        <v>78</v>
      </c>
      <c r="AB78"/>
      <c r="AC78" s="727"/>
      <c r="AD78" s="358" t="s">
        <v>1075</v>
      </c>
      <c r="AE78" s="294" t="s">
        <v>1076</v>
      </c>
      <c r="AF78" s="295">
        <v>205</v>
      </c>
      <c r="AG78" s="296">
        <v>205</v>
      </c>
      <c r="AH78" s="297">
        <v>13</v>
      </c>
      <c r="AI78"/>
      <c r="AJ78" s="728"/>
      <c r="AK78" s="299" t="s">
        <v>1077</v>
      </c>
      <c r="AL78" s="294" t="s">
        <v>1078</v>
      </c>
      <c r="AM78" s="295">
        <v>253</v>
      </c>
      <c r="AN78" s="296">
        <v>245</v>
      </c>
      <c r="AO78" s="297">
        <v>230</v>
      </c>
      <c r="AQ78" s="197">
        <v>1</v>
      </c>
    </row>
    <row r="79" spans="1:43" ht="21" customHeight="1">
      <c r="A79" s="1"/>
      <c r="K79" s="729" t="s">
        <v>1079</v>
      </c>
      <c r="L79" s="730" t="s">
        <v>1080</v>
      </c>
      <c r="M79" s="731" t="s">
        <v>1081</v>
      </c>
      <c r="N79" s="732" t="s">
        <v>1082</v>
      </c>
      <c r="O79" s="733" t="s">
        <v>1083</v>
      </c>
      <c r="P79" s="734" t="s">
        <v>1084</v>
      </c>
      <c r="Q79" s="735" t="s">
        <v>1085</v>
      </c>
      <c r="R79" s="736" t="s">
        <v>1086</v>
      </c>
      <c r="S79" s="737" t="s">
        <v>1087</v>
      </c>
      <c r="V79" s="738"/>
      <c r="W79" s="324" t="s">
        <v>1088</v>
      </c>
      <c r="X79" s="304" t="s">
        <v>1089</v>
      </c>
      <c r="Y79" s="305">
        <v>180</v>
      </c>
      <c r="Z79" s="306">
        <v>188</v>
      </c>
      <c r="AA79" s="307">
        <v>192</v>
      </c>
      <c r="AB79"/>
      <c r="AC79" s="739"/>
      <c r="AD79" s="293" t="s">
        <v>1090</v>
      </c>
      <c r="AE79" s="294" t="s">
        <v>1091</v>
      </c>
      <c r="AF79" s="295">
        <v>205</v>
      </c>
      <c r="AG79" s="296">
        <v>205</v>
      </c>
      <c r="AH79" s="297">
        <v>0</v>
      </c>
      <c r="AI79"/>
      <c r="AJ79" s="740"/>
      <c r="AK79" s="299" t="s">
        <v>1092</v>
      </c>
      <c r="AL79" s="294" t="s">
        <v>1093</v>
      </c>
      <c r="AM79" s="295">
        <v>255</v>
      </c>
      <c r="AN79" s="296">
        <v>250</v>
      </c>
      <c r="AO79" s="297">
        <v>240</v>
      </c>
      <c r="AQ79" s="197">
        <v>1</v>
      </c>
    </row>
    <row r="80" spans="1:43" ht="21" customHeight="1">
      <c r="K80" s="741" t="s">
        <v>1094</v>
      </c>
      <c r="L80" s="742" t="s">
        <v>1095</v>
      </c>
      <c r="M80" s="743" t="s">
        <v>1096</v>
      </c>
      <c r="N80" s="744" t="s">
        <v>1097</v>
      </c>
      <c r="O80" s="745" t="s">
        <v>1098</v>
      </c>
      <c r="P80" s="746" t="s">
        <v>1099</v>
      </c>
      <c r="Q80" s="747" t="s">
        <v>1100</v>
      </c>
      <c r="R80" s="748" t="s">
        <v>1101</v>
      </c>
      <c r="S80" s="749" t="s">
        <v>1102</v>
      </c>
      <c r="V80" s="750"/>
      <c r="W80" s="324" t="s">
        <v>436</v>
      </c>
      <c r="X80" s="304" t="s">
        <v>1103</v>
      </c>
      <c r="Y80" s="305">
        <v>116</v>
      </c>
      <c r="Z80" s="306">
        <v>208</v>
      </c>
      <c r="AA80" s="307">
        <v>241</v>
      </c>
      <c r="AB80"/>
      <c r="AC80" s="751"/>
      <c r="AD80" s="293" t="s">
        <v>1104</v>
      </c>
      <c r="AE80" s="294" t="s">
        <v>1105</v>
      </c>
      <c r="AF80" s="295">
        <v>139</v>
      </c>
      <c r="AG80" s="296">
        <v>139</v>
      </c>
      <c r="AH80" s="297">
        <v>131</v>
      </c>
      <c r="AI80"/>
      <c r="AJ80" s="752"/>
      <c r="AK80" s="310" t="s">
        <v>1106</v>
      </c>
      <c r="AL80" s="294" t="s">
        <v>1107</v>
      </c>
      <c r="AM80" s="295">
        <v>252</v>
      </c>
      <c r="AN80" s="296">
        <v>210</v>
      </c>
      <c r="AO80" s="297">
        <v>28</v>
      </c>
      <c r="AQ80" s="197">
        <v>1</v>
      </c>
    </row>
    <row r="81" spans="11:43" ht="21" customHeight="1">
      <c r="K81" s="753" t="s">
        <v>1108</v>
      </c>
      <c r="L81" s="754" t="s">
        <v>1109</v>
      </c>
      <c r="M81" s="755" t="s">
        <v>1110</v>
      </c>
      <c r="N81" s="756" t="s">
        <v>1111</v>
      </c>
      <c r="O81" s="757" t="s">
        <v>1112</v>
      </c>
      <c r="P81" s="758" t="s">
        <v>1113</v>
      </c>
      <c r="Q81" s="759" t="s">
        <v>1114</v>
      </c>
      <c r="R81" s="760" t="s">
        <v>1115</v>
      </c>
      <c r="S81" s="761" t="s">
        <v>1116</v>
      </c>
      <c r="V81" s="762"/>
      <c r="W81" s="303" t="s">
        <v>615</v>
      </c>
      <c r="X81" s="304" t="s">
        <v>1117</v>
      </c>
      <c r="Y81" s="305">
        <v>135</v>
      </c>
      <c r="Z81" s="306">
        <v>206</v>
      </c>
      <c r="AA81" s="307">
        <v>235</v>
      </c>
      <c r="AB81"/>
      <c r="AC81" s="763"/>
      <c r="AD81" s="358" t="s">
        <v>1118</v>
      </c>
      <c r="AE81" s="294" t="s">
        <v>1119</v>
      </c>
      <c r="AF81" s="295">
        <v>132</v>
      </c>
      <c r="AG81" s="296">
        <v>132</v>
      </c>
      <c r="AH81" s="297">
        <v>130</v>
      </c>
      <c r="AI81"/>
      <c r="AJ81" s="764"/>
      <c r="AK81" s="310" t="s">
        <v>1120</v>
      </c>
      <c r="AL81" s="294" t="s">
        <v>1121</v>
      </c>
      <c r="AM81" s="295">
        <v>226</v>
      </c>
      <c r="AN81" s="296">
        <v>188</v>
      </c>
      <c r="AO81" s="297">
        <v>116</v>
      </c>
      <c r="AQ81" s="197">
        <v>1</v>
      </c>
    </row>
    <row r="82" spans="11:43" ht="21" customHeight="1">
      <c r="K82" s="765" t="s">
        <v>1122</v>
      </c>
      <c r="L82" s="766" t="s">
        <v>1123</v>
      </c>
      <c r="M82" s="767" t="s">
        <v>1124</v>
      </c>
      <c r="N82" s="768" t="s">
        <v>1125</v>
      </c>
      <c r="O82" s="769" t="s">
        <v>1126</v>
      </c>
      <c r="P82" s="770" t="s">
        <v>1127</v>
      </c>
      <c r="Q82" s="771" t="s">
        <v>1128</v>
      </c>
      <c r="R82" s="772" t="s">
        <v>1129</v>
      </c>
      <c r="S82" s="773" t="s">
        <v>1130</v>
      </c>
      <c r="V82" s="774"/>
      <c r="W82" s="303" t="s">
        <v>1131</v>
      </c>
      <c r="X82" s="304" t="s">
        <v>1132</v>
      </c>
      <c r="Y82" s="305">
        <v>164</v>
      </c>
      <c r="Z82" s="306">
        <v>211</v>
      </c>
      <c r="AA82" s="307">
        <v>238</v>
      </c>
      <c r="AB82"/>
      <c r="AC82" s="775"/>
      <c r="AD82" s="293" t="s">
        <v>1133</v>
      </c>
      <c r="AE82" s="294" t="s">
        <v>1134</v>
      </c>
      <c r="AF82" s="295">
        <v>139</v>
      </c>
      <c r="AG82" s="296">
        <v>139</v>
      </c>
      <c r="AH82" s="297">
        <v>122</v>
      </c>
      <c r="AI82"/>
      <c r="AJ82" s="776"/>
      <c r="AK82" s="299" t="s">
        <v>1135</v>
      </c>
      <c r="AL82" s="294" t="s">
        <v>1136</v>
      </c>
      <c r="AM82" s="295">
        <v>205</v>
      </c>
      <c r="AN82" s="296">
        <v>186</v>
      </c>
      <c r="AO82" s="297">
        <v>150</v>
      </c>
      <c r="AQ82" s="197">
        <v>1</v>
      </c>
    </row>
    <row r="83" spans="11:43" ht="21" customHeight="1">
      <c r="K83" s="777" t="s">
        <v>1137</v>
      </c>
      <c r="L83" s="778" t="s">
        <v>1138</v>
      </c>
      <c r="M83" s="779" t="s">
        <v>1139</v>
      </c>
      <c r="N83" s="780" t="s">
        <v>1140</v>
      </c>
      <c r="O83" s="781" t="s">
        <v>1141</v>
      </c>
      <c r="P83" s="782" t="s">
        <v>1142</v>
      </c>
      <c r="Q83" s="783" t="s">
        <v>1143</v>
      </c>
      <c r="R83" s="784" t="s">
        <v>1144</v>
      </c>
      <c r="S83" s="785" t="s">
        <v>1145</v>
      </c>
      <c r="V83" s="786"/>
      <c r="W83" s="324" t="s">
        <v>1146</v>
      </c>
      <c r="X83" s="304" t="s">
        <v>1147</v>
      </c>
      <c r="Y83" s="305">
        <v>187</v>
      </c>
      <c r="Z83" s="306">
        <v>210</v>
      </c>
      <c r="AA83" s="307">
        <v>225</v>
      </c>
      <c r="AB83"/>
      <c r="AC83" s="787"/>
      <c r="AD83" s="358" t="s">
        <v>1148</v>
      </c>
      <c r="AE83" s="294" t="s">
        <v>1149</v>
      </c>
      <c r="AF83" s="295">
        <v>152</v>
      </c>
      <c r="AG83" s="296">
        <v>148</v>
      </c>
      <c r="AH83" s="297">
        <v>62</v>
      </c>
      <c r="AI83"/>
      <c r="AJ83" s="788"/>
      <c r="AK83" s="310" t="s">
        <v>1150</v>
      </c>
      <c r="AL83" s="294" t="s">
        <v>1151</v>
      </c>
      <c r="AM83" s="295">
        <v>243</v>
      </c>
      <c r="AN83" s="296">
        <v>195</v>
      </c>
      <c r="AO83" s="297">
        <v>0</v>
      </c>
      <c r="AQ83" s="197">
        <v>1</v>
      </c>
    </row>
    <row r="84" spans="11:43" ht="21" customHeight="1">
      <c r="K84" s="789" t="s">
        <v>1152</v>
      </c>
      <c r="L84" s="790" t="s">
        <v>1153</v>
      </c>
      <c r="M84" s="791" t="s">
        <v>1154</v>
      </c>
      <c r="N84" s="792" t="s">
        <v>1155</v>
      </c>
      <c r="O84" s="793" t="s">
        <v>1156</v>
      </c>
      <c r="P84" s="794" t="s">
        <v>1157</v>
      </c>
      <c r="Q84" s="795" t="s">
        <v>1158</v>
      </c>
      <c r="R84" s="796" t="s">
        <v>1159</v>
      </c>
      <c r="S84" s="797" t="s">
        <v>1160</v>
      </c>
      <c r="V84" s="798"/>
      <c r="W84" s="303" t="s">
        <v>1161</v>
      </c>
      <c r="X84" s="304" t="s">
        <v>1162</v>
      </c>
      <c r="Y84" s="305">
        <v>176</v>
      </c>
      <c r="Z84" s="306">
        <v>226</v>
      </c>
      <c r="AA84" s="307">
        <v>255</v>
      </c>
      <c r="AB84"/>
      <c r="AC84" s="799"/>
      <c r="AD84" s="293" t="s">
        <v>1163</v>
      </c>
      <c r="AE84" s="294" t="s">
        <v>1164</v>
      </c>
      <c r="AF84" s="295">
        <v>139</v>
      </c>
      <c r="AG84" s="296">
        <v>139</v>
      </c>
      <c r="AH84" s="297">
        <v>0</v>
      </c>
      <c r="AI84"/>
      <c r="AJ84" s="800"/>
      <c r="AK84" s="310" t="s">
        <v>1165</v>
      </c>
      <c r="AL84" s="294" t="s">
        <v>1166</v>
      </c>
      <c r="AM84" s="295">
        <v>240</v>
      </c>
      <c r="AN84" s="296">
        <v>195</v>
      </c>
      <c r="AO84" s="297">
        <v>0</v>
      </c>
      <c r="AQ84" s="197">
        <v>1</v>
      </c>
    </row>
    <row r="85" spans="11:43" ht="21" customHeight="1">
      <c r="K85" s="801" t="s">
        <v>1167</v>
      </c>
      <c r="L85" s="802" t="s">
        <v>1168</v>
      </c>
      <c r="M85" s="803" t="s">
        <v>1169</v>
      </c>
      <c r="N85" s="804" t="s">
        <v>1170</v>
      </c>
      <c r="O85" s="805" t="s">
        <v>1171</v>
      </c>
      <c r="P85" s="806" t="s">
        <v>1172</v>
      </c>
      <c r="Q85" s="807" t="s">
        <v>1173</v>
      </c>
      <c r="R85" s="808" t="s">
        <v>1174</v>
      </c>
      <c r="S85" s="809" t="s">
        <v>1175</v>
      </c>
      <c r="V85" s="810"/>
      <c r="W85" s="324" t="s">
        <v>1176</v>
      </c>
      <c r="X85" s="304" t="s">
        <v>1177</v>
      </c>
      <c r="Y85" s="305">
        <v>223</v>
      </c>
      <c r="Z85" s="306">
        <v>242</v>
      </c>
      <c r="AA85" s="307">
        <v>255</v>
      </c>
      <c r="AB85"/>
      <c r="AC85" s="811"/>
      <c r="AD85" s="293" t="s">
        <v>1178</v>
      </c>
      <c r="AE85" s="294" t="s">
        <v>1179</v>
      </c>
      <c r="AF85" s="295">
        <v>128</v>
      </c>
      <c r="AG85" s="296">
        <v>128</v>
      </c>
      <c r="AH85" s="297">
        <v>0</v>
      </c>
      <c r="AI85"/>
      <c r="AJ85" s="812"/>
      <c r="AK85" s="310" t="s">
        <v>1180</v>
      </c>
      <c r="AL85" s="294" t="s">
        <v>1181</v>
      </c>
      <c r="AM85" s="295">
        <v>187</v>
      </c>
      <c r="AN85" s="296">
        <v>174</v>
      </c>
      <c r="AO85" s="297">
        <v>152</v>
      </c>
      <c r="AQ85" s="197">
        <v>1</v>
      </c>
    </row>
    <row r="86" spans="11:43" ht="21" customHeight="1">
      <c r="K86" s="813" t="s">
        <v>1182</v>
      </c>
      <c r="L86" s="814" t="s">
        <v>1183</v>
      </c>
      <c r="M86" s="815" t="s">
        <v>1184</v>
      </c>
      <c r="N86" s="816" t="s">
        <v>1185</v>
      </c>
      <c r="O86" s="817" t="s">
        <v>1186</v>
      </c>
      <c r="P86" s="818" t="s">
        <v>1187</v>
      </c>
      <c r="Q86" s="819" t="s">
        <v>1188</v>
      </c>
      <c r="R86" s="820" t="s">
        <v>1189</v>
      </c>
      <c r="S86" s="821" t="s">
        <v>1190</v>
      </c>
      <c r="V86" s="822"/>
      <c r="W86" s="303" t="s">
        <v>1191</v>
      </c>
      <c r="X86" s="304" t="s">
        <v>1192</v>
      </c>
      <c r="Y86" s="305">
        <v>141</v>
      </c>
      <c r="Z86" s="306">
        <v>182</v>
      </c>
      <c r="AA86" s="307">
        <v>205</v>
      </c>
      <c r="AB86"/>
      <c r="AC86" s="823"/>
      <c r="AD86" s="293" t="s">
        <v>1193</v>
      </c>
      <c r="AE86" s="294" t="s">
        <v>1194</v>
      </c>
      <c r="AF86" s="295">
        <v>79</v>
      </c>
      <c r="AG86" s="296">
        <v>79</v>
      </c>
      <c r="AH86" s="297">
        <v>47</v>
      </c>
      <c r="AI86"/>
      <c r="AJ86" s="824"/>
      <c r="AK86" s="310" t="s">
        <v>1195</v>
      </c>
      <c r="AL86" s="294" t="s">
        <v>1196</v>
      </c>
      <c r="AM86" s="295">
        <v>200</v>
      </c>
      <c r="AN86" s="296">
        <v>173</v>
      </c>
      <c r="AO86" s="297">
        <v>127</v>
      </c>
      <c r="AQ86" s="197">
        <v>1</v>
      </c>
    </row>
    <row r="87" spans="11:43" ht="21" customHeight="1">
      <c r="K87" s="825" t="s">
        <v>1197</v>
      </c>
      <c r="L87" s="826" t="s">
        <v>1198</v>
      </c>
      <c r="M87" s="827" t="s">
        <v>1199</v>
      </c>
      <c r="N87" s="828" t="s">
        <v>1200</v>
      </c>
      <c r="O87" s="829" t="s">
        <v>1201</v>
      </c>
      <c r="P87" s="830" t="s">
        <v>1202</v>
      </c>
      <c r="Q87" s="831" t="s">
        <v>1203</v>
      </c>
      <c r="R87" s="832" t="s">
        <v>1204</v>
      </c>
      <c r="S87" s="833" t="s">
        <v>1205</v>
      </c>
      <c r="V87" s="834"/>
      <c r="W87" s="324" t="s">
        <v>1206</v>
      </c>
      <c r="X87" s="304" t="s">
        <v>1207</v>
      </c>
      <c r="Y87" s="305">
        <v>38</v>
      </c>
      <c r="Z87" s="306">
        <v>196</v>
      </c>
      <c r="AA87" s="307">
        <v>236</v>
      </c>
      <c r="AB87"/>
      <c r="AC87" s="835"/>
      <c r="AD87" s="358" t="s">
        <v>1208</v>
      </c>
      <c r="AE87" s="294" t="s">
        <v>1209</v>
      </c>
      <c r="AF87" s="295">
        <v>237</v>
      </c>
      <c r="AG87" s="296">
        <v>255</v>
      </c>
      <c r="AH87" s="297">
        <v>12</v>
      </c>
      <c r="AI87"/>
      <c r="AJ87" s="836"/>
      <c r="AK87" s="310" t="s">
        <v>1210</v>
      </c>
      <c r="AL87" s="294" t="s">
        <v>1211</v>
      </c>
      <c r="AM87" s="295">
        <v>223</v>
      </c>
      <c r="AN87" s="296">
        <v>175</v>
      </c>
      <c r="AO87" s="297">
        <v>44</v>
      </c>
      <c r="AQ87" s="197">
        <v>1</v>
      </c>
    </row>
    <row r="88" spans="11:43" ht="21" customHeight="1">
      <c r="K88" s="837" t="s">
        <v>1212</v>
      </c>
      <c r="L88" s="838" t="s">
        <v>1213</v>
      </c>
      <c r="M88" s="839" t="s">
        <v>1214</v>
      </c>
      <c r="N88" s="840" t="s">
        <v>1215</v>
      </c>
      <c r="O88" s="841" t="s">
        <v>1216</v>
      </c>
      <c r="P88" s="842" t="s">
        <v>1217</v>
      </c>
      <c r="Q88" s="843" t="s">
        <v>1218</v>
      </c>
      <c r="R88" s="844" t="s">
        <v>1219</v>
      </c>
      <c r="S88" s="845" t="s">
        <v>1220</v>
      </c>
      <c r="V88" s="846"/>
      <c r="W88" s="303" t="s">
        <v>1221</v>
      </c>
      <c r="X88" s="304" t="s">
        <v>1222</v>
      </c>
      <c r="Y88" s="305">
        <v>56</v>
      </c>
      <c r="Z88" s="306">
        <v>176</v>
      </c>
      <c r="AA88" s="307">
        <v>222</v>
      </c>
      <c r="AB88"/>
      <c r="AC88" s="847"/>
      <c r="AD88" s="358" t="s">
        <v>1223</v>
      </c>
      <c r="AE88" s="294" t="s">
        <v>1224</v>
      </c>
      <c r="AF88" s="295">
        <v>218</v>
      </c>
      <c r="AG88" s="296">
        <v>223</v>
      </c>
      <c r="AH88" s="297">
        <v>183</v>
      </c>
      <c r="AI88"/>
      <c r="AJ88" s="848"/>
      <c r="AK88" s="310" t="s">
        <v>1225</v>
      </c>
      <c r="AL88" s="294" t="s">
        <v>1226</v>
      </c>
      <c r="AM88" s="295">
        <v>218</v>
      </c>
      <c r="AN88" s="296">
        <v>179</v>
      </c>
      <c r="AO88" s="297">
        <v>10</v>
      </c>
      <c r="AQ88" s="197">
        <v>1</v>
      </c>
    </row>
    <row r="89" spans="11:43" ht="21" customHeight="1">
      <c r="K89" s="849" t="s">
        <v>1227</v>
      </c>
      <c r="L89" s="850" t="s">
        <v>1228</v>
      </c>
      <c r="M89" s="851" t="s">
        <v>1229</v>
      </c>
      <c r="N89" s="852" t="s">
        <v>1230</v>
      </c>
      <c r="O89" s="853" t="s">
        <v>1231</v>
      </c>
      <c r="P89" s="854" t="s">
        <v>1232</v>
      </c>
      <c r="Q89" s="855" t="s">
        <v>1233</v>
      </c>
      <c r="R89" s="856" t="s">
        <v>1234</v>
      </c>
      <c r="S89" s="857" t="s">
        <v>1235</v>
      </c>
      <c r="V89" s="858"/>
      <c r="W89" s="324" t="s">
        <v>1236</v>
      </c>
      <c r="X89" s="304" t="s">
        <v>1237</v>
      </c>
      <c r="Y89" s="305">
        <v>0</v>
      </c>
      <c r="Z89" s="306">
        <v>161</v>
      </c>
      <c r="AA89" s="307">
        <v>194</v>
      </c>
      <c r="AB89"/>
      <c r="AC89" s="859"/>
      <c r="AD89" s="358" t="s">
        <v>1238</v>
      </c>
      <c r="AE89" s="294" t="s">
        <v>1239</v>
      </c>
      <c r="AF89" s="295">
        <v>231</v>
      </c>
      <c r="AG89" s="296">
        <v>240</v>
      </c>
      <c r="AH89" s="297">
        <v>13</v>
      </c>
      <c r="AI89"/>
      <c r="AJ89" s="860"/>
      <c r="AK89" s="310" t="s">
        <v>1240</v>
      </c>
      <c r="AL89" s="294" t="s">
        <v>1241</v>
      </c>
      <c r="AM89" s="295">
        <v>201</v>
      </c>
      <c r="AN89" s="296">
        <v>174</v>
      </c>
      <c r="AO89" s="297">
        <v>93</v>
      </c>
      <c r="AQ89" s="197">
        <v>1</v>
      </c>
    </row>
    <row r="90" spans="11:43" ht="21" customHeight="1">
      <c r="K90" s="861" t="s">
        <v>1242</v>
      </c>
      <c r="L90" s="862" t="s">
        <v>1243</v>
      </c>
      <c r="M90" s="863" t="s">
        <v>1244</v>
      </c>
      <c r="N90" s="864" t="s">
        <v>1245</v>
      </c>
      <c r="O90" s="865" t="s">
        <v>1246</v>
      </c>
      <c r="P90" s="866" t="s">
        <v>1247</v>
      </c>
      <c r="Q90" s="867" t="s">
        <v>1248</v>
      </c>
      <c r="R90" s="868" t="s">
        <v>1249</v>
      </c>
      <c r="S90" s="869" t="s">
        <v>1250</v>
      </c>
      <c r="V90" s="870"/>
      <c r="W90" s="324" t="s">
        <v>1251</v>
      </c>
      <c r="X90" s="304" t="s">
        <v>1252</v>
      </c>
      <c r="Y90" s="305">
        <v>129</v>
      </c>
      <c r="Z90" s="306">
        <v>135</v>
      </c>
      <c r="AA90" s="307">
        <v>139</v>
      </c>
      <c r="AB90"/>
      <c r="AC90" s="871"/>
      <c r="AD90" s="358" t="s">
        <v>1253</v>
      </c>
      <c r="AE90" s="294" t="s">
        <v>1254</v>
      </c>
      <c r="AF90" s="295">
        <v>199</v>
      </c>
      <c r="AG90" s="296">
        <v>207</v>
      </c>
      <c r="AH90" s="297">
        <v>0</v>
      </c>
      <c r="AI90"/>
      <c r="AJ90" s="872"/>
      <c r="AK90" s="310" t="s">
        <v>1255</v>
      </c>
      <c r="AL90" s="294" t="s">
        <v>1256</v>
      </c>
      <c r="AM90" s="295">
        <v>212</v>
      </c>
      <c r="AN90" s="296">
        <v>175</v>
      </c>
      <c r="AO90" s="297">
        <v>55</v>
      </c>
      <c r="AQ90" s="197">
        <v>1</v>
      </c>
    </row>
    <row r="91" spans="11:43" ht="21" customHeight="1">
      <c r="K91" s="873" t="s">
        <v>1257</v>
      </c>
      <c r="L91" s="874" t="s">
        <v>1258</v>
      </c>
      <c r="M91" s="875" t="s">
        <v>1259</v>
      </c>
      <c r="N91" s="876" t="s">
        <v>1260</v>
      </c>
      <c r="O91" s="877" t="s">
        <v>1261</v>
      </c>
      <c r="P91" s="878" t="s">
        <v>1262</v>
      </c>
      <c r="Q91" s="879" t="s">
        <v>1263</v>
      </c>
      <c r="R91" s="880" t="s">
        <v>1264</v>
      </c>
      <c r="S91" s="881" t="s">
        <v>1265</v>
      </c>
      <c r="V91" s="882"/>
      <c r="W91" s="303" t="s">
        <v>1266</v>
      </c>
      <c r="X91" s="304" t="s">
        <v>1267</v>
      </c>
      <c r="Y91" s="305">
        <v>96</v>
      </c>
      <c r="Z91" s="306">
        <v>123</v>
      </c>
      <c r="AA91" s="307">
        <v>139</v>
      </c>
      <c r="AB91"/>
      <c r="AC91" s="883"/>
      <c r="AD91" s="293" t="s">
        <v>1268</v>
      </c>
      <c r="AE91" s="294" t="s">
        <v>1269</v>
      </c>
      <c r="AF91" s="295">
        <v>205</v>
      </c>
      <c r="AG91" s="296">
        <v>201</v>
      </c>
      <c r="AH91" s="297">
        <v>165</v>
      </c>
      <c r="AI91"/>
      <c r="AJ91" s="884"/>
      <c r="AK91" s="310" t="s">
        <v>1270</v>
      </c>
      <c r="AL91" s="294" t="s">
        <v>1271</v>
      </c>
      <c r="AM91" s="295">
        <v>186</v>
      </c>
      <c r="AN91" s="296">
        <v>155</v>
      </c>
      <c r="AO91" s="297">
        <v>97</v>
      </c>
      <c r="AQ91" s="197">
        <v>1</v>
      </c>
    </row>
    <row r="92" spans="11:43" ht="21" customHeight="1">
      <c r="K92" s="885" t="s">
        <v>1272</v>
      </c>
      <c r="L92" s="886" t="s">
        <v>1273</v>
      </c>
      <c r="M92" s="887" t="s">
        <v>1274</v>
      </c>
      <c r="N92" s="888" t="s">
        <v>1275</v>
      </c>
      <c r="O92" s="889" t="s">
        <v>1276</v>
      </c>
      <c r="P92" s="890" t="s">
        <v>1277</v>
      </c>
      <c r="Q92" s="891" t="s">
        <v>1278</v>
      </c>
      <c r="R92" s="892" t="s">
        <v>1279</v>
      </c>
      <c r="S92" s="893" t="s">
        <v>1280</v>
      </c>
      <c r="V92" s="894"/>
      <c r="W92" s="324" t="s">
        <v>1281</v>
      </c>
      <c r="X92" s="304" t="s">
        <v>1282</v>
      </c>
      <c r="Y92" s="305">
        <v>0</v>
      </c>
      <c r="Z92" s="306">
        <v>133</v>
      </c>
      <c r="AA92" s="307">
        <v>161</v>
      </c>
      <c r="AB92"/>
      <c r="AC92" s="895"/>
      <c r="AD92" s="358" t="s">
        <v>1283</v>
      </c>
      <c r="AE92" s="294" t="s">
        <v>1284</v>
      </c>
      <c r="AF92" s="295">
        <v>240</v>
      </c>
      <c r="AG92" s="296">
        <v>227</v>
      </c>
      <c r="AH92" s="297">
        <v>107</v>
      </c>
      <c r="AI92"/>
      <c r="AJ92" s="896"/>
      <c r="AK92" s="310" t="s">
        <v>1285</v>
      </c>
      <c r="AL92" s="294" t="s">
        <v>1286</v>
      </c>
      <c r="AM92" s="295">
        <v>168</v>
      </c>
      <c r="AN92" s="296">
        <v>152</v>
      </c>
      <c r="AO92" s="297">
        <v>116</v>
      </c>
      <c r="AQ92" s="197">
        <v>1</v>
      </c>
    </row>
    <row r="93" spans="11:43" ht="21" customHeight="1">
      <c r="K93" s="897" t="s">
        <v>1287</v>
      </c>
      <c r="L93" s="898" t="s">
        <v>1288</v>
      </c>
      <c r="M93" s="899" t="s">
        <v>1289</v>
      </c>
      <c r="N93" s="900" t="s">
        <v>1290</v>
      </c>
      <c r="O93" s="901" t="s">
        <v>1291</v>
      </c>
      <c r="P93" s="902" t="s">
        <v>1292</v>
      </c>
      <c r="Q93" s="903" t="s">
        <v>1293</v>
      </c>
      <c r="R93" s="904" t="s">
        <v>1294</v>
      </c>
      <c r="S93" s="905" t="s">
        <v>1295</v>
      </c>
      <c r="V93" s="906"/>
      <c r="W93" s="324" t="s">
        <v>1296</v>
      </c>
      <c r="X93" s="304" t="s">
        <v>1297</v>
      </c>
      <c r="Y93" s="305">
        <v>0</v>
      </c>
      <c r="Z93" s="306">
        <v>119</v>
      </c>
      <c r="AA93" s="307">
        <v>145</v>
      </c>
      <c r="AB93"/>
      <c r="AC93" s="907"/>
      <c r="AD93" s="358" t="s">
        <v>1298</v>
      </c>
      <c r="AE93" s="294" t="s">
        <v>1299</v>
      </c>
      <c r="AF93" s="295">
        <v>247</v>
      </c>
      <c r="AG93" s="296">
        <v>227</v>
      </c>
      <c r="AH93" s="297">
        <v>95</v>
      </c>
      <c r="AI93"/>
      <c r="AJ93" s="908"/>
      <c r="AK93" s="310" t="s">
        <v>1300</v>
      </c>
      <c r="AL93" s="294" t="s">
        <v>1301</v>
      </c>
      <c r="AM93" s="295">
        <v>161</v>
      </c>
      <c r="AN93" s="296">
        <v>143</v>
      </c>
      <c r="AO93" s="297">
        <v>96</v>
      </c>
      <c r="AQ93" s="197">
        <v>1</v>
      </c>
    </row>
    <row r="94" spans="11:43" ht="21" customHeight="1">
      <c r="K94" s="909" t="s">
        <v>1302</v>
      </c>
      <c r="L94" s="910" t="s">
        <v>1303</v>
      </c>
      <c r="M94" s="911" t="s">
        <v>1304</v>
      </c>
      <c r="N94" s="912" t="s">
        <v>1305</v>
      </c>
      <c r="O94" s="913" t="s">
        <v>1306</v>
      </c>
      <c r="P94" s="914" t="s">
        <v>1307</v>
      </c>
      <c r="Q94" s="915" t="s">
        <v>1308</v>
      </c>
      <c r="R94" s="916" t="s">
        <v>1309</v>
      </c>
      <c r="S94" s="917" t="s">
        <v>1310</v>
      </c>
      <c r="V94" s="918"/>
      <c r="W94" s="324" t="s">
        <v>1311</v>
      </c>
      <c r="X94" s="304" t="s">
        <v>1312</v>
      </c>
      <c r="Y94" s="305">
        <v>6</v>
      </c>
      <c r="Z94" s="306">
        <v>119</v>
      </c>
      <c r="AA94" s="307">
        <v>144</v>
      </c>
      <c r="AB94"/>
      <c r="AC94" s="919"/>
      <c r="AD94" s="293" t="s">
        <v>1313</v>
      </c>
      <c r="AE94" s="294" t="s">
        <v>1314</v>
      </c>
      <c r="AF94" s="295">
        <v>205</v>
      </c>
      <c r="AG94" s="296">
        <v>200</v>
      </c>
      <c r="AH94" s="297">
        <v>177</v>
      </c>
      <c r="AI94"/>
      <c r="AJ94" s="920"/>
      <c r="AK94" s="310" t="s">
        <v>1315</v>
      </c>
      <c r="AL94" s="294" t="s">
        <v>1316</v>
      </c>
      <c r="AM94" s="295">
        <v>171</v>
      </c>
      <c r="AN94" s="296">
        <v>145</v>
      </c>
      <c r="AO94" s="297">
        <v>68</v>
      </c>
      <c r="AQ94" s="197">
        <v>1</v>
      </c>
    </row>
    <row r="95" spans="11:43" ht="21" customHeight="1">
      <c r="K95" s="921" t="s">
        <v>1317</v>
      </c>
      <c r="L95" s="922" t="s">
        <v>1318</v>
      </c>
      <c r="M95" s="923" t="s">
        <v>1319</v>
      </c>
      <c r="N95" s="924" t="s">
        <v>1320</v>
      </c>
      <c r="O95" s="925" t="s">
        <v>1321</v>
      </c>
      <c r="P95" s="926" t="s">
        <v>1322</v>
      </c>
      <c r="Q95" s="927" t="s">
        <v>1323</v>
      </c>
      <c r="R95" s="928" t="s">
        <v>1324</v>
      </c>
      <c r="S95" s="929" t="s">
        <v>1325</v>
      </c>
      <c r="V95" s="930"/>
      <c r="W95" s="324" t="s">
        <v>1326</v>
      </c>
      <c r="X95" s="304" t="s">
        <v>1327</v>
      </c>
      <c r="Y95" s="305">
        <v>0</v>
      </c>
      <c r="Z95" s="306">
        <v>46</v>
      </c>
      <c r="AA95" s="307">
        <v>59</v>
      </c>
      <c r="AB95"/>
      <c r="AC95" s="931"/>
      <c r="AD95" s="293" t="s">
        <v>1328</v>
      </c>
      <c r="AE95" s="294" t="s">
        <v>1329</v>
      </c>
      <c r="AF95" s="295">
        <v>238</v>
      </c>
      <c r="AG95" s="296">
        <v>230</v>
      </c>
      <c r="AH95" s="297">
        <v>133</v>
      </c>
      <c r="AI95"/>
      <c r="AJ95" s="932"/>
      <c r="AK95" s="299" t="s">
        <v>1330</v>
      </c>
      <c r="AL95" s="294" t="s">
        <v>1331</v>
      </c>
      <c r="AM95" s="295">
        <v>139</v>
      </c>
      <c r="AN95" s="296">
        <v>131</v>
      </c>
      <c r="AO95" s="297">
        <v>120</v>
      </c>
      <c r="AQ95" s="197">
        <v>1</v>
      </c>
    </row>
    <row r="96" spans="11:43" ht="21" customHeight="1">
      <c r="K96" s="933" t="s">
        <v>1332</v>
      </c>
      <c r="L96" s="934" t="s">
        <v>1333</v>
      </c>
      <c r="M96" s="935" t="s">
        <v>1334</v>
      </c>
      <c r="N96" s="936" t="s">
        <v>1335</v>
      </c>
      <c r="O96" s="937" t="s">
        <v>1336</v>
      </c>
      <c r="P96" s="938" t="s">
        <v>1337</v>
      </c>
      <c r="Q96" s="939" t="s">
        <v>1338</v>
      </c>
      <c r="R96" s="940" t="s">
        <v>1339</v>
      </c>
      <c r="S96" s="941" t="s">
        <v>1340</v>
      </c>
      <c r="V96" s="942"/>
      <c r="W96" s="324" t="s">
        <v>536</v>
      </c>
      <c r="X96" s="304" t="s">
        <v>536</v>
      </c>
      <c r="Y96" s="305">
        <v>255</v>
      </c>
      <c r="Z96" s="306">
        <v>255</v>
      </c>
      <c r="AA96" s="307">
        <v>255</v>
      </c>
      <c r="AB96"/>
      <c r="AC96" s="943"/>
      <c r="AD96" s="358" t="s">
        <v>1341</v>
      </c>
      <c r="AE96" s="294" t="s">
        <v>1342</v>
      </c>
      <c r="AF96" s="295">
        <v>250</v>
      </c>
      <c r="AG96" s="296">
        <v>234</v>
      </c>
      <c r="AH96" s="297">
        <v>115</v>
      </c>
      <c r="AI96"/>
      <c r="AJ96" s="944"/>
      <c r="AK96" s="310" t="s">
        <v>1343</v>
      </c>
      <c r="AL96" s="294" t="s">
        <v>1344</v>
      </c>
      <c r="AM96" s="295">
        <v>175</v>
      </c>
      <c r="AN96" s="296">
        <v>141</v>
      </c>
      <c r="AO96" s="297">
        <v>19</v>
      </c>
      <c r="AQ96" s="197">
        <v>1</v>
      </c>
    </row>
    <row r="97" spans="11:43" ht="21" customHeight="1">
      <c r="K97" s="945" t="s">
        <v>1345</v>
      </c>
      <c r="L97" s="946" t="s">
        <v>1346</v>
      </c>
      <c r="M97" s="947" t="s">
        <v>1347</v>
      </c>
      <c r="N97" s="948" t="s">
        <v>1348</v>
      </c>
      <c r="O97" s="949" t="s">
        <v>1349</v>
      </c>
      <c r="P97" s="950" t="s">
        <v>1350</v>
      </c>
      <c r="Q97" s="951" t="s">
        <v>1351</v>
      </c>
      <c r="R97" s="952" t="s">
        <v>1352</v>
      </c>
      <c r="S97" s="953" t="s">
        <v>1353</v>
      </c>
      <c r="V97" s="954"/>
      <c r="W97" s="324" t="s">
        <v>1354</v>
      </c>
      <c r="X97" s="304" t="s">
        <v>1355</v>
      </c>
      <c r="Y97" s="305">
        <v>0</v>
      </c>
      <c r="Z97" s="306">
        <v>0</v>
      </c>
      <c r="AA97" s="307">
        <v>255</v>
      </c>
      <c r="AB97"/>
      <c r="AC97" s="955"/>
      <c r="AD97" s="293" t="s">
        <v>1356</v>
      </c>
      <c r="AE97" s="294" t="s">
        <v>1357</v>
      </c>
      <c r="AF97" s="295">
        <v>240</v>
      </c>
      <c r="AG97" s="296">
        <v>230</v>
      </c>
      <c r="AH97" s="297">
        <v>140</v>
      </c>
      <c r="AI97"/>
      <c r="AJ97" s="956"/>
      <c r="AK97" s="299" t="s">
        <v>1358</v>
      </c>
      <c r="AL97" s="294" t="s">
        <v>1359</v>
      </c>
      <c r="AM97" s="295">
        <v>139</v>
      </c>
      <c r="AN97" s="296">
        <v>126</v>
      </c>
      <c r="AO97" s="297">
        <v>102</v>
      </c>
      <c r="AQ97" s="197">
        <v>1</v>
      </c>
    </row>
    <row r="98" spans="11:43" ht="21" customHeight="1">
      <c r="K98" s="957" t="s">
        <v>1360</v>
      </c>
      <c r="L98" s="958" t="s">
        <v>1361</v>
      </c>
      <c r="M98" s="959" t="s">
        <v>1362</v>
      </c>
      <c r="N98" s="960" t="s">
        <v>1363</v>
      </c>
      <c r="O98" s="961" t="s">
        <v>1364</v>
      </c>
      <c r="P98" s="962" t="s">
        <v>1365</v>
      </c>
      <c r="Q98" s="963" t="s">
        <v>1366</v>
      </c>
      <c r="R98" s="964" t="s">
        <v>1367</v>
      </c>
      <c r="S98" s="965" t="s">
        <v>1368</v>
      </c>
      <c r="V98" s="966"/>
      <c r="W98" s="303" t="s">
        <v>1369</v>
      </c>
      <c r="X98" s="304" t="s">
        <v>1370</v>
      </c>
      <c r="Y98" s="305">
        <v>77</v>
      </c>
      <c r="Z98" s="306">
        <v>77</v>
      </c>
      <c r="AA98" s="307">
        <v>255</v>
      </c>
      <c r="AB98"/>
      <c r="AC98" s="967"/>
      <c r="AD98" s="293" t="s">
        <v>1371</v>
      </c>
      <c r="AE98" s="294" t="s">
        <v>1372</v>
      </c>
      <c r="AF98" s="295">
        <v>238</v>
      </c>
      <c r="AG98" s="296">
        <v>232</v>
      </c>
      <c r="AH98" s="297">
        <v>170</v>
      </c>
      <c r="AI98"/>
      <c r="AJ98" s="968"/>
      <c r="AK98" s="299" t="s">
        <v>1373</v>
      </c>
      <c r="AL98" s="294" t="s">
        <v>1374</v>
      </c>
      <c r="AM98" s="295">
        <v>140</v>
      </c>
      <c r="AN98" s="296">
        <v>120</v>
      </c>
      <c r="AO98" s="297">
        <v>83</v>
      </c>
      <c r="AQ98" s="197">
        <v>1</v>
      </c>
    </row>
    <row r="99" spans="11:43" ht="21" customHeight="1">
      <c r="K99" s="969" t="s">
        <v>1375</v>
      </c>
      <c r="L99" s="970" t="s">
        <v>1376</v>
      </c>
      <c r="M99" s="971" t="s">
        <v>1377</v>
      </c>
      <c r="N99" s="972" t="s">
        <v>1378</v>
      </c>
      <c r="O99" s="973" t="s">
        <v>1379</v>
      </c>
      <c r="P99" s="974" t="s">
        <v>1380</v>
      </c>
      <c r="Q99" s="975" t="s">
        <v>1381</v>
      </c>
      <c r="R99" s="976" t="s">
        <v>1382</v>
      </c>
      <c r="S99" s="977" t="s">
        <v>1383</v>
      </c>
      <c r="V99" s="978"/>
      <c r="W99" s="324" t="s">
        <v>1384</v>
      </c>
      <c r="X99" s="304" t="s">
        <v>1385</v>
      </c>
      <c r="Y99" s="305">
        <v>196</v>
      </c>
      <c r="Z99" s="306">
        <v>195</v>
      </c>
      <c r="AA99" s="307">
        <v>221</v>
      </c>
      <c r="AB99"/>
      <c r="AC99" s="979"/>
      <c r="AD99" s="358" t="s">
        <v>1386</v>
      </c>
      <c r="AE99" s="294" t="s">
        <v>1387</v>
      </c>
      <c r="AF99" s="295">
        <v>255</v>
      </c>
      <c r="AG99" s="296">
        <v>244</v>
      </c>
      <c r="AH99" s="297">
        <v>141</v>
      </c>
      <c r="AI99"/>
      <c r="AJ99" s="980"/>
      <c r="AK99" s="310" t="s">
        <v>1388</v>
      </c>
      <c r="AL99" s="294" t="s">
        <v>1389</v>
      </c>
      <c r="AM99" s="295">
        <v>118</v>
      </c>
      <c r="AN99" s="296">
        <v>111</v>
      </c>
      <c r="AO99" s="297">
        <v>100</v>
      </c>
      <c r="AQ99" s="197">
        <v>1</v>
      </c>
    </row>
    <row r="100" spans="11:43" ht="21" customHeight="1">
      <c r="K100" s="981" t="s">
        <v>1390</v>
      </c>
      <c r="L100" s="982" t="s">
        <v>1391</v>
      </c>
      <c r="M100" s="983" t="s">
        <v>1392</v>
      </c>
      <c r="N100" s="984" t="s">
        <v>1393</v>
      </c>
      <c r="O100" s="985" t="s">
        <v>1394</v>
      </c>
      <c r="P100" s="986" t="s">
        <v>1395</v>
      </c>
      <c r="Q100" s="987" t="s">
        <v>1396</v>
      </c>
      <c r="R100" s="988" t="s">
        <v>1397</v>
      </c>
      <c r="S100" s="989" t="s">
        <v>1398</v>
      </c>
      <c r="V100" s="990"/>
      <c r="W100" s="303" t="s">
        <v>1399</v>
      </c>
      <c r="X100" s="304" t="s">
        <v>1400</v>
      </c>
      <c r="Y100" s="305">
        <v>217</v>
      </c>
      <c r="Z100" s="306">
        <v>217</v>
      </c>
      <c r="AA100" s="307">
        <v>243</v>
      </c>
      <c r="AB100"/>
      <c r="AC100" s="991"/>
      <c r="AD100" s="293" t="s">
        <v>1401</v>
      </c>
      <c r="AE100" s="294" t="s">
        <v>1402</v>
      </c>
      <c r="AF100" s="295">
        <v>255</v>
      </c>
      <c r="AG100" s="296">
        <v>246</v>
      </c>
      <c r="AH100" s="297">
        <v>143</v>
      </c>
      <c r="AI100"/>
      <c r="AJ100" s="992"/>
      <c r="AK100" s="310" t="s">
        <v>1403</v>
      </c>
      <c r="AL100" s="294" t="s">
        <v>1404</v>
      </c>
      <c r="AM100" s="295">
        <v>107</v>
      </c>
      <c r="AN100" s="296">
        <v>87</v>
      </c>
      <c r="AO100" s="297">
        <v>49</v>
      </c>
      <c r="AQ100" s="197">
        <v>1</v>
      </c>
    </row>
    <row r="101" spans="11:43" ht="21" customHeight="1">
      <c r="K101" s="993" t="s">
        <v>1405</v>
      </c>
      <c r="L101" s="994" t="s">
        <v>1406</v>
      </c>
      <c r="M101" s="995" t="s">
        <v>1407</v>
      </c>
      <c r="N101" s="996" t="s">
        <v>1408</v>
      </c>
      <c r="O101" s="997" t="s">
        <v>1409</v>
      </c>
      <c r="P101" s="998" t="s">
        <v>1410</v>
      </c>
      <c r="Q101" s="999" t="s">
        <v>1411</v>
      </c>
      <c r="R101" s="1000" t="s">
        <v>1412</v>
      </c>
      <c r="S101" s="1001" t="s">
        <v>1413</v>
      </c>
      <c r="V101" s="1002"/>
      <c r="W101" s="324" t="s">
        <v>1414</v>
      </c>
      <c r="X101" s="304" t="s">
        <v>1415</v>
      </c>
      <c r="Y101" s="305">
        <v>204</v>
      </c>
      <c r="Z101" s="306">
        <v>204</v>
      </c>
      <c r="AA101" s="307">
        <v>255</v>
      </c>
      <c r="AB101"/>
      <c r="AC101" s="1003"/>
      <c r="AD101" s="293" t="s">
        <v>1416</v>
      </c>
      <c r="AE101" s="294" t="s">
        <v>1417</v>
      </c>
      <c r="AF101" s="295">
        <v>238</v>
      </c>
      <c r="AG101" s="296">
        <v>233</v>
      </c>
      <c r="AH101" s="297">
        <v>191</v>
      </c>
      <c r="AI101"/>
      <c r="AJ101" s="1004"/>
      <c r="AK101" s="310" t="s">
        <v>1418</v>
      </c>
      <c r="AL101" s="294" t="s">
        <v>1419</v>
      </c>
      <c r="AM101" s="295">
        <v>97</v>
      </c>
      <c r="AN101" s="296">
        <v>78</v>
      </c>
      <c r="AO101" s="297">
        <v>26</v>
      </c>
      <c r="AQ101" s="197">
        <v>1</v>
      </c>
    </row>
    <row r="102" spans="11:43" ht="21" customHeight="1">
      <c r="K102" s="1005" t="s">
        <v>1420</v>
      </c>
      <c r="L102" s="1006" t="s">
        <v>1421</v>
      </c>
      <c r="M102" s="1007" t="s">
        <v>1422</v>
      </c>
      <c r="N102" s="1008" t="s">
        <v>1423</v>
      </c>
      <c r="O102" s="1009" t="s">
        <v>1424</v>
      </c>
      <c r="P102" s="1010" t="s">
        <v>1425</v>
      </c>
      <c r="Q102" s="1011" t="s">
        <v>1426</v>
      </c>
      <c r="R102" s="1012" t="s">
        <v>1427</v>
      </c>
      <c r="S102" s="1013" t="s">
        <v>1428</v>
      </c>
      <c r="V102" s="1014"/>
      <c r="W102" s="324" t="s">
        <v>1429</v>
      </c>
      <c r="X102" s="304" t="s">
        <v>1430</v>
      </c>
      <c r="Y102" s="305">
        <v>233</v>
      </c>
      <c r="Z102" s="306">
        <v>233</v>
      </c>
      <c r="AA102" s="307">
        <v>237</v>
      </c>
      <c r="AB102"/>
      <c r="AC102" s="1015"/>
      <c r="AD102" s="358" t="s">
        <v>1431</v>
      </c>
      <c r="AE102" s="294" t="s">
        <v>1432</v>
      </c>
      <c r="AF102" s="295">
        <v>251</v>
      </c>
      <c r="AG102" s="296">
        <v>242</v>
      </c>
      <c r="AH102" s="297">
        <v>183</v>
      </c>
      <c r="AI102"/>
      <c r="AJ102" s="1016"/>
      <c r="AK102" s="310" t="s">
        <v>1433</v>
      </c>
      <c r="AL102" s="294" t="s">
        <v>1434</v>
      </c>
      <c r="AM102" s="295">
        <v>70</v>
      </c>
      <c r="AN102" s="296">
        <v>63</v>
      </c>
      <c r="AO102" s="297">
        <v>50</v>
      </c>
      <c r="AQ102" s="197">
        <v>1</v>
      </c>
    </row>
    <row r="103" spans="11:43" ht="21" customHeight="1">
      <c r="K103" s="1017" t="s">
        <v>1435</v>
      </c>
      <c r="L103" s="1018" t="s">
        <v>1436</v>
      </c>
      <c r="M103" s="1019" t="s">
        <v>1437</v>
      </c>
      <c r="N103" s="1020" t="s">
        <v>1438</v>
      </c>
      <c r="O103" s="1021" t="s">
        <v>1439</v>
      </c>
      <c r="P103" s="1022" t="s">
        <v>1440</v>
      </c>
      <c r="Q103" s="1023" t="s">
        <v>1441</v>
      </c>
      <c r="R103" s="1024" t="s">
        <v>1442</v>
      </c>
      <c r="S103" s="1025" t="s">
        <v>1443</v>
      </c>
      <c r="V103" s="1026"/>
      <c r="W103" s="303" t="s">
        <v>1444</v>
      </c>
      <c r="X103" s="304" t="s">
        <v>1445</v>
      </c>
      <c r="Y103" s="305">
        <v>230</v>
      </c>
      <c r="Z103" s="306">
        <v>230</v>
      </c>
      <c r="AA103" s="307">
        <v>250</v>
      </c>
      <c r="AB103"/>
      <c r="AC103" s="1027"/>
      <c r="AD103" s="358" t="s">
        <v>1446</v>
      </c>
      <c r="AE103" s="294" t="s">
        <v>1447</v>
      </c>
      <c r="AF103" s="295">
        <v>253</v>
      </c>
      <c r="AG103" s="296">
        <v>241</v>
      </c>
      <c r="AH103" s="297">
        <v>184</v>
      </c>
      <c r="AI103"/>
      <c r="AJ103" s="1028"/>
      <c r="AK103" s="310" t="s">
        <v>1448</v>
      </c>
      <c r="AL103" s="294" t="s">
        <v>1449</v>
      </c>
      <c r="AM103" s="295">
        <v>41</v>
      </c>
      <c r="AN103" s="296">
        <v>33</v>
      </c>
      <c r="AO103" s="297">
        <v>7</v>
      </c>
      <c r="AQ103" s="197">
        <v>1</v>
      </c>
    </row>
    <row r="104" spans="11:43" ht="21" customHeight="1">
      <c r="K104" s="1029" t="s">
        <v>1450</v>
      </c>
      <c r="L104" s="1030" t="s">
        <v>1451</v>
      </c>
      <c r="M104" s="1031" t="s">
        <v>1452</v>
      </c>
      <c r="N104" s="1032" t="s">
        <v>1453</v>
      </c>
      <c r="O104" s="1033" t="s">
        <v>1454</v>
      </c>
      <c r="P104" s="1034" t="s">
        <v>1455</v>
      </c>
      <c r="Q104" s="1035" t="s">
        <v>1456</v>
      </c>
      <c r="R104" s="1036" t="s">
        <v>1457</v>
      </c>
      <c r="S104" s="1037" t="s">
        <v>1458</v>
      </c>
      <c r="V104" s="1038"/>
      <c r="W104" s="303" t="s">
        <v>1459</v>
      </c>
      <c r="X104" s="304" t="s">
        <v>1460</v>
      </c>
      <c r="Y104" s="305">
        <v>248</v>
      </c>
      <c r="Z104" s="306">
        <v>248</v>
      </c>
      <c r="AA104" s="307">
        <v>255</v>
      </c>
      <c r="AB104"/>
      <c r="AC104" s="1039"/>
      <c r="AD104" s="293" t="s">
        <v>1461</v>
      </c>
      <c r="AE104" s="294" t="s">
        <v>1462</v>
      </c>
      <c r="AF104" s="295">
        <v>238</v>
      </c>
      <c r="AG104" s="296">
        <v>232</v>
      </c>
      <c r="AH104" s="297">
        <v>205</v>
      </c>
      <c r="AI104"/>
      <c r="AJ104" s="1040"/>
      <c r="AK104" s="299" t="s">
        <v>1463</v>
      </c>
      <c r="AL104" s="294" t="s">
        <v>1464</v>
      </c>
      <c r="AM104" s="295">
        <v>255</v>
      </c>
      <c r="AN104" s="296">
        <v>165</v>
      </c>
      <c r="AO104" s="297">
        <v>0</v>
      </c>
      <c r="AQ104" s="197">
        <v>1</v>
      </c>
    </row>
    <row r="105" spans="11:43" ht="21" customHeight="1">
      <c r="K105" s="1041" t="s">
        <v>1465</v>
      </c>
      <c r="L105" s="1042" t="s">
        <v>1466</v>
      </c>
      <c r="M105" s="1043" t="s">
        <v>1467</v>
      </c>
      <c r="N105" s="1044" t="s">
        <v>1468</v>
      </c>
      <c r="O105" s="1045" t="s">
        <v>1469</v>
      </c>
      <c r="P105" s="1046" t="s">
        <v>1470</v>
      </c>
      <c r="Q105" s="1047" t="s">
        <v>1471</v>
      </c>
      <c r="R105" s="1048" t="s">
        <v>1472</v>
      </c>
      <c r="S105" s="1049" t="s">
        <v>1473</v>
      </c>
      <c r="V105" s="1050"/>
      <c r="W105" s="303" t="s">
        <v>1474</v>
      </c>
      <c r="X105" s="304" t="s">
        <v>1475</v>
      </c>
      <c r="Y105" s="305">
        <v>0</v>
      </c>
      <c r="Z105" s="306">
        <v>0</v>
      </c>
      <c r="AA105" s="307">
        <v>238</v>
      </c>
      <c r="AB105"/>
      <c r="AC105" s="1051"/>
      <c r="AD105" s="293" t="s">
        <v>1476</v>
      </c>
      <c r="AE105" s="294" t="s">
        <v>1477</v>
      </c>
      <c r="AF105" s="295">
        <v>255</v>
      </c>
      <c r="AG105" s="296">
        <v>250</v>
      </c>
      <c r="AH105" s="297">
        <v>205</v>
      </c>
      <c r="AI105"/>
      <c r="AJ105" s="1052"/>
      <c r="AK105" s="299" t="s">
        <v>1478</v>
      </c>
      <c r="AL105" s="294" t="s">
        <v>1479</v>
      </c>
      <c r="AM105" s="295">
        <v>244</v>
      </c>
      <c r="AN105" s="296">
        <v>164</v>
      </c>
      <c r="AO105" s="297">
        <v>96</v>
      </c>
      <c r="AQ105" s="197">
        <v>1</v>
      </c>
    </row>
    <row r="106" spans="11:43" ht="24" customHeight="1">
      <c r="K106" s="1053" t="s">
        <v>1480</v>
      </c>
      <c r="L106" s="1054" t="s">
        <v>1481</v>
      </c>
      <c r="M106" s="1055" t="s">
        <v>1482</v>
      </c>
      <c r="N106" s="1056" t="s">
        <v>1483</v>
      </c>
      <c r="O106" s="1057" t="s">
        <v>1484</v>
      </c>
      <c r="P106" s="1058" t="s">
        <v>1485</v>
      </c>
      <c r="Q106" s="1059" t="s">
        <v>1486</v>
      </c>
      <c r="R106" s="1060" t="s">
        <v>1487</v>
      </c>
      <c r="S106" s="1061" t="s">
        <v>1488</v>
      </c>
      <c r="V106" s="1062"/>
      <c r="W106" s="324" t="s">
        <v>1489</v>
      </c>
      <c r="X106" s="304" t="s">
        <v>1490</v>
      </c>
      <c r="Y106" s="305">
        <v>96</v>
      </c>
      <c r="Z106" s="306">
        <v>80</v>
      </c>
      <c r="AA106" s="307">
        <v>220</v>
      </c>
      <c r="AB106"/>
      <c r="AC106" s="1063"/>
      <c r="AD106" s="358" t="s">
        <v>1491</v>
      </c>
      <c r="AE106" s="294" t="s">
        <v>1492</v>
      </c>
      <c r="AF106" s="295">
        <v>254</v>
      </c>
      <c r="AG106" s="296">
        <v>253</v>
      </c>
      <c r="AH106" s="297">
        <v>240</v>
      </c>
      <c r="AI106"/>
      <c r="AJ106" s="1064"/>
      <c r="AK106" s="310" t="s">
        <v>1493</v>
      </c>
      <c r="AL106" s="294" t="s">
        <v>1494</v>
      </c>
      <c r="AM106" s="295">
        <v>254</v>
      </c>
      <c r="AN106" s="296">
        <v>163</v>
      </c>
      <c r="AO106" s="297">
        <v>71</v>
      </c>
      <c r="AQ106" s="197">
        <v>1</v>
      </c>
    </row>
    <row r="107" spans="11:43" ht="21" customHeight="1">
      <c r="K107" s="1065" t="s">
        <v>1495</v>
      </c>
      <c r="L107" s="1066" t="s">
        <v>1496</v>
      </c>
      <c r="M107" s="1067" t="s">
        <v>1497</v>
      </c>
      <c r="N107" s="1068" t="s">
        <v>1498</v>
      </c>
      <c r="O107" s="1069" t="s">
        <v>1499</v>
      </c>
      <c r="P107" s="1070" t="s">
        <v>1500</v>
      </c>
      <c r="Q107" s="1071" t="s">
        <v>1501</v>
      </c>
      <c r="R107" s="1072" t="s">
        <v>1502</v>
      </c>
      <c r="S107" s="1073" t="s">
        <v>1503</v>
      </c>
      <c r="V107" s="1074"/>
      <c r="W107" s="303" t="s">
        <v>1504</v>
      </c>
      <c r="X107" s="304" t="s">
        <v>1505</v>
      </c>
      <c r="Y107" s="305">
        <v>0</v>
      </c>
      <c r="Z107" s="306">
        <v>0</v>
      </c>
      <c r="AA107" s="307">
        <v>205</v>
      </c>
      <c r="AB107"/>
      <c r="AC107" s="1075"/>
      <c r="AD107" s="358" t="s">
        <v>1506</v>
      </c>
      <c r="AE107" s="294" t="s">
        <v>1507</v>
      </c>
      <c r="AF107" s="295">
        <v>193</v>
      </c>
      <c r="AG107" s="296">
        <v>191</v>
      </c>
      <c r="AH107" s="297">
        <v>177</v>
      </c>
      <c r="AI107"/>
      <c r="AJ107" s="1076"/>
      <c r="AK107" s="299" t="s">
        <v>1508</v>
      </c>
      <c r="AL107" s="294" t="s">
        <v>1509</v>
      </c>
      <c r="AM107" s="295">
        <v>255</v>
      </c>
      <c r="AN107" s="296">
        <v>165</v>
      </c>
      <c r="AO107" s="297">
        <v>79</v>
      </c>
      <c r="AQ107" s="197">
        <v>1</v>
      </c>
    </row>
    <row r="108" spans="11:43" ht="21" customHeight="1">
      <c r="K108" s="1077" t="s">
        <v>1510</v>
      </c>
      <c r="L108" s="1078" t="s">
        <v>1511</v>
      </c>
      <c r="M108" s="1079" t="s">
        <v>1512</v>
      </c>
      <c r="N108" s="1080" t="s">
        <v>1513</v>
      </c>
      <c r="O108" s="1081" t="s">
        <v>1514</v>
      </c>
      <c r="P108" s="1082" t="s">
        <v>1515</v>
      </c>
      <c r="Q108" s="1083" t="s">
        <v>1516</v>
      </c>
      <c r="R108" s="1084" t="s">
        <v>1517</v>
      </c>
      <c r="S108" s="1085" t="s">
        <v>1518</v>
      </c>
      <c r="V108" s="1086"/>
      <c r="W108" s="303" t="s">
        <v>1519</v>
      </c>
      <c r="X108" s="304" t="s">
        <v>1520</v>
      </c>
      <c r="Y108" s="305">
        <v>89</v>
      </c>
      <c r="Z108" s="306">
        <v>89</v>
      </c>
      <c r="AA108" s="307">
        <v>171</v>
      </c>
      <c r="AB108"/>
      <c r="AC108" s="1087"/>
      <c r="AD108" s="358" t="s">
        <v>1521</v>
      </c>
      <c r="AE108" s="294" t="s">
        <v>1522</v>
      </c>
      <c r="AF108" s="295">
        <v>239</v>
      </c>
      <c r="AG108" s="296">
        <v>216</v>
      </c>
      <c r="AH108" s="297">
        <v>7</v>
      </c>
      <c r="AI108"/>
      <c r="AJ108" s="1088"/>
      <c r="AK108" s="299" t="s">
        <v>1523</v>
      </c>
      <c r="AL108" s="294" t="s">
        <v>1524</v>
      </c>
      <c r="AM108" s="295">
        <v>205</v>
      </c>
      <c r="AN108" s="296">
        <v>197</v>
      </c>
      <c r="AO108" s="297">
        <v>191</v>
      </c>
      <c r="AQ108" s="197">
        <v>1</v>
      </c>
    </row>
    <row r="109" spans="11:43" ht="21" customHeight="1">
      <c r="K109" s="1089" t="s">
        <v>1525</v>
      </c>
      <c r="L109" s="1090" t="s">
        <v>1526</v>
      </c>
      <c r="M109" s="1091" t="s">
        <v>1527</v>
      </c>
      <c r="N109" s="1092" t="s">
        <v>1528</v>
      </c>
      <c r="O109" s="1093" t="s">
        <v>1529</v>
      </c>
      <c r="P109" s="1094" t="s">
        <v>1530</v>
      </c>
      <c r="Q109" s="1095" t="s">
        <v>1531</v>
      </c>
      <c r="R109" s="1096" t="s">
        <v>1532</v>
      </c>
      <c r="S109" s="1097" t="s">
        <v>1533</v>
      </c>
      <c r="V109" s="1098"/>
      <c r="W109" s="324" t="s">
        <v>1534</v>
      </c>
      <c r="X109" s="304" t="s">
        <v>1535</v>
      </c>
      <c r="Y109" s="305">
        <v>84</v>
      </c>
      <c r="Z109" s="306">
        <v>90</v>
      </c>
      <c r="AA109" s="307">
        <v>167</v>
      </c>
      <c r="AB109"/>
      <c r="AC109" s="1099"/>
      <c r="AD109" s="358" t="s">
        <v>1536</v>
      </c>
      <c r="AE109" s="294" t="s">
        <v>1537</v>
      </c>
      <c r="AF109" s="295">
        <v>232</v>
      </c>
      <c r="AG109" s="296">
        <v>214</v>
      </c>
      <c r="AH109" s="297">
        <v>48</v>
      </c>
      <c r="AI109"/>
      <c r="AJ109" s="1100"/>
      <c r="AK109" s="310" t="s">
        <v>1538</v>
      </c>
      <c r="AL109" s="294" t="s">
        <v>1539</v>
      </c>
      <c r="AM109" s="295">
        <v>250</v>
      </c>
      <c r="AN109" s="296">
        <v>181</v>
      </c>
      <c r="AO109" s="297">
        <v>127</v>
      </c>
      <c r="AQ109" s="197">
        <v>1</v>
      </c>
    </row>
    <row r="110" spans="11:43" ht="21" customHeight="1">
      <c r="K110" s="1101" t="s">
        <v>1540</v>
      </c>
      <c r="L110" s="1102" t="s">
        <v>1541</v>
      </c>
      <c r="M110" s="1103" t="s">
        <v>1542</v>
      </c>
      <c r="N110" s="1104" t="s">
        <v>1543</v>
      </c>
      <c r="O110" s="1105" t="s">
        <v>1544</v>
      </c>
      <c r="P110" s="1106" t="s">
        <v>1545</v>
      </c>
      <c r="Q110" s="1107" t="s">
        <v>1546</v>
      </c>
      <c r="R110" s="1108" t="s">
        <v>1547</v>
      </c>
      <c r="S110" s="1109" t="s">
        <v>1548</v>
      </c>
      <c r="V110" s="1110"/>
      <c r="W110" s="324" t="s">
        <v>1549</v>
      </c>
      <c r="X110" s="304" t="s">
        <v>1550</v>
      </c>
      <c r="Y110" s="305">
        <v>1</v>
      </c>
      <c r="Z110" s="306">
        <v>49</v>
      </c>
      <c r="AA110" s="307">
        <v>180</v>
      </c>
      <c r="AB110"/>
      <c r="AC110" s="1111"/>
      <c r="AD110" s="293" t="s">
        <v>1551</v>
      </c>
      <c r="AE110" s="294" t="s">
        <v>1552</v>
      </c>
      <c r="AF110" s="295">
        <v>205</v>
      </c>
      <c r="AG110" s="296">
        <v>198</v>
      </c>
      <c r="AH110" s="297">
        <v>115</v>
      </c>
      <c r="AI110"/>
      <c r="AJ110" s="1112"/>
      <c r="AK110" s="310" t="s">
        <v>1553</v>
      </c>
      <c r="AL110" s="294" t="s">
        <v>1554</v>
      </c>
      <c r="AM110" s="295">
        <v>233</v>
      </c>
      <c r="AN110" s="296">
        <v>201</v>
      </c>
      <c r="AO110" s="297">
        <v>177</v>
      </c>
      <c r="AQ110" s="197">
        <v>1</v>
      </c>
    </row>
    <row r="111" spans="11:43" ht="21" customHeight="1">
      <c r="K111" s="1113" t="s">
        <v>1555</v>
      </c>
      <c r="L111" s="1114" t="s">
        <v>1556</v>
      </c>
      <c r="M111" s="1115" t="s">
        <v>1557</v>
      </c>
      <c r="N111" s="1116" t="s">
        <v>1558</v>
      </c>
      <c r="O111" s="1117" t="s">
        <v>1559</v>
      </c>
      <c r="P111" s="1118" t="s">
        <v>1560</v>
      </c>
      <c r="Q111" s="1119" t="s">
        <v>1561</v>
      </c>
      <c r="R111" s="1120" t="s">
        <v>1562</v>
      </c>
      <c r="S111" s="1121" t="s">
        <v>1563</v>
      </c>
      <c r="V111" s="1122"/>
      <c r="W111" s="303" t="s">
        <v>1564</v>
      </c>
      <c r="X111" s="304" t="s">
        <v>1565</v>
      </c>
      <c r="Y111" s="305">
        <v>0</v>
      </c>
      <c r="Z111" s="306">
        <v>0</v>
      </c>
      <c r="AA111" s="307">
        <v>156</v>
      </c>
      <c r="AB111"/>
      <c r="AC111" s="1123"/>
      <c r="AD111" s="358" t="s">
        <v>1566</v>
      </c>
      <c r="AE111" s="294" t="s">
        <v>1567</v>
      </c>
      <c r="AF111" s="295">
        <v>220</v>
      </c>
      <c r="AG111" s="296">
        <v>211</v>
      </c>
      <c r="AH111" s="297">
        <v>0</v>
      </c>
      <c r="AI111"/>
      <c r="AJ111" s="1124"/>
      <c r="AK111" s="299" t="s">
        <v>1568</v>
      </c>
      <c r="AL111" s="294" t="s">
        <v>1569</v>
      </c>
      <c r="AM111" s="295">
        <v>238</v>
      </c>
      <c r="AN111" s="296">
        <v>203</v>
      </c>
      <c r="AO111" s="297">
        <v>173</v>
      </c>
      <c r="AQ111" s="197">
        <v>1</v>
      </c>
    </row>
    <row r="112" spans="11:43" ht="21" customHeight="1">
      <c r="K112" s="1125" t="s">
        <v>1570</v>
      </c>
      <c r="L112" s="1126" t="s">
        <v>1571</v>
      </c>
      <c r="M112" s="1127" t="s">
        <v>1572</v>
      </c>
      <c r="N112" s="1128" t="s">
        <v>1573</v>
      </c>
      <c r="O112" s="1129" t="s">
        <v>1574</v>
      </c>
      <c r="P112" s="1130" t="s">
        <v>1575</v>
      </c>
      <c r="Q112" s="1131" t="s">
        <v>1576</v>
      </c>
      <c r="R112" s="1132" t="s">
        <v>1577</v>
      </c>
      <c r="S112" s="1133" t="s">
        <v>1578</v>
      </c>
      <c r="V112" s="1134"/>
      <c r="W112" s="324" t="s">
        <v>1579</v>
      </c>
      <c r="X112" s="304" t="s">
        <v>1580</v>
      </c>
      <c r="Y112" s="305">
        <v>27</v>
      </c>
      <c r="Z112" s="306">
        <v>1</v>
      </c>
      <c r="AA112" s="307">
        <v>155</v>
      </c>
      <c r="AB112"/>
      <c r="AC112" s="1135"/>
      <c r="AD112" s="358" t="s">
        <v>1581</v>
      </c>
      <c r="AE112" s="294" t="s">
        <v>1582</v>
      </c>
      <c r="AF112" s="295">
        <v>185</v>
      </c>
      <c r="AG112" s="296">
        <v>181</v>
      </c>
      <c r="AH112" s="297">
        <v>125</v>
      </c>
      <c r="AI112"/>
      <c r="AJ112" s="1136"/>
      <c r="AK112" s="299" t="s">
        <v>1583</v>
      </c>
      <c r="AL112" s="294" t="s">
        <v>1584</v>
      </c>
      <c r="AM112" s="295">
        <v>245</v>
      </c>
      <c r="AN112" s="296">
        <v>204</v>
      </c>
      <c r="AO112" s="297">
        <v>176</v>
      </c>
      <c r="AQ112" s="197">
        <v>1</v>
      </c>
    </row>
    <row r="113" spans="11:43" ht="21" customHeight="1">
      <c r="K113" s="1137" t="s">
        <v>1585</v>
      </c>
      <c r="L113" s="1138" t="s">
        <v>1586</v>
      </c>
      <c r="M113" s="1139" t="s">
        <v>1587</v>
      </c>
      <c r="N113" s="1140" t="s">
        <v>1588</v>
      </c>
      <c r="O113" s="1141" t="s">
        <v>1589</v>
      </c>
      <c r="P113" s="1142" t="s">
        <v>1590</v>
      </c>
      <c r="Q113" s="1143" t="s">
        <v>1591</v>
      </c>
      <c r="R113" s="1144" t="s">
        <v>1592</v>
      </c>
      <c r="S113" s="1145" t="s">
        <v>1593</v>
      </c>
      <c r="V113" s="1146"/>
      <c r="W113" s="324" t="s">
        <v>1594</v>
      </c>
      <c r="X113" s="304" t="s">
        <v>1595</v>
      </c>
      <c r="Y113" s="305">
        <v>78</v>
      </c>
      <c r="Z113" s="306">
        <v>81</v>
      </c>
      <c r="AA113" s="307">
        <v>128</v>
      </c>
      <c r="AB113"/>
      <c r="AC113" s="1147"/>
      <c r="AD113" s="358" t="s">
        <v>1596</v>
      </c>
      <c r="AE113" s="294" t="s">
        <v>1597</v>
      </c>
      <c r="AF113" s="295">
        <v>185</v>
      </c>
      <c r="AG113" s="296">
        <v>178</v>
      </c>
      <c r="AH113" s="297">
        <v>118</v>
      </c>
      <c r="AI113"/>
      <c r="AJ113" s="1148"/>
      <c r="AK113" s="310" t="s">
        <v>1598</v>
      </c>
      <c r="AL113" s="294" t="s">
        <v>1599</v>
      </c>
      <c r="AM113" s="295">
        <v>236</v>
      </c>
      <c r="AN113" s="296">
        <v>213</v>
      </c>
      <c r="AO113" s="297">
        <v>197</v>
      </c>
      <c r="AQ113" s="197">
        <v>1</v>
      </c>
    </row>
    <row r="114" spans="11:43" ht="21" customHeight="1">
      <c r="K114" s="1149" t="s">
        <v>1600</v>
      </c>
      <c r="L114" s="1150" t="s">
        <v>1601</v>
      </c>
      <c r="M114" s="1151" t="s">
        <v>1602</v>
      </c>
      <c r="N114" s="1152" t="s">
        <v>1603</v>
      </c>
      <c r="O114" s="1153" t="s">
        <v>1604</v>
      </c>
      <c r="P114" s="1154" t="s">
        <v>1605</v>
      </c>
      <c r="Q114" s="1155" t="s">
        <v>1606</v>
      </c>
      <c r="R114" s="1156" t="s">
        <v>1607</v>
      </c>
      <c r="S114" s="1157" t="s">
        <v>1608</v>
      </c>
      <c r="V114" s="1158"/>
      <c r="W114" s="303" t="s">
        <v>1609</v>
      </c>
      <c r="X114" s="304" t="s">
        <v>1610</v>
      </c>
      <c r="Y114" s="305">
        <v>35</v>
      </c>
      <c r="Z114" s="306">
        <v>35</v>
      </c>
      <c r="AA114" s="307">
        <v>142</v>
      </c>
      <c r="AB114"/>
      <c r="AC114" s="1159"/>
      <c r="AD114" s="293" t="s">
        <v>1611</v>
      </c>
      <c r="AE114" s="294" t="s">
        <v>1612</v>
      </c>
      <c r="AF114" s="295">
        <v>189</v>
      </c>
      <c r="AG114" s="296">
        <v>183</v>
      </c>
      <c r="AH114" s="297">
        <v>107</v>
      </c>
      <c r="AI114"/>
      <c r="AJ114" s="1160"/>
      <c r="AK114" s="299" t="s">
        <v>1613</v>
      </c>
      <c r="AL114" s="294" t="s">
        <v>1614</v>
      </c>
      <c r="AM114" s="295">
        <v>255</v>
      </c>
      <c r="AN114" s="296">
        <v>218</v>
      </c>
      <c r="AO114" s="297">
        <v>185</v>
      </c>
      <c r="AQ114" s="197">
        <v>1</v>
      </c>
    </row>
    <row r="115" spans="11:43" ht="21" customHeight="1">
      <c r="K115" s="1161" t="s">
        <v>1615</v>
      </c>
      <c r="L115" s="1162" t="s">
        <v>1616</v>
      </c>
      <c r="M115" s="1163" t="s">
        <v>1617</v>
      </c>
      <c r="N115" s="1164" t="s">
        <v>1618</v>
      </c>
      <c r="O115" s="1165" t="s">
        <v>1619</v>
      </c>
      <c r="P115" s="1166" t="s">
        <v>1620</v>
      </c>
      <c r="Q115" s="1167" t="s">
        <v>1621</v>
      </c>
      <c r="R115" s="1168" t="s">
        <v>1622</v>
      </c>
      <c r="S115" s="1169" t="s">
        <v>1623</v>
      </c>
      <c r="V115" s="1170"/>
      <c r="W115" s="303" t="s">
        <v>1624</v>
      </c>
      <c r="X115" s="304" t="s">
        <v>1625</v>
      </c>
      <c r="Y115" s="305">
        <v>0</v>
      </c>
      <c r="Z115" s="306">
        <v>0</v>
      </c>
      <c r="AA115" s="307">
        <v>139</v>
      </c>
      <c r="AB115"/>
      <c r="AC115" s="1171"/>
      <c r="AD115" s="358" t="s">
        <v>1626</v>
      </c>
      <c r="AE115" s="294" t="s">
        <v>1627</v>
      </c>
      <c r="AF115" s="295">
        <v>175</v>
      </c>
      <c r="AG115" s="296">
        <v>167</v>
      </c>
      <c r="AH115" s="297">
        <v>123</v>
      </c>
      <c r="AI115"/>
      <c r="AJ115" s="1172"/>
      <c r="AK115" s="299" t="s">
        <v>1628</v>
      </c>
      <c r="AL115" s="294" t="s">
        <v>1629</v>
      </c>
      <c r="AM115" s="295">
        <v>238</v>
      </c>
      <c r="AN115" s="296">
        <v>229</v>
      </c>
      <c r="AO115" s="297">
        <v>222</v>
      </c>
      <c r="AQ115" s="197">
        <v>1</v>
      </c>
    </row>
    <row r="116" spans="11:43" ht="21" customHeight="1">
      <c r="K116" s="1173" t="s">
        <v>1630</v>
      </c>
      <c r="L116" s="1174" t="s">
        <v>1631</v>
      </c>
      <c r="M116" s="1175" t="s">
        <v>1632</v>
      </c>
      <c r="N116" s="1176" t="s">
        <v>1633</v>
      </c>
      <c r="O116" s="1177" t="s">
        <v>1634</v>
      </c>
      <c r="P116" s="1178" t="s">
        <v>1635</v>
      </c>
      <c r="Q116" s="1179" t="s">
        <v>1636</v>
      </c>
      <c r="R116" s="1180" t="s">
        <v>1637</v>
      </c>
      <c r="S116" s="1181" t="s">
        <v>1638</v>
      </c>
      <c r="V116" s="1182"/>
      <c r="W116" s="303" t="s">
        <v>1639</v>
      </c>
      <c r="X116" s="304" t="s">
        <v>1640</v>
      </c>
      <c r="Y116" s="305">
        <v>36</v>
      </c>
      <c r="Z116" s="306">
        <v>24</v>
      </c>
      <c r="AA116" s="307">
        <v>130</v>
      </c>
      <c r="AB116"/>
      <c r="AC116" s="1183"/>
      <c r="AD116" s="358" t="s">
        <v>1641</v>
      </c>
      <c r="AE116" s="294" t="s">
        <v>1642</v>
      </c>
      <c r="AF116" s="295">
        <v>185</v>
      </c>
      <c r="AG116" s="296">
        <v>180</v>
      </c>
      <c r="AH116" s="297">
        <v>89</v>
      </c>
      <c r="AI116"/>
      <c r="AJ116" s="1184"/>
      <c r="AK116" s="299" t="s">
        <v>1643</v>
      </c>
      <c r="AL116" s="294" t="s">
        <v>1644</v>
      </c>
      <c r="AM116" s="295">
        <v>255</v>
      </c>
      <c r="AN116" s="296">
        <v>245</v>
      </c>
      <c r="AO116" s="297">
        <v>238</v>
      </c>
      <c r="AQ116" s="197">
        <v>1</v>
      </c>
    </row>
    <row r="117" spans="11:43" ht="21" customHeight="1">
      <c r="K117" s="1185" t="s">
        <v>1645</v>
      </c>
      <c r="L117" s="1186" t="s">
        <v>1646</v>
      </c>
      <c r="M117" s="1187" t="s">
        <v>1647</v>
      </c>
      <c r="N117" s="1188" t="s">
        <v>1648</v>
      </c>
      <c r="O117" s="1189" t="s">
        <v>1649</v>
      </c>
      <c r="P117" s="1190" t="s">
        <v>1650</v>
      </c>
      <c r="Q117" s="1191" t="s">
        <v>1651</v>
      </c>
      <c r="R117" s="1192" t="s">
        <v>1652</v>
      </c>
      <c r="S117" s="1193" t="s">
        <v>1653</v>
      </c>
      <c r="V117" s="1194"/>
      <c r="W117" s="303" t="s">
        <v>1654</v>
      </c>
      <c r="X117" s="304" t="s">
        <v>1655</v>
      </c>
      <c r="Y117" s="305">
        <v>0</v>
      </c>
      <c r="Z117" s="306">
        <v>0</v>
      </c>
      <c r="AA117" s="307">
        <v>128</v>
      </c>
      <c r="AB117"/>
      <c r="AC117" s="1195"/>
      <c r="AD117" s="358" t="s">
        <v>1656</v>
      </c>
      <c r="AE117" s="294" t="s">
        <v>1657</v>
      </c>
      <c r="AF117" s="295">
        <v>190</v>
      </c>
      <c r="AG117" s="296">
        <v>183</v>
      </c>
      <c r="AH117" s="297">
        <v>46</v>
      </c>
      <c r="AI117"/>
      <c r="AJ117" s="1196"/>
      <c r="AK117" s="299" t="s">
        <v>1658</v>
      </c>
      <c r="AL117" s="294" t="s">
        <v>1659</v>
      </c>
      <c r="AM117" s="295">
        <v>238</v>
      </c>
      <c r="AN117" s="296">
        <v>154</v>
      </c>
      <c r="AO117" s="297">
        <v>73</v>
      </c>
      <c r="AQ117" s="197">
        <v>1</v>
      </c>
    </row>
    <row r="118" spans="11:43" ht="21" customHeight="1">
      <c r="K118" s="1197" t="s">
        <v>1660</v>
      </c>
      <c r="L118" s="1198" t="s">
        <v>1661</v>
      </c>
      <c r="M118" s="1199" t="s">
        <v>1662</v>
      </c>
      <c r="N118" s="1200" t="s">
        <v>1663</v>
      </c>
      <c r="O118" s="1201" t="s">
        <v>1664</v>
      </c>
      <c r="P118" s="1202" t="s">
        <v>1665</v>
      </c>
      <c r="Q118" s="1203" t="s">
        <v>1666</v>
      </c>
      <c r="R118" s="1204" t="s">
        <v>1667</v>
      </c>
      <c r="S118" s="1205" t="s">
        <v>1668</v>
      </c>
      <c r="V118" s="1206"/>
      <c r="W118" s="303" t="s">
        <v>1669</v>
      </c>
      <c r="X118" s="304" t="s">
        <v>1670</v>
      </c>
      <c r="Y118" s="305">
        <v>66</v>
      </c>
      <c r="Z118" s="306">
        <v>66</v>
      </c>
      <c r="AA118" s="307">
        <v>111</v>
      </c>
      <c r="AB118"/>
      <c r="AC118" s="1207"/>
      <c r="AD118" s="293" t="s">
        <v>1671</v>
      </c>
      <c r="AE118" s="294" t="s">
        <v>1672</v>
      </c>
      <c r="AF118" s="295">
        <v>181</v>
      </c>
      <c r="AG118" s="296">
        <v>166</v>
      </c>
      <c r="AH118" s="297">
        <v>66</v>
      </c>
      <c r="AI118"/>
      <c r="AJ118" s="1208"/>
      <c r="AK118" s="299" t="s">
        <v>1673</v>
      </c>
      <c r="AL118" s="294" t="s">
        <v>1674</v>
      </c>
      <c r="AM118" s="295">
        <v>205</v>
      </c>
      <c r="AN118" s="296">
        <v>175</v>
      </c>
      <c r="AO118" s="297">
        <v>149</v>
      </c>
      <c r="AQ118" s="197">
        <v>1</v>
      </c>
    </row>
    <row r="119" spans="11:43" ht="21" customHeight="1">
      <c r="K119" s="1209" t="s">
        <v>1675</v>
      </c>
      <c r="L119" s="1210" t="s">
        <v>1676</v>
      </c>
      <c r="M119" s="1211" t="s">
        <v>1677</v>
      </c>
      <c r="N119" s="1212" t="s">
        <v>1678</v>
      </c>
      <c r="O119" s="1213" t="s">
        <v>1679</v>
      </c>
      <c r="P119" s="1214" t="s">
        <v>1680</v>
      </c>
      <c r="Q119" s="1215" t="s">
        <v>1681</v>
      </c>
      <c r="R119" s="1216" t="s">
        <v>1682</v>
      </c>
      <c r="S119" s="1217" t="s">
        <v>1683</v>
      </c>
      <c r="V119" s="1218"/>
      <c r="W119" s="324" t="s">
        <v>1684</v>
      </c>
      <c r="X119" s="304" t="s">
        <v>1685</v>
      </c>
      <c r="Y119" s="305">
        <v>48</v>
      </c>
      <c r="Z119" s="306">
        <v>38</v>
      </c>
      <c r="AA119" s="307">
        <v>122</v>
      </c>
      <c r="AB119"/>
      <c r="AC119" s="1219"/>
      <c r="AD119" s="293" t="s">
        <v>1686</v>
      </c>
      <c r="AE119" s="294" t="s">
        <v>1687</v>
      </c>
      <c r="AF119" s="295">
        <v>139</v>
      </c>
      <c r="AG119" s="296">
        <v>136</v>
      </c>
      <c r="AH119" s="297">
        <v>120</v>
      </c>
      <c r="AI119"/>
      <c r="AJ119" s="1220"/>
      <c r="AK119" s="310" t="s">
        <v>1688</v>
      </c>
      <c r="AL119" s="294" t="s">
        <v>1689</v>
      </c>
      <c r="AM119" s="295">
        <v>246</v>
      </c>
      <c r="AN119" s="296">
        <v>166</v>
      </c>
      <c r="AO119" s="297">
        <v>0</v>
      </c>
      <c r="AQ119" s="197">
        <v>1</v>
      </c>
    </row>
    <row r="120" spans="11:43" ht="21" customHeight="1">
      <c r="K120" s="1221" t="s">
        <v>1690</v>
      </c>
      <c r="L120" s="1222" t="s">
        <v>1691</v>
      </c>
      <c r="M120" s="1223" t="s">
        <v>1692</v>
      </c>
      <c r="N120" s="1224" t="s">
        <v>1693</v>
      </c>
      <c r="O120" s="1225" t="s">
        <v>1694</v>
      </c>
      <c r="P120" s="1226" t="s">
        <v>1695</v>
      </c>
      <c r="Q120" s="1227" t="s">
        <v>1696</v>
      </c>
      <c r="R120" s="1228" t="s">
        <v>1697</v>
      </c>
      <c r="S120" s="1229" t="s">
        <v>1698</v>
      </c>
      <c r="V120" s="1230"/>
      <c r="W120" s="324" t="s">
        <v>1699</v>
      </c>
      <c r="X120" s="304" t="s">
        <v>1700</v>
      </c>
      <c r="Y120" s="305">
        <v>33</v>
      </c>
      <c r="Z120" s="306">
        <v>23</v>
      </c>
      <c r="AA120" s="307">
        <v>125</v>
      </c>
      <c r="AB120"/>
      <c r="AC120" s="1231"/>
      <c r="AD120" s="358" t="s">
        <v>1701</v>
      </c>
      <c r="AE120" s="294" t="s">
        <v>1702</v>
      </c>
      <c r="AF120" s="295">
        <v>138</v>
      </c>
      <c r="AG120" s="296">
        <v>135</v>
      </c>
      <c r="AH120" s="297">
        <v>118</v>
      </c>
      <c r="AI120"/>
      <c r="AJ120" s="1232"/>
      <c r="AK120" s="310" t="s">
        <v>1703</v>
      </c>
      <c r="AL120" s="294" t="s">
        <v>1704</v>
      </c>
      <c r="AM120" s="295">
        <v>231</v>
      </c>
      <c r="AN120" s="296">
        <v>168</v>
      </c>
      <c r="AO120" s="297">
        <v>84</v>
      </c>
      <c r="AQ120" s="197">
        <v>1</v>
      </c>
    </row>
    <row r="121" spans="11:43" ht="21" customHeight="1">
      <c r="K121" s="1233" t="s">
        <v>1705</v>
      </c>
      <c r="L121" s="1234" t="s">
        <v>1706</v>
      </c>
      <c r="M121" s="1235" t="s">
        <v>1707</v>
      </c>
      <c r="N121" s="1236" t="s">
        <v>1708</v>
      </c>
      <c r="O121" s="1237" t="s">
        <v>1709</v>
      </c>
      <c r="P121" s="1238" t="s">
        <v>1710</v>
      </c>
      <c r="Q121" s="1239" t="s">
        <v>1711</v>
      </c>
      <c r="R121" s="1240" t="s">
        <v>1712</v>
      </c>
      <c r="S121" s="1241" t="s">
        <v>1713</v>
      </c>
      <c r="V121" s="1242"/>
      <c r="W121" s="303" t="s">
        <v>1714</v>
      </c>
      <c r="X121" s="304" t="s">
        <v>1715</v>
      </c>
      <c r="Y121" s="305">
        <v>25</v>
      </c>
      <c r="Z121" s="306">
        <v>25</v>
      </c>
      <c r="AA121" s="307">
        <v>112</v>
      </c>
      <c r="AB121"/>
      <c r="AC121" s="1243"/>
      <c r="AD121" s="293" t="s">
        <v>1716</v>
      </c>
      <c r="AE121" s="294" t="s">
        <v>1717</v>
      </c>
      <c r="AF121" s="295">
        <v>139</v>
      </c>
      <c r="AG121" s="296">
        <v>137</v>
      </c>
      <c r="AH121" s="297">
        <v>112</v>
      </c>
      <c r="AI121"/>
      <c r="AJ121" s="1244"/>
      <c r="AK121" s="310" t="s">
        <v>1718</v>
      </c>
      <c r="AL121" s="294" t="s">
        <v>1719</v>
      </c>
      <c r="AM121" s="295">
        <v>194</v>
      </c>
      <c r="AN121" s="296">
        <v>172</v>
      </c>
      <c r="AO121" s="297">
        <v>153</v>
      </c>
      <c r="AQ121" s="197">
        <v>1</v>
      </c>
    </row>
    <row r="122" spans="11:43" ht="21" customHeight="1">
      <c r="K122" s="1245" t="s">
        <v>1720</v>
      </c>
      <c r="L122" s="1246" t="s">
        <v>1721</v>
      </c>
      <c r="M122" s="1247" t="s">
        <v>1722</v>
      </c>
      <c r="N122" s="1248" t="s">
        <v>1723</v>
      </c>
      <c r="O122" s="1249" t="s">
        <v>1724</v>
      </c>
      <c r="P122" s="1250" t="s">
        <v>1725</v>
      </c>
      <c r="Q122" s="1251" t="s">
        <v>1726</v>
      </c>
      <c r="R122" s="1252" t="s">
        <v>1727</v>
      </c>
      <c r="S122" s="1253" t="s">
        <v>1728</v>
      </c>
      <c r="V122" s="1254"/>
      <c r="W122" s="324" t="s">
        <v>1729</v>
      </c>
      <c r="X122" s="304" t="s">
        <v>1730</v>
      </c>
      <c r="Y122" s="305">
        <v>15</v>
      </c>
      <c r="Z122" s="306">
        <v>5</v>
      </c>
      <c r="AA122" s="307">
        <v>107</v>
      </c>
      <c r="AB122"/>
      <c r="AC122" s="1255"/>
      <c r="AD122" s="358" t="s">
        <v>1731</v>
      </c>
      <c r="AE122" s="294" t="s">
        <v>1732</v>
      </c>
      <c r="AF122" s="295">
        <v>140</v>
      </c>
      <c r="AG122" s="296">
        <v>135</v>
      </c>
      <c r="AH122" s="297">
        <v>103</v>
      </c>
      <c r="AI122"/>
      <c r="AJ122" s="1256"/>
      <c r="AK122" s="299" t="s">
        <v>1733</v>
      </c>
      <c r="AL122" s="294" t="s">
        <v>1734</v>
      </c>
      <c r="AM122" s="295">
        <v>238</v>
      </c>
      <c r="AN122" s="296">
        <v>154</v>
      </c>
      <c r="AO122" s="297">
        <v>0</v>
      </c>
      <c r="AQ122" s="197">
        <v>1</v>
      </c>
    </row>
    <row r="123" spans="11:43" ht="21" customHeight="1">
      <c r="K123" s="1257" t="s">
        <v>1735</v>
      </c>
      <c r="L123" s="1258" t="s">
        <v>1736</v>
      </c>
      <c r="M123" s="1259" t="s">
        <v>1737</v>
      </c>
      <c r="N123" s="1260" t="s">
        <v>1738</v>
      </c>
      <c r="O123" s="1261" t="s">
        <v>1739</v>
      </c>
      <c r="P123" s="1262" t="s">
        <v>1740</v>
      </c>
      <c r="Q123" s="1263" t="s">
        <v>1741</v>
      </c>
      <c r="R123" s="1264" t="s">
        <v>1742</v>
      </c>
      <c r="S123" s="1265" t="s">
        <v>1743</v>
      </c>
      <c r="V123" s="1266"/>
      <c r="W123" s="324" t="s">
        <v>1744</v>
      </c>
      <c r="X123" s="304" t="s">
        <v>1745</v>
      </c>
      <c r="Y123" s="305">
        <v>39</v>
      </c>
      <c r="Z123" s="306">
        <v>36</v>
      </c>
      <c r="AA123" s="307">
        <v>88</v>
      </c>
      <c r="AB123"/>
      <c r="AC123" s="1267"/>
      <c r="AD123" s="293" t="s">
        <v>1746</v>
      </c>
      <c r="AE123" s="294" t="s">
        <v>1747</v>
      </c>
      <c r="AF123" s="295">
        <v>139</v>
      </c>
      <c r="AG123" s="296">
        <v>134</v>
      </c>
      <c r="AH123" s="297">
        <v>78</v>
      </c>
      <c r="AI123"/>
      <c r="AJ123" s="1268"/>
      <c r="AK123" s="310" t="s">
        <v>1748</v>
      </c>
      <c r="AL123" s="294" t="s">
        <v>1749</v>
      </c>
      <c r="AM123" s="295">
        <v>234</v>
      </c>
      <c r="AN123" s="296">
        <v>162</v>
      </c>
      <c r="AO123" s="297">
        <v>33</v>
      </c>
      <c r="AQ123" s="197">
        <v>1</v>
      </c>
    </row>
    <row r="124" spans="11:43" ht="21" customHeight="1">
      <c r="K124" s="1269" t="s">
        <v>1750</v>
      </c>
      <c r="L124" s="1270" t="s">
        <v>1751</v>
      </c>
      <c r="M124" s="1271" t="s">
        <v>1752</v>
      </c>
      <c r="N124" s="1272" t="s">
        <v>1753</v>
      </c>
      <c r="O124" s="1273" t="s">
        <v>1754</v>
      </c>
      <c r="P124" s="1274" t="s">
        <v>1755</v>
      </c>
      <c r="Q124" s="1275" t="s">
        <v>1756</v>
      </c>
      <c r="R124" s="1276" t="s">
        <v>1757</v>
      </c>
      <c r="S124" s="1277" t="s">
        <v>1758</v>
      </c>
      <c r="V124" s="1278"/>
      <c r="W124" s="303" t="s">
        <v>1759</v>
      </c>
      <c r="X124" s="304" t="s">
        <v>1760</v>
      </c>
      <c r="Y124" s="305">
        <v>47</v>
      </c>
      <c r="Z124" s="306">
        <v>47</v>
      </c>
      <c r="AA124" s="307">
        <v>79</v>
      </c>
      <c r="AB124"/>
      <c r="AC124" s="1279"/>
      <c r="AD124" s="293" t="s">
        <v>1761</v>
      </c>
      <c r="AE124" s="294" t="s">
        <v>1762</v>
      </c>
      <c r="AF124" s="295">
        <v>139</v>
      </c>
      <c r="AG124" s="296">
        <v>129</v>
      </c>
      <c r="AH124" s="297">
        <v>76</v>
      </c>
      <c r="AI124"/>
      <c r="AJ124" s="1280"/>
      <c r="AK124" s="310" t="s">
        <v>1763</v>
      </c>
      <c r="AL124" s="294" t="s">
        <v>1764</v>
      </c>
      <c r="AM124" s="295">
        <v>221</v>
      </c>
      <c r="AN124" s="296">
        <v>152</v>
      </c>
      <c r="AO124" s="297">
        <v>92</v>
      </c>
      <c r="AQ124" s="197">
        <v>1</v>
      </c>
    </row>
    <row r="125" spans="11:43" ht="21" customHeight="1">
      <c r="K125" s="1281" t="s">
        <v>1765</v>
      </c>
      <c r="L125" s="1282" t="s">
        <v>1766</v>
      </c>
      <c r="M125" s="1283" t="s">
        <v>1767</v>
      </c>
      <c r="N125" s="1284" t="s">
        <v>1768</v>
      </c>
      <c r="O125" s="1285" t="s">
        <v>1769</v>
      </c>
      <c r="P125" s="1286" t="s">
        <v>1770</v>
      </c>
      <c r="Q125" s="1287" t="s">
        <v>1771</v>
      </c>
      <c r="R125" s="1288" t="s">
        <v>1772</v>
      </c>
      <c r="S125" s="1289" t="s">
        <v>1773</v>
      </c>
      <c r="V125" s="1290"/>
      <c r="W125" s="324" t="s">
        <v>1774</v>
      </c>
      <c r="X125" s="304" t="s">
        <v>1775</v>
      </c>
      <c r="Y125" s="305">
        <v>37</v>
      </c>
      <c r="Z125" s="306">
        <v>36</v>
      </c>
      <c r="AA125" s="307">
        <v>64</v>
      </c>
      <c r="AB125"/>
      <c r="AC125" s="1291"/>
      <c r="AD125" s="358" t="s">
        <v>1776</v>
      </c>
      <c r="AE125" s="294" t="s">
        <v>1777</v>
      </c>
      <c r="AF125" s="295">
        <v>155</v>
      </c>
      <c r="AG125" s="296">
        <v>148</v>
      </c>
      <c r="AH125" s="297">
        <v>0</v>
      </c>
      <c r="AI125"/>
      <c r="AJ125" s="1292"/>
      <c r="AK125" s="310" t="s">
        <v>1778</v>
      </c>
      <c r="AL125" s="294" t="s">
        <v>1779</v>
      </c>
      <c r="AM125" s="295">
        <v>222</v>
      </c>
      <c r="AN125" s="296">
        <v>152</v>
      </c>
      <c r="AO125" s="297">
        <v>22</v>
      </c>
      <c r="AQ125" s="197">
        <v>1</v>
      </c>
    </row>
    <row r="126" spans="11:43" ht="21" customHeight="1">
      <c r="K126" s="1293" t="s">
        <v>1780</v>
      </c>
      <c r="L126" s="1294" t="s">
        <v>1781</v>
      </c>
      <c r="M126" s="1295" t="s">
        <v>1782</v>
      </c>
      <c r="N126" s="1296" t="s">
        <v>1783</v>
      </c>
      <c r="O126" s="1297" t="s">
        <v>1784</v>
      </c>
      <c r="P126" s="1298" t="s">
        <v>1785</v>
      </c>
      <c r="Q126" s="1299" t="s">
        <v>1786</v>
      </c>
      <c r="R126" s="1300" t="s">
        <v>1787</v>
      </c>
      <c r="S126" s="1301" t="s">
        <v>1788</v>
      </c>
      <c r="V126" s="1302"/>
      <c r="W126" s="324" t="s">
        <v>1789</v>
      </c>
      <c r="X126" s="304" t="s">
        <v>1790</v>
      </c>
      <c r="Y126" s="305">
        <v>0</v>
      </c>
      <c r="Z126" s="306">
        <v>0</v>
      </c>
      <c r="AA126" s="307">
        <v>16</v>
      </c>
      <c r="AB126"/>
      <c r="AC126" s="1303"/>
      <c r="AD126" s="358" t="s">
        <v>1791</v>
      </c>
      <c r="AE126" s="294" t="s">
        <v>1792</v>
      </c>
      <c r="AF126" s="295">
        <v>134</v>
      </c>
      <c r="AG126" s="296">
        <v>126</v>
      </c>
      <c r="AH126" s="297">
        <v>54</v>
      </c>
      <c r="AI126"/>
      <c r="AJ126" s="1304"/>
      <c r="AK126" s="299" t="s">
        <v>1793</v>
      </c>
      <c r="AL126" s="294" t="s">
        <v>1794</v>
      </c>
      <c r="AM126" s="295">
        <v>217</v>
      </c>
      <c r="AN126" s="296">
        <v>135</v>
      </c>
      <c r="AO126" s="297">
        <v>25</v>
      </c>
      <c r="AQ126" s="197">
        <v>1</v>
      </c>
    </row>
    <row r="127" spans="11:43" ht="21" customHeight="1">
      <c r="K127" s="1305" t="s">
        <v>1795</v>
      </c>
      <c r="L127" s="1306" t="s">
        <v>1796</v>
      </c>
      <c r="M127" s="1307" t="s">
        <v>1797</v>
      </c>
      <c r="N127" s="1308" t="s">
        <v>1798</v>
      </c>
      <c r="O127" s="1309" t="s">
        <v>1799</v>
      </c>
      <c r="P127" s="1310" t="s">
        <v>1800</v>
      </c>
      <c r="Q127" s="1311" t="s">
        <v>1801</v>
      </c>
      <c r="R127" s="1312" t="s">
        <v>1802</v>
      </c>
      <c r="S127" s="1313" t="s">
        <v>1803</v>
      </c>
      <c r="V127" s="1314"/>
      <c r="W127" s="324" t="s">
        <v>1804</v>
      </c>
      <c r="X127" s="304" t="s">
        <v>1805</v>
      </c>
      <c r="Y127" s="305">
        <v>44</v>
      </c>
      <c r="Z127" s="306">
        <v>117</v>
      </c>
      <c r="AA127" s="307">
        <v>255</v>
      </c>
      <c r="AB127"/>
      <c r="AC127" s="1315"/>
      <c r="AD127" s="358" t="s">
        <v>1806</v>
      </c>
      <c r="AE127" s="294" t="s">
        <v>1807</v>
      </c>
      <c r="AF127" s="295">
        <v>87</v>
      </c>
      <c r="AG127" s="296">
        <v>85</v>
      </c>
      <c r="AH127" s="297">
        <v>76</v>
      </c>
      <c r="AI127"/>
      <c r="AJ127" s="1316"/>
      <c r="AK127" s="310" t="s">
        <v>1808</v>
      </c>
      <c r="AL127" s="294" t="s">
        <v>1809</v>
      </c>
      <c r="AM127" s="295">
        <v>205</v>
      </c>
      <c r="AN127" s="296">
        <v>133</v>
      </c>
      <c r="AO127" s="297">
        <v>63</v>
      </c>
      <c r="AQ127" s="197">
        <v>1</v>
      </c>
    </row>
    <row r="128" spans="11:43" ht="21" customHeight="1">
      <c r="K128" s="1317" t="s">
        <v>1810</v>
      </c>
      <c r="L128" s="1318" t="s">
        <v>1811</v>
      </c>
      <c r="M128" s="1319" t="s">
        <v>1812</v>
      </c>
      <c r="N128" s="1320" t="s">
        <v>1813</v>
      </c>
      <c r="O128" s="1321" t="s">
        <v>1814</v>
      </c>
      <c r="P128" s="1322" t="s">
        <v>1815</v>
      </c>
      <c r="Q128" s="1323" t="s">
        <v>1816</v>
      </c>
      <c r="R128" s="1324" t="s">
        <v>1817</v>
      </c>
      <c r="S128" s="1325" t="s">
        <v>1818</v>
      </c>
      <c r="V128" s="1326"/>
      <c r="W128" s="303" t="s">
        <v>1819</v>
      </c>
      <c r="X128" s="304" t="s">
        <v>1820</v>
      </c>
      <c r="Y128" s="305">
        <v>72</v>
      </c>
      <c r="Z128" s="306">
        <v>118</v>
      </c>
      <c r="AA128" s="307">
        <v>255</v>
      </c>
      <c r="AB128"/>
      <c r="AC128" s="1327"/>
      <c r="AD128" s="358" t="s">
        <v>1821</v>
      </c>
      <c r="AE128" s="294" t="s">
        <v>1822</v>
      </c>
      <c r="AF128" s="295">
        <v>91</v>
      </c>
      <c r="AG128" s="296">
        <v>88</v>
      </c>
      <c r="AH128" s="297">
        <v>66</v>
      </c>
      <c r="AI128"/>
      <c r="AJ128" s="1328"/>
      <c r="AK128" s="299" t="s">
        <v>1823</v>
      </c>
      <c r="AL128" s="294" t="s">
        <v>1824</v>
      </c>
      <c r="AM128" s="295">
        <v>205</v>
      </c>
      <c r="AN128" s="296">
        <v>133</v>
      </c>
      <c r="AO128" s="297">
        <v>0</v>
      </c>
      <c r="AQ128" s="197">
        <v>1</v>
      </c>
    </row>
    <row r="129" spans="2:43" ht="21" customHeight="1">
      <c r="K129" s="1329" t="s">
        <v>1825</v>
      </c>
      <c r="L129" s="1330" t="s">
        <v>1826</v>
      </c>
      <c r="M129" s="1331" t="s">
        <v>1827</v>
      </c>
      <c r="N129" s="1332" t="s">
        <v>1828</v>
      </c>
      <c r="O129" s="1333" t="s">
        <v>1829</v>
      </c>
      <c r="P129" s="1334" t="s">
        <v>1830</v>
      </c>
      <c r="Q129" s="1335" t="s">
        <v>1831</v>
      </c>
      <c r="R129" s="1336" t="s">
        <v>1832</v>
      </c>
      <c r="S129" s="1337" t="s">
        <v>1833</v>
      </c>
      <c r="V129" s="1338"/>
      <c r="W129" s="324" t="s">
        <v>1834</v>
      </c>
      <c r="X129" s="304" t="s">
        <v>1835</v>
      </c>
      <c r="Y129" s="305">
        <v>179</v>
      </c>
      <c r="Z129" s="306">
        <v>188</v>
      </c>
      <c r="AA129" s="307">
        <v>226</v>
      </c>
      <c r="AB129"/>
      <c r="AC129" s="1339"/>
      <c r="AD129" s="358" t="s">
        <v>1836</v>
      </c>
      <c r="AE129" s="294" t="s">
        <v>1837</v>
      </c>
      <c r="AF129" s="295">
        <v>102</v>
      </c>
      <c r="AG129" s="296">
        <v>93</v>
      </c>
      <c r="AH129" s="297">
        <v>30</v>
      </c>
      <c r="AI129"/>
      <c r="AJ129" s="1340"/>
      <c r="AK129" s="310" t="s">
        <v>1838</v>
      </c>
      <c r="AL129" s="294" t="s">
        <v>1839</v>
      </c>
      <c r="AM129" s="295">
        <v>201</v>
      </c>
      <c r="AN129" s="296">
        <v>133</v>
      </c>
      <c r="AO129" s="297">
        <v>0</v>
      </c>
      <c r="AQ129" s="197">
        <v>1</v>
      </c>
    </row>
    <row r="130" spans="2:43" ht="21" customHeight="1">
      <c r="K130" s="1341" t="s">
        <v>1840</v>
      </c>
      <c r="L130" s="1342" t="s">
        <v>1841</v>
      </c>
      <c r="M130" s="1343" t="s">
        <v>1842</v>
      </c>
      <c r="N130" s="1344" t="s">
        <v>1843</v>
      </c>
      <c r="O130" s="1345" t="s">
        <v>1844</v>
      </c>
      <c r="P130" s="1346" t="s">
        <v>1845</v>
      </c>
      <c r="Q130" s="1347" t="s">
        <v>1846</v>
      </c>
      <c r="R130" s="1348" t="s">
        <v>1847</v>
      </c>
      <c r="S130" s="1349" t="s">
        <v>1848</v>
      </c>
      <c r="V130" s="1350"/>
      <c r="W130" s="303" t="s">
        <v>1849</v>
      </c>
      <c r="X130" s="304" t="s">
        <v>1850</v>
      </c>
      <c r="Y130" s="305">
        <v>230</v>
      </c>
      <c r="Z130" s="306">
        <v>232</v>
      </c>
      <c r="AA130" s="307">
        <v>250</v>
      </c>
      <c r="AB130"/>
      <c r="AC130" s="1351"/>
      <c r="AD130" s="358" t="s">
        <v>1851</v>
      </c>
      <c r="AE130" s="294" t="s">
        <v>1852</v>
      </c>
      <c r="AF130" s="295">
        <v>64</v>
      </c>
      <c r="AG130" s="296">
        <v>61</v>
      </c>
      <c r="AH130" s="297">
        <v>33</v>
      </c>
      <c r="AI130"/>
      <c r="AJ130" s="1352"/>
      <c r="AK130" s="310" t="s">
        <v>1853</v>
      </c>
      <c r="AL130" s="294" t="s">
        <v>1854</v>
      </c>
      <c r="AM130" s="295">
        <v>174</v>
      </c>
      <c r="AN130" s="296">
        <v>137</v>
      </c>
      <c r="AO130" s="297">
        <v>100</v>
      </c>
      <c r="AQ130" s="197">
        <v>1</v>
      </c>
    </row>
    <row r="131" spans="2:43" ht="21" customHeight="1">
      <c r="K131" s="1353" t="s">
        <v>1855</v>
      </c>
      <c r="L131" s="1354" t="s">
        <v>1856</v>
      </c>
      <c r="M131" s="1355" t="s">
        <v>1857</v>
      </c>
      <c r="N131" s="1356" t="s">
        <v>1858</v>
      </c>
      <c r="O131" s="1357" t="s">
        <v>1859</v>
      </c>
      <c r="P131" s="1358" t="s">
        <v>1860</v>
      </c>
      <c r="Q131" s="1359" t="s">
        <v>1861</v>
      </c>
      <c r="R131" s="1360" t="s">
        <v>1862</v>
      </c>
      <c r="S131" s="1361" t="s">
        <v>1863</v>
      </c>
      <c r="V131" s="1362"/>
      <c r="W131" s="303" t="s">
        <v>1864</v>
      </c>
      <c r="X131" s="304" t="s">
        <v>1865</v>
      </c>
      <c r="Y131" s="305">
        <v>67</v>
      </c>
      <c r="Z131" s="306">
        <v>110</v>
      </c>
      <c r="AA131" s="307">
        <v>238</v>
      </c>
      <c r="AB131"/>
      <c r="AC131" s="1363"/>
      <c r="AD131" s="358" t="s">
        <v>1866</v>
      </c>
      <c r="AE131" s="294" t="s">
        <v>1867</v>
      </c>
      <c r="AF131" s="295">
        <v>54</v>
      </c>
      <c r="AG131" s="296">
        <v>53</v>
      </c>
      <c r="AH131" s="297">
        <v>39</v>
      </c>
      <c r="AI131"/>
      <c r="AJ131" s="1364"/>
      <c r="AK131" s="299" t="s">
        <v>1868</v>
      </c>
      <c r="AL131" s="294" t="s">
        <v>1869</v>
      </c>
      <c r="AM131" s="295">
        <v>166</v>
      </c>
      <c r="AN131" s="296">
        <v>128</v>
      </c>
      <c r="AO131" s="297">
        <v>100</v>
      </c>
      <c r="AQ131" s="197">
        <v>1</v>
      </c>
    </row>
    <row r="132" spans="2:43" ht="21" customHeight="1">
      <c r="K132" s="1365" t="s">
        <v>1870</v>
      </c>
      <c r="L132" s="1366" t="s">
        <v>1871</v>
      </c>
      <c r="M132" s="1367" t="s">
        <v>1872</v>
      </c>
      <c r="N132" s="1368" t="s">
        <v>1873</v>
      </c>
      <c r="O132" s="1369" t="s">
        <v>1874</v>
      </c>
      <c r="P132" s="1370" t="s">
        <v>1875</v>
      </c>
      <c r="Q132" s="1371" t="s">
        <v>1876</v>
      </c>
      <c r="R132" s="1372" t="s">
        <v>1877</v>
      </c>
      <c r="S132" s="1373" t="s">
        <v>1878</v>
      </c>
      <c r="V132" s="1374"/>
      <c r="W132" s="303" t="s">
        <v>1879</v>
      </c>
      <c r="X132" s="304" t="s">
        <v>1880</v>
      </c>
      <c r="Y132" s="305">
        <v>65</v>
      </c>
      <c r="Z132" s="306">
        <v>105</v>
      </c>
      <c r="AA132" s="307">
        <v>225</v>
      </c>
      <c r="AB132"/>
      <c r="AC132" s="1375"/>
      <c r="AD132" s="358" t="s">
        <v>1881</v>
      </c>
      <c r="AE132" s="294" t="s">
        <v>1882</v>
      </c>
      <c r="AF132" s="295">
        <v>37</v>
      </c>
      <c r="AG132" s="296">
        <v>36</v>
      </c>
      <c r="AH132" s="297">
        <v>29</v>
      </c>
      <c r="AI132"/>
      <c r="AJ132" s="1376"/>
      <c r="AK132" s="310" t="s">
        <v>1808</v>
      </c>
      <c r="AL132" s="294" t="s">
        <v>1883</v>
      </c>
      <c r="AM132" s="295">
        <v>166</v>
      </c>
      <c r="AN132" s="296">
        <v>123</v>
      </c>
      <c r="AO132" s="297">
        <v>91</v>
      </c>
      <c r="AQ132" s="197">
        <v>1</v>
      </c>
    </row>
    <row r="133" spans="2:43" ht="21" customHeight="1">
      <c r="K133" s="1377" t="s">
        <v>1884</v>
      </c>
      <c r="L133" s="1378" t="s">
        <v>1885</v>
      </c>
      <c r="M133" s="1379" t="s">
        <v>1886</v>
      </c>
      <c r="N133" s="1380" t="s">
        <v>1887</v>
      </c>
      <c r="O133" s="1381" t="s">
        <v>1888</v>
      </c>
      <c r="P133" s="1382" t="s">
        <v>1889</v>
      </c>
      <c r="Q133" s="1383" t="s">
        <v>1890</v>
      </c>
      <c r="R133" s="1384" t="s">
        <v>1891</v>
      </c>
      <c r="S133" s="1385" t="s">
        <v>1892</v>
      </c>
      <c r="V133" s="1386"/>
      <c r="W133" s="324" t="s">
        <v>1893</v>
      </c>
      <c r="X133" s="304" t="s">
        <v>1894</v>
      </c>
      <c r="Y133" s="305">
        <v>135</v>
      </c>
      <c r="Z133" s="306">
        <v>145</v>
      </c>
      <c r="AA133" s="307">
        <v>191</v>
      </c>
      <c r="AB133"/>
      <c r="AC133" s="1387"/>
      <c r="AD133" s="358" t="s">
        <v>1895</v>
      </c>
      <c r="AE133" s="294" t="s">
        <v>1896</v>
      </c>
      <c r="AF133" s="295">
        <v>255</v>
      </c>
      <c r="AG133" s="296">
        <v>0</v>
      </c>
      <c r="AH133" s="297">
        <v>255</v>
      </c>
      <c r="AI133"/>
      <c r="AJ133" s="1388"/>
      <c r="AK133" s="299" t="s">
        <v>1897</v>
      </c>
      <c r="AL133" s="294" t="s">
        <v>1898</v>
      </c>
      <c r="AM133" s="295">
        <v>139</v>
      </c>
      <c r="AN133" s="296">
        <v>134</v>
      </c>
      <c r="AO133" s="297">
        <v>130</v>
      </c>
      <c r="AQ133" s="197">
        <v>1</v>
      </c>
    </row>
    <row r="134" spans="2:43" ht="21" customHeight="1">
      <c r="K134" s="1389" t="s">
        <v>1899</v>
      </c>
      <c r="L134" s="1390" t="s">
        <v>1900</v>
      </c>
      <c r="M134" s="1391" t="s">
        <v>1901</v>
      </c>
      <c r="N134" s="1392" t="s">
        <v>1902</v>
      </c>
      <c r="O134" s="1393" t="s">
        <v>1903</v>
      </c>
      <c r="P134" s="1394" t="s">
        <v>1904</v>
      </c>
      <c r="Q134" s="1395" t="s">
        <v>1905</v>
      </c>
      <c r="R134" s="1396" t="s">
        <v>1906</v>
      </c>
      <c r="S134" s="1397" t="s">
        <v>1907</v>
      </c>
      <c r="V134" s="1398"/>
      <c r="W134" s="324" t="s">
        <v>1908</v>
      </c>
      <c r="X134" s="304" t="s">
        <v>1909</v>
      </c>
      <c r="Y134" s="305">
        <v>140</v>
      </c>
      <c r="Z134" s="306">
        <v>146</v>
      </c>
      <c r="AA134" s="307">
        <v>172</v>
      </c>
      <c r="AB134"/>
      <c r="AC134" s="1399"/>
      <c r="AD134" s="293" t="s">
        <v>1910</v>
      </c>
      <c r="AE134" s="294" t="s">
        <v>1911</v>
      </c>
      <c r="AF134" s="295">
        <v>238</v>
      </c>
      <c r="AG134" s="296">
        <v>122</v>
      </c>
      <c r="AH134" s="297">
        <v>233</v>
      </c>
      <c r="AI134"/>
      <c r="AJ134" s="1400"/>
      <c r="AK134" s="310" t="s">
        <v>1912</v>
      </c>
      <c r="AL134" s="294" t="s">
        <v>1913</v>
      </c>
      <c r="AM134" s="295">
        <v>182</v>
      </c>
      <c r="AN134" s="296">
        <v>120</v>
      </c>
      <c r="AO134" s="297">
        <v>35</v>
      </c>
      <c r="AQ134" s="197">
        <v>1</v>
      </c>
    </row>
    <row r="135" spans="2:43" ht="21" customHeight="1">
      <c r="K135" s="1401" t="s">
        <v>1914</v>
      </c>
      <c r="L135" s="1402" t="s">
        <v>1915</v>
      </c>
      <c r="M135" s="1403" t="s">
        <v>1916</v>
      </c>
      <c r="N135" s="1404" t="s">
        <v>1917</v>
      </c>
      <c r="O135" s="1405" t="s">
        <v>1918</v>
      </c>
      <c r="P135" s="1406" t="s">
        <v>1919</v>
      </c>
      <c r="Q135" s="1407" t="s">
        <v>1920</v>
      </c>
      <c r="R135" s="1408" t="s">
        <v>1921</v>
      </c>
      <c r="S135" s="1409" t="s">
        <v>1922</v>
      </c>
      <c r="V135" s="1410"/>
      <c r="W135" s="303" t="s">
        <v>1923</v>
      </c>
      <c r="X135" s="304" t="s">
        <v>1924</v>
      </c>
      <c r="Y135" s="305">
        <v>58</v>
      </c>
      <c r="Z135" s="306">
        <v>95</v>
      </c>
      <c r="AA135" s="307">
        <v>205</v>
      </c>
      <c r="AB135"/>
      <c r="AC135" s="1411"/>
      <c r="AD135" s="293" t="s">
        <v>1925</v>
      </c>
      <c r="AE135" s="294" t="s">
        <v>1926</v>
      </c>
      <c r="AF135" s="295">
        <v>238</v>
      </c>
      <c r="AG135" s="296">
        <v>130</v>
      </c>
      <c r="AH135" s="297">
        <v>238</v>
      </c>
      <c r="AI135"/>
      <c r="AJ135" s="1412"/>
      <c r="AK135" s="310" t="s">
        <v>1927</v>
      </c>
      <c r="AL135" s="294" t="s">
        <v>1928</v>
      </c>
      <c r="AM135" s="295">
        <v>149</v>
      </c>
      <c r="AN135" s="296">
        <v>128</v>
      </c>
      <c r="AO135" s="297">
        <v>112</v>
      </c>
      <c r="AQ135" s="197">
        <v>1</v>
      </c>
    </row>
    <row r="136" spans="2:43" ht="21" customHeight="1">
      <c r="K136" s="1413" t="s">
        <v>1929</v>
      </c>
      <c r="L136" s="1414" t="s">
        <v>1930</v>
      </c>
      <c r="M136" s="1415" t="s">
        <v>1931</v>
      </c>
      <c r="N136" s="1416" t="s">
        <v>1932</v>
      </c>
      <c r="O136" s="1417" t="s">
        <v>1933</v>
      </c>
      <c r="P136" s="1418" t="s">
        <v>1934</v>
      </c>
      <c r="Q136" s="1419" t="s">
        <v>1935</v>
      </c>
      <c r="R136" s="1420" t="s">
        <v>1936</v>
      </c>
      <c r="S136" s="1421" t="s">
        <v>1937</v>
      </c>
      <c r="V136" s="1422"/>
      <c r="W136" s="324" t="s">
        <v>1938</v>
      </c>
      <c r="X136" s="304" t="s">
        <v>1939</v>
      </c>
      <c r="Y136" s="305">
        <v>108</v>
      </c>
      <c r="Z136" s="306">
        <v>121</v>
      </c>
      <c r="AA136" s="307">
        <v>184</v>
      </c>
      <c r="AB136"/>
      <c r="AC136" s="1423"/>
      <c r="AD136" s="293" t="s">
        <v>1940</v>
      </c>
      <c r="AE136" s="294" t="s">
        <v>1941</v>
      </c>
      <c r="AF136" s="295">
        <v>205</v>
      </c>
      <c r="AG136" s="296">
        <v>181</v>
      </c>
      <c r="AH136" s="297">
        <v>205</v>
      </c>
      <c r="AI136"/>
      <c r="AJ136" s="1424"/>
      <c r="AK136" s="310" t="s">
        <v>1942</v>
      </c>
      <c r="AL136" s="294" t="s">
        <v>1943</v>
      </c>
      <c r="AM136" s="295">
        <v>142</v>
      </c>
      <c r="AN136" s="296">
        <v>130</v>
      </c>
      <c r="AO136" s="297">
        <v>121</v>
      </c>
      <c r="AQ136" s="197">
        <v>1</v>
      </c>
    </row>
    <row r="137" spans="2:43" ht="21" customHeight="1">
      <c r="V137" s="1425"/>
      <c r="W137" s="303" t="s">
        <v>1944</v>
      </c>
      <c r="X137" s="304" t="s">
        <v>1945</v>
      </c>
      <c r="Y137" s="305">
        <v>65</v>
      </c>
      <c r="Z137" s="306">
        <v>86</v>
      </c>
      <c r="AA137" s="307">
        <v>197</v>
      </c>
      <c r="AB137"/>
      <c r="AC137" s="1426"/>
      <c r="AD137" s="293" t="s">
        <v>1946</v>
      </c>
      <c r="AE137" s="294" t="s">
        <v>1947</v>
      </c>
      <c r="AF137" s="295">
        <v>221</v>
      </c>
      <c r="AG137" s="296">
        <v>160</v>
      </c>
      <c r="AH137" s="297">
        <v>221</v>
      </c>
      <c r="AI137"/>
      <c r="AJ137" s="1427"/>
      <c r="AK137" s="299" t="s">
        <v>1948</v>
      </c>
      <c r="AL137" s="294" t="s">
        <v>1949</v>
      </c>
      <c r="AM137" s="295">
        <v>139</v>
      </c>
      <c r="AN137" s="296">
        <v>119</v>
      </c>
      <c r="AO137" s="297">
        <v>101</v>
      </c>
      <c r="AQ137" s="197">
        <v>1</v>
      </c>
    </row>
    <row r="138" spans="2:43" ht="21" customHeight="1">
      <c r="B138" s="1428" t="s">
        <v>1950</v>
      </c>
      <c r="V138" s="1429"/>
      <c r="W138" s="324" t="s">
        <v>1951</v>
      </c>
      <c r="X138" s="304" t="s">
        <v>1952</v>
      </c>
      <c r="Y138" s="305">
        <v>104</v>
      </c>
      <c r="Z138" s="306">
        <v>111</v>
      </c>
      <c r="AA138" s="307">
        <v>140</v>
      </c>
      <c r="AB138"/>
      <c r="AC138" s="1430"/>
      <c r="AD138" s="293" t="s">
        <v>1953</v>
      </c>
      <c r="AE138" s="294" t="s">
        <v>1954</v>
      </c>
      <c r="AF138" s="295">
        <v>216</v>
      </c>
      <c r="AG138" s="296">
        <v>191</v>
      </c>
      <c r="AH138" s="297">
        <v>216</v>
      </c>
      <c r="AI138"/>
      <c r="AJ138" s="1431"/>
      <c r="AK138" s="310" t="s">
        <v>1955</v>
      </c>
      <c r="AL138" s="294" t="s">
        <v>1956</v>
      </c>
      <c r="AM138" s="295">
        <v>153</v>
      </c>
      <c r="AN138" s="296">
        <v>101</v>
      </c>
      <c r="AO138" s="297">
        <v>21</v>
      </c>
      <c r="AQ138" s="197">
        <v>1</v>
      </c>
    </row>
    <row r="139" spans="2:43" ht="21" customHeight="1">
      <c r="B139" s="1428" t="s">
        <v>1957</v>
      </c>
      <c r="V139" s="1432"/>
      <c r="W139" s="324" t="s">
        <v>1958</v>
      </c>
      <c r="X139" s="304" t="s">
        <v>1959</v>
      </c>
      <c r="Y139" s="305">
        <v>0</v>
      </c>
      <c r="Z139" s="306">
        <v>51</v>
      </c>
      <c r="AA139" s="307">
        <v>153</v>
      </c>
      <c r="AB139"/>
      <c r="AC139" s="1433"/>
      <c r="AD139" s="293" t="s">
        <v>1960</v>
      </c>
      <c r="AE139" s="294" t="s">
        <v>1961</v>
      </c>
      <c r="AF139" s="295">
        <v>255</v>
      </c>
      <c r="AG139" s="296">
        <v>131</v>
      </c>
      <c r="AH139" s="297">
        <v>250</v>
      </c>
      <c r="AI139"/>
      <c r="AJ139" s="1434"/>
      <c r="AK139" s="310" t="s">
        <v>1962</v>
      </c>
      <c r="AL139" s="294" t="s">
        <v>1963</v>
      </c>
      <c r="AM139" s="295">
        <v>143</v>
      </c>
      <c r="AN139" s="296">
        <v>89</v>
      </c>
      <c r="AO139" s="297">
        <v>34</v>
      </c>
      <c r="AQ139" s="197">
        <v>1</v>
      </c>
    </row>
    <row r="140" spans="2:43" ht="21" customHeight="1">
      <c r="B140" s="1428" t="s">
        <v>6</v>
      </c>
      <c r="V140" s="1435"/>
      <c r="W140" s="303" t="s">
        <v>1964</v>
      </c>
      <c r="X140" s="304" t="s">
        <v>1965</v>
      </c>
      <c r="Y140" s="305">
        <v>39</v>
      </c>
      <c r="Z140" s="306">
        <v>64</v>
      </c>
      <c r="AA140" s="307">
        <v>139</v>
      </c>
      <c r="AB140"/>
      <c r="AC140" s="1436"/>
      <c r="AD140" s="293" t="s">
        <v>1966</v>
      </c>
      <c r="AE140" s="294" t="s">
        <v>1967</v>
      </c>
      <c r="AF140" s="295">
        <v>234</v>
      </c>
      <c r="AG140" s="296">
        <v>173</v>
      </c>
      <c r="AH140" s="297">
        <v>234</v>
      </c>
      <c r="AI140"/>
      <c r="AJ140" s="1437"/>
      <c r="AK140" s="299" t="s">
        <v>1968</v>
      </c>
      <c r="AL140" s="294" t="s">
        <v>1969</v>
      </c>
      <c r="AM140" s="295">
        <v>139</v>
      </c>
      <c r="AN140" s="296">
        <v>90</v>
      </c>
      <c r="AO140" s="297">
        <v>43</v>
      </c>
      <c r="AQ140" s="197">
        <v>1</v>
      </c>
    </row>
    <row r="141" spans="2:43" ht="21" customHeight="1">
      <c r="B141" s="1428"/>
      <c r="V141" s="1438"/>
      <c r="W141" s="324" t="s">
        <v>1970</v>
      </c>
      <c r="X141" s="304" t="s">
        <v>1971</v>
      </c>
      <c r="Y141" s="305">
        <v>76</v>
      </c>
      <c r="Z141" s="306">
        <v>81</v>
      </c>
      <c r="AA141" s="307">
        <v>109</v>
      </c>
      <c r="AB141"/>
      <c r="AC141" s="1439"/>
      <c r="AD141" s="293" t="s">
        <v>1972</v>
      </c>
      <c r="AE141" s="294" t="s">
        <v>1973</v>
      </c>
      <c r="AF141" s="295">
        <v>238</v>
      </c>
      <c r="AG141" s="296">
        <v>174</v>
      </c>
      <c r="AH141" s="297">
        <v>238</v>
      </c>
      <c r="AI141"/>
      <c r="AJ141" s="1440"/>
      <c r="AK141" s="299" t="s">
        <v>1974</v>
      </c>
      <c r="AL141" s="294" t="s">
        <v>1975</v>
      </c>
      <c r="AM141" s="295">
        <v>139</v>
      </c>
      <c r="AN141" s="296">
        <v>90</v>
      </c>
      <c r="AO141" s="297">
        <v>0</v>
      </c>
      <c r="AQ141" s="197">
        <v>1</v>
      </c>
    </row>
    <row r="142" spans="2:43" ht="21" customHeight="1">
      <c r="B142" s="1428" t="s">
        <v>7</v>
      </c>
      <c r="V142" s="1441"/>
      <c r="W142" s="303" t="s">
        <v>1976</v>
      </c>
      <c r="X142" s="304" t="s">
        <v>1977</v>
      </c>
      <c r="Y142" s="305">
        <v>0</v>
      </c>
      <c r="Z142" s="306">
        <v>34</v>
      </c>
      <c r="AA142" s="307">
        <v>102</v>
      </c>
      <c r="AB142"/>
      <c r="AC142" s="1442"/>
      <c r="AD142" s="293" t="s">
        <v>1978</v>
      </c>
      <c r="AE142" s="294" t="s">
        <v>1979</v>
      </c>
      <c r="AF142" s="295">
        <v>255</v>
      </c>
      <c r="AG142" s="296">
        <v>187</v>
      </c>
      <c r="AH142" s="297">
        <v>255</v>
      </c>
      <c r="AI142"/>
      <c r="AJ142" s="1443"/>
      <c r="AK142" s="310" t="s">
        <v>1980</v>
      </c>
      <c r="AL142" s="294" t="s">
        <v>1981</v>
      </c>
      <c r="AM142" s="295">
        <v>135</v>
      </c>
      <c r="AN142" s="296">
        <v>89</v>
      </c>
      <c r="AO142" s="297">
        <v>26</v>
      </c>
      <c r="AQ142" s="197">
        <v>1</v>
      </c>
    </row>
    <row r="143" spans="2:43" ht="21" customHeight="1">
      <c r="B143" s="1428" t="s">
        <v>8</v>
      </c>
      <c r="V143" s="1444"/>
      <c r="W143" s="324" t="s">
        <v>1982</v>
      </c>
      <c r="X143" s="304" t="s">
        <v>1983</v>
      </c>
      <c r="Y143" s="305">
        <v>102</v>
      </c>
      <c r="Z143" s="306">
        <v>0</v>
      </c>
      <c r="AA143" s="307">
        <v>255</v>
      </c>
      <c r="AB143"/>
      <c r="AC143" s="1445"/>
      <c r="AD143" s="293" t="s">
        <v>1984</v>
      </c>
      <c r="AE143" s="294" t="s">
        <v>1985</v>
      </c>
      <c r="AF143" s="295">
        <v>238</v>
      </c>
      <c r="AG143" s="296">
        <v>210</v>
      </c>
      <c r="AH143" s="297">
        <v>238</v>
      </c>
      <c r="AI143"/>
      <c r="AJ143" s="1446"/>
      <c r="AK143" s="310" t="s">
        <v>1986</v>
      </c>
      <c r="AL143" s="294" t="s">
        <v>1987</v>
      </c>
      <c r="AM143" s="295">
        <v>126</v>
      </c>
      <c r="AN143" s="296">
        <v>88</v>
      </c>
      <c r="AO143" s="297">
        <v>53</v>
      </c>
      <c r="AQ143" s="197">
        <v>1</v>
      </c>
    </row>
    <row r="144" spans="2:43" ht="21" customHeight="1">
      <c r="B144" s="1447"/>
      <c r="V144" s="1448"/>
      <c r="W144" s="303" t="s">
        <v>1988</v>
      </c>
      <c r="X144" s="304" t="s">
        <v>1989</v>
      </c>
      <c r="Y144" s="305">
        <v>123</v>
      </c>
      <c r="Z144" s="306">
        <v>104</v>
      </c>
      <c r="AA144" s="307">
        <v>238</v>
      </c>
      <c r="AB144"/>
      <c r="AC144" s="1449"/>
      <c r="AD144" s="293" t="s">
        <v>1990</v>
      </c>
      <c r="AE144" s="294" t="s">
        <v>1991</v>
      </c>
      <c r="AF144" s="295">
        <v>255</v>
      </c>
      <c r="AG144" s="296">
        <v>225</v>
      </c>
      <c r="AH144" s="297">
        <v>255</v>
      </c>
      <c r="AI144"/>
      <c r="AJ144" s="1450"/>
      <c r="AK144" s="310" t="s">
        <v>1992</v>
      </c>
      <c r="AL144" s="294" t="s">
        <v>1993</v>
      </c>
      <c r="AM144" s="295">
        <v>133</v>
      </c>
      <c r="AN144" s="296">
        <v>83</v>
      </c>
      <c r="AO144" s="297">
        <v>15</v>
      </c>
      <c r="AQ144" s="197">
        <v>1</v>
      </c>
    </row>
    <row r="145" spans="2:43" ht="21" customHeight="1">
      <c r="B145" s="1447"/>
      <c r="V145" s="1451"/>
      <c r="W145" s="324" t="s">
        <v>1994</v>
      </c>
      <c r="X145" s="304" t="s">
        <v>1995</v>
      </c>
      <c r="Y145" s="305">
        <v>150</v>
      </c>
      <c r="Z145" s="306">
        <v>131</v>
      </c>
      <c r="AA145" s="307">
        <v>236</v>
      </c>
      <c r="AB145"/>
      <c r="AC145" s="1452"/>
      <c r="AD145" s="293" t="s">
        <v>1996</v>
      </c>
      <c r="AE145" s="294" t="s">
        <v>1997</v>
      </c>
      <c r="AF145" s="295">
        <v>205</v>
      </c>
      <c r="AG145" s="296">
        <v>150</v>
      </c>
      <c r="AH145" s="297">
        <v>205</v>
      </c>
      <c r="AI145"/>
      <c r="AJ145" s="1453"/>
      <c r="AK145" s="310" t="s">
        <v>1998</v>
      </c>
      <c r="AL145" s="294" t="s">
        <v>1999</v>
      </c>
      <c r="AM145" s="295">
        <v>97</v>
      </c>
      <c r="AN145" s="296">
        <v>75</v>
      </c>
      <c r="AO145" s="297">
        <v>58</v>
      </c>
      <c r="AQ145" s="197">
        <v>1</v>
      </c>
    </row>
    <row r="146" spans="2:43" ht="21" customHeight="1">
      <c r="B146" s="1428" t="s">
        <v>2000</v>
      </c>
      <c r="V146" s="1454"/>
      <c r="W146" s="303" t="s">
        <v>2001</v>
      </c>
      <c r="X146" s="304" t="s">
        <v>2002</v>
      </c>
      <c r="Y146" s="305">
        <v>131</v>
      </c>
      <c r="Z146" s="306">
        <v>111</v>
      </c>
      <c r="AA146" s="307">
        <v>255</v>
      </c>
      <c r="AB146"/>
      <c r="AC146" s="1455"/>
      <c r="AD146" s="293" t="s">
        <v>2003</v>
      </c>
      <c r="AE146" s="294" t="s">
        <v>2004</v>
      </c>
      <c r="AF146" s="295">
        <v>219</v>
      </c>
      <c r="AG146" s="296">
        <v>112</v>
      </c>
      <c r="AH146" s="297">
        <v>219</v>
      </c>
      <c r="AI146"/>
      <c r="AJ146" s="1456"/>
      <c r="AK146" s="310" t="s">
        <v>2005</v>
      </c>
      <c r="AL146" s="294" t="s">
        <v>2006</v>
      </c>
      <c r="AM146" s="295">
        <v>106</v>
      </c>
      <c r="AN146" s="296">
        <v>75</v>
      </c>
      <c r="AO146" s="297">
        <v>33</v>
      </c>
      <c r="AQ146" s="197">
        <v>1</v>
      </c>
    </row>
    <row r="147" spans="2:43" ht="21" customHeight="1">
      <c r="B147" s="1428" t="s">
        <v>2007</v>
      </c>
      <c r="V147" s="1457"/>
      <c r="W147" s="303" t="s">
        <v>2008</v>
      </c>
      <c r="X147" s="304" t="s">
        <v>2009</v>
      </c>
      <c r="Y147" s="305">
        <v>132</v>
      </c>
      <c r="Z147" s="306">
        <v>112</v>
      </c>
      <c r="AA147" s="307">
        <v>255</v>
      </c>
      <c r="AB147"/>
      <c r="AC147" s="1458"/>
      <c r="AD147" s="358" t="s">
        <v>2010</v>
      </c>
      <c r="AE147" s="294" t="s">
        <v>2011</v>
      </c>
      <c r="AF147" s="295">
        <v>218</v>
      </c>
      <c r="AG147" s="296">
        <v>112</v>
      </c>
      <c r="AH147" s="297">
        <v>214</v>
      </c>
      <c r="AI147"/>
      <c r="AJ147" s="1459"/>
      <c r="AK147" s="310" t="s">
        <v>2012</v>
      </c>
      <c r="AL147" s="294" t="s">
        <v>2013</v>
      </c>
      <c r="AM147" s="295">
        <v>101</v>
      </c>
      <c r="AN147" s="296">
        <v>69</v>
      </c>
      <c r="AO147" s="297">
        <v>34</v>
      </c>
      <c r="AQ147" s="197">
        <v>1</v>
      </c>
    </row>
    <row r="148" spans="2:43" ht="21" customHeight="1">
      <c r="B148" s="1428" t="s">
        <v>10</v>
      </c>
      <c r="V148" s="1460"/>
      <c r="W148" s="303" t="s">
        <v>2014</v>
      </c>
      <c r="X148" s="304" t="s">
        <v>2015</v>
      </c>
      <c r="Y148" s="305">
        <v>122</v>
      </c>
      <c r="Z148" s="306">
        <v>103</v>
      </c>
      <c r="AA148" s="307">
        <v>238</v>
      </c>
      <c r="AB148"/>
      <c r="AC148" s="1461"/>
      <c r="AD148" s="293" t="s">
        <v>2016</v>
      </c>
      <c r="AE148" s="294" t="s">
        <v>2017</v>
      </c>
      <c r="AF148" s="295">
        <v>238</v>
      </c>
      <c r="AG148" s="296">
        <v>0</v>
      </c>
      <c r="AH148" s="297">
        <v>238</v>
      </c>
      <c r="AI148"/>
      <c r="AJ148" s="1462"/>
      <c r="AK148" s="310" t="s">
        <v>2018</v>
      </c>
      <c r="AL148" s="294" t="s">
        <v>2019</v>
      </c>
      <c r="AM148" s="295">
        <v>91</v>
      </c>
      <c r="AN148" s="296">
        <v>60</v>
      </c>
      <c r="AO148" s="297">
        <v>17</v>
      </c>
      <c r="AQ148" s="197">
        <v>1</v>
      </c>
    </row>
    <row r="149" spans="2:43" ht="21" customHeight="1">
      <c r="B149" s="1428"/>
      <c r="V149" s="1463"/>
      <c r="W149" s="324" t="s">
        <v>2020</v>
      </c>
      <c r="X149" s="304" t="s">
        <v>2021</v>
      </c>
      <c r="Y149" s="305">
        <v>121</v>
      </c>
      <c r="Z149" s="306">
        <v>28</v>
      </c>
      <c r="AA149" s="307">
        <v>248</v>
      </c>
      <c r="AB149"/>
      <c r="AC149" s="1464"/>
      <c r="AD149" s="358" t="s">
        <v>2022</v>
      </c>
      <c r="AE149" s="294" t="s">
        <v>2023</v>
      </c>
      <c r="AF149" s="295">
        <v>212</v>
      </c>
      <c r="AG149" s="296">
        <v>115</v>
      </c>
      <c r="AH149" s="297">
        <v>212</v>
      </c>
      <c r="AI149"/>
      <c r="AJ149" s="1465"/>
      <c r="AK149" s="310" t="s">
        <v>2024</v>
      </c>
      <c r="AL149" s="294" t="s">
        <v>2025</v>
      </c>
      <c r="AM149" s="295">
        <v>72</v>
      </c>
      <c r="AN149" s="296">
        <v>60</v>
      </c>
      <c r="AO149" s="297">
        <v>50</v>
      </c>
      <c r="AQ149" s="197">
        <v>1</v>
      </c>
    </row>
    <row r="150" spans="2:43" ht="21" customHeight="1">
      <c r="B150" s="1428" t="s">
        <v>2026</v>
      </c>
      <c r="V150" s="1466"/>
      <c r="W150" s="303" t="s">
        <v>2027</v>
      </c>
      <c r="X150" s="304" t="s">
        <v>2028</v>
      </c>
      <c r="Y150" s="305">
        <v>106</v>
      </c>
      <c r="Z150" s="306">
        <v>90</v>
      </c>
      <c r="AA150" s="307">
        <v>205</v>
      </c>
      <c r="AB150"/>
      <c r="AC150" s="1467"/>
      <c r="AD150" s="293" t="s">
        <v>2029</v>
      </c>
      <c r="AE150" s="294" t="s">
        <v>2030</v>
      </c>
      <c r="AF150" s="295">
        <v>205</v>
      </c>
      <c r="AG150" s="296">
        <v>105</v>
      </c>
      <c r="AH150" s="297">
        <v>201</v>
      </c>
      <c r="AI150"/>
      <c r="AJ150" s="1468"/>
      <c r="AK150" s="310" t="s">
        <v>2031</v>
      </c>
      <c r="AL150" s="294" t="s">
        <v>2032</v>
      </c>
      <c r="AM150" s="295">
        <v>75</v>
      </c>
      <c r="AN150" s="296">
        <v>54</v>
      </c>
      <c r="AO150" s="297">
        <v>33</v>
      </c>
      <c r="AQ150" s="197">
        <v>1</v>
      </c>
    </row>
    <row r="151" spans="2:43" ht="21" customHeight="1">
      <c r="B151" s="1428" t="s">
        <v>2033</v>
      </c>
      <c r="V151" s="1469"/>
      <c r="W151" s="303" t="s">
        <v>2034</v>
      </c>
      <c r="X151" s="304" t="s">
        <v>2035</v>
      </c>
      <c r="Y151" s="305">
        <v>105</v>
      </c>
      <c r="Z151" s="306">
        <v>89</v>
      </c>
      <c r="AA151" s="307">
        <v>205</v>
      </c>
      <c r="AB151"/>
      <c r="AC151" s="1470"/>
      <c r="AD151" s="358" t="s">
        <v>2036</v>
      </c>
      <c r="AE151" s="294" t="s">
        <v>2037</v>
      </c>
      <c r="AF151" s="295">
        <v>170</v>
      </c>
      <c r="AG151" s="296">
        <v>152</v>
      </c>
      <c r="AH151" s="297">
        <v>169</v>
      </c>
      <c r="AI151"/>
      <c r="AJ151" s="1471"/>
      <c r="AK151" s="310" t="s">
        <v>2038</v>
      </c>
      <c r="AL151" s="294" t="s">
        <v>2039</v>
      </c>
      <c r="AM151" s="295">
        <v>70</v>
      </c>
      <c r="AN151" s="296">
        <v>46</v>
      </c>
      <c r="AO151" s="297">
        <v>1</v>
      </c>
      <c r="AQ151" s="197">
        <v>1</v>
      </c>
    </row>
    <row r="152" spans="2:43" ht="21" customHeight="1">
      <c r="B152" s="1447"/>
      <c r="V152" s="1472"/>
      <c r="W152" s="324" t="s">
        <v>2040</v>
      </c>
      <c r="X152" s="304" t="s">
        <v>2041</v>
      </c>
      <c r="Y152" s="305">
        <v>140</v>
      </c>
      <c r="Z152" s="306">
        <v>130</v>
      </c>
      <c r="AA152" s="307">
        <v>182</v>
      </c>
      <c r="AB152"/>
      <c r="AC152" s="1473"/>
      <c r="AD152" s="293" t="s">
        <v>2042</v>
      </c>
      <c r="AE152" s="294" t="s">
        <v>2043</v>
      </c>
      <c r="AF152" s="295">
        <v>205</v>
      </c>
      <c r="AG152" s="296">
        <v>0</v>
      </c>
      <c r="AH152" s="297">
        <v>205</v>
      </c>
      <c r="AI152"/>
      <c r="AJ152" s="1474"/>
      <c r="AK152" s="310" t="s">
        <v>2044</v>
      </c>
      <c r="AL152" s="294" t="s">
        <v>2045</v>
      </c>
      <c r="AM152" s="295">
        <v>45</v>
      </c>
      <c r="AN152" s="296">
        <v>36</v>
      </c>
      <c r="AO152" s="297">
        <v>30</v>
      </c>
      <c r="AQ152" s="197">
        <v>1</v>
      </c>
    </row>
    <row r="153" spans="2:43" ht="21" customHeight="1">
      <c r="B153" s="1447"/>
      <c r="V153" s="1475"/>
      <c r="W153" s="324" t="s">
        <v>2046</v>
      </c>
      <c r="X153" s="304" t="s">
        <v>2047</v>
      </c>
      <c r="Y153" s="305">
        <v>150</v>
      </c>
      <c r="Z153" s="306">
        <v>144</v>
      </c>
      <c r="AA153" s="307">
        <v>171</v>
      </c>
      <c r="AB153"/>
      <c r="AC153" s="1476"/>
      <c r="AD153" s="293" t="s">
        <v>2048</v>
      </c>
      <c r="AE153" s="294" t="s">
        <v>2049</v>
      </c>
      <c r="AF153" s="295">
        <v>159</v>
      </c>
      <c r="AG153" s="296">
        <v>95</v>
      </c>
      <c r="AH153" s="297">
        <v>159</v>
      </c>
      <c r="AI153"/>
      <c r="AJ153" s="1477"/>
      <c r="AK153" s="310" t="s">
        <v>2050</v>
      </c>
      <c r="AL153" s="294" t="s">
        <v>2051</v>
      </c>
      <c r="AM153" s="295">
        <v>47</v>
      </c>
      <c r="AN153" s="296">
        <v>30</v>
      </c>
      <c r="AO153" s="297">
        <v>14</v>
      </c>
      <c r="AQ153" s="197">
        <v>1</v>
      </c>
    </row>
    <row r="154" spans="2:43" ht="21" customHeight="1">
      <c r="B154" s="1428" t="s">
        <v>2052</v>
      </c>
      <c r="V154" s="1478"/>
      <c r="W154" s="324" t="s">
        <v>2053</v>
      </c>
      <c r="X154" s="304" t="s">
        <v>2054</v>
      </c>
      <c r="Y154" s="305">
        <v>126</v>
      </c>
      <c r="Z154" s="306">
        <v>115</v>
      </c>
      <c r="AA154" s="307">
        <v>184</v>
      </c>
      <c r="AB154"/>
      <c r="AC154" s="1479"/>
      <c r="AD154" s="293" t="s">
        <v>2055</v>
      </c>
      <c r="AE154" s="294" t="s">
        <v>2056</v>
      </c>
      <c r="AF154" s="295">
        <v>139</v>
      </c>
      <c r="AG154" s="296">
        <v>123</v>
      </c>
      <c r="AH154" s="297">
        <v>139</v>
      </c>
      <c r="AI154"/>
      <c r="AJ154" s="1480"/>
      <c r="AK154" s="310" t="s">
        <v>2057</v>
      </c>
      <c r="AL154" s="294" t="s">
        <v>2058</v>
      </c>
      <c r="AM154" s="295">
        <v>19</v>
      </c>
      <c r="AN154" s="296">
        <v>14</v>
      </c>
      <c r="AO154" s="297">
        <v>10</v>
      </c>
      <c r="AQ154" s="197">
        <v>1</v>
      </c>
    </row>
    <row r="155" spans="2:43" ht="21" customHeight="1">
      <c r="B155" s="1428" t="s">
        <v>2059</v>
      </c>
      <c r="V155" s="1481"/>
      <c r="W155" s="324" t="s">
        <v>2060</v>
      </c>
      <c r="X155" s="304" t="s">
        <v>2061</v>
      </c>
      <c r="Y155" s="305">
        <v>96</v>
      </c>
      <c r="Z155" s="306">
        <v>78</v>
      </c>
      <c r="AA155" s="307">
        <v>151</v>
      </c>
      <c r="AB155"/>
      <c r="AC155" s="1482"/>
      <c r="AD155" s="293" t="s">
        <v>2062</v>
      </c>
      <c r="AE155" s="294" t="s">
        <v>2063</v>
      </c>
      <c r="AF155" s="295">
        <v>139</v>
      </c>
      <c r="AG155" s="296">
        <v>102</v>
      </c>
      <c r="AH155" s="297">
        <v>139</v>
      </c>
      <c r="AI155"/>
      <c r="AJ155" s="1483"/>
      <c r="AK155" s="310" t="s">
        <v>2064</v>
      </c>
      <c r="AL155" s="294" t="s">
        <v>2065</v>
      </c>
      <c r="AM155" s="295">
        <v>255</v>
      </c>
      <c r="AN155" s="296">
        <v>0</v>
      </c>
      <c r="AO155" s="297">
        <v>0</v>
      </c>
      <c r="AQ155" s="197">
        <v>1</v>
      </c>
    </row>
    <row r="156" spans="2:43" ht="21" customHeight="1">
      <c r="B156" s="1428" t="s">
        <v>2066</v>
      </c>
      <c r="V156" s="1484"/>
      <c r="W156" s="303" t="s">
        <v>2067</v>
      </c>
      <c r="X156" s="304" t="s">
        <v>2068</v>
      </c>
      <c r="Y156" s="305">
        <v>72</v>
      </c>
      <c r="Z156" s="306">
        <v>61</v>
      </c>
      <c r="AA156" s="307">
        <v>139</v>
      </c>
      <c r="AB156"/>
      <c r="AC156" s="1485"/>
      <c r="AD156" s="358" t="s">
        <v>2069</v>
      </c>
      <c r="AE156" s="294" t="s">
        <v>2070</v>
      </c>
      <c r="AF156" s="295">
        <v>121</v>
      </c>
      <c r="AG156" s="296">
        <v>104</v>
      </c>
      <c r="AH156" s="297">
        <v>120</v>
      </c>
      <c r="AI156"/>
      <c r="AJ156" s="1486"/>
      <c r="AK156" s="299" t="s">
        <v>2071</v>
      </c>
      <c r="AL156" s="294" t="s">
        <v>2065</v>
      </c>
      <c r="AM156" s="295">
        <v>255</v>
      </c>
      <c r="AN156" s="296">
        <v>36</v>
      </c>
      <c r="AO156" s="297">
        <v>0</v>
      </c>
      <c r="AQ156" s="197">
        <v>1</v>
      </c>
    </row>
    <row r="157" spans="2:43" ht="21" customHeight="1">
      <c r="B157" s="1428"/>
      <c r="V157" s="1487"/>
      <c r="W157" s="303" t="s">
        <v>2072</v>
      </c>
      <c r="X157" s="304" t="s">
        <v>2073</v>
      </c>
      <c r="Y157" s="305">
        <v>71</v>
      </c>
      <c r="Z157" s="306">
        <v>60</v>
      </c>
      <c r="AA157" s="307">
        <v>139</v>
      </c>
      <c r="AB157"/>
      <c r="AC157" s="1488"/>
      <c r="AD157" s="293" t="s">
        <v>2074</v>
      </c>
      <c r="AE157" s="294" t="s">
        <v>2075</v>
      </c>
      <c r="AF157" s="295">
        <v>139</v>
      </c>
      <c r="AG157" s="296">
        <v>71</v>
      </c>
      <c r="AH157" s="297">
        <v>137</v>
      </c>
      <c r="AI157"/>
      <c r="AJ157" s="1489"/>
      <c r="AK157" s="299" t="s">
        <v>2076</v>
      </c>
      <c r="AL157" s="294" t="s">
        <v>2065</v>
      </c>
      <c r="AM157" s="295">
        <v>255</v>
      </c>
      <c r="AN157" s="296">
        <v>69</v>
      </c>
      <c r="AO157" s="297">
        <v>0</v>
      </c>
      <c r="AQ157" s="197">
        <v>1</v>
      </c>
    </row>
    <row r="158" spans="2:43" ht="21" customHeight="1">
      <c r="B158" s="1428" t="s">
        <v>2077</v>
      </c>
      <c r="V158" s="1490"/>
      <c r="W158" s="324" t="s">
        <v>2078</v>
      </c>
      <c r="X158" s="304" t="s">
        <v>2079</v>
      </c>
      <c r="Y158" s="305">
        <v>46</v>
      </c>
      <c r="Z158" s="306">
        <v>0</v>
      </c>
      <c r="AA158" s="307">
        <v>108</v>
      </c>
      <c r="AB158"/>
      <c r="AC158" s="1491"/>
      <c r="AD158" s="293" t="s">
        <v>2080</v>
      </c>
      <c r="AE158" s="294" t="s">
        <v>2081</v>
      </c>
      <c r="AF158" s="295">
        <v>139</v>
      </c>
      <c r="AG158" s="296">
        <v>0</v>
      </c>
      <c r="AH158" s="297">
        <v>139</v>
      </c>
      <c r="AI158"/>
      <c r="AJ158" s="1492"/>
      <c r="AK158" s="310" t="s">
        <v>2082</v>
      </c>
      <c r="AL158" s="294" t="s">
        <v>2065</v>
      </c>
      <c r="AM158" s="295">
        <v>255</v>
      </c>
      <c r="AN158" s="296">
        <v>73</v>
      </c>
      <c r="AO158" s="297">
        <v>1</v>
      </c>
      <c r="AQ158" s="197">
        <v>1</v>
      </c>
    </row>
    <row r="159" spans="2:43" ht="21" customHeight="1">
      <c r="B159" s="1428" t="s">
        <v>2083</v>
      </c>
      <c r="V159" s="1493"/>
      <c r="W159" s="303" t="s">
        <v>2084</v>
      </c>
      <c r="X159" s="304" t="s">
        <v>2085</v>
      </c>
      <c r="Y159" s="305">
        <v>188</v>
      </c>
      <c r="Z159" s="306">
        <v>238</v>
      </c>
      <c r="AA159" s="307">
        <v>104</v>
      </c>
      <c r="AB159"/>
      <c r="AC159" s="1494"/>
      <c r="AD159" s="358" t="s">
        <v>2086</v>
      </c>
      <c r="AE159" s="294" t="s">
        <v>2087</v>
      </c>
      <c r="AF159" s="295">
        <v>128</v>
      </c>
      <c r="AG159" s="296">
        <v>0</v>
      </c>
      <c r="AH159" s="297">
        <v>128</v>
      </c>
      <c r="AI159"/>
      <c r="AJ159" s="1495"/>
      <c r="AK159" s="310" t="s">
        <v>2088</v>
      </c>
      <c r="AL159" s="294" t="s">
        <v>2089</v>
      </c>
      <c r="AM159" s="295">
        <v>255</v>
      </c>
      <c r="AN159" s="296">
        <v>9</v>
      </c>
      <c r="AO159" s="297">
        <v>33</v>
      </c>
      <c r="AQ159" s="197">
        <v>1</v>
      </c>
    </row>
    <row r="160" spans="2:43" ht="21" customHeight="1">
      <c r="V160" s="1496"/>
      <c r="W160" s="303" t="s">
        <v>2090</v>
      </c>
      <c r="X160" s="304" t="s">
        <v>2091</v>
      </c>
      <c r="Y160" s="305">
        <v>192</v>
      </c>
      <c r="Z160" s="306">
        <v>255</v>
      </c>
      <c r="AA160" s="307">
        <v>62</v>
      </c>
      <c r="AB160"/>
      <c r="AC160" s="1497"/>
      <c r="AD160" s="293" t="s">
        <v>2092</v>
      </c>
      <c r="AE160" s="294" t="s">
        <v>2093</v>
      </c>
      <c r="AF160" s="295">
        <v>79</v>
      </c>
      <c r="AG160" s="296">
        <v>47</v>
      </c>
      <c r="AH160" s="297">
        <v>79</v>
      </c>
      <c r="AI160"/>
      <c r="AJ160" s="1498"/>
      <c r="AK160" s="299" t="s">
        <v>2094</v>
      </c>
      <c r="AL160" s="294" t="s">
        <v>2095</v>
      </c>
      <c r="AM160" s="295">
        <v>255</v>
      </c>
      <c r="AN160" s="296">
        <v>48</v>
      </c>
      <c r="AO160" s="297">
        <v>48</v>
      </c>
      <c r="AQ160" s="197">
        <v>1</v>
      </c>
    </row>
    <row r="161" spans="1:43" ht="21" customHeight="1">
      <c r="V161" s="1499"/>
      <c r="W161" s="324" t="s">
        <v>2096</v>
      </c>
      <c r="X161" s="304" t="s">
        <v>2097</v>
      </c>
      <c r="Y161" s="305">
        <v>190</v>
      </c>
      <c r="Z161" s="306">
        <v>245</v>
      </c>
      <c r="AA161" s="307">
        <v>116</v>
      </c>
      <c r="AB161"/>
      <c r="AC161" s="1500"/>
      <c r="AD161" s="358" t="s">
        <v>2098</v>
      </c>
      <c r="AE161" s="294" t="s">
        <v>2099</v>
      </c>
      <c r="AF161" s="295">
        <v>41</v>
      </c>
      <c r="AG161" s="296">
        <v>30</v>
      </c>
      <c r="AH161" s="297">
        <v>41</v>
      </c>
      <c r="AI161"/>
      <c r="AJ161" s="1501"/>
      <c r="AK161" s="299" t="s">
        <v>2100</v>
      </c>
      <c r="AL161" s="294" t="s">
        <v>2101</v>
      </c>
      <c r="AM161" s="295">
        <v>255</v>
      </c>
      <c r="AN161" s="296">
        <v>64</v>
      </c>
      <c r="AO161" s="297">
        <v>64</v>
      </c>
      <c r="AQ161" s="197">
        <v>1</v>
      </c>
    </row>
    <row r="162" spans="1:43" ht="21" customHeight="1">
      <c r="V162" s="1502"/>
      <c r="W162" s="303" t="s">
        <v>2102</v>
      </c>
      <c r="X162" s="304" t="s">
        <v>2103</v>
      </c>
      <c r="Y162" s="305">
        <v>202</v>
      </c>
      <c r="Z162" s="306">
        <v>255</v>
      </c>
      <c r="AA162" s="307">
        <v>112</v>
      </c>
      <c r="AB162"/>
      <c r="AC162" s="1503"/>
      <c r="AD162" s="358" t="s">
        <v>2104</v>
      </c>
      <c r="AE162" s="294" t="s">
        <v>2105</v>
      </c>
      <c r="AF162" s="295">
        <v>36</v>
      </c>
      <c r="AG162" s="296">
        <v>33</v>
      </c>
      <c r="AH162" s="297">
        <v>36</v>
      </c>
      <c r="AI162"/>
      <c r="AJ162" s="1504"/>
      <c r="AK162" s="299" t="s">
        <v>2106</v>
      </c>
      <c r="AL162" s="294" t="s">
        <v>2107</v>
      </c>
      <c r="AM162" s="295">
        <v>255</v>
      </c>
      <c r="AN162" s="296">
        <v>99</v>
      </c>
      <c r="AO162" s="297">
        <v>71</v>
      </c>
      <c r="AQ162" s="197">
        <v>1</v>
      </c>
    </row>
    <row r="163" spans="1:43" ht="21" customHeight="1">
      <c r="V163" s="1505"/>
      <c r="W163" s="324" t="s">
        <v>2108</v>
      </c>
      <c r="X163" s="304" t="s">
        <v>2109</v>
      </c>
      <c r="Y163" s="305">
        <v>251</v>
      </c>
      <c r="Z163" s="306">
        <v>252</v>
      </c>
      <c r="AA163" s="307">
        <v>250</v>
      </c>
      <c r="AB163"/>
      <c r="AC163" s="1506"/>
      <c r="AD163" s="293" t="s">
        <v>2110</v>
      </c>
      <c r="AE163" s="294" t="s">
        <v>2111</v>
      </c>
      <c r="AF163" s="295">
        <v>227</v>
      </c>
      <c r="AG163" s="296">
        <v>91</v>
      </c>
      <c r="AH163" s="297">
        <v>216</v>
      </c>
      <c r="AI163"/>
      <c r="AJ163" s="1507"/>
      <c r="AK163" s="310" t="s">
        <v>2112</v>
      </c>
      <c r="AL163" s="294" t="s">
        <v>2113</v>
      </c>
      <c r="AM163" s="295">
        <v>255</v>
      </c>
      <c r="AN163" s="296">
        <v>94</v>
      </c>
      <c r="AO163" s="297">
        <v>77</v>
      </c>
      <c r="AQ163" s="197">
        <v>1</v>
      </c>
    </row>
    <row r="164" spans="1:43" ht="21" customHeight="1">
      <c r="V164" s="1508"/>
      <c r="W164" s="303" t="s">
        <v>2114</v>
      </c>
      <c r="X164" s="304" t="s">
        <v>2115</v>
      </c>
      <c r="Y164" s="305">
        <v>179</v>
      </c>
      <c r="Z164" s="306">
        <v>238</v>
      </c>
      <c r="AA164" s="307">
        <v>58</v>
      </c>
      <c r="AB164"/>
      <c r="AC164" s="1509"/>
      <c r="AD164" s="358" t="s">
        <v>2116</v>
      </c>
      <c r="AE164" s="294" t="s">
        <v>2117</v>
      </c>
      <c r="AF164" s="295">
        <v>84</v>
      </c>
      <c r="AG164" s="296">
        <v>25</v>
      </c>
      <c r="AH164" s="297">
        <v>78</v>
      </c>
      <c r="AI164"/>
      <c r="AJ164" s="1510"/>
      <c r="AK164" s="310" t="s">
        <v>2118</v>
      </c>
      <c r="AL164" s="294" t="s">
        <v>2119</v>
      </c>
      <c r="AM164" s="295">
        <v>252</v>
      </c>
      <c r="AN164" s="296">
        <v>93</v>
      </c>
      <c r="AO164" s="297">
        <v>93</v>
      </c>
      <c r="AQ164" s="197">
        <v>1</v>
      </c>
    </row>
    <row r="165" spans="1:43" ht="21" customHeight="1">
      <c r="A165" s="196"/>
      <c r="V165" s="1511"/>
      <c r="W165" s="324" t="s">
        <v>2120</v>
      </c>
      <c r="X165" s="304" t="s">
        <v>2121</v>
      </c>
      <c r="Y165" s="305">
        <v>165</v>
      </c>
      <c r="Z165" s="306">
        <v>209</v>
      </c>
      <c r="AA165" s="307">
        <v>82</v>
      </c>
      <c r="AB165"/>
      <c r="AC165" s="1512"/>
      <c r="AD165" s="310" t="s">
        <v>2122</v>
      </c>
      <c r="AE165" s="294" t="s">
        <v>2123</v>
      </c>
      <c r="AF165" s="295">
        <v>52</v>
      </c>
      <c r="AG165" s="296">
        <v>23</v>
      </c>
      <c r="AH165" s="297">
        <v>49</v>
      </c>
      <c r="AI165"/>
      <c r="AJ165" s="1513"/>
      <c r="AK165" s="310" t="s">
        <v>2124</v>
      </c>
      <c r="AL165" s="294" t="s">
        <v>2125</v>
      </c>
      <c r="AM165" s="295">
        <v>217</v>
      </c>
      <c r="AN165" s="296">
        <v>166</v>
      </c>
      <c r="AO165" s="297">
        <v>169</v>
      </c>
      <c r="AQ165" s="197">
        <v>1</v>
      </c>
    </row>
    <row r="166" spans="1:43" ht="21" customHeight="1">
      <c r="V166" s="1514"/>
      <c r="W166" s="303" t="s">
        <v>2126</v>
      </c>
      <c r="X166" s="304" t="s">
        <v>2127</v>
      </c>
      <c r="Y166" s="305">
        <v>162</v>
      </c>
      <c r="Z166" s="306">
        <v>205</v>
      </c>
      <c r="AA166" s="307">
        <v>90</v>
      </c>
      <c r="AB166"/>
      <c r="AC166" s="1515"/>
      <c r="AD166" s="310" t="s">
        <v>2128</v>
      </c>
      <c r="AE166" s="294" t="s">
        <v>2129</v>
      </c>
      <c r="AF166" s="295">
        <v>213</v>
      </c>
      <c r="AG166" s="296">
        <v>186</v>
      </c>
      <c r="AH166" s="297">
        <v>219</v>
      </c>
      <c r="AI166"/>
      <c r="AJ166" s="1516"/>
      <c r="AK166" s="299" t="s">
        <v>2130</v>
      </c>
      <c r="AL166" s="294" t="s">
        <v>2131</v>
      </c>
      <c r="AM166" s="295">
        <v>240</v>
      </c>
      <c r="AN166" s="296">
        <v>128</v>
      </c>
      <c r="AO166" s="297">
        <v>128</v>
      </c>
      <c r="AQ166" s="197">
        <v>1</v>
      </c>
    </row>
    <row r="167" spans="1:43" ht="21" customHeight="1">
      <c r="V167" s="1517"/>
      <c r="W167" s="303" t="s">
        <v>2132</v>
      </c>
      <c r="X167" s="304" t="s">
        <v>2133</v>
      </c>
      <c r="Y167" s="305">
        <v>154</v>
      </c>
      <c r="Z167" s="306">
        <v>205</v>
      </c>
      <c r="AA167" s="307">
        <v>50</v>
      </c>
      <c r="AB167"/>
      <c r="AC167" s="1518"/>
      <c r="AD167" s="310" t="s">
        <v>2134</v>
      </c>
      <c r="AE167" s="294" t="s">
        <v>2135</v>
      </c>
      <c r="AF167" s="295">
        <v>108</v>
      </c>
      <c r="AG167" s="296">
        <v>2</v>
      </c>
      <c r="AH167" s="297">
        <v>119</v>
      </c>
      <c r="AI167"/>
      <c r="AJ167" s="1519"/>
      <c r="AK167" s="310" t="s">
        <v>2136</v>
      </c>
      <c r="AL167" s="294" t="s">
        <v>2137</v>
      </c>
      <c r="AM167" s="295">
        <v>222</v>
      </c>
      <c r="AN167" s="296">
        <v>165</v>
      </c>
      <c r="AO167" s="297">
        <v>164</v>
      </c>
      <c r="AQ167" s="197">
        <v>1</v>
      </c>
    </row>
    <row r="168" spans="1:43" ht="21" customHeight="1">
      <c r="V168" s="1520"/>
      <c r="W168" s="303" t="s">
        <v>2138</v>
      </c>
      <c r="X168" s="304" t="s">
        <v>2139</v>
      </c>
      <c r="Y168" s="305">
        <v>153</v>
      </c>
      <c r="Z168" s="306">
        <v>204</v>
      </c>
      <c r="AA168" s="307">
        <v>50</v>
      </c>
      <c r="AB168"/>
      <c r="AC168" s="1521"/>
      <c r="AD168" s="310" t="s">
        <v>2140</v>
      </c>
      <c r="AE168" s="294" t="s">
        <v>2141</v>
      </c>
      <c r="AF168" s="295">
        <v>48</v>
      </c>
      <c r="AG168" s="296">
        <v>25</v>
      </c>
      <c r="AH168" s="297">
        <v>52</v>
      </c>
      <c r="AI168"/>
      <c r="AJ168" s="1522"/>
      <c r="AK168" s="310" t="s">
        <v>2142</v>
      </c>
      <c r="AL168" s="294" t="s">
        <v>2143</v>
      </c>
      <c r="AM168" s="295">
        <v>234</v>
      </c>
      <c r="AN168" s="296">
        <v>147</v>
      </c>
      <c r="AO168" s="297">
        <v>153</v>
      </c>
      <c r="AQ168" s="197">
        <v>1</v>
      </c>
    </row>
    <row r="169" spans="1:43" ht="21" customHeight="1">
      <c r="V169" s="1523"/>
      <c r="W169" s="303" t="s">
        <v>2144</v>
      </c>
      <c r="X169" s="304" t="s">
        <v>2145</v>
      </c>
      <c r="Y169" s="305">
        <v>110</v>
      </c>
      <c r="Z169" s="306">
        <v>139</v>
      </c>
      <c r="AA169" s="307">
        <v>61</v>
      </c>
      <c r="AB169"/>
      <c r="AC169" s="1524"/>
      <c r="AD169" s="299" t="s">
        <v>2027</v>
      </c>
      <c r="AE169" s="294" t="s">
        <v>2146</v>
      </c>
      <c r="AF169" s="295">
        <v>0</v>
      </c>
      <c r="AG169" s="296">
        <v>127</v>
      </c>
      <c r="AH169" s="297">
        <v>255</v>
      </c>
      <c r="AI169"/>
      <c r="AJ169" s="1525"/>
      <c r="AK169" s="299" t="s">
        <v>2147</v>
      </c>
      <c r="AL169" s="294" t="s">
        <v>2148</v>
      </c>
      <c r="AM169" s="295">
        <v>250</v>
      </c>
      <c r="AN169" s="296">
        <v>128</v>
      </c>
      <c r="AO169" s="297">
        <v>114</v>
      </c>
      <c r="AQ169" s="197">
        <v>1</v>
      </c>
    </row>
    <row r="170" spans="1:43" ht="21" customHeight="1">
      <c r="V170" s="1526"/>
      <c r="W170" s="303" t="s">
        <v>2149</v>
      </c>
      <c r="X170" s="304" t="s">
        <v>2150</v>
      </c>
      <c r="Y170" s="305">
        <v>107</v>
      </c>
      <c r="Z170" s="306">
        <v>142</v>
      </c>
      <c r="AA170" s="307">
        <v>35</v>
      </c>
      <c r="AB170"/>
      <c r="AC170" s="1527"/>
      <c r="AD170" s="299" t="s">
        <v>2151</v>
      </c>
      <c r="AE170" s="294" t="s">
        <v>2152</v>
      </c>
      <c r="AF170" s="295">
        <v>30</v>
      </c>
      <c r="AG170" s="296">
        <v>144</v>
      </c>
      <c r="AH170" s="297">
        <v>255</v>
      </c>
      <c r="AI170"/>
      <c r="AJ170" s="1528"/>
      <c r="AK170" s="310" t="s">
        <v>2153</v>
      </c>
      <c r="AL170" s="294" t="s">
        <v>2154</v>
      </c>
      <c r="AM170" s="295">
        <v>248</v>
      </c>
      <c r="AN170" s="296">
        <v>131</v>
      </c>
      <c r="AO170" s="297">
        <v>121</v>
      </c>
      <c r="AQ170" s="197">
        <v>1</v>
      </c>
    </row>
    <row r="171" spans="1:43" ht="21" customHeight="1">
      <c r="V171" s="1529"/>
      <c r="W171" s="303" t="s">
        <v>2155</v>
      </c>
      <c r="X171" s="304" t="s">
        <v>2156</v>
      </c>
      <c r="Y171" s="305">
        <v>105</v>
      </c>
      <c r="Z171" s="306">
        <v>139</v>
      </c>
      <c r="AA171" s="307">
        <v>34</v>
      </c>
      <c r="AB171"/>
      <c r="AC171" s="1530"/>
      <c r="AD171" s="310" t="s">
        <v>2157</v>
      </c>
      <c r="AE171" s="294" t="s">
        <v>2158</v>
      </c>
      <c r="AF171" s="295">
        <v>192</v>
      </c>
      <c r="AG171" s="296">
        <v>200</v>
      </c>
      <c r="AH171" s="297">
        <v>225</v>
      </c>
      <c r="AI171"/>
      <c r="AJ171" s="1531"/>
      <c r="AK171" s="299" t="s">
        <v>2159</v>
      </c>
      <c r="AL171" s="294" t="s">
        <v>2160</v>
      </c>
      <c r="AM171" s="295">
        <v>255</v>
      </c>
      <c r="AN171" s="296">
        <v>106</v>
      </c>
      <c r="AO171" s="297">
        <v>106</v>
      </c>
      <c r="AQ171" s="197">
        <v>1</v>
      </c>
    </row>
    <row r="172" spans="1:43" ht="21" customHeight="1">
      <c r="V172" s="1532"/>
      <c r="W172" s="303" t="s">
        <v>2161</v>
      </c>
      <c r="X172" s="304" t="s">
        <v>2162</v>
      </c>
      <c r="Y172" s="305">
        <v>85</v>
      </c>
      <c r="Z172" s="306">
        <v>107</v>
      </c>
      <c r="AA172" s="307">
        <v>47</v>
      </c>
      <c r="AB172"/>
      <c r="AC172" s="1533"/>
      <c r="AD172" s="299" t="s">
        <v>2163</v>
      </c>
      <c r="AE172" s="294" t="s">
        <v>2164</v>
      </c>
      <c r="AF172" s="295">
        <v>100</v>
      </c>
      <c r="AG172" s="296">
        <v>149</v>
      </c>
      <c r="AH172" s="297">
        <v>237</v>
      </c>
      <c r="AI172"/>
      <c r="AJ172" s="1534"/>
      <c r="AK172" s="310" t="s">
        <v>2165</v>
      </c>
      <c r="AL172" s="294" t="s">
        <v>2166</v>
      </c>
      <c r="AM172" s="295">
        <v>255</v>
      </c>
      <c r="AN172" s="296">
        <v>111</v>
      </c>
      <c r="AO172" s="297">
        <v>125</v>
      </c>
      <c r="AQ172" s="197">
        <v>1</v>
      </c>
    </row>
    <row r="173" spans="1:43" ht="21" customHeight="1">
      <c r="V173" s="1535"/>
      <c r="W173" s="324" t="s">
        <v>2167</v>
      </c>
      <c r="X173" s="304" t="s">
        <v>2168</v>
      </c>
      <c r="Y173" s="305">
        <v>49</v>
      </c>
      <c r="Z173" s="306">
        <v>54</v>
      </c>
      <c r="AA173" s="307">
        <v>43</v>
      </c>
      <c r="AB173"/>
      <c r="AC173" s="1536"/>
      <c r="AD173" s="299" t="s">
        <v>2169</v>
      </c>
      <c r="AE173" s="294" t="s">
        <v>2170</v>
      </c>
      <c r="AF173" s="295">
        <v>112</v>
      </c>
      <c r="AG173" s="296">
        <v>147</v>
      </c>
      <c r="AH173" s="297">
        <v>219</v>
      </c>
      <c r="AI173"/>
      <c r="AJ173" s="1537"/>
      <c r="AK173" s="299" t="s">
        <v>2171</v>
      </c>
      <c r="AL173" s="294" t="s">
        <v>2172</v>
      </c>
      <c r="AM173" s="295">
        <v>205</v>
      </c>
      <c r="AN173" s="296">
        <v>201</v>
      </c>
      <c r="AO173" s="297">
        <v>201</v>
      </c>
      <c r="AQ173" s="197">
        <v>1</v>
      </c>
    </row>
    <row r="174" spans="1:43" ht="21" customHeight="1">
      <c r="V174" s="1538"/>
      <c r="W174" s="324" t="s">
        <v>2173</v>
      </c>
      <c r="X174" s="304" t="s">
        <v>2174</v>
      </c>
      <c r="Y174" s="305">
        <v>194</v>
      </c>
      <c r="Z174" s="306">
        <v>247</v>
      </c>
      <c r="AA174" s="307">
        <v>50</v>
      </c>
      <c r="AB174"/>
      <c r="AC174" s="1539"/>
      <c r="AD174" s="299" t="s">
        <v>2175</v>
      </c>
      <c r="AE174" s="294" t="s">
        <v>2176</v>
      </c>
      <c r="AF174" s="295">
        <v>28</v>
      </c>
      <c r="AG174" s="296">
        <v>134</v>
      </c>
      <c r="AH174" s="297">
        <v>238</v>
      </c>
      <c r="AI174"/>
      <c r="AJ174" s="1540"/>
      <c r="AK174" s="310" t="s">
        <v>2177</v>
      </c>
      <c r="AL174" s="294" t="s">
        <v>2178</v>
      </c>
      <c r="AM174" s="295">
        <v>254</v>
      </c>
      <c r="AN174" s="296">
        <v>150</v>
      </c>
      <c r="AO174" s="297">
        <v>160</v>
      </c>
      <c r="AQ174" s="197">
        <v>1</v>
      </c>
    </row>
    <row r="175" spans="1:43" ht="21" customHeight="1">
      <c r="V175" s="1541"/>
      <c r="W175" s="324" t="s">
        <v>2179</v>
      </c>
      <c r="X175" s="304" t="s">
        <v>2180</v>
      </c>
      <c r="Y175" s="305">
        <v>141</v>
      </c>
      <c r="Z175" s="306">
        <v>182</v>
      </c>
      <c r="AA175" s="307">
        <v>0</v>
      </c>
      <c r="AB175"/>
      <c r="AC175" s="1542"/>
      <c r="AD175" s="310" t="s">
        <v>2181</v>
      </c>
      <c r="AE175" s="294" t="s">
        <v>2182</v>
      </c>
      <c r="AF175" s="295">
        <v>142</v>
      </c>
      <c r="AG175" s="296">
        <v>162</v>
      </c>
      <c r="AH175" s="297">
        <v>198</v>
      </c>
      <c r="AI175"/>
      <c r="AJ175" s="1543"/>
      <c r="AK175" s="299" t="s">
        <v>2183</v>
      </c>
      <c r="AL175" s="294" t="s">
        <v>2184</v>
      </c>
      <c r="AM175" s="295">
        <v>238</v>
      </c>
      <c r="AN175" s="296">
        <v>180</v>
      </c>
      <c r="AO175" s="297">
        <v>180</v>
      </c>
      <c r="AQ175" s="197">
        <v>1</v>
      </c>
    </row>
    <row r="176" spans="1:43" ht="21" customHeight="1">
      <c r="V176" s="1544"/>
      <c r="W176" s="324" t="s">
        <v>2185</v>
      </c>
      <c r="X176" s="304" t="s">
        <v>2186</v>
      </c>
      <c r="Y176" s="305">
        <v>126</v>
      </c>
      <c r="Z176" s="306">
        <v>159</v>
      </c>
      <c r="AA176" s="307">
        <v>46</v>
      </c>
      <c r="AB176"/>
      <c r="AC176" s="1545"/>
      <c r="AD176" s="310" t="s">
        <v>2187</v>
      </c>
      <c r="AE176" s="294" t="s">
        <v>2188</v>
      </c>
      <c r="AF176" s="295">
        <v>49</v>
      </c>
      <c r="AG176" s="296">
        <v>140</v>
      </c>
      <c r="AH176" s="297">
        <v>231</v>
      </c>
      <c r="AI176"/>
      <c r="AJ176" s="1546"/>
      <c r="AK176" s="310" t="s">
        <v>2189</v>
      </c>
      <c r="AL176" s="294" t="s">
        <v>2190</v>
      </c>
      <c r="AM176" s="295">
        <v>244</v>
      </c>
      <c r="AN176" s="296">
        <v>194</v>
      </c>
      <c r="AO176" s="297">
        <v>194</v>
      </c>
      <c r="AQ176" s="197">
        <v>1</v>
      </c>
    </row>
    <row r="177" spans="22:43" ht="21" customHeight="1">
      <c r="V177" s="1547"/>
      <c r="W177" s="324" t="s">
        <v>2191</v>
      </c>
      <c r="X177" s="304" t="s">
        <v>2192</v>
      </c>
      <c r="Y177" s="305">
        <v>112</v>
      </c>
      <c r="Z177" s="306">
        <v>141</v>
      </c>
      <c r="AA177" s="307">
        <v>35</v>
      </c>
      <c r="AB177"/>
      <c r="AC177" s="1548"/>
      <c r="AD177" s="299" t="s">
        <v>2193</v>
      </c>
      <c r="AE177" s="294" t="s">
        <v>2194</v>
      </c>
      <c r="AF177" s="295">
        <v>24</v>
      </c>
      <c r="AG177" s="296">
        <v>116</v>
      </c>
      <c r="AH177" s="297">
        <v>205</v>
      </c>
      <c r="AI177"/>
      <c r="AJ177" s="1549"/>
      <c r="AK177" s="310" t="s">
        <v>2195</v>
      </c>
      <c r="AL177" s="294" t="s">
        <v>2196</v>
      </c>
      <c r="AM177" s="295">
        <v>255</v>
      </c>
      <c r="AN177" s="296">
        <v>181</v>
      </c>
      <c r="AO177" s="297">
        <v>186</v>
      </c>
      <c r="AQ177" s="197">
        <v>1</v>
      </c>
    </row>
    <row r="178" spans="22:43" ht="21" customHeight="1">
      <c r="V178" s="1550"/>
      <c r="W178" s="324" t="s">
        <v>2197</v>
      </c>
      <c r="X178" s="304" t="s">
        <v>2198</v>
      </c>
      <c r="Y178" s="305">
        <v>89</v>
      </c>
      <c r="Z178" s="306">
        <v>102</v>
      </c>
      <c r="AA178" s="307">
        <v>67</v>
      </c>
      <c r="AB178"/>
      <c r="AC178" s="1551"/>
      <c r="AD178" s="310" t="s">
        <v>2199</v>
      </c>
      <c r="AE178" s="294" t="s">
        <v>2200</v>
      </c>
      <c r="AF178" s="295">
        <v>21</v>
      </c>
      <c r="AG178" s="296">
        <v>96</v>
      </c>
      <c r="AH178" s="297">
        <v>189</v>
      </c>
      <c r="AI178"/>
      <c r="AJ178" s="1552"/>
      <c r="AK178" s="310" t="s">
        <v>2201</v>
      </c>
      <c r="AL178" s="294" t="s">
        <v>2202</v>
      </c>
      <c r="AM178" s="295">
        <v>234</v>
      </c>
      <c r="AN178" s="296">
        <v>216</v>
      </c>
      <c r="AO178" s="297">
        <v>215</v>
      </c>
      <c r="AQ178" s="197">
        <v>1</v>
      </c>
    </row>
    <row r="179" spans="22:43" ht="21" customHeight="1">
      <c r="V179" s="1553"/>
      <c r="W179" s="324" t="s">
        <v>2203</v>
      </c>
      <c r="X179" s="304" t="s">
        <v>2204</v>
      </c>
      <c r="Y179" s="305">
        <v>81</v>
      </c>
      <c r="Z179" s="306">
        <v>87</v>
      </c>
      <c r="AA179" s="307">
        <v>68</v>
      </c>
      <c r="AB179"/>
      <c r="AC179" s="1554"/>
      <c r="AD179" s="310" t="s">
        <v>2205</v>
      </c>
      <c r="AE179" s="294" t="s">
        <v>2206</v>
      </c>
      <c r="AF179" s="295">
        <v>84</v>
      </c>
      <c r="AG179" s="296">
        <v>114</v>
      </c>
      <c r="AH179" s="297">
        <v>174</v>
      </c>
      <c r="AI179"/>
      <c r="AJ179" s="1555"/>
      <c r="AK179" s="299" t="s">
        <v>2207</v>
      </c>
      <c r="AL179" s="294" t="s">
        <v>2208</v>
      </c>
      <c r="AM179" s="295">
        <v>255</v>
      </c>
      <c r="AN179" s="296">
        <v>193</v>
      </c>
      <c r="AO179" s="297">
        <v>193</v>
      </c>
      <c r="AQ179" s="197">
        <v>1</v>
      </c>
    </row>
    <row r="180" spans="22:43" ht="21" customHeight="1">
      <c r="V180" s="1556"/>
      <c r="W180" s="324" t="s">
        <v>2209</v>
      </c>
      <c r="X180" s="304" t="s">
        <v>2210</v>
      </c>
      <c r="Y180" s="305">
        <v>74</v>
      </c>
      <c r="Z180" s="306">
        <v>93</v>
      </c>
      <c r="AA180" s="307">
        <v>35</v>
      </c>
      <c r="AB180"/>
      <c r="AC180" s="1557"/>
      <c r="AD180" s="310" t="s">
        <v>2211</v>
      </c>
      <c r="AE180" s="294" t="s">
        <v>2212</v>
      </c>
      <c r="AF180" s="295">
        <v>38</v>
      </c>
      <c r="AG180" s="296">
        <v>97</v>
      </c>
      <c r="AH180" s="297">
        <v>156</v>
      </c>
      <c r="AI180"/>
      <c r="AJ180" s="1558"/>
      <c r="AK180" s="310" t="s">
        <v>2213</v>
      </c>
      <c r="AL180" s="294" t="s">
        <v>2214</v>
      </c>
      <c r="AM180" s="295">
        <v>249</v>
      </c>
      <c r="AN180" s="296">
        <v>204</v>
      </c>
      <c r="AO180" s="297">
        <v>202</v>
      </c>
      <c r="AQ180" s="197">
        <v>1</v>
      </c>
    </row>
    <row r="181" spans="22:43" ht="21" customHeight="1">
      <c r="V181" s="1559"/>
      <c r="W181" s="324" t="s">
        <v>2215</v>
      </c>
      <c r="X181" s="304" t="s">
        <v>2216</v>
      </c>
      <c r="Y181" s="305">
        <v>64</v>
      </c>
      <c r="Z181" s="306">
        <v>79</v>
      </c>
      <c r="AA181" s="307">
        <v>0</v>
      </c>
      <c r="AB181"/>
      <c r="AC181" s="1560"/>
      <c r="AD181" s="310" t="s">
        <v>2217</v>
      </c>
      <c r="AE181" s="294" t="s">
        <v>2218</v>
      </c>
      <c r="AF181" s="295">
        <v>66</v>
      </c>
      <c r="AG181" s="296">
        <v>91</v>
      </c>
      <c r="AH181" s="297">
        <v>138</v>
      </c>
      <c r="AI181"/>
      <c r="AJ181" s="1561"/>
      <c r="AK181" s="299" t="s">
        <v>2219</v>
      </c>
      <c r="AL181" s="294" t="s">
        <v>2220</v>
      </c>
      <c r="AM181" s="295">
        <v>238</v>
      </c>
      <c r="AN181" s="296">
        <v>233</v>
      </c>
      <c r="AO181" s="297">
        <v>233</v>
      </c>
      <c r="AQ181" s="197">
        <v>1</v>
      </c>
    </row>
    <row r="182" spans="22:43" ht="21" customHeight="1">
      <c r="V182" s="1562"/>
      <c r="W182" s="324" t="s">
        <v>2221</v>
      </c>
      <c r="X182" s="304" t="s">
        <v>2222</v>
      </c>
      <c r="Y182" s="305">
        <v>35</v>
      </c>
      <c r="Z182" s="306">
        <v>47</v>
      </c>
      <c r="AA182" s="307">
        <v>0</v>
      </c>
      <c r="AB182"/>
      <c r="AC182" s="1563"/>
      <c r="AD182" s="299" t="s">
        <v>2223</v>
      </c>
      <c r="AE182" s="294" t="s">
        <v>2224</v>
      </c>
      <c r="AF182" s="295">
        <v>16</v>
      </c>
      <c r="AG182" s="296">
        <v>78</v>
      </c>
      <c r="AH182" s="297">
        <v>139</v>
      </c>
      <c r="AI182"/>
      <c r="AJ182" s="1564"/>
      <c r="AK182" s="299" t="s">
        <v>2225</v>
      </c>
      <c r="AL182" s="294" t="s">
        <v>2226</v>
      </c>
      <c r="AM182" s="295">
        <v>255</v>
      </c>
      <c r="AN182" s="296">
        <v>250</v>
      </c>
      <c r="AO182" s="297">
        <v>250</v>
      </c>
      <c r="AQ182" s="197">
        <v>1</v>
      </c>
    </row>
    <row r="183" spans="22:43" ht="21" customHeight="1">
      <c r="V183" s="1565"/>
      <c r="W183" s="324" t="s">
        <v>2227</v>
      </c>
      <c r="X183" s="304" t="s">
        <v>2228</v>
      </c>
      <c r="Y183" s="305">
        <v>158</v>
      </c>
      <c r="Z183" s="306">
        <v>253</v>
      </c>
      <c r="AA183" s="307">
        <v>56</v>
      </c>
      <c r="AB183"/>
      <c r="AC183" s="1566"/>
      <c r="AD183" s="310" t="s">
        <v>2229</v>
      </c>
      <c r="AE183" s="294" t="s">
        <v>2230</v>
      </c>
      <c r="AF183" s="295">
        <v>90</v>
      </c>
      <c r="AG183" s="296">
        <v>94</v>
      </c>
      <c r="AH183" s="297">
        <v>107</v>
      </c>
      <c r="AI183"/>
      <c r="AJ183" s="1567"/>
      <c r="AK183" s="310" t="s">
        <v>2231</v>
      </c>
      <c r="AL183" s="294" t="s">
        <v>2232</v>
      </c>
      <c r="AM183" s="295">
        <v>254</v>
      </c>
      <c r="AN183" s="296">
        <v>27</v>
      </c>
      <c r="AO183" s="297">
        <v>0</v>
      </c>
      <c r="AQ183" s="197">
        <v>1</v>
      </c>
    </row>
    <row r="184" spans="22:43" ht="21" customHeight="1">
      <c r="V184" s="1568"/>
      <c r="W184" s="303" t="s">
        <v>2233</v>
      </c>
      <c r="X184" s="304" t="s">
        <v>2234</v>
      </c>
      <c r="Y184" s="305">
        <v>173</v>
      </c>
      <c r="Z184" s="306">
        <v>255</v>
      </c>
      <c r="AA184" s="307">
        <v>47</v>
      </c>
      <c r="AB184"/>
      <c r="AC184" s="1569"/>
      <c r="AD184" s="310" t="s">
        <v>2235</v>
      </c>
      <c r="AE184" s="294" t="s">
        <v>2236</v>
      </c>
      <c r="AF184" s="295">
        <v>34</v>
      </c>
      <c r="AG184" s="296">
        <v>66</v>
      </c>
      <c r="AH184" s="297">
        <v>124</v>
      </c>
      <c r="AI184"/>
      <c r="AJ184" s="1570"/>
      <c r="AK184" s="299" t="s">
        <v>2237</v>
      </c>
      <c r="AL184" s="294" t="s">
        <v>2238</v>
      </c>
      <c r="AM184" s="295">
        <v>238</v>
      </c>
      <c r="AN184" s="296">
        <v>99</v>
      </c>
      <c r="AO184" s="297">
        <v>99</v>
      </c>
      <c r="AQ184" s="197">
        <v>1</v>
      </c>
    </row>
    <row r="185" spans="22:43" ht="21" customHeight="1">
      <c r="V185" s="1571"/>
      <c r="W185" s="324" t="s">
        <v>2239</v>
      </c>
      <c r="X185" s="304" t="s">
        <v>2240</v>
      </c>
      <c r="Y185" s="305">
        <v>159</v>
      </c>
      <c r="Z185" s="306">
        <v>232</v>
      </c>
      <c r="AA185" s="307">
        <v>85</v>
      </c>
      <c r="AB185"/>
      <c r="AC185" s="1572"/>
      <c r="AD185" s="310" t="s">
        <v>2241</v>
      </c>
      <c r="AE185" s="294" t="s">
        <v>2242</v>
      </c>
      <c r="AF185" s="295">
        <v>0</v>
      </c>
      <c r="AG185" s="296">
        <v>51</v>
      </c>
      <c r="AH185" s="297">
        <v>102</v>
      </c>
      <c r="AI185"/>
      <c r="AJ185" s="1573"/>
      <c r="AK185" s="310" t="s">
        <v>2243</v>
      </c>
      <c r="AL185" s="294" t="s">
        <v>2244</v>
      </c>
      <c r="AM185" s="295">
        <v>196</v>
      </c>
      <c r="AN185" s="296">
        <v>174</v>
      </c>
      <c r="AO185" s="297">
        <v>173</v>
      </c>
      <c r="AQ185" s="197">
        <v>1</v>
      </c>
    </row>
    <row r="186" spans="22:43" ht="21" customHeight="1">
      <c r="V186" s="1574"/>
      <c r="W186" s="324" t="s">
        <v>2245</v>
      </c>
      <c r="X186" s="304" t="s">
        <v>2246</v>
      </c>
      <c r="Y186" s="305">
        <v>123</v>
      </c>
      <c r="Z186" s="306">
        <v>160</v>
      </c>
      <c r="AA186" s="307">
        <v>91</v>
      </c>
      <c r="AB186"/>
      <c r="AC186" s="1575"/>
      <c r="AD186" s="310" t="s">
        <v>2247</v>
      </c>
      <c r="AE186" s="294" t="s">
        <v>2248</v>
      </c>
      <c r="AF186" s="295">
        <v>3</v>
      </c>
      <c r="AG186" s="296">
        <v>34</v>
      </c>
      <c r="AH186" s="297">
        <v>76</v>
      </c>
      <c r="AI186"/>
      <c r="AJ186" s="1576"/>
      <c r="AK186" s="299" t="s">
        <v>2249</v>
      </c>
      <c r="AL186" s="294" t="s">
        <v>2250</v>
      </c>
      <c r="AM186" s="295">
        <v>205</v>
      </c>
      <c r="AN186" s="296">
        <v>155</v>
      </c>
      <c r="AO186" s="297">
        <v>155</v>
      </c>
      <c r="AQ186" s="197">
        <v>1</v>
      </c>
    </row>
    <row r="187" spans="22:43" ht="21" customHeight="1">
      <c r="V187" s="1577"/>
      <c r="W187" s="324" t="s">
        <v>2251</v>
      </c>
      <c r="X187" s="304" t="s">
        <v>2252</v>
      </c>
      <c r="Y187" s="305">
        <v>86</v>
      </c>
      <c r="Z187" s="306">
        <v>130</v>
      </c>
      <c r="AA187" s="307">
        <v>3</v>
      </c>
      <c r="AB187"/>
      <c r="AC187" s="1578"/>
      <c r="AD187" s="299" t="s">
        <v>2253</v>
      </c>
      <c r="AE187" s="294" t="s">
        <v>2254</v>
      </c>
      <c r="AF187" s="295">
        <v>127</v>
      </c>
      <c r="AG187" s="296">
        <v>0</v>
      </c>
      <c r="AH187" s="297">
        <v>255</v>
      </c>
      <c r="AI187"/>
      <c r="AJ187" s="1579"/>
      <c r="AK187" s="310" t="s">
        <v>2255</v>
      </c>
      <c r="AL187" s="294" t="s">
        <v>2256</v>
      </c>
      <c r="AM187" s="295">
        <v>228</v>
      </c>
      <c r="AN187" s="296">
        <v>113</v>
      </c>
      <c r="AO187" s="297">
        <v>122</v>
      </c>
      <c r="AQ187" s="197">
        <v>1</v>
      </c>
    </row>
    <row r="188" spans="22:43" ht="21" customHeight="1">
      <c r="V188" s="1580"/>
      <c r="W188" s="324" t="s">
        <v>2257</v>
      </c>
      <c r="X188" s="304" t="s">
        <v>2258</v>
      </c>
      <c r="Y188" s="305">
        <v>0</v>
      </c>
      <c r="Z188" s="306">
        <v>255</v>
      </c>
      <c r="AA188" s="307">
        <v>255</v>
      </c>
      <c r="AB188"/>
      <c r="AC188" s="1581"/>
      <c r="AD188" s="299" t="s">
        <v>2259</v>
      </c>
      <c r="AE188" s="294" t="s">
        <v>2260</v>
      </c>
      <c r="AF188" s="295">
        <v>155</v>
      </c>
      <c r="AG188" s="296">
        <v>48</v>
      </c>
      <c r="AH188" s="297">
        <v>255</v>
      </c>
      <c r="AI188"/>
      <c r="AJ188" s="1582"/>
      <c r="AK188" s="310" t="s">
        <v>2261</v>
      </c>
      <c r="AL188" s="294" t="s">
        <v>2262</v>
      </c>
      <c r="AM188" s="295">
        <v>247</v>
      </c>
      <c r="AN188" s="296">
        <v>35</v>
      </c>
      <c r="AO188" s="297">
        <v>12</v>
      </c>
      <c r="AQ188" s="197">
        <v>1</v>
      </c>
    </row>
    <row r="189" spans="22:43" ht="21" customHeight="1">
      <c r="V189" s="1583"/>
      <c r="W189" s="303" t="s">
        <v>2263</v>
      </c>
      <c r="X189" s="304" t="s">
        <v>2264</v>
      </c>
      <c r="Y189" s="305">
        <v>180</v>
      </c>
      <c r="Z189" s="306">
        <v>205</v>
      </c>
      <c r="AA189" s="307">
        <v>205</v>
      </c>
      <c r="AB189"/>
      <c r="AC189" s="1584"/>
      <c r="AD189" s="299" t="s">
        <v>2265</v>
      </c>
      <c r="AE189" s="294" t="s">
        <v>2266</v>
      </c>
      <c r="AF189" s="295">
        <v>159</v>
      </c>
      <c r="AG189" s="296">
        <v>121</v>
      </c>
      <c r="AH189" s="297">
        <v>238</v>
      </c>
      <c r="AI189"/>
      <c r="AJ189" s="1585"/>
      <c r="AK189" s="310" t="s">
        <v>2267</v>
      </c>
      <c r="AL189" s="294" t="s">
        <v>2268</v>
      </c>
      <c r="AM189" s="295">
        <v>187</v>
      </c>
      <c r="AN189" s="296">
        <v>172</v>
      </c>
      <c r="AO189" s="297">
        <v>172</v>
      </c>
      <c r="AQ189" s="197">
        <v>1</v>
      </c>
    </row>
    <row r="190" spans="22:43" ht="21" customHeight="1">
      <c r="V190" s="1586"/>
      <c r="W190" s="303" t="s">
        <v>2269</v>
      </c>
      <c r="X190" s="304" t="s">
        <v>2270</v>
      </c>
      <c r="Y190" s="305">
        <v>141</v>
      </c>
      <c r="Z190" s="306">
        <v>238</v>
      </c>
      <c r="AA190" s="307">
        <v>238</v>
      </c>
      <c r="AB190"/>
      <c r="AC190" s="1587"/>
      <c r="AD190" s="299" t="s">
        <v>2271</v>
      </c>
      <c r="AE190" s="294" t="s">
        <v>2272</v>
      </c>
      <c r="AF190" s="295">
        <v>171</v>
      </c>
      <c r="AG190" s="296">
        <v>130</v>
      </c>
      <c r="AH190" s="297">
        <v>255</v>
      </c>
      <c r="AI190"/>
      <c r="AJ190" s="1588"/>
      <c r="AK190" s="310" t="s">
        <v>2273</v>
      </c>
      <c r="AL190" s="294" t="s">
        <v>2274</v>
      </c>
      <c r="AM190" s="295">
        <v>230</v>
      </c>
      <c r="AN190" s="296">
        <v>103</v>
      </c>
      <c r="AO190" s="297">
        <v>97</v>
      </c>
      <c r="AQ190" s="197">
        <v>1</v>
      </c>
    </row>
    <row r="191" spans="22:43" ht="21" customHeight="1">
      <c r="V191" s="1589"/>
      <c r="W191" s="324" t="s">
        <v>2275</v>
      </c>
      <c r="X191" s="304" t="s">
        <v>2276</v>
      </c>
      <c r="Y191" s="305">
        <v>121</v>
      </c>
      <c r="Z191" s="306">
        <v>248</v>
      </c>
      <c r="AA191" s="307">
        <v>248</v>
      </c>
      <c r="AB191"/>
      <c r="AC191" s="1590"/>
      <c r="AD191" s="310" t="s">
        <v>2277</v>
      </c>
      <c r="AE191" s="294" t="s">
        <v>2278</v>
      </c>
      <c r="AF191" s="295">
        <v>210</v>
      </c>
      <c r="AG191" s="296">
        <v>202</v>
      </c>
      <c r="AH191" s="297">
        <v>236</v>
      </c>
      <c r="AI191"/>
      <c r="AJ191" s="1591"/>
      <c r="AK191" s="299" t="s">
        <v>2279</v>
      </c>
      <c r="AL191" s="294" t="s">
        <v>2280</v>
      </c>
      <c r="AM191" s="295">
        <v>238</v>
      </c>
      <c r="AN191" s="296">
        <v>92</v>
      </c>
      <c r="AO191" s="297">
        <v>66</v>
      </c>
      <c r="AQ191" s="197">
        <v>1</v>
      </c>
    </row>
    <row r="192" spans="22:43" ht="21" customHeight="1">
      <c r="V192" s="1592"/>
      <c r="W192" s="303" t="s">
        <v>2281</v>
      </c>
      <c r="X192" s="304" t="s">
        <v>2282</v>
      </c>
      <c r="Y192" s="305">
        <v>193</v>
      </c>
      <c r="Z192" s="306">
        <v>205</v>
      </c>
      <c r="AA192" s="307">
        <v>205</v>
      </c>
      <c r="AB192"/>
      <c r="AC192" s="1593"/>
      <c r="AD192" s="310" t="s">
        <v>2283</v>
      </c>
      <c r="AE192" s="294" t="s">
        <v>2284</v>
      </c>
      <c r="AF192" s="295">
        <v>220</v>
      </c>
      <c r="AG192" s="296">
        <v>208</v>
      </c>
      <c r="AH192" s="297">
        <v>255</v>
      </c>
      <c r="AI192"/>
      <c r="AJ192" s="1594"/>
      <c r="AK192" s="299" t="s">
        <v>2285</v>
      </c>
      <c r="AL192" s="294" t="s">
        <v>2286</v>
      </c>
      <c r="AM192" s="295">
        <v>238</v>
      </c>
      <c r="AN192" s="296">
        <v>59</v>
      </c>
      <c r="AO192" s="297">
        <v>59</v>
      </c>
      <c r="AQ192" s="197">
        <v>1</v>
      </c>
    </row>
    <row r="193" spans="22:43" ht="21" customHeight="1">
      <c r="V193" s="1595"/>
      <c r="W193" s="303" t="s">
        <v>2287</v>
      </c>
      <c r="X193" s="304" t="s">
        <v>2288</v>
      </c>
      <c r="Y193" s="305">
        <v>173</v>
      </c>
      <c r="Z193" s="306">
        <v>234</v>
      </c>
      <c r="AA193" s="307">
        <v>234</v>
      </c>
      <c r="AB193"/>
      <c r="AC193" s="1596"/>
      <c r="AD193" s="299" t="s">
        <v>2289</v>
      </c>
      <c r="AE193" s="294" t="s">
        <v>2290</v>
      </c>
      <c r="AF193" s="295">
        <v>145</v>
      </c>
      <c r="AG193" s="296">
        <v>44</v>
      </c>
      <c r="AH193" s="297">
        <v>238</v>
      </c>
      <c r="AI193"/>
      <c r="AJ193" s="1597"/>
      <c r="AK193" s="299" t="s">
        <v>2291</v>
      </c>
      <c r="AL193" s="294" t="s">
        <v>2292</v>
      </c>
      <c r="AM193" s="295">
        <v>238</v>
      </c>
      <c r="AN193" s="296">
        <v>44</v>
      </c>
      <c r="AO193" s="297">
        <v>44</v>
      </c>
      <c r="AQ193" s="197">
        <v>1</v>
      </c>
    </row>
    <row r="194" spans="22:43" ht="21" customHeight="1">
      <c r="V194" s="1598"/>
      <c r="W194" s="303" t="s">
        <v>2293</v>
      </c>
      <c r="X194" s="304" t="s">
        <v>2294</v>
      </c>
      <c r="Y194" s="305">
        <v>174</v>
      </c>
      <c r="Z194" s="306">
        <v>238</v>
      </c>
      <c r="AA194" s="307">
        <v>238</v>
      </c>
      <c r="AB194"/>
      <c r="AC194" s="1599"/>
      <c r="AD194" s="299" t="s">
        <v>2295</v>
      </c>
      <c r="AE194" s="294" t="s">
        <v>2296</v>
      </c>
      <c r="AF194" s="295">
        <v>147</v>
      </c>
      <c r="AG194" s="296">
        <v>112</v>
      </c>
      <c r="AH194" s="297">
        <v>219</v>
      </c>
      <c r="AI194"/>
      <c r="AJ194" s="1600"/>
      <c r="AK194" s="310" t="s">
        <v>2297</v>
      </c>
      <c r="AL194" s="294" t="s">
        <v>2298</v>
      </c>
      <c r="AM194" s="295">
        <v>238</v>
      </c>
      <c r="AN194" s="296">
        <v>16</v>
      </c>
      <c r="AO194" s="297">
        <v>16</v>
      </c>
      <c r="AQ194" s="197">
        <v>1</v>
      </c>
    </row>
    <row r="195" spans="22:43" ht="21" customHeight="1">
      <c r="V195" s="1601"/>
      <c r="W195" s="303" t="s">
        <v>2299</v>
      </c>
      <c r="X195" s="304" t="s">
        <v>2300</v>
      </c>
      <c r="Y195" s="305">
        <v>175</v>
      </c>
      <c r="Z195" s="306">
        <v>238</v>
      </c>
      <c r="AA195" s="307">
        <v>238</v>
      </c>
      <c r="AB195"/>
      <c r="AC195" s="1602"/>
      <c r="AD195" s="299" t="s">
        <v>2301</v>
      </c>
      <c r="AE195" s="294" t="s">
        <v>2302</v>
      </c>
      <c r="AF195" s="295">
        <v>138</v>
      </c>
      <c r="AG195" s="296">
        <v>43</v>
      </c>
      <c r="AH195" s="297">
        <v>226</v>
      </c>
      <c r="AI195"/>
      <c r="AJ195" s="1603"/>
      <c r="AK195" s="310" t="s">
        <v>2303</v>
      </c>
      <c r="AL195" s="294" t="s">
        <v>2304</v>
      </c>
      <c r="AM195" s="295">
        <v>233</v>
      </c>
      <c r="AN195" s="296">
        <v>56</v>
      </c>
      <c r="AO195" s="297">
        <v>63</v>
      </c>
      <c r="AQ195" s="197">
        <v>1</v>
      </c>
    </row>
    <row r="196" spans="22:43" ht="21" customHeight="1">
      <c r="V196" s="1604"/>
      <c r="W196" s="303" t="s">
        <v>2305</v>
      </c>
      <c r="X196" s="304" t="s">
        <v>2306</v>
      </c>
      <c r="Y196" s="305">
        <v>151</v>
      </c>
      <c r="Z196" s="306">
        <v>255</v>
      </c>
      <c r="AA196" s="307">
        <v>255</v>
      </c>
      <c r="AB196"/>
      <c r="AC196" s="1605"/>
      <c r="AD196" s="299" t="s">
        <v>2307</v>
      </c>
      <c r="AE196" s="294" t="s">
        <v>2308</v>
      </c>
      <c r="AF196" s="295">
        <v>137</v>
      </c>
      <c r="AG196" s="296">
        <v>104</v>
      </c>
      <c r="AH196" s="297">
        <v>205</v>
      </c>
      <c r="AI196"/>
      <c r="AJ196" s="1606"/>
      <c r="AK196" s="299" t="s">
        <v>2309</v>
      </c>
      <c r="AL196" s="294" t="s">
        <v>2310</v>
      </c>
      <c r="AM196" s="295">
        <v>238</v>
      </c>
      <c r="AN196" s="296">
        <v>0</v>
      </c>
      <c r="AO196" s="297">
        <v>0</v>
      </c>
      <c r="AQ196" s="197">
        <v>1</v>
      </c>
    </row>
    <row r="197" spans="22:43" ht="21" customHeight="1">
      <c r="V197" s="1607"/>
      <c r="W197" s="303" t="s">
        <v>2311</v>
      </c>
      <c r="X197" s="304" t="s">
        <v>2312</v>
      </c>
      <c r="Y197" s="305">
        <v>209</v>
      </c>
      <c r="Z197" s="306">
        <v>238</v>
      </c>
      <c r="AA197" s="307">
        <v>238</v>
      </c>
      <c r="AB197"/>
      <c r="AC197" s="1608"/>
      <c r="AD197" s="310" t="s">
        <v>2313</v>
      </c>
      <c r="AE197" s="294" t="s">
        <v>2314</v>
      </c>
      <c r="AF197" s="295">
        <v>144</v>
      </c>
      <c r="AG197" s="296">
        <v>101</v>
      </c>
      <c r="AH197" s="297">
        <v>202</v>
      </c>
      <c r="AI197"/>
      <c r="AJ197" s="1609"/>
      <c r="AK197" s="299" t="s">
        <v>2315</v>
      </c>
      <c r="AL197" s="294" t="s">
        <v>2310</v>
      </c>
      <c r="AM197" s="295">
        <v>238</v>
      </c>
      <c r="AN197" s="296">
        <v>64</v>
      </c>
      <c r="AO197" s="297">
        <v>0</v>
      </c>
      <c r="AQ197" s="197">
        <v>1</v>
      </c>
    </row>
    <row r="198" spans="22:43" ht="21" customHeight="1">
      <c r="V198" s="1610"/>
      <c r="W198" s="303" t="s">
        <v>2316</v>
      </c>
      <c r="X198" s="304" t="s">
        <v>2317</v>
      </c>
      <c r="Y198" s="305">
        <v>187</v>
      </c>
      <c r="Z198" s="306">
        <v>255</v>
      </c>
      <c r="AA198" s="307">
        <v>255</v>
      </c>
      <c r="AB198"/>
      <c r="AC198" s="1611"/>
      <c r="AD198" s="299" t="s">
        <v>2318</v>
      </c>
      <c r="AE198" s="294" t="s">
        <v>2319</v>
      </c>
      <c r="AF198" s="295">
        <v>125</v>
      </c>
      <c r="AG198" s="296">
        <v>38</v>
      </c>
      <c r="AH198" s="297">
        <v>205</v>
      </c>
      <c r="AI198"/>
      <c r="AJ198" s="1612"/>
      <c r="AK198" s="310" t="s">
        <v>2320</v>
      </c>
      <c r="AL198" s="294" t="s">
        <v>2321</v>
      </c>
      <c r="AM198" s="295">
        <v>237</v>
      </c>
      <c r="AN198" s="296">
        <v>0</v>
      </c>
      <c r="AO198" s="297">
        <v>0</v>
      </c>
      <c r="AQ198" s="197">
        <v>1</v>
      </c>
    </row>
    <row r="199" spans="22:43" ht="21" customHeight="1">
      <c r="V199" s="1613"/>
      <c r="W199" s="303" t="s">
        <v>2322</v>
      </c>
      <c r="X199" s="304" t="s">
        <v>2323</v>
      </c>
      <c r="Y199" s="305">
        <v>224</v>
      </c>
      <c r="Z199" s="306">
        <v>238</v>
      </c>
      <c r="AA199" s="307">
        <v>238</v>
      </c>
      <c r="AB199"/>
      <c r="AC199" s="1614"/>
      <c r="AD199" s="299" t="s">
        <v>2324</v>
      </c>
      <c r="AE199" s="294" t="s">
        <v>2325</v>
      </c>
      <c r="AF199" s="295">
        <v>99</v>
      </c>
      <c r="AG199" s="296">
        <v>86</v>
      </c>
      <c r="AH199" s="297">
        <v>136</v>
      </c>
      <c r="AI199"/>
      <c r="AJ199" s="1615"/>
      <c r="AK199" s="310" t="s">
        <v>2326</v>
      </c>
      <c r="AL199" s="294" t="s">
        <v>2327</v>
      </c>
      <c r="AM199" s="295">
        <v>231</v>
      </c>
      <c r="AN199" s="296">
        <v>62</v>
      </c>
      <c r="AO199" s="297">
        <v>1</v>
      </c>
      <c r="AQ199" s="197">
        <v>1</v>
      </c>
    </row>
    <row r="200" spans="22:43" ht="21" customHeight="1">
      <c r="V200" s="1616"/>
      <c r="W200" s="303" t="s">
        <v>2328</v>
      </c>
      <c r="X200" s="304" t="s">
        <v>2329</v>
      </c>
      <c r="Y200" s="305">
        <v>224</v>
      </c>
      <c r="Z200" s="306">
        <v>255</v>
      </c>
      <c r="AA200" s="307">
        <v>255</v>
      </c>
      <c r="AB200"/>
      <c r="AC200" s="1617"/>
      <c r="AD200" s="299" t="s">
        <v>2330</v>
      </c>
      <c r="AE200" s="294" t="s">
        <v>2331</v>
      </c>
      <c r="AF200" s="295">
        <v>93</v>
      </c>
      <c r="AG200" s="296">
        <v>71</v>
      </c>
      <c r="AH200" s="297">
        <v>139</v>
      </c>
      <c r="AI200"/>
      <c r="AJ200" s="1618"/>
      <c r="AK200" s="299" t="s">
        <v>2332</v>
      </c>
      <c r="AL200" s="294" t="s">
        <v>2333</v>
      </c>
      <c r="AM200" s="295">
        <v>188</v>
      </c>
      <c r="AN200" s="296">
        <v>143</v>
      </c>
      <c r="AO200" s="297">
        <v>143</v>
      </c>
      <c r="AQ200" s="197">
        <v>1</v>
      </c>
    </row>
    <row r="201" spans="22:43" ht="21" customHeight="1">
      <c r="V201" s="1619"/>
      <c r="W201" s="303" t="s">
        <v>2334</v>
      </c>
      <c r="X201" s="304" t="s">
        <v>2335</v>
      </c>
      <c r="Y201" s="305">
        <v>240</v>
      </c>
      <c r="Z201" s="306">
        <v>255</v>
      </c>
      <c r="AA201" s="307">
        <v>255</v>
      </c>
      <c r="AB201"/>
      <c r="AC201" s="1620"/>
      <c r="AD201" s="310" t="s">
        <v>2336</v>
      </c>
      <c r="AE201" s="294" t="s">
        <v>2337</v>
      </c>
      <c r="AF201" s="295">
        <v>96</v>
      </c>
      <c r="AG201" s="296">
        <v>78</v>
      </c>
      <c r="AH201" s="297">
        <v>129</v>
      </c>
      <c r="AI201"/>
      <c r="AJ201" s="1621"/>
      <c r="AK201" s="310" t="s">
        <v>2338</v>
      </c>
      <c r="AL201" s="294" t="s">
        <v>2339</v>
      </c>
      <c r="AM201" s="295">
        <v>226</v>
      </c>
      <c r="AN201" s="296">
        <v>19</v>
      </c>
      <c r="AO201" s="297">
        <v>19</v>
      </c>
      <c r="AQ201" s="197">
        <v>1</v>
      </c>
    </row>
    <row r="202" spans="22:43" ht="21" customHeight="1">
      <c r="V202" s="1622"/>
      <c r="W202" s="324" t="s">
        <v>2340</v>
      </c>
      <c r="X202" s="304" t="s">
        <v>2341</v>
      </c>
      <c r="Y202" s="305">
        <v>242</v>
      </c>
      <c r="Z202" s="306">
        <v>255</v>
      </c>
      <c r="AA202" s="307">
        <v>255</v>
      </c>
      <c r="AB202"/>
      <c r="AC202" s="1623"/>
      <c r="AD202" s="310" t="s">
        <v>2342</v>
      </c>
      <c r="AE202" s="294" t="s">
        <v>2343</v>
      </c>
      <c r="AF202" s="295">
        <v>85</v>
      </c>
      <c r="AG202" s="296">
        <v>76</v>
      </c>
      <c r="AH202" s="297">
        <v>105</v>
      </c>
      <c r="AI202"/>
      <c r="AJ202" s="1624"/>
      <c r="AK202" s="310" t="s">
        <v>2344</v>
      </c>
      <c r="AL202" s="294" t="s">
        <v>2345</v>
      </c>
      <c r="AM202" s="295">
        <v>192</v>
      </c>
      <c r="AN202" s="296">
        <v>128</v>
      </c>
      <c r="AO202" s="297">
        <v>129</v>
      </c>
      <c r="AQ202" s="197">
        <v>1</v>
      </c>
    </row>
    <row r="203" spans="22:43" ht="21" customHeight="1">
      <c r="V203" s="1625"/>
      <c r="W203" s="324" t="s">
        <v>2346</v>
      </c>
      <c r="X203" s="304" t="s">
        <v>2347</v>
      </c>
      <c r="Y203" s="305">
        <v>244</v>
      </c>
      <c r="Z203" s="306">
        <v>254</v>
      </c>
      <c r="AA203" s="307">
        <v>254</v>
      </c>
      <c r="AB203"/>
      <c r="AC203" s="1626"/>
      <c r="AD203" s="299" t="s">
        <v>2348</v>
      </c>
      <c r="AE203" s="294" t="s">
        <v>2349</v>
      </c>
      <c r="AF203" s="295">
        <v>173</v>
      </c>
      <c r="AG203" s="296">
        <v>216</v>
      </c>
      <c r="AH203" s="297">
        <v>230</v>
      </c>
      <c r="AI203"/>
      <c r="AJ203" s="1627"/>
      <c r="AK203" s="310" t="s">
        <v>2350</v>
      </c>
      <c r="AL203" s="294" t="s">
        <v>2351</v>
      </c>
      <c r="AM203" s="295">
        <v>222</v>
      </c>
      <c r="AN203" s="296">
        <v>41</v>
      </c>
      <c r="AO203" s="297">
        <v>22</v>
      </c>
      <c r="AQ203" s="197">
        <v>1</v>
      </c>
    </row>
    <row r="204" spans="22:43" ht="21" customHeight="1">
      <c r="V204" s="1628"/>
      <c r="W204" s="324" t="s">
        <v>2352</v>
      </c>
      <c r="X204" s="304" t="s">
        <v>2353</v>
      </c>
      <c r="Y204" s="305">
        <v>246</v>
      </c>
      <c r="Z204" s="306">
        <v>254</v>
      </c>
      <c r="AA204" s="307">
        <v>254</v>
      </c>
      <c r="AB204"/>
      <c r="AC204" s="1629"/>
      <c r="AD204" s="299" t="s">
        <v>2354</v>
      </c>
      <c r="AE204" s="294" t="s">
        <v>2355</v>
      </c>
      <c r="AF204" s="295">
        <v>178</v>
      </c>
      <c r="AG204" s="296">
        <v>223</v>
      </c>
      <c r="AH204" s="297">
        <v>238</v>
      </c>
      <c r="AI204"/>
      <c r="AJ204" s="1630"/>
      <c r="AK204" s="299" t="s">
        <v>2356</v>
      </c>
      <c r="AL204" s="294" t="s">
        <v>2357</v>
      </c>
      <c r="AM204" s="295">
        <v>205</v>
      </c>
      <c r="AN204" s="296">
        <v>92</v>
      </c>
      <c r="AO204" s="297">
        <v>92</v>
      </c>
      <c r="AQ204" s="197">
        <v>1</v>
      </c>
    </row>
    <row r="205" spans="22:43" ht="21" customHeight="1">
      <c r="V205" s="1631"/>
      <c r="W205" s="324" t="s">
        <v>2358</v>
      </c>
      <c r="X205" s="304" t="s">
        <v>2359</v>
      </c>
      <c r="Y205" s="305">
        <v>43</v>
      </c>
      <c r="Z205" s="306">
        <v>250</v>
      </c>
      <c r="AA205" s="307">
        <v>250</v>
      </c>
      <c r="AB205"/>
      <c r="AC205" s="1632"/>
      <c r="AD205" s="310" t="s">
        <v>2360</v>
      </c>
      <c r="AE205" s="294" t="s">
        <v>2361</v>
      </c>
      <c r="AF205" s="295">
        <v>169</v>
      </c>
      <c r="AG205" s="296">
        <v>234</v>
      </c>
      <c r="AH205" s="297">
        <v>254</v>
      </c>
      <c r="AI205"/>
      <c r="AJ205" s="1633"/>
      <c r="AK205" s="310" t="s">
        <v>2362</v>
      </c>
      <c r="AL205" s="294" t="s">
        <v>2363</v>
      </c>
      <c r="AM205" s="295">
        <v>219</v>
      </c>
      <c r="AN205" s="296">
        <v>23</v>
      </c>
      <c r="AO205" s="297">
        <v>2</v>
      </c>
      <c r="AQ205" s="197">
        <v>1</v>
      </c>
    </row>
    <row r="206" spans="22:43" ht="21" customHeight="1">
      <c r="V206" s="1634"/>
      <c r="W206" s="303" t="s">
        <v>2364</v>
      </c>
      <c r="X206" s="304" t="s">
        <v>2365</v>
      </c>
      <c r="Y206" s="305">
        <v>150</v>
      </c>
      <c r="Z206" s="306">
        <v>205</v>
      </c>
      <c r="AA206" s="307">
        <v>205</v>
      </c>
      <c r="AB206"/>
      <c r="AC206" s="1635"/>
      <c r="AD206" s="299" t="s">
        <v>2366</v>
      </c>
      <c r="AE206" s="294" t="s">
        <v>2367</v>
      </c>
      <c r="AF206" s="295">
        <v>191</v>
      </c>
      <c r="AG206" s="296">
        <v>239</v>
      </c>
      <c r="AH206" s="297">
        <v>255</v>
      </c>
      <c r="AI206"/>
      <c r="AJ206" s="1636"/>
      <c r="AK206" s="299" t="s">
        <v>2368</v>
      </c>
      <c r="AL206" s="294" t="s">
        <v>2369</v>
      </c>
      <c r="AM206" s="295">
        <v>205</v>
      </c>
      <c r="AN206" s="296">
        <v>85</v>
      </c>
      <c r="AO206" s="297">
        <v>85</v>
      </c>
      <c r="AQ206" s="197">
        <v>1</v>
      </c>
    </row>
    <row r="207" spans="22:43" ht="21" customHeight="1">
      <c r="V207" s="1637"/>
      <c r="W207" s="303" t="s">
        <v>2370</v>
      </c>
      <c r="X207" s="304" t="s">
        <v>2371</v>
      </c>
      <c r="Y207" s="305">
        <v>112</v>
      </c>
      <c r="Z207" s="306">
        <v>219</v>
      </c>
      <c r="AA207" s="307">
        <v>219</v>
      </c>
      <c r="AB207"/>
      <c r="AC207" s="1638"/>
      <c r="AD207" s="299" t="s">
        <v>2372</v>
      </c>
      <c r="AE207" s="294" t="s">
        <v>2373</v>
      </c>
      <c r="AF207" s="295">
        <v>154</v>
      </c>
      <c r="AG207" s="296">
        <v>192</v>
      </c>
      <c r="AH207" s="297">
        <v>205</v>
      </c>
      <c r="AI207"/>
      <c r="AJ207" s="1639"/>
      <c r="AK207" s="310" t="s">
        <v>2374</v>
      </c>
      <c r="AL207" s="294" t="s">
        <v>2375</v>
      </c>
      <c r="AM207" s="295">
        <v>217</v>
      </c>
      <c r="AN207" s="296">
        <v>1</v>
      </c>
      <c r="AO207" s="297">
        <v>21</v>
      </c>
      <c r="AQ207" s="197">
        <v>1</v>
      </c>
    </row>
    <row r="208" spans="22:43" ht="21" customHeight="1">
      <c r="V208" s="1640"/>
      <c r="W208" s="324" t="s">
        <v>2376</v>
      </c>
      <c r="X208" s="304" t="s">
        <v>2377</v>
      </c>
      <c r="Y208" s="305">
        <v>128</v>
      </c>
      <c r="Z208" s="306">
        <v>208</v>
      </c>
      <c r="AA208" s="307">
        <v>208</v>
      </c>
      <c r="AB208"/>
      <c r="AC208" s="1641"/>
      <c r="AD208" s="310" t="s">
        <v>2378</v>
      </c>
      <c r="AE208" s="294" t="s">
        <v>2379</v>
      </c>
      <c r="AF208" s="295">
        <v>102</v>
      </c>
      <c r="AG208" s="296">
        <v>170</v>
      </c>
      <c r="AH208" s="297">
        <v>188</v>
      </c>
      <c r="AI208"/>
      <c r="AJ208" s="1642"/>
      <c r="AK208" s="299" t="s">
        <v>2380</v>
      </c>
      <c r="AL208" s="294" t="s">
        <v>2381</v>
      </c>
      <c r="AM208" s="295">
        <v>205</v>
      </c>
      <c r="AN208" s="296">
        <v>79</v>
      </c>
      <c r="AO208" s="297">
        <v>57</v>
      </c>
      <c r="AQ208" s="197">
        <v>1</v>
      </c>
    </row>
    <row r="209" spans="22:43" ht="21" customHeight="1">
      <c r="V209" s="1643"/>
      <c r="W209" s="303" t="s">
        <v>2382</v>
      </c>
      <c r="X209" s="304" t="s">
        <v>2383</v>
      </c>
      <c r="Y209" s="305">
        <v>0</v>
      </c>
      <c r="Z209" s="306">
        <v>238</v>
      </c>
      <c r="AA209" s="307">
        <v>238</v>
      </c>
      <c r="AB209"/>
      <c r="AC209" s="1644"/>
      <c r="AD209" s="310" t="s">
        <v>2384</v>
      </c>
      <c r="AE209" s="294" t="s">
        <v>2385</v>
      </c>
      <c r="AF209" s="295">
        <v>35</v>
      </c>
      <c r="AG209" s="296">
        <v>158</v>
      </c>
      <c r="AH209" s="297">
        <v>186</v>
      </c>
      <c r="AI209"/>
      <c r="AJ209" s="1645"/>
      <c r="AK209" s="299" t="s">
        <v>2386</v>
      </c>
      <c r="AL209" s="294" t="s">
        <v>2387</v>
      </c>
      <c r="AM209" s="295">
        <v>205</v>
      </c>
      <c r="AN209" s="296">
        <v>51</v>
      </c>
      <c r="AO209" s="297">
        <v>51</v>
      </c>
      <c r="AQ209" s="197">
        <v>1</v>
      </c>
    </row>
    <row r="210" spans="22:43" ht="21" customHeight="1">
      <c r="V210" s="1646"/>
      <c r="W210" s="303" t="s">
        <v>2388</v>
      </c>
      <c r="X210" s="304" t="s">
        <v>2389</v>
      </c>
      <c r="Y210" s="305">
        <v>121</v>
      </c>
      <c r="Z210" s="306">
        <v>205</v>
      </c>
      <c r="AA210" s="307">
        <v>205</v>
      </c>
      <c r="AB210"/>
      <c r="AC210" s="1647"/>
      <c r="AD210" s="299" t="s">
        <v>2390</v>
      </c>
      <c r="AE210" s="294" t="s">
        <v>2391</v>
      </c>
      <c r="AF210" s="295">
        <v>104</v>
      </c>
      <c r="AG210" s="296">
        <v>131</v>
      </c>
      <c r="AH210" s="297">
        <v>139</v>
      </c>
      <c r="AI210"/>
      <c r="AJ210" s="1648"/>
      <c r="AK210" s="299" t="s">
        <v>2285</v>
      </c>
      <c r="AL210" s="294" t="s">
        <v>2392</v>
      </c>
      <c r="AM210" s="295">
        <v>204</v>
      </c>
      <c r="AN210" s="296">
        <v>51</v>
      </c>
      <c r="AO210" s="297">
        <v>51</v>
      </c>
      <c r="AQ210" s="197">
        <v>1</v>
      </c>
    </row>
    <row r="211" spans="22:43" ht="21" customHeight="1">
      <c r="V211" s="1649"/>
      <c r="W211" s="303" t="s">
        <v>2393</v>
      </c>
      <c r="X211" s="304" t="s">
        <v>2394</v>
      </c>
      <c r="Y211" s="305">
        <v>72</v>
      </c>
      <c r="Z211" s="306">
        <v>209</v>
      </c>
      <c r="AA211" s="307">
        <v>204</v>
      </c>
      <c r="AB211"/>
      <c r="AC211" s="1650"/>
      <c r="AD211" s="310" t="s">
        <v>2395</v>
      </c>
      <c r="AE211" s="294" t="s">
        <v>2396</v>
      </c>
      <c r="AF211" s="295">
        <v>46</v>
      </c>
      <c r="AG211" s="296">
        <v>132</v>
      </c>
      <c r="AH211" s="297">
        <v>149</v>
      </c>
      <c r="AI211"/>
      <c r="AJ211" s="1651"/>
      <c r="AK211" s="299" t="s">
        <v>2397</v>
      </c>
      <c r="AL211" s="294" t="s">
        <v>2398</v>
      </c>
      <c r="AM211" s="295">
        <v>205</v>
      </c>
      <c r="AN211" s="296">
        <v>38</v>
      </c>
      <c r="AO211" s="297">
        <v>38</v>
      </c>
      <c r="AQ211" s="197">
        <v>1</v>
      </c>
    </row>
    <row r="212" spans="22:43" ht="21" customHeight="1">
      <c r="V212" s="1652"/>
      <c r="W212" s="303" t="s">
        <v>2399</v>
      </c>
      <c r="X212" s="304" t="s">
        <v>2400</v>
      </c>
      <c r="Y212" s="305">
        <v>0</v>
      </c>
      <c r="Z212" s="306">
        <v>206</v>
      </c>
      <c r="AA212" s="307">
        <v>209</v>
      </c>
      <c r="AB212"/>
      <c r="AC212" s="1653"/>
      <c r="AD212" s="310" t="s">
        <v>2401</v>
      </c>
      <c r="AE212" s="294" t="s">
        <v>2402</v>
      </c>
      <c r="AF212" s="295">
        <v>54</v>
      </c>
      <c r="AG212" s="296">
        <v>117</v>
      </c>
      <c r="AH212" s="297">
        <v>136</v>
      </c>
      <c r="AI212"/>
      <c r="AJ212" s="1654"/>
      <c r="AK212" s="310" t="s">
        <v>2403</v>
      </c>
      <c r="AL212" s="294" t="s">
        <v>2404</v>
      </c>
      <c r="AM212" s="295">
        <v>207</v>
      </c>
      <c r="AN212" s="296">
        <v>10</v>
      </c>
      <c r="AO212" s="297">
        <v>29</v>
      </c>
      <c r="AQ212" s="197">
        <v>1</v>
      </c>
    </row>
    <row r="213" spans="22:43" ht="21" customHeight="1">
      <c r="V213" s="1655"/>
      <c r="W213" s="303" t="s">
        <v>2405</v>
      </c>
      <c r="X213" s="304" t="s">
        <v>2406</v>
      </c>
      <c r="Y213" s="305">
        <v>0</v>
      </c>
      <c r="Z213" s="306">
        <v>205</v>
      </c>
      <c r="AA213" s="307">
        <v>205</v>
      </c>
      <c r="AB213"/>
      <c r="AC213" s="1656"/>
      <c r="AD213" s="310" t="s">
        <v>2407</v>
      </c>
      <c r="AE213" s="294" t="s">
        <v>2408</v>
      </c>
      <c r="AF213" s="295">
        <v>0</v>
      </c>
      <c r="AG213" s="296">
        <v>73</v>
      </c>
      <c r="AH213" s="297">
        <v>88</v>
      </c>
      <c r="AI213"/>
      <c r="AJ213" s="1657"/>
      <c r="AK213" s="299" t="s">
        <v>2409</v>
      </c>
      <c r="AL213" s="294" t="s">
        <v>2410</v>
      </c>
      <c r="AM213" s="295">
        <v>205</v>
      </c>
      <c r="AN213" s="296">
        <v>0</v>
      </c>
      <c r="AO213" s="297">
        <v>0</v>
      </c>
      <c r="AQ213" s="197">
        <v>1</v>
      </c>
    </row>
    <row r="214" spans="22:43" ht="21" customHeight="1">
      <c r="V214" s="1658"/>
      <c r="W214" s="324" t="s">
        <v>2411</v>
      </c>
      <c r="X214" s="304" t="s">
        <v>2412</v>
      </c>
      <c r="Y214" s="305">
        <v>0</v>
      </c>
      <c r="Z214" s="306">
        <v>204</v>
      </c>
      <c r="AA214" s="307">
        <v>203</v>
      </c>
      <c r="AB214"/>
      <c r="AC214" s="1659"/>
      <c r="AD214" s="310" t="s">
        <v>2413</v>
      </c>
      <c r="AE214" s="294" t="s">
        <v>2414</v>
      </c>
      <c r="AF214" s="295">
        <v>29</v>
      </c>
      <c r="AG214" s="296">
        <v>72</v>
      </c>
      <c r="AH214" s="297">
        <v>81</v>
      </c>
      <c r="AI214"/>
      <c r="AJ214" s="1660"/>
      <c r="AK214" s="299" t="s">
        <v>2415</v>
      </c>
      <c r="AL214" s="294" t="s">
        <v>2410</v>
      </c>
      <c r="AM214" s="295">
        <v>205</v>
      </c>
      <c r="AN214" s="296">
        <v>55</v>
      </c>
      <c r="AO214" s="297">
        <v>0</v>
      </c>
      <c r="AQ214" s="197">
        <v>1</v>
      </c>
    </row>
    <row r="215" spans="22:43" ht="21" customHeight="1">
      <c r="V215" s="1661"/>
      <c r="W215" s="303" t="s">
        <v>2416</v>
      </c>
      <c r="X215" s="304" t="s">
        <v>2417</v>
      </c>
      <c r="Y215" s="305">
        <v>131</v>
      </c>
      <c r="Z215" s="306">
        <v>139</v>
      </c>
      <c r="AA215" s="307">
        <v>139</v>
      </c>
      <c r="AB215"/>
      <c r="AC215" s="1662"/>
      <c r="AD215" s="310" t="s">
        <v>2418</v>
      </c>
      <c r="AE215" s="294" t="s">
        <v>2419</v>
      </c>
      <c r="AF215" s="295">
        <v>31</v>
      </c>
      <c r="AG215" s="296">
        <v>254</v>
      </c>
      <c r="AH215" s="297">
        <v>216</v>
      </c>
      <c r="AI215"/>
      <c r="AJ215" s="1663"/>
      <c r="AK215" s="310" t="s">
        <v>2420</v>
      </c>
      <c r="AL215" s="294" t="s">
        <v>2421</v>
      </c>
      <c r="AM215" s="295">
        <v>198</v>
      </c>
      <c r="AN215" s="296">
        <v>8</v>
      </c>
      <c r="AO215" s="297">
        <v>0</v>
      </c>
      <c r="AQ215" s="197">
        <v>1</v>
      </c>
    </row>
    <row r="216" spans="22:43" ht="21" customHeight="1">
      <c r="V216" s="1664"/>
      <c r="W216" s="303" t="s">
        <v>2422</v>
      </c>
      <c r="X216" s="304" t="s">
        <v>2423</v>
      </c>
      <c r="Y216" s="305">
        <v>95</v>
      </c>
      <c r="Z216" s="306">
        <v>158</v>
      </c>
      <c r="AA216" s="307">
        <v>160</v>
      </c>
      <c r="AB216"/>
      <c r="AC216" s="1665"/>
      <c r="AD216" s="310" t="s">
        <v>2424</v>
      </c>
      <c r="AE216" s="294" t="s">
        <v>2425</v>
      </c>
      <c r="AF216" s="295">
        <v>150</v>
      </c>
      <c r="AG216" s="296">
        <v>222</v>
      </c>
      <c r="AH216" s="297">
        <v>209</v>
      </c>
      <c r="AI216"/>
      <c r="AJ216" s="1666"/>
      <c r="AK216" s="310" t="s">
        <v>2426</v>
      </c>
      <c r="AL216" s="294" t="s">
        <v>2427</v>
      </c>
      <c r="AM216" s="295">
        <v>188</v>
      </c>
      <c r="AN216" s="296">
        <v>63</v>
      </c>
      <c r="AO216" s="297">
        <v>74</v>
      </c>
      <c r="AQ216" s="197">
        <v>1</v>
      </c>
    </row>
    <row r="217" spans="22:43" ht="21" customHeight="1">
      <c r="V217" s="1667"/>
      <c r="W217" s="303" t="s">
        <v>2428</v>
      </c>
      <c r="X217" s="304" t="s">
        <v>2429</v>
      </c>
      <c r="Y217" s="305">
        <v>95</v>
      </c>
      <c r="Z217" s="306">
        <v>159</v>
      </c>
      <c r="AA217" s="307">
        <v>159</v>
      </c>
      <c r="AB217"/>
      <c r="AC217" s="1668"/>
      <c r="AD217" s="310" t="s">
        <v>2430</v>
      </c>
      <c r="AE217" s="294" t="s">
        <v>2431</v>
      </c>
      <c r="AF217" s="295">
        <v>0</v>
      </c>
      <c r="AG217" s="296">
        <v>166</v>
      </c>
      <c r="AH217" s="297">
        <v>147</v>
      </c>
      <c r="AI217"/>
      <c r="AJ217" s="1669"/>
      <c r="AK217" s="310" t="s">
        <v>2432</v>
      </c>
      <c r="AL217" s="294" t="s">
        <v>2433</v>
      </c>
      <c r="AM217" s="295">
        <v>191</v>
      </c>
      <c r="AN217" s="296">
        <v>48</v>
      </c>
      <c r="AO217" s="297">
        <v>48</v>
      </c>
      <c r="AQ217" s="197">
        <v>1</v>
      </c>
    </row>
    <row r="218" spans="22:43" ht="21" customHeight="1">
      <c r="V218" s="1670"/>
      <c r="W218" s="303" t="s">
        <v>2434</v>
      </c>
      <c r="X218" s="304" t="s">
        <v>2435</v>
      </c>
      <c r="Y218" s="305">
        <v>122</v>
      </c>
      <c r="Z218" s="306">
        <v>139</v>
      </c>
      <c r="AA218" s="307">
        <v>139</v>
      </c>
      <c r="AB218"/>
      <c r="AC218" s="1671"/>
      <c r="AD218" s="299" t="s">
        <v>2436</v>
      </c>
      <c r="AE218" s="294" t="s">
        <v>2437</v>
      </c>
      <c r="AF218" s="295">
        <v>74</v>
      </c>
      <c r="AG218" s="296">
        <v>118</v>
      </c>
      <c r="AH218" s="297">
        <v>110</v>
      </c>
      <c r="AI218"/>
      <c r="AJ218" s="1672"/>
      <c r="AK218" s="299" t="s">
        <v>2438</v>
      </c>
      <c r="AL218" s="294" t="s">
        <v>2439</v>
      </c>
      <c r="AM218" s="295">
        <v>192</v>
      </c>
      <c r="AN218" s="296">
        <v>0</v>
      </c>
      <c r="AO218" s="297">
        <v>0</v>
      </c>
      <c r="AQ218" s="197">
        <v>1</v>
      </c>
    </row>
    <row r="219" spans="22:43" ht="21" customHeight="1">
      <c r="V219" s="1673"/>
      <c r="W219" s="303" t="s">
        <v>2440</v>
      </c>
      <c r="X219" s="304" t="s">
        <v>2441</v>
      </c>
      <c r="Y219" s="305">
        <v>102</v>
      </c>
      <c r="Z219" s="306">
        <v>139</v>
      </c>
      <c r="AA219" s="307">
        <v>139</v>
      </c>
      <c r="AB219"/>
      <c r="AC219" s="1674"/>
      <c r="AD219" s="310" t="s">
        <v>2442</v>
      </c>
      <c r="AE219" s="294" t="s">
        <v>2443</v>
      </c>
      <c r="AF219" s="295">
        <v>78</v>
      </c>
      <c r="AG219" s="296">
        <v>87</v>
      </c>
      <c r="AH219" s="297">
        <v>85</v>
      </c>
      <c r="AI219"/>
      <c r="AJ219" s="1675"/>
      <c r="AK219" s="299" t="s">
        <v>2444</v>
      </c>
      <c r="AL219" s="294" t="s">
        <v>2445</v>
      </c>
      <c r="AM219" s="295">
        <v>139</v>
      </c>
      <c r="AN219" s="296">
        <v>137</v>
      </c>
      <c r="AO219" s="297">
        <v>137</v>
      </c>
      <c r="AQ219" s="197">
        <v>1</v>
      </c>
    </row>
    <row r="220" spans="22:43" ht="21" customHeight="1">
      <c r="V220" s="1676"/>
      <c r="W220" s="303" t="s">
        <v>2446</v>
      </c>
      <c r="X220" s="304" t="s">
        <v>2447</v>
      </c>
      <c r="Y220" s="305">
        <v>82</v>
      </c>
      <c r="Z220" s="306">
        <v>139</v>
      </c>
      <c r="AA220" s="307">
        <v>139</v>
      </c>
      <c r="AB220"/>
      <c r="AC220" s="1677"/>
      <c r="AD220" s="310" t="s">
        <v>2448</v>
      </c>
      <c r="AE220" s="294" t="s">
        <v>2449</v>
      </c>
      <c r="AF220" s="295">
        <v>58</v>
      </c>
      <c r="AG220" s="296">
        <v>75</v>
      </c>
      <c r="AH220" s="297">
        <v>71</v>
      </c>
      <c r="AI220"/>
      <c r="AJ220" s="1678"/>
      <c r="AK220" s="310" t="s">
        <v>2450</v>
      </c>
      <c r="AL220" s="294" t="s">
        <v>2451</v>
      </c>
      <c r="AM220" s="295">
        <v>190</v>
      </c>
      <c r="AN220" s="296">
        <v>0</v>
      </c>
      <c r="AO220" s="297">
        <v>50</v>
      </c>
      <c r="AQ220" s="197">
        <v>1</v>
      </c>
    </row>
    <row r="221" spans="22:43" ht="21" customHeight="1">
      <c r="V221" s="1679"/>
      <c r="W221" s="324" t="s">
        <v>2452</v>
      </c>
      <c r="X221" s="304" t="s">
        <v>2453</v>
      </c>
      <c r="Y221" s="305">
        <v>0</v>
      </c>
      <c r="Z221" s="306">
        <v>142</v>
      </c>
      <c r="AA221" s="307">
        <v>142</v>
      </c>
      <c r="AB221"/>
      <c r="AC221" s="1680"/>
      <c r="AD221" s="310" t="s">
        <v>2454</v>
      </c>
      <c r="AE221" s="294" t="s">
        <v>2455</v>
      </c>
      <c r="AF221" s="295">
        <v>201</v>
      </c>
      <c r="AG221" s="296">
        <v>220</v>
      </c>
      <c r="AH221" s="297">
        <v>137</v>
      </c>
      <c r="AI221"/>
      <c r="AJ221" s="1681"/>
      <c r="AK221" s="310" t="s">
        <v>2456</v>
      </c>
      <c r="AL221" s="294" t="s">
        <v>2457</v>
      </c>
      <c r="AM221" s="295">
        <v>188</v>
      </c>
      <c r="AN221" s="296">
        <v>32</v>
      </c>
      <c r="AO221" s="297">
        <v>1</v>
      </c>
      <c r="AQ221" s="197">
        <v>1</v>
      </c>
    </row>
    <row r="222" spans="22:43" ht="21" customHeight="1">
      <c r="V222" s="1682"/>
      <c r="W222" s="303" t="s">
        <v>2458</v>
      </c>
      <c r="X222" s="304" t="s">
        <v>2459</v>
      </c>
      <c r="Y222" s="305">
        <v>0</v>
      </c>
      <c r="Z222" s="306">
        <v>139</v>
      </c>
      <c r="AA222" s="307">
        <v>139</v>
      </c>
      <c r="AB222"/>
      <c r="AC222" s="1683"/>
      <c r="AD222" s="310" t="s">
        <v>2460</v>
      </c>
      <c r="AE222" s="294" t="s">
        <v>2461</v>
      </c>
      <c r="AF222" s="295">
        <v>189</v>
      </c>
      <c r="AG222" s="296">
        <v>218</v>
      </c>
      <c r="AH222" s="297">
        <v>87</v>
      </c>
      <c r="AI222"/>
      <c r="AJ222" s="1684"/>
      <c r="AK222" s="310" t="s">
        <v>2462</v>
      </c>
      <c r="AL222" s="294" t="s">
        <v>2463</v>
      </c>
      <c r="AM222" s="295">
        <v>187</v>
      </c>
      <c r="AN222" s="296">
        <v>11</v>
      </c>
      <c r="AO222" s="297">
        <v>11</v>
      </c>
      <c r="AQ222" s="197">
        <v>1</v>
      </c>
    </row>
    <row r="223" spans="22:43" ht="21" customHeight="1">
      <c r="V223" s="1685"/>
      <c r="W223" s="303" t="s">
        <v>2464</v>
      </c>
      <c r="X223" s="304" t="s">
        <v>2465</v>
      </c>
      <c r="Y223" s="305">
        <v>0</v>
      </c>
      <c r="Z223" s="306">
        <v>128</v>
      </c>
      <c r="AA223" s="307">
        <v>128</v>
      </c>
      <c r="AB223"/>
      <c r="AC223" s="1686"/>
      <c r="AD223" s="310" t="s">
        <v>2466</v>
      </c>
      <c r="AE223" s="294" t="s">
        <v>2467</v>
      </c>
      <c r="AF223" s="295">
        <v>143</v>
      </c>
      <c r="AG223" s="296">
        <v>151</v>
      </c>
      <c r="AH223" s="297">
        <v>121</v>
      </c>
      <c r="AI223"/>
      <c r="AJ223" s="1687"/>
      <c r="AK223" s="310" t="s">
        <v>2468</v>
      </c>
      <c r="AL223" s="294" t="s">
        <v>2469</v>
      </c>
      <c r="AM223" s="295">
        <v>171</v>
      </c>
      <c r="AN223" s="296">
        <v>78</v>
      </c>
      <c r="AO223" s="297">
        <v>82</v>
      </c>
      <c r="AQ223" s="197">
        <v>1</v>
      </c>
    </row>
    <row r="224" spans="22:43" ht="21" customHeight="1">
      <c r="V224" s="1688"/>
      <c r="W224" s="303" t="s">
        <v>2470</v>
      </c>
      <c r="X224" s="304" t="s">
        <v>2471</v>
      </c>
      <c r="Y224" s="305">
        <v>47</v>
      </c>
      <c r="Z224" s="306">
        <v>79</v>
      </c>
      <c r="AA224" s="307">
        <v>79</v>
      </c>
      <c r="AB224"/>
      <c r="AC224" s="1689"/>
      <c r="AD224" s="310" t="s">
        <v>2472</v>
      </c>
      <c r="AE224" s="294" t="s">
        <v>2473</v>
      </c>
      <c r="AF224" s="295">
        <v>138</v>
      </c>
      <c r="AG224" s="296">
        <v>154</v>
      </c>
      <c r="AH224" s="297">
        <v>91</v>
      </c>
      <c r="AI224"/>
      <c r="AJ224" s="1690"/>
      <c r="AK224" s="310" t="s">
        <v>2474</v>
      </c>
      <c r="AL224" s="294" t="s">
        <v>2475</v>
      </c>
      <c r="AM224" s="295">
        <v>184</v>
      </c>
      <c r="AN224" s="296">
        <v>32</v>
      </c>
      <c r="AO224" s="297">
        <v>16</v>
      </c>
      <c r="AQ224" s="197">
        <v>1</v>
      </c>
    </row>
    <row r="225" spans="22:43" ht="21" customHeight="1">
      <c r="V225" s="1691"/>
      <c r="W225" s="324" t="s">
        <v>2476</v>
      </c>
      <c r="X225" s="304" t="s">
        <v>2477</v>
      </c>
      <c r="Y225" s="305">
        <v>0</v>
      </c>
      <c r="Z225" s="306">
        <v>75</v>
      </c>
      <c r="AA225" s="307">
        <v>73</v>
      </c>
      <c r="AB225"/>
      <c r="AC225" s="1692"/>
      <c r="AD225" s="310" t="s">
        <v>2478</v>
      </c>
      <c r="AE225" s="294" t="s">
        <v>2479</v>
      </c>
      <c r="AF225" s="295">
        <v>121</v>
      </c>
      <c r="AG225" s="296">
        <v>137</v>
      </c>
      <c r="AH225" s="297">
        <v>51</v>
      </c>
      <c r="AI225"/>
      <c r="AJ225" s="1693"/>
      <c r="AK225" s="299" t="s">
        <v>2480</v>
      </c>
      <c r="AL225" s="294" t="s">
        <v>2481</v>
      </c>
      <c r="AM225" s="295">
        <v>178</v>
      </c>
      <c r="AN225" s="296">
        <v>34</v>
      </c>
      <c r="AO225" s="297">
        <v>34</v>
      </c>
      <c r="AQ225" s="197">
        <v>1</v>
      </c>
    </row>
    <row r="226" spans="22:43" ht="21" customHeight="1">
      <c r="V226" s="1694"/>
      <c r="W226" s="324" t="s">
        <v>2482</v>
      </c>
      <c r="X226" s="304" t="s">
        <v>2483</v>
      </c>
      <c r="Y226" s="305">
        <v>0</v>
      </c>
      <c r="Z226" s="306">
        <v>42</v>
      </c>
      <c r="AA226" s="307">
        <v>41</v>
      </c>
      <c r="AB226"/>
      <c r="AC226" s="1695"/>
      <c r="AD226" s="310" t="s">
        <v>2484</v>
      </c>
      <c r="AE226" s="294" t="s">
        <v>2485</v>
      </c>
      <c r="AF226" s="295">
        <v>90</v>
      </c>
      <c r="AG226" s="296">
        <v>101</v>
      </c>
      <c r="AH226" s="297">
        <v>33</v>
      </c>
      <c r="AI226"/>
      <c r="AJ226" s="1696"/>
      <c r="AK226" s="310" t="s">
        <v>2486</v>
      </c>
      <c r="AL226" s="294" t="s">
        <v>2487</v>
      </c>
      <c r="AM226" s="295">
        <v>170</v>
      </c>
      <c r="AN226" s="296">
        <v>56</v>
      </c>
      <c r="AO226" s="297">
        <v>30</v>
      </c>
      <c r="AQ226" s="197">
        <v>1</v>
      </c>
    </row>
    <row r="227" spans="22:43" ht="21" customHeight="1">
      <c r="V227" s="1697"/>
      <c r="W227" s="324" t="s">
        <v>2488</v>
      </c>
      <c r="X227" s="304" t="s">
        <v>2489</v>
      </c>
      <c r="Y227" s="305">
        <v>11</v>
      </c>
      <c r="Z227" s="306">
        <v>22</v>
      </c>
      <c r="AA227" s="307">
        <v>22</v>
      </c>
      <c r="AB227"/>
      <c r="AC227" s="1698"/>
      <c r="AD227" s="310" t="s">
        <v>2490</v>
      </c>
      <c r="AE227" s="294" t="s">
        <v>2491</v>
      </c>
      <c r="AF227" s="295">
        <v>255</v>
      </c>
      <c r="AG227" s="296">
        <v>215</v>
      </c>
      <c r="AH227" s="297">
        <v>0</v>
      </c>
      <c r="AI227"/>
      <c r="AJ227" s="1699"/>
      <c r="AK227" s="299" t="s">
        <v>2492</v>
      </c>
      <c r="AL227" s="294" t="s">
        <v>2493</v>
      </c>
      <c r="AM227" s="295">
        <v>166</v>
      </c>
      <c r="AN227" s="296">
        <v>42</v>
      </c>
      <c r="AO227" s="297">
        <v>42</v>
      </c>
      <c r="AQ227" s="197">
        <v>1</v>
      </c>
    </row>
    <row r="228" spans="22:43" ht="21" customHeight="1">
      <c r="V228" s="1700"/>
      <c r="W228" s="303" t="s">
        <v>2494</v>
      </c>
      <c r="X228" s="304" t="s">
        <v>2495</v>
      </c>
      <c r="Y228" s="305">
        <v>0</v>
      </c>
      <c r="Z228" s="306">
        <v>245</v>
      </c>
      <c r="AA228" s="307">
        <v>255</v>
      </c>
      <c r="AB228"/>
      <c r="AC228" s="1701"/>
      <c r="AD228" s="310" t="s">
        <v>2496</v>
      </c>
      <c r="AE228" s="294" t="s">
        <v>2497</v>
      </c>
      <c r="AF228" s="295">
        <v>255</v>
      </c>
      <c r="AG228" s="296">
        <v>228</v>
      </c>
      <c r="AH228" s="297">
        <v>54</v>
      </c>
      <c r="AI228"/>
      <c r="AJ228" s="1702"/>
      <c r="AK228" s="299" t="s">
        <v>2498</v>
      </c>
      <c r="AL228" s="294" t="s">
        <v>2499</v>
      </c>
      <c r="AM228" s="295">
        <v>139</v>
      </c>
      <c r="AN228" s="296">
        <v>105</v>
      </c>
      <c r="AO228" s="297">
        <v>105</v>
      </c>
      <c r="AQ228" s="197">
        <v>1</v>
      </c>
    </row>
    <row r="229" spans="22:43" ht="21" customHeight="1">
      <c r="V229" s="1703"/>
      <c r="W229" s="324" t="s">
        <v>2500</v>
      </c>
      <c r="X229" s="304" t="s">
        <v>2501</v>
      </c>
      <c r="Y229" s="305">
        <v>156</v>
      </c>
      <c r="Z229" s="306">
        <v>209</v>
      </c>
      <c r="AA229" s="307">
        <v>220</v>
      </c>
      <c r="AB229"/>
      <c r="AC229" s="1704"/>
      <c r="AD229" s="310" t="s">
        <v>2502</v>
      </c>
      <c r="AE229" s="294" t="s">
        <v>2503</v>
      </c>
      <c r="AF229" s="295">
        <v>254</v>
      </c>
      <c r="AG229" s="296">
        <v>227</v>
      </c>
      <c r="AH229" s="297">
        <v>71</v>
      </c>
      <c r="AI229"/>
      <c r="AJ229" s="1705"/>
      <c r="AK229" s="299" t="s">
        <v>2504</v>
      </c>
      <c r="AL229" s="294" t="s">
        <v>2505</v>
      </c>
      <c r="AM229" s="295">
        <v>165</v>
      </c>
      <c r="AN229" s="296">
        <v>42</v>
      </c>
      <c r="AO229" s="297">
        <v>42</v>
      </c>
      <c r="AQ229" s="197">
        <v>1</v>
      </c>
    </row>
    <row r="230" spans="22:43" ht="21" customHeight="1">
      <c r="V230" s="1706"/>
      <c r="W230" s="303" t="s">
        <v>2506</v>
      </c>
      <c r="X230" s="304" t="s">
        <v>2507</v>
      </c>
      <c r="Y230" s="305">
        <v>142</v>
      </c>
      <c r="Z230" s="306">
        <v>229</v>
      </c>
      <c r="AA230" s="307">
        <v>238</v>
      </c>
      <c r="AB230"/>
      <c r="AC230" s="1707"/>
      <c r="AD230" s="310" t="s">
        <v>2508</v>
      </c>
      <c r="AE230" s="294" t="s">
        <v>2509</v>
      </c>
      <c r="AF230" s="295">
        <v>250</v>
      </c>
      <c r="AG230" s="296">
        <v>218</v>
      </c>
      <c r="AH230" s="297">
        <v>94</v>
      </c>
      <c r="AI230"/>
      <c r="AJ230" s="1708"/>
      <c r="AK230" s="310" t="s">
        <v>2510</v>
      </c>
      <c r="AL230" s="294" t="s">
        <v>2511</v>
      </c>
      <c r="AM230" s="295">
        <v>169</v>
      </c>
      <c r="AN230" s="296">
        <v>17</v>
      </c>
      <c r="AO230" s="297">
        <v>1</v>
      </c>
      <c r="AQ230" s="197">
        <v>1</v>
      </c>
    </row>
    <row r="231" spans="22:43" ht="21" customHeight="1">
      <c r="V231" s="1709"/>
      <c r="W231" s="303" t="s">
        <v>2512</v>
      </c>
      <c r="X231" s="304" t="s">
        <v>2513</v>
      </c>
      <c r="Y231" s="305">
        <v>176</v>
      </c>
      <c r="Z231" s="306">
        <v>224</v>
      </c>
      <c r="AA231" s="307">
        <v>230</v>
      </c>
      <c r="AB231"/>
      <c r="AC231" s="1710"/>
      <c r="AD231" s="310" t="s">
        <v>2514</v>
      </c>
      <c r="AE231" s="294" t="s">
        <v>2515</v>
      </c>
      <c r="AF231" s="295">
        <v>247</v>
      </c>
      <c r="AG231" s="296">
        <v>226</v>
      </c>
      <c r="AH231" s="297">
        <v>105</v>
      </c>
      <c r="AI231"/>
      <c r="AJ231" s="1711"/>
      <c r="AK231" s="310" t="s">
        <v>2516</v>
      </c>
      <c r="AL231" s="294" t="s">
        <v>2517</v>
      </c>
      <c r="AM231" s="295">
        <v>144</v>
      </c>
      <c r="AN231" s="296">
        <v>93</v>
      </c>
      <c r="AO231" s="297">
        <v>93</v>
      </c>
      <c r="AQ231" s="197">
        <v>1</v>
      </c>
    </row>
    <row r="232" spans="22:43" ht="21" customHeight="1">
      <c r="V232" s="1712"/>
      <c r="W232" s="303" t="s">
        <v>2518</v>
      </c>
      <c r="X232" s="304" t="s">
        <v>2519</v>
      </c>
      <c r="Y232" s="305">
        <v>152</v>
      </c>
      <c r="Z232" s="306">
        <v>245</v>
      </c>
      <c r="AA232" s="307">
        <v>255</v>
      </c>
      <c r="AB232"/>
      <c r="AC232" s="1713"/>
      <c r="AD232" s="299" t="s">
        <v>2520</v>
      </c>
      <c r="AE232" s="294" t="s">
        <v>2521</v>
      </c>
      <c r="AF232" s="295">
        <v>238</v>
      </c>
      <c r="AG232" s="296">
        <v>220</v>
      </c>
      <c r="AH232" s="297">
        <v>130</v>
      </c>
      <c r="AI232"/>
      <c r="AJ232" s="1714"/>
      <c r="AK232" s="310" t="s">
        <v>2522</v>
      </c>
      <c r="AL232" s="294" t="s">
        <v>2523</v>
      </c>
      <c r="AM232" s="295">
        <v>164</v>
      </c>
      <c r="AN232" s="296">
        <v>36</v>
      </c>
      <c r="AO232" s="297">
        <v>36</v>
      </c>
      <c r="AQ232" s="197">
        <v>1</v>
      </c>
    </row>
    <row r="233" spans="22:43" ht="21" customHeight="1">
      <c r="V233" s="1715"/>
      <c r="W233" s="303" t="s">
        <v>2524</v>
      </c>
      <c r="X233" s="304" t="s">
        <v>2525</v>
      </c>
      <c r="Y233" s="305">
        <v>0</v>
      </c>
      <c r="Z233" s="306">
        <v>229</v>
      </c>
      <c r="AA233" s="307">
        <v>238</v>
      </c>
      <c r="AB233"/>
      <c r="AC233" s="1716"/>
      <c r="AD233" s="299" t="s">
        <v>2526</v>
      </c>
      <c r="AE233" s="294" t="s">
        <v>2521</v>
      </c>
      <c r="AF233" s="295">
        <v>238</v>
      </c>
      <c r="AG233" s="296">
        <v>221</v>
      </c>
      <c r="AH233" s="297">
        <v>130</v>
      </c>
      <c r="AI233"/>
      <c r="AJ233" s="1717"/>
      <c r="AK233" s="310" t="s">
        <v>2527</v>
      </c>
      <c r="AL233" s="294" t="s">
        <v>2528</v>
      </c>
      <c r="AM233" s="295">
        <v>165</v>
      </c>
      <c r="AN233" s="296">
        <v>38</v>
      </c>
      <c r="AO233" s="297">
        <v>10</v>
      </c>
      <c r="AQ233" s="197">
        <v>1</v>
      </c>
    </row>
    <row r="234" spans="22:43" ht="21" customHeight="1">
      <c r="V234" s="1718"/>
      <c r="W234" s="303" t="s">
        <v>2529</v>
      </c>
      <c r="X234" s="304" t="s">
        <v>2530</v>
      </c>
      <c r="Y234" s="305">
        <v>122</v>
      </c>
      <c r="Z234" s="306">
        <v>197</v>
      </c>
      <c r="AA234" s="307">
        <v>205</v>
      </c>
      <c r="AB234"/>
      <c r="AC234" s="1719"/>
      <c r="AD234" s="310" t="s">
        <v>2531</v>
      </c>
      <c r="AE234" s="294" t="s">
        <v>2532</v>
      </c>
      <c r="AF234" s="295">
        <v>225</v>
      </c>
      <c r="AG234" s="296">
        <v>206</v>
      </c>
      <c r="AH234" s="297">
        <v>154</v>
      </c>
      <c r="AI234"/>
      <c r="AJ234" s="1720"/>
      <c r="AK234" s="299" t="s">
        <v>2533</v>
      </c>
      <c r="AL234" s="294" t="s">
        <v>2534</v>
      </c>
      <c r="AM234" s="295">
        <v>133</v>
      </c>
      <c r="AN234" s="296">
        <v>99</v>
      </c>
      <c r="AO234" s="297">
        <v>99</v>
      </c>
      <c r="AQ234" s="197">
        <v>1</v>
      </c>
    </row>
    <row r="235" spans="22:43" ht="21" customHeight="1">
      <c r="V235" s="1721"/>
      <c r="W235" s="303" t="s">
        <v>2535</v>
      </c>
      <c r="X235" s="304" t="s">
        <v>2536</v>
      </c>
      <c r="Y235" s="305">
        <v>0</v>
      </c>
      <c r="Z235" s="306">
        <v>197</v>
      </c>
      <c r="AA235" s="307">
        <v>205</v>
      </c>
      <c r="AB235"/>
      <c r="AC235" s="1722"/>
      <c r="AD235" s="310" t="s">
        <v>2537</v>
      </c>
      <c r="AE235" s="294" t="s">
        <v>2538</v>
      </c>
      <c r="AF235" s="295">
        <v>248</v>
      </c>
      <c r="AG235" s="296">
        <v>222</v>
      </c>
      <c r="AH235" s="297">
        <v>126</v>
      </c>
      <c r="AI235"/>
      <c r="AJ235" s="1723"/>
      <c r="AK235" s="310" t="s">
        <v>2539</v>
      </c>
      <c r="AL235" s="294" t="s">
        <v>2540</v>
      </c>
      <c r="AM235" s="295">
        <v>150</v>
      </c>
      <c r="AN235" s="296">
        <v>0</v>
      </c>
      <c r="AO235" s="297">
        <v>24</v>
      </c>
      <c r="AQ235" s="197">
        <v>1</v>
      </c>
    </row>
    <row r="236" spans="22:43" ht="21" customHeight="1">
      <c r="V236" s="1724"/>
      <c r="W236" s="303" t="s">
        <v>2541</v>
      </c>
      <c r="X236" s="304" t="s">
        <v>2542</v>
      </c>
      <c r="Y236" s="305">
        <v>3</v>
      </c>
      <c r="Z236" s="306">
        <v>180</v>
      </c>
      <c r="AA236" s="307">
        <v>200</v>
      </c>
      <c r="AB236"/>
      <c r="AC236" s="1725"/>
      <c r="AD236" s="310" t="s">
        <v>2543</v>
      </c>
      <c r="AE236" s="294" t="s">
        <v>2544</v>
      </c>
      <c r="AF236" s="295">
        <v>255</v>
      </c>
      <c r="AG236" s="296">
        <v>222</v>
      </c>
      <c r="AH236" s="297">
        <v>117</v>
      </c>
      <c r="AI236"/>
      <c r="AJ236" s="1726"/>
      <c r="AK236" s="299" t="s">
        <v>2545</v>
      </c>
      <c r="AL236" s="294" t="s">
        <v>2546</v>
      </c>
      <c r="AM236" s="295">
        <v>139</v>
      </c>
      <c r="AN236" s="296">
        <v>58</v>
      </c>
      <c r="AO236" s="297">
        <v>58</v>
      </c>
      <c r="AQ236" s="197">
        <v>1</v>
      </c>
    </row>
    <row r="237" spans="22:43" ht="21" customHeight="1">
      <c r="V237" s="1727"/>
      <c r="W237" s="324" t="s">
        <v>2547</v>
      </c>
      <c r="X237" s="304" t="s">
        <v>2548</v>
      </c>
      <c r="Y237" s="305">
        <v>121</v>
      </c>
      <c r="Z237" s="306">
        <v>128</v>
      </c>
      <c r="AA237" s="307">
        <v>129</v>
      </c>
      <c r="AB237"/>
      <c r="AC237" s="1728"/>
      <c r="AD237" s="299" t="s">
        <v>2549</v>
      </c>
      <c r="AE237" s="294" t="s">
        <v>2550</v>
      </c>
      <c r="AF237" s="295">
        <v>255</v>
      </c>
      <c r="AG237" s="296">
        <v>236</v>
      </c>
      <c r="AH237" s="297">
        <v>139</v>
      </c>
      <c r="AI237"/>
      <c r="AJ237" s="1729"/>
      <c r="AK237" s="299" t="s">
        <v>2551</v>
      </c>
      <c r="AL237" s="294" t="s">
        <v>2552</v>
      </c>
      <c r="AM237" s="295">
        <v>142</v>
      </c>
      <c r="AN237" s="296">
        <v>35</v>
      </c>
      <c r="AO237" s="297">
        <v>35</v>
      </c>
      <c r="AQ237" s="197">
        <v>1</v>
      </c>
    </row>
    <row r="238" spans="22:43" ht="21" customHeight="1">
      <c r="V238" s="1730"/>
      <c r="W238" s="303" t="s">
        <v>2553</v>
      </c>
      <c r="X238" s="304" t="s">
        <v>2554</v>
      </c>
      <c r="Y238" s="305">
        <v>83</v>
      </c>
      <c r="Z238" s="306">
        <v>134</v>
      </c>
      <c r="AA238" s="307">
        <v>139</v>
      </c>
      <c r="AB238"/>
      <c r="AC238" s="1731"/>
      <c r="AD238" s="310" t="s">
        <v>2555</v>
      </c>
      <c r="AE238" s="294" t="s">
        <v>2556</v>
      </c>
      <c r="AF238" s="295">
        <v>243</v>
      </c>
      <c r="AG238" s="296">
        <v>229</v>
      </c>
      <c r="AH238" s="297">
        <v>171</v>
      </c>
      <c r="AI238"/>
      <c r="AJ238" s="1732"/>
      <c r="AK238" s="299" t="s">
        <v>2557</v>
      </c>
      <c r="AL238" s="294" t="s">
        <v>2558</v>
      </c>
      <c r="AM238" s="295">
        <v>139</v>
      </c>
      <c r="AN238" s="296">
        <v>35</v>
      </c>
      <c r="AO238" s="297">
        <v>35</v>
      </c>
      <c r="AQ238" s="197">
        <v>1</v>
      </c>
    </row>
    <row r="239" spans="22:43" ht="21" customHeight="1">
      <c r="V239" s="1733"/>
      <c r="W239" s="324" t="s">
        <v>2559</v>
      </c>
      <c r="X239" s="304" t="s">
        <v>2560</v>
      </c>
      <c r="Y239" s="305">
        <v>4</v>
      </c>
      <c r="Z239" s="306">
        <v>139</v>
      </c>
      <c r="AA239" s="307">
        <v>154</v>
      </c>
      <c r="AB239"/>
      <c r="AC239" s="1734"/>
      <c r="AD239" s="310" t="s">
        <v>2561</v>
      </c>
      <c r="AE239" s="294" t="s">
        <v>2562</v>
      </c>
      <c r="AF239" s="295">
        <v>241</v>
      </c>
      <c r="AG239" s="296">
        <v>226</v>
      </c>
      <c r="AH239" s="297">
        <v>190</v>
      </c>
      <c r="AI239"/>
      <c r="AJ239" s="1735"/>
      <c r="AK239" s="299" t="s">
        <v>2563</v>
      </c>
      <c r="AL239" s="294" t="s">
        <v>2564</v>
      </c>
      <c r="AM239" s="295">
        <v>140</v>
      </c>
      <c r="AN239" s="296">
        <v>23</v>
      </c>
      <c r="AO239" s="297">
        <v>23</v>
      </c>
      <c r="AQ239" s="197">
        <v>1</v>
      </c>
    </row>
    <row r="240" spans="22:43" ht="21" customHeight="1">
      <c r="V240" s="1736"/>
      <c r="W240" s="303" t="s">
        <v>2565</v>
      </c>
      <c r="X240" s="304" t="s">
        <v>2566</v>
      </c>
      <c r="Y240" s="305">
        <v>0</v>
      </c>
      <c r="Z240" s="306">
        <v>134</v>
      </c>
      <c r="AA240" s="307">
        <v>139</v>
      </c>
      <c r="AB240"/>
      <c r="AC240" s="1737"/>
      <c r="AD240" s="310" t="s">
        <v>2567</v>
      </c>
      <c r="AE240" s="294" t="s">
        <v>2568</v>
      </c>
      <c r="AF240" s="295">
        <v>255</v>
      </c>
      <c r="AG240" s="296">
        <v>240</v>
      </c>
      <c r="AH240" s="297">
        <v>188</v>
      </c>
      <c r="AI240"/>
      <c r="AJ240" s="1738"/>
      <c r="AK240" s="299" t="s">
        <v>2569</v>
      </c>
      <c r="AL240" s="294" t="s">
        <v>2570</v>
      </c>
      <c r="AM240" s="295">
        <v>139</v>
      </c>
      <c r="AN240" s="296">
        <v>26</v>
      </c>
      <c r="AO240" s="297">
        <v>26</v>
      </c>
      <c r="AQ240" s="197">
        <v>1</v>
      </c>
    </row>
    <row r="241" spans="22:43" ht="21" customHeight="1">
      <c r="V241" s="1739"/>
      <c r="W241" s="324" t="s">
        <v>2571</v>
      </c>
      <c r="X241" s="304" t="s">
        <v>2572</v>
      </c>
      <c r="Y241" s="305">
        <v>37</v>
      </c>
      <c r="Z241" s="306">
        <v>253</v>
      </c>
      <c r="AA241" s="307">
        <v>233</v>
      </c>
      <c r="AB241"/>
      <c r="AC241" s="1740"/>
      <c r="AD241" s="310" t="s">
        <v>2573</v>
      </c>
      <c r="AE241" s="294" t="s">
        <v>2574</v>
      </c>
      <c r="AF241" s="295">
        <v>250</v>
      </c>
      <c r="AG241" s="296">
        <v>240</v>
      </c>
      <c r="AH241" s="297">
        <v>197</v>
      </c>
      <c r="AI241"/>
      <c r="AJ241" s="1741"/>
      <c r="AK241" s="299" t="s">
        <v>2575</v>
      </c>
      <c r="AL241" s="294" t="s">
        <v>2576</v>
      </c>
      <c r="AM241" s="295">
        <v>139</v>
      </c>
      <c r="AN241" s="296">
        <v>0</v>
      </c>
      <c r="AO241" s="297">
        <v>0</v>
      </c>
      <c r="AQ241" s="197">
        <v>1</v>
      </c>
    </row>
    <row r="242" spans="22:43" ht="21" customHeight="1">
      <c r="V242" s="1742"/>
      <c r="W242" s="303" t="s">
        <v>2577</v>
      </c>
      <c r="X242" s="304" t="s">
        <v>2578</v>
      </c>
      <c r="Y242" s="305">
        <v>64</v>
      </c>
      <c r="Z242" s="306">
        <v>224</v>
      </c>
      <c r="AA242" s="307">
        <v>208</v>
      </c>
      <c r="AB242"/>
      <c r="AC242" s="1743"/>
      <c r="AD242" s="310" t="s">
        <v>2579</v>
      </c>
      <c r="AE242" s="294" t="s">
        <v>2580</v>
      </c>
      <c r="AF242" s="295">
        <v>240</v>
      </c>
      <c r="AG242" s="296">
        <v>234</v>
      </c>
      <c r="AH242" s="297">
        <v>214</v>
      </c>
      <c r="AI242"/>
      <c r="AJ242" s="1744"/>
      <c r="AK242" s="299" t="s">
        <v>2581</v>
      </c>
      <c r="AL242" s="294" t="s">
        <v>2576</v>
      </c>
      <c r="AM242" s="295">
        <v>139</v>
      </c>
      <c r="AN242" s="296">
        <v>37</v>
      </c>
      <c r="AO242" s="297">
        <v>0</v>
      </c>
      <c r="AQ242" s="197">
        <v>1</v>
      </c>
    </row>
    <row r="243" spans="22:43" ht="21" customHeight="1">
      <c r="V243" s="1745"/>
      <c r="W243" s="324" t="s">
        <v>2582</v>
      </c>
      <c r="X243" s="304" t="s">
        <v>2583</v>
      </c>
      <c r="Y243" s="305">
        <v>102</v>
      </c>
      <c r="Z243" s="306">
        <v>173</v>
      </c>
      <c r="AA243" s="307">
        <v>164</v>
      </c>
      <c r="AB243"/>
      <c r="AC243" s="1746"/>
      <c r="AD243" s="299" t="s">
        <v>2584</v>
      </c>
      <c r="AE243" s="294" t="s">
        <v>2585</v>
      </c>
      <c r="AF243" s="295">
        <v>255</v>
      </c>
      <c r="AG243" s="296">
        <v>248</v>
      </c>
      <c r="AH243" s="297">
        <v>220</v>
      </c>
      <c r="AI243"/>
      <c r="AJ243" s="1747"/>
      <c r="AK243" s="310" t="s">
        <v>2586</v>
      </c>
      <c r="AL243" s="294" t="s">
        <v>2587</v>
      </c>
      <c r="AM243" s="295">
        <v>132</v>
      </c>
      <c r="AN243" s="296">
        <v>27</v>
      </c>
      <c r="AO243" s="297">
        <v>45</v>
      </c>
      <c r="AQ243" s="197">
        <v>1</v>
      </c>
    </row>
    <row r="244" spans="22:43" ht="21" customHeight="1">
      <c r="V244" s="1748"/>
      <c r="W244" s="303" t="s">
        <v>2588</v>
      </c>
      <c r="X244" s="304" t="s">
        <v>2589</v>
      </c>
      <c r="Y244" s="305">
        <v>32</v>
      </c>
      <c r="Z244" s="306">
        <v>178</v>
      </c>
      <c r="AA244" s="307">
        <v>170</v>
      </c>
      <c r="AB244"/>
      <c r="AC244" s="1749"/>
      <c r="AD244" s="310" t="s">
        <v>2590</v>
      </c>
      <c r="AE244" s="294" t="s">
        <v>2591</v>
      </c>
      <c r="AF244" s="295">
        <v>252</v>
      </c>
      <c r="AG244" s="296">
        <v>220</v>
      </c>
      <c r="AH244" s="297">
        <v>18</v>
      </c>
      <c r="AI244"/>
      <c r="AJ244" s="1750"/>
      <c r="AK244" s="310" t="s">
        <v>2592</v>
      </c>
      <c r="AL244" s="294" t="s">
        <v>2593</v>
      </c>
      <c r="AM244" s="295">
        <v>133</v>
      </c>
      <c r="AN244" s="296">
        <v>6</v>
      </c>
      <c r="AO244" s="297">
        <v>6</v>
      </c>
      <c r="AQ244" s="197">
        <v>1</v>
      </c>
    </row>
    <row r="245" spans="22:43" ht="21" customHeight="1">
      <c r="V245" s="1751"/>
      <c r="W245" s="324" t="s">
        <v>2594</v>
      </c>
      <c r="X245" s="304" t="s">
        <v>2595</v>
      </c>
      <c r="Y245" s="305">
        <v>0</v>
      </c>
      <c r="Z245" s="306">
        <v>136</v>
      </c>
      <c r="AA245" s="307">
        <v>130</v>
      </c>
      <c r="AB245"/>
      <c r="AC245" s="1752"/>
      <c r="AD245" s="310" t="s">
        <v>2596</v>
      </c>
      <c r="AE245" s="294" t="s">
        <v>2597</v>
      </c>
      <c r="AF245" s="295">
        <v>185</v>
      </c>
      <c r="AG245" s="296">
        <v>184</v>
      </c>
      <c r="AH245" s="297">
        <v>181</v>
      </c>
      <c r="AI245"/>
      <c r="AJ245" s="1753"/>
      <c r="AK245" s="299" t="s">
        <v>2598</v>
      </c>
      <c r="AL245" s="294" t="s">
        <v>2599</v>
      </c>
      <c r="AM245" s="295">
        <v>128</v>
      </c>
      <c r="AN245" s="296">
        <v>0</v>
      </c>
      <c r="AO245" s="297">
        <v>0</v>
      </c>
      <c r="AQ245" s="197">
        <v>1</v>
      </c>
    </row>
    <row r="246" spans="22:43" ht="21" customHeight="1">
      <c r="V246" s="1754"/>
      <c r="W246" s="324" t="s">
        <v>2600</v>
      </c>
      <c r="X246" s="304" t="s">
        <v>2601</v>
      </c>
      <c r="Y246" s="305">
        <v>49</v>
      </c>
      <c r="Z246" s="306">
        <v>120</v>
      </c>
      <c r="AA246" s="307">
        <v>115</v>
      </c>
      <c r="AB246"/>
      <c r="AC246" s="1755"/>
      <c r="AD246" s="310" t="s">
        <v>2602</v>
      </c>
      <c r="AE246" s="294" t="s">
        <v>2603</v>
      </c>
      <c r="AF246" s="295">
        <v>238</v>
      </c>
      <c r="AG246" s="296">
        <v>209</v>
      </c>
      <c r="AH246" s="297">
        <v>83</v>
      </c>
      <c r="AI246"/>
      <c r="AJ246" s="1756"/>
      <c r="AK246" s="299" t="s">
        <v>2147</v>
      </c>
      <c r="AL246" s="294" t="s">
        <v>2604</v>
      </c>
      <c r="AM246" s="295">
        <v>111</v>
      </c>
      <c r="AN246" s="296">
        <v>66</v>
      </c>
      <c r="AO246" s="297">
        <v>66</v>
      </c>
      <c r="AQ246" s="197">
        <v>1</v>
      </c>
    </row>
    <row r="247" spans="22:43" ht="21" customHeight="1">
      <c r="V247" s="1757"/>
      <c r="W247" s="324" t="s">
        <v>2605</v>
      </c>
      <c r="X247" s="304" t="s">
        <v>2606</v>
      </c>
      <c r="Y247" s="305">
        <v>0</v>
      </c>
      <c r="Z247" s="306">
        <v>122</v>
      </c>
      <c r="AA247" s="307">
        <v>116</v>
      </c>
      <c r="AB247"/>
      <c r="AC247" s="1758"/>
      <c r="AD247" s="310" t="s">
        <v>2607</v>
      </c>
      <c r="AE247" s="294" t="s">
        <v>2608</v>
      </c>
      <c r="AF247" s="295">
        <v>246</v>
      </c>
      <c r="AG247" s="296">
        <v>220</v>
      </c>
      <c r="AH247" s="297">
        <v>18</v>
      </c>
      <c r="AI247"/>
      <c r="AJ247" s="1759"/>
      <c r="AK247" s="310" t="s">
        <v>2609</v>
      </c>
      <c r="AL247" s="294" t="s">
        <v>2610</v>
      </c>
      <c r="AM247" s="295">
        <v>114</v>
      </c>
      <c r="AN247" s="296">
        <v>47</v>
      </c>
      <c r="AO247" s="297">
        <v>55</v>
      </c>
      <c r="AQ247" s="197">
        <v>1</v>
      </c>
    </row>
    <row r="248" spans="22:43" ht="21" customHeight="1">
      <c r="V248" s="1760"/>
      <c r="W248" s="324" t="s">
        <v>2611</v>
      </c>
      <c r="X248" s="304" t="s">
        <v>2612</v>
      </c>
      <c r="Y248" s="305">
        <v>1</v>
      </c>
      <c r="Z248" s="306">
        <v>121</v>
      </c>
      <c r="AA248" s="307">
        <v>111</v>
      </c>
      <c r="AB248"/>
      <c r="AC248" s="1761"/>
      <c r="AD248" s="310" t="s">
        <v>2613</v>
      </c>
      <c r="AE248" s="294" t="s">
        <v>2614</v>
      </c>
      <c r="AF248" s="295">
        <v>239</v>
      </c>
      <c r="AG248" s="296">
        <v>210</v>
      </c>
      <c r="AH248" s="297">
        <v>66</v>
      </c>
      <c r="AI248"/>
      <c r="AJ248" s="1762"/>
      <c r="AK248" s="310" t="s">
        <v>2615</v>
      </c>
      <c r="AL248" s="294" t="s">
        <v>2616</v>
      </c>
      <c r="AM248" s="295">
        <v>92</v>
      </c>
      <c r="AN248" s="296">
        <v>80</v>
      </c>
      <c r="AO248" s="297">
        <v>79</v>
      </c>
      <c r="AQ248" s="197">
        <v>1</v>
      </c>
    </row>
    <row r="249" spans="22:43" ht="21" customHeight="1">
      <c r="V249" s="1763"/>
      <c r="W249" s="324" t="s">
        <v>2617</v>
      </c>
      <c r="X249" s="304" t="s">
        <v>2618</v>
      </c>
      <c r="Y249" s="305">
        <v>0</v>
      </c>
      <c r="Z249" s="306">
        <v>68</v>
      </c>
      <c r="AA249" s="307">
        <v>63</v>
      </c>
      <c r="AB249"/>
      <c r="AC249" s="1764"/>
      <c r="AD249" s="310" t="s">
        <v>2619</v>
      </c>
      <c r="AE249" s="294" t="s">
        <v>2620</v>
      </c>
      <c r="AF249" s="295">
        <v>191</v>
      </c>
      <c r="AG249" s="296">
        <v>184</v>
      </c>
      <c r="AH249" s="297">
        <v>165</v>
      </c>
      <c r="AI249"/>
      <c r="AJ249" s="1765"/>
      <c r="AK249" s="310" t="s">
        <v>2621</v>
      </c>
      <c r="AL249" s="294" t="s">
        <v>2622</v>
      </c>
      <c r="AM249" s="295">
        <v>115</v>
      </c>
      <c r="AN249" s="296">
        <v>8</v>
      </c>
      <c r="AO249" s="297">
        <v>0</v>
      </c>
      <c r="AQ249" s="197">
        <v>1</v>
      </c>
    </row>
    <row r="250" spans="22:43" ht="21" customHeight="1">
      <c r="V250" s="1766"/>
      <c r="W250" s="324" t="s">
        <v>2623</v>
      </c>
      <c r="X250" s="304" t="s">
        <v>2624</v>
      </c>
      <c r="Y250" s="305">
        <v>199</v>
      </c>
      <c r="Z250" s="306">
        <v>230</v>
      </c>
      <c r="AA250" s="307">
        <v>215</v>
      </c>
      <c r="AB250"/>
      <c r="AC250" s="1767"/>
      <c r="AD250" s="310" t="s">
        <v>2625</v>
      </c>
      <c r="AE250" s="294" t="s">
        <v>2626</v>
      </c>
      <c r="AF250" s="295">
        <v>243</v>
      </c>
      <c r="AG250" s="296">
        <v>214</v>
      </c>
      <c r="AH250" s="297">
        <v>23</v>
      </c>
      <c r="AI250"/>
      <c r="AJ250" s="1768"/>
      <c r="AK250" s="310" t="s">
        <v>2627</v>
      </c>
      <c r="AL250" s="294" t="s">
        <v>2628</v>
      </c>
      <c r="AM250" s="295">
        <v>110</v>
      </c>
      <c r="AN250" s="296">
        <v>11</v>
      </c>
      <c r="AO250" s="297">
        <v>20</v>
      </c>
      <c r="AQ250" s="197">
        <v>1</v>
      </c>
    </row>
    <row r="251" spans="22:43" ht="21" customHeight="1">
      <c r="V251" s="1769"/>
      <c r="W251" s="303" t="s">
        <v>2629</v>
      </c>
      <c r="X251" s="304" t="s">
        <v>2630</v>
      </c>
      <c r="Y251" s="305">
        <v>245</v>
      </c>
      <c r="Z251" s="306">
        <v>255</v>
      </c>
      <c r="AA251" s="307">
        <v>250</v>
      </c>
      <c r="AB251"/>
      <c r="AC251" s="1770"/>
      <c r="AD251" s="299" t="s">
        <v>2631</v>
      </c>
      <c r="AE251" s="294" t="s">
        <v>2632</v>
      </c>
      <c r="AF251" s="295">
        <v>238</v>
      </c>
      <c r="AG251" s="296">
        <v>201</v>
      </c>
      <c r="AH251" s="297">
        <v>0</v>
      </c>
      <c r="AI251"/>
      <c r="AJ251" s="1771"/>
      <c r="AK251" s="310" t="s">
        <v>2633</v>
      </c>
      <c r="AL251" s="294" t="s">
        <v>2634</v>
      </c>
      <c r="AM251" s="295">
        <v>109</v>
      </c>
      <c r="AN251" s="296">
        <v>7</v>
      </c>
      <c r="AO251" s="297">
        <v>26</v>
      </c>
      <c r="AQ251" s="197">
        <v>1</v>
      </c>
    </row>
    <row r="252" spans="22:43" ht="21" customHeight="1">
      <c r="V252" s="1772"/>
      <c r="W252" s="324" t="s">
        <v>2635</v>
      </c>
      <c r="X252" s="304" t="s">
        <v>2636</v>
      </c>
      <c r="Y252" s="305">
        <v>142</v>
      </c>
      <c r="Z252" s="306">
        <v>209</v>
      </c>
      <c r="AA252" s="307">
        <v>178</v>
      </c>
      <c r="AB252"/>
      <c r="AC252" s="1773"/>
      <c r="AD252" s="310" t="s">
        <v>2637</v>
      </c>
      <c r="AE252" s="294" t="s">
        <v>2638</v>
      </c>
      <c r="AF252" s="295">
        <v>208</v>
      </c>
      <c r="AG252" s="296">
        <v>192</v>
      </c>
      <c r="AH252" s="297">
        <v>122</v>
      </c>
      <c r="AI252"/>
      <c r="AJ252" s="1774"/>
      <c r="AK252" s="310" t="s">
        <v>2639</v>
      </c>
      <c r="AL252" s="294" t="s">
        <v>2640</v>
      </c>
      <c r="AM252" s="295">
        <v>107</v>
      </c>
      <c r="AN252" s="296">
        <v>13</v>
      </c>
      <c r="AO252" s="297">
        <v>13</v>
      </c>
      <c r="AQ252" s="197">
        <v>1</v>
      </c>
    </row>
    <row r="253" spans="22:43" ht="21" customHeight="1">
      <c r="V253" s="1775"/>
      <c r="W253" s="324" t="s">
        <v>2641</v>
      </c>
      <c r="X253" s="304" t="s">
        <v>2642</v>
      </c>
      <c r="Y253" s="305">
        <v>141</v>
      </c>
      <c r="Z253" s="306">
        <v>163</v>
      </c>
      <c r="AA253" s="307">
        <v>153</v>
      </c>
      <c r="AB253"/>
      <c r="AC253" s="1776"/>
      <c r="AD253" s="299" t="s">
        <v>2643</v>
      </c>
      <c r="AE253" s="294" t="s">
        <v>2644</v>
      </c>
      <c r="AF253" s="295">
        <v>205</v>
      </c>
      <c r="AG253" s="296">
        <v>190</v>
      </c>
      <c r="AH253" s="297">
        <v>112</v>
      </c>
      <c r="AI253"/>
      <c r="AJ253" s="1777"/>
      <c r="AK253" s="310" t="s">
        <v>2645</v>
      </c>
      <c r="AL253" s="294" t="s">
        <v>2646</v>
      </c>
      <c r="AM253" s="295">
        <v>84</v>
      </c>
      <c r="AN253" s="296">
        <v>61</v>
      </c>
      <c r="AO253" s="297">
        <v>63</v>
      </c>
      <c r="AQ253" s="197">
        <v>1</v>
      </c>
    </row>
    <row r="254" spans="22:43" ht="21" customHeight="1">
      <c r="V254" s="1778"/>
      <c r="W254" s="324" t="s">
        <v>2647</v>
      </c>
      <c r="X254" s="304" t="s">
        <v>2648</v>
      </c>
      <c r="Y254" s="305">
        <v>131</v>
      </c>
      <c r="Z254" s="306">
        <v>166</v>
      </c>
      <c r="AA254" s="307">
        <v>151</v>
      </c>
      <c r="AB254"/>
      <c r="AC254" s="1779"/>
      <c r="AD254" s="310" t="s">
        <v>2649</v>
      </c>
      <c r="AE254" s="294" t="s">
        <v>2650</v>
      </c>
      <c r="AF254" s="295">
        <v>194</v>
      </c>
      <c r="AG254" s="296">
        <v>178</v>
      </c>
      <c r="AH254" s="297">
        <v>128</v>
      </c>
      <c r="AI254"/>
      <c r="AJ254" s="1780"/>
      <c r="AK254" s="310" t="s">
        <v>2651</v>
      </c>
      <c r="AL254" s="294" t="s">
        <v>2652</v>
      </c>
      <c r="AM254" s="295">
        <v>86</v>
      </c>
      <c r="AN254" s="296">
        <v>7</v>
      </c>
      <c r="AO254" s="297">
        <v>12</v>
      </c>
      <c r="AQ254" s="197">
        <v>1</v>
      </c>
    </row>
    <row r="255" spans="22:43" ht="21" customHeight="1">
      <c r="V255" s="1781"/>
      <c r="W255" s="324" t="s">
        <v>2653</v>
      </c>
      <c r="X255" s="304" t="s">
        <v>2654</v>
      </c>
      <c r="Y255" s="305">
        <v>106</v>
      </c>
      <c r="Z255" s="306">
        <v>171</v>
      </c>
      <c r="AA255" s="307">
        <v>142</v>
      </c>
      <c r="AB255"/>
      <c r="AC255" s="1782"/>
      <c r="AD255" s="310" t="s">
        <v>2655</v>
      </c>
      <c r="AE255" s="294" t="s">
        <v>2656</v>
      </c>
      <c r="AF255" s="295">
        <v>195</v>
      </c>
      <c r="AG255" s="296">
        <v>180</v>
      </c>
      <c r="AH255" s="297">
        <v>112</v>
      </c>
      <c r="AI255"/>
      <c r="AJ255" s="1783"/>
      <c r="AK255" s="310" t="s">
        <v>2657</v>
      </c>
      <c r="AL255" s="294" t="s">
        <v>2658</v>
      </c>
      <c r="AM255" s="295">
        <v>78</v>
      </c>
      <c r="AN255" s="296">
        <v>22</v>
      </c>
      <c r="AO255" s="297">
        <v>9</v>
      </c>
      <c r="AQ255" s="197">
        <v>1</v>
      </c>
    </row>
    <row r="256" spans="22:43" ht="21" customHeight="1">
      <c r="V256" s="1784"/>
      <c r="W256" s="324" t="s">
        <v>2659</v>
      </c>
      <c r="X256" s="304" t="s">
        <v>2660</v>
      </c>
      <c r="Y256" s="305">
        <v>62</v>
      </c>
      <c r="Z256" s="306">
        <v>180</v>
      </c>
      <c r="AA256" s="307">
        <v>137</v>
      </c>
      <c r="AB256"/>
      <c r="AC256" s="1785"/>
      <c r="AD256" s="299" t="s">
        <v>2661</v>
      </c>
      <c r="AE256" s="294" t="s">
        <v>2662</v>
      </c>
      <c r="AF256" s="295">
        <v>207</v>
      </c>
      <c r="AG256" s="296">
        <v>181</v>
      </c>
      <c r="AH256" s="297">
        <v>59</v>
      </c>
      <c r="AI256"/>
      <c r="AJ256" s="1786"/>
      <c r="AK256" s="310" t="s">
        <v>2663</v>
      </c>
      <c r="AL256" s="294" t="s">
        <v>2664</v>
      </c>
      <c r="AM256" s="295">
        <v>62</v>
      </c>
      <c r="AN256" s="296">
        <v>29</v>
      </c>
      <c r="AO256" s="297">
        <v>30</v>
      </c>
      <c r="AQ256" s="197">
        <v>1</v>
      </c>
    </row>
    <row r="257" spans="22:43" ht="21" customHeight="1">
      <c r="V257" s="1787"/>
      <c r="W257" s="303" t="s">
        <v>2665</v>
      </c>
      <c r="X257" s="304" t="s">
        <v>2666</v>
      </c>
      <c r="Y257" s="305">
        <v>2</v>
      </c>
      <c r="Z257" s="306">
        <v>157</v>
      </c>
      <c r="AA257" s="307">
        <v>116</v>
      </c>
      <c r="AB257"/>
      <c r="AC257" s="1788"/>
      <c r="AD257" s="310" t="s">
        <v>2667</v>
      </c>
      <c r="AE257" s="294" t="s">
        <v>2668</v>
      </c>
      <c r="AF257" s="295">
        <v>209</v>
      </c>
      <c r="AG257" s="296">
        <v>182</v>
      </c>
      <c r="AH257" s="297">
        <v>6</v>
      </c>
      <c r="AI257"/>
      <c r="AJ257" s="1789"/>
      <c r="AK257" s="299" t="s">
        <v>2669</v>
      </c>
      <c r="AL257" s="294" t="s">
        <v>2670</v>
      </c>
      <c r="AM257" s="295">
        <v>238</v>
      </c>
      <c r="AN257" s="296">
        <v>162</v>
      </c>
      <c r="AO257" s="297">
        <v>173</v>
      </c>
      <c r="AQ257" s="197">
        <v>1</v>
      </c>
    </row>
    <row r="258" spans="22:43" ht="21" customHeight="1">
      <c r="V258" s="1790"/>
      <c r="W258" s="303" t="s">
        <v>2671</v>
      </c>
      <c r="X258" s="304" t="s">
        <v>2672</v>
      </c>
      <c r="Y258" s="305">
        <v>35</v>
      </c>
      <c r="Z258" s="306">
        <v>142</v>
      </c>
      <c r="AA258" s="307">
        <v>104</v>
      </c>
      <c r="AB258"/>
      <c r="AC258" s="1791"/>
      <c r="AD258" s="299" t="s">
        <v>2673</v>
      </c>
      <c r="AE258" s="294" t="s">
        <v>2674</v>
      </c>
      <c r="AF258" s="295">
        <v>205</v>
      </c>
      <c r="AG258" s="296">
        <v>173</v>
      </c>
      <c r="AH258" s="297">
        <v>0</v>
      </c>
      <c r="AI258"/>
      <c r="AJ258" s="1792"/>
      <c r="AK258" s="299" t="s">
        <v>2675</v>
      </c>
      <c r="AL258" s="294" t="s">
        <v>2676</v>
      </c>
      <c r="AM258" s="295">
        <v>238</v>
      </c>
      <c r="AN258" s="296">
        <v>169</v>
      </c>
      <c r="AO258" s="297">
        <v>184</v>
      </c>
      <c r="AQ258" s="197">
        <v>1</v>
      </c>
    </row>
    <row r="259" spans="22:43" ht="21" customHeight="1">
      <c r="V259" s="1793"/>
      <c r="W259" s="324" t="s">
        <v>2677</v>
      </c>
      <c r="X259" s="304" t="s">
        <v>2678</v>
      </c>
      <c r="Y259" s="305">
        <v>59</v>
      </c>
      <c r="Z259" s="306">
        <v>120</v>
      </c>
      <c r="AA259" s="307">
        <v>97</v>
      </c>
      <c r="AB259"/>
      <c r="AC259" s="1794"/>
      <c r="AD259" s="299" t="s">
        <v>2679</v>
      </c>
      <c r="AE259" s="294" t="s">
        <v>2680</v>
      </c>
      <c r="AF259" s="295">
        <v>139</v>
      </c>
      <c r="AG259" s="296">
        <v>117</v>
      </c>
      <c r="AH259" s="297">
        <v>0</v>
      </c>
      <c r="AI259"/>
      <c r="AJ259" s="1795"/>
      <c r="AK259" s="299" t="s">
        <v>2681</v>
      </c>
      <c r="AL259" s="294" t="s">
        <v>2682</v>
      </c>
      <c r="AM259" s="295">
        <v>255</v>
      </c>
      <c r="AN259" s="296">
        <v>174</v>
      </c>
      <c r="AO259" s="297">
        <v>185</v>
      </c>
      <c r="AQ259" s="197">
        <v>1</v>
      </c>
    </row>
    <row r="260" spans="22:43" ht="21" customHeight="1">
      <c r="V260" s="1796"/>
      <c r="W260" s="324" t="s">
        <v>2683</v>
      </c>
      <c r="X260" s="304" t="s">
        <v>2684</v>
      </c>
      <c r="Y260" s="305">
        <v>0</v>
      </c>
      <c r="Z260" s="306">
        <v>121</v>
      </c>
      <c r="AA260" s="307">
        <v>89</v>
      </c>
      <c r="AB260"/>
      <c r="AC260" s="1797"/>
      <c r="AD260" s="310" t="s">
        <v>2685</v>
      </c>
      <c r="AE260" s="294" t="s">
        <v>2686</v>
      </c>
      <c r="AF260" s="295">
        <v>104</v>
      </c>
      <c r="AG260" s="296">
        <v>94</v>
      </c>
      <c r="AH260" s="297">
        <v>67</v>
      </c>
      <c r="AI260"/>
      <c r="AJ260" s="1798"/>
      <c r="AK260" s="299" t="s">
        <v>2687</v>
      </c>
      <c r="AL260" s="294" t="s">
        <v>2688</v>
      </c>
      <c r="AM260" s="295">
        <v>255</v>
      </c>
      <c r="AN260" s="296">
        <v>181</v>
      </c>
      <c r="AO260" s="297">
        <v>197</v>
      </c>
      <c r="AQ260" s="197">
        <v>1</v>
      </c>
    </row>
    <row r="261" spans="22:43" ht="21" customHeight="1">
      <c r="V261" s="1799"/>
      <c r="W261" s="324" t="s">
        <v>2689</v>
      </c>
      <c r="X261" s="304" t="s">
        <v>2690</v>
      </c>
      <c r="Y261" s="305">
        <v>0</v>
      </c>
      <c r="Z261" s="306">
        <v>84</v>
      </c>
      <c r="AA261" s="307">
        <v>61</v>
      </c>
      <c r="AB261"/>
      <c r="AC261" s="1800"/>
      <c r="AD261" s="310" t="s">
        <v>2691</v>
      </c>
      <c r="AE261" s="294" t="s">
        <v>2692</v>
      </c>
      <c r="AF261" s="295">
        <v>145</v>
      </c>
      <c r="AG261" s="296">
        <v>92</v>
      </c>
      <c r="AH261" s="297">
        <v>131</v>
      </c>
      <c r="AI261"/>
      <c r="AJ261" s="1801"/>
      <c r="AK261" s="299" t="s">
        <v>2693</v>
      </c>
      <c r="AL261" s="294" t="s">
        <v>2694</v>
      </c>
      <c r="AM261" s="295">
        <v>255</v>
      </c>
      <c r="AN261" s="296">
        <v>182</v>
      </c>
      <c r="AO261" s="297">
        <v>193</v>
      </c>
      <c r="AQ261" s="197">
        <v>1</v>
      </c>
    </row>
    <row r="262" spans="22:43" ht="21" customHeight="1">
      <c r="V262" s="1802"/>
      <c r="W262" s="303" t="s">
        <v>2695</v>
      </c>
      <c r="X262" s="304" t="s">
        <v>2696</v>
      </c>
      <c r="Y262" s="305">
        <v>118</v>
      </c>
      <c r="Z262" s="306">
        <v>238</v>
      </c>
      <c r="AA262" s="307">
        <v>198</v>
      </c>
      <c r="AB262"/>
      <c r="AC262" s="1803"/>
      <c r="AD262" s="299" t="s">
        <v>2697</v>
      </c>
      <c r="AE262" s="294" t="s">
        <v>2698</v>
      </c>
      <c r="AF262" s="295">
        <v>135</v>
      </c>
      <c r="AG262" s="296">
        <v>31</v>
      </c>
      <c r="AH262" s="297">
        <v>120</v>
      </c>
      <c r="AI262"/>
      <c r="AJ262" s="1804"/>
      <c r="AK262" s="299" t="s">
        <v>2699</v>
      </c>
      <c r="AL262" s="294" t="s">
        <v>2700</v>
      </c>
      <c r="AM262" s="295">
        <v>255</v>
      </c>
      <c r="AN262" s="296">
        <v>192</v>
      </c>
      <c r="AO262" s="297">
        <v>203</v>
      </c>
      <c r="AQ262" s="197">
        <v>1</v>
      </c>
    </row>
    <row r="263" spans="22:43" ht="21" customHeight="1">
      <c r="V263" s="1805"/>
      <c r="W263" s="324" t="s">
        <v>2701</v>
      </c>
      <c r="X263" s="304" t="s">
        <v>2702</v>
      </c>
      <c r="Y263" s="305">
        <v>151</v>
      </c>
      <c r="Z263" s="306">
        <v>223</v>
      </c>
      <c r="AA263" s="307">
        <v>198</v>
      </c>
      <c r="AB263"/>
      <c r="AC263" s="1806"/>
      <c r="AD263" s="310" t="s">
        <v>2703</v>
      </c>
      <c r="AE263" s="294" t="s">
        <v>2704</v>
      </c>
      <c r="AF263" s="295">
        <v>135</v>
      </c>
      <c r="AG263" s="296">
        <v>0</v>
      </c>
      <c r="AH263" s="297">
        <v>116</v>
      </c>
      <c r="AI263"/>
      <c r="AJ263" s="1807"/>
      <c r="AK263" s="310" t="s">
        <v>2705</v>
      </c>
      <c r="AL263" s="294" t="s">
        <v>2706</v>
      </c>
      <c r="AM263" s="295">
        <v>213</v>
      </c>
      <c r="AN263" s="296">
        <v>132</v>
      </c>
      <c r="AO263" s="297">
        <v>144</v>
      </c>
      <c r="AQ263" s="197">
        <v>1</v>
      </c>
    </row>
    <row r="264" spans="22:43" ht="21" customHeight="1">
      <c r="V264" s="1808"/>
      <c r="W264" s="303" t="s">
        <v>2707</v>
      </c>
      <c r="X264" s="304" t="s">
        <v>2708</v>
      </c>
      <c r="Y264" s="305">
        <v>127</v>
      </c>
      <c r="Z264" s="306">
        <v>255</v>
      </c>
      <c r="AA264" s="307">
        <v>212</v>
      </c>
      <c r="AB264"/>
      <c r="AC264" s="1809"/>
      <c r="AD264" s="310" t="s">
        <v>2709</v>
      </c>
      <c r="AE264" s="294" t="s">
        <v>2710</v>
      </c>
      <c r="AF264" s="295">
        <v>93</v>
      </c>
      <c r="AG264" s="296">
        <v>85</v>
      </c>
      <c r="AH264" s="297">
        <v>91</v>
      </c>
      <c r="AI264"/>
      <c r="AJ264" s="1810"/>
      <c r="AK264" s="299" t="s">
        <v>2711</v>
      </c>
      <c r="AL264" s="294" t="s">
        <v>2712</v>
      </c>
      <c r="AM264" s="295">
        <v>205</v>
      </c>
      <c r="AN264" s="296">
        <v>145</v>
      </c>
      <c r="AO264" s="297">
        <v>158</v>
      </c>
      <c r="AQ264" s="197">
        <v>1</v>
      </c>
    </row>
    <row r="265" spans="22:43" ht="21" customHeight="1">
      <c r="V265" s="1811"/>
      <c r="W265" s="324" t="s">
        <v>2713</v>
      </c>
      <c r="X265" s="304" t="s">
        <v>2714</v>
      </c>
      <c r="Y265" s="305">
        <v>223</v>
      </c>
      <c r="Z265" s="306">
        <v>237</v>
      </c>
      <c r="AA265" s="307">
        <v>232</v>
      </c>
      <c r="AB265"/>
      <c r="AC265" s="1812"/>
      <c r="AD265" s="310" t="s">
        <v>2715</v>
      </c>
      <c r="AE265" s="294" t="s">
        <v>2716</v>
      </c>
      <c r="AF265" s="295">
        <v>112</v>
      </c>
      <c r="AG265" s="296">
        <v>41</v>
      </c>
      <c r="AH265" s="297">
        <v>99</v>
      </c>
      <c r="AI265"/>
      <c r="AJ265" s="1813"/>
      <c r="AK265" s="299" t="s">
        <v>2717</v>
      </c>
      <c r="AL265" s="294" t="s">
        <v>2718</v>
      </c>
      <c r="AM265" s="295">
        <v>205</v>
      </c>
      <c r="AN265" s="296">
        <v>140</v>
      </c>
      <c r="AO265" s="297">
        <v>149</v>
      </c>
      <c r="AQ265" s="197">
        <v>1</v>
      </c>
    </row>
    <row r="266" spans="22:43" ht="21" customHeight="1">
      <c r="V266" s="1814"/>
      <c r="W266" s="303" t="s">
        <v>2719</v>
      </c>
      <c r="X266" s="304" t="s">
        <v>2720</v>
      </c>
      <c r="Y266" s="305">
        <v>102</v>
      </c>
      <c r="Z266" s="306">
        <v>205</v>
      </c>
      <c r="AA266" s="307">
        <v>170</v>
      </c>
      <c r="AB266"/>
      <c r="AC266" s="1815"/>
      <c r="AD266" s="310" t="s">
        <v>2721</v>
      </c>
      <c r="AE266" s="294" t="s">
        <v>2722</v>
      </c>
      <c r="AF266" s="295">
        <v>93</v>
      </c>
      <c r="AG266" s="296">
        <v>57</v>
      </c>
      <c r="AH266" s="297">
        <v>84</v>
      </c>
      <c r="AI266"/>
      <c r="AJ266" s="1816"/>
      <c r="AK266" s="310" t="s">
        <v>2723</v>
      </c>
      <c r="AL266" s="294" t="s">
        <v>2724</v>
      </c>
      <c r="AM266" s="295">
        <v>175</v>
      </c>
      <c r="AN266" s="296">
        <v>134</v>
      </c>
      <c r="AO266" s="297">
        <v>142</v>
      </c>
      <c r="AQ266" s="197">
        <v>1</v>
      </c>
    </row>
    <row r="267" spans="22:43" ht="21" customHeight="1">
      <c r="V267" s="1817"/>
      <c r="W267" s="324" t="s">
        <v>2725</v>
      </c>
      <c r="X267" s="304" t="s">
        <v>2726</v>
      </c>
      <c r="Y267" s="305">
        <v>125</v>
      </c>
      <c r="Z267" s="306">
        <v>137</v>
      </c>
      <c r="AA267" s="307">
        <v>132</v>
      </c>
      <c r="AB267"/>
      <c r="AC267" s="1818"/>
      <c r="AD267" s="310" t="s">
        <v>2727</v>
      </c>
      <c r="AE267" s="294" t="s">
        <v>2728</v>
      </c>
      <c r="AF267" s="295">
        <v>80</v>
      </c>
      <c r="AG267" s="296">
        <v>64</v>
      </c>
      <c r="AH267" s="297">
        <v>77</v>
      </c>
      <c r="AI267"/>
      <c r="AJ267" s="1819"/>
      <c r="AK267" s="310" t="s">
        <v>2729</v>
      </c>
      <c r="AL267" s="294" t="s">
        <v>2730</v>
      </c>
      <c r="AM267" s="295">
        <v>199</v>
      </c>
      <c r="AN267" s="296">
        <v>44</v>
      </c>
      <c r="AO267" s="297">
        <v>72</v>
      </c>
      <c r="AQ267" s="197">
        <v>1</v>
      </c>
    </row>
    <row r="268" spans="22:43" ht="21" customHeight="1">
      <c r="V268" s="1820"/>
      <c r="W268" s="324" t="s">
        <v>2731</v>
      </c>
      <c r="X268" s="304" t="s">
        <v>2732</v>
      </c>
      <c r="Y268" s="305">
        <v>100</v>
      </c>
      <c r="Z268" s="306">
        <v>155</v>
      </c>
      <c r="AA268" s="307">
        <v>136</v>
      </c>
      <c r="AB268"/>
      <c r="AC268" s="1821"/>
      <c r="AD268" s="310" t="s">
        <v>2733</v>
      </c>
      <c r="AE268" s="294" t="s">
        <v>2734</v>
      </c>
      <c r="AF268" s="295">
        <v>211</v>
      </c>
      <c r="AG268" s="296">
        <v>153</v>
      </c>
      <c r="AH268" s="297">
        <v>230</v>
      </c>
      <c r="AI268"/>
      <c r="AJ268" s="1822"/>
      <c r="AK268" s="310" t="s">
        <v>2735</v>
      </c>
      <c r="AL268" s="294" t="s">
        <v>2736</v>
      </c>
      <c r="AM268" s="295">
        <v>172</v>
      </c>
      <c r="AN268" s="296">
        <v>30</v>
      </c>
      <c r="AO268" s="297">
        <v>68</v>
      </c>
      <c r="AQ268" s="197">
        <v>1</v>
      </c>
    </row>
    <row r="269" spans="22:43" ht="21" customHeight="1">
      <c r="V269" s="1823"/>
      <c r="W269" s="303" t="s">
        <v>2737</v>
      </c>
      <c r="X269" s="304" t="s">
        <v>2738</v>
      </c>
      <c r="Y269" s="305">
        <v>69</v>
      </c>
      <c r="Z269" s="306">
        <v>139</v>
      </c>
      <c r="AA269" s="307">
        <v>116</v>
      </c>
      <c r="AB269"/>
      <c r="AC269" s="1824"/>
      <c r="AD269" s="299" t="s">
        <v>2739</v>
      </c>
      <c r="AE269" s="294" t="s">
        <v>2740</v>
      </c>
      <c r="AF269" s="295">
        <v>224</v>
      </c>
      <c r="AG269" s="296">
        <v>102</v>
      </c>
      <c r="AH269" s="297">
        <v>255</v>
      </c>
      <c r="AI269"/>
      <c r="AJ269" s="1825"/>
      <c r="AK269" s="299" t="s">
        <v>2741</v>
      </c>
      <c r="AL269" s="294" t="s">
        <v>2742</v>
      </c>
      <c r="AM269" s="295">
        <v>139</v>
      </c>
      <c r="AN269" s="296">
        <v>99</v>
      </c>
      <c r="AO269" s="297">
        <v>108</v>
      </c>
      <c r="AQ269" s="197">
        <v>1</v>
      </c>
    </row>
    <row r="270" spans="22:43" ht="21" customHeight="1">
      <c r="V270" s="1826"/>
      <c r="W270" s="324" t="s">
        <v>2743</v>
      </c>
      <c r="X270" s="304" t="s">
        <v>2744</v>
      </c>
      <c r="Y270" s="305">
        <v>94</v>
      </c>
      <c r="Z270" s="306">
        <v>113</v>
      </c>
      <c r="AA270" s="307">
        <v>106</v>
      </c>
      <c r="AB270"/>
      <c r="AC270" s="1827"/>
      <c r="AD270" s="310" t="s">
        <v>2745</v>
      </c>
      <c r="AE270" s="294" t="s">
        <v>2746</v>
      </c>
      <c r="AF270" s="295">
        <v>223</v>
      </c>
      <c r="AG270" s="296">
        <v>115</v>
      </c>
      <c r="AH270" s="297">
        <v>255</v>
      </c>
      <c r="AI270"/>
      <c r="AJ270" s="1828"/>
      <c r="AK270" s="299" t="s">
        <v>2747</v>
      </c>
      <c r="AL270" s="294" t="s">
        <v>2748</v>
      </c>
      <c r="AM270" s="295">
        <v>139</v>
      </c>
      <c r="AN270" s="296">
        <v>95</v>
      </c>
      <c r="AO270" s="297">
        <v>101</v>
      </c>
      <c r="AQ270" s="197">
        <v>1</v>
      </c>
    </row>
    <row r="271" spans="22:43" ht="21" customHeight="1">
      <c r="V271" s="1829"/>
      <c r="W271" s="324" t="s">
        <v>2749</v>
      </c>
      <c r="X271" s="304" t="s">
        <v>2750</v>
      </c>
      <c r="Y271" s="305">
        <v>64</v>
      </c>
      <c r="Z271" s="306">
        <v>130</v>
      </c>
      <c r="AA271" s="307">
        <v>109</v>
      </c>
      <c r="AB271"/>
      <c r="AC271" s="1830"/>
      <c r="AD271" s="299" t="s">
        <v>2751</v>
      </c>
      <c r="AE271" s="294" t="s">
        <v>2752</v>
      </c>
      <c r="AF271" s="295">
        <v>209</v>
      </c>
      <c r="AG271" s="296">
        <v>95</v>
      </c>
      <c r="AH271" s="297">
        <v>238</v>
      </c>
      <c r="AI271"/>
      <c r="AJ271" s="1831"/>
      <c r="AK271" s="310" t="s">
        <v>2753</v>
      </c>
      <c r="AL271" s="294" t="s">
        <v>2754</v>
      </c>
      <c r="AM271" s="295">
        <v>158</v>
      </c>
      <c r="AN271" s="296">
        <v>14</v>
      </c>
      <c r="AO271" s="297">
        <v>64</v>
      </c>
      <c r="AQ271" s="197">
        <v>1</v>
      </c>
    </row>
    <row r="272" spans="22:43" ht="21" customHeight="1">
      <c r="V272" s="1832"/>
      <c r="W272" s="324" t="s">
        <v>2755</v>
      </c>
      <c r="X272" s="304" t="s">
        <v>2756</v>
      </c>
      <c r="Y272" s="305">
        <v>27</v>
      </c>
      <c r="Z272" s="306">
        <v>77</v>
      </c>
      <c r="AA272" s="307">
        <v>62</v>
      </c>
      <c r="AB272"/>
      <c r="AC272" s="1833"/>
      <c r="AD272" s="310" t="s">
        <v>2757</v>
      </c>
      <c r="AE272" s="294" t="s">
        <v>2758</v>
      </c>
      <c r="AF272" s="295">
        <v>182</v>
      </c>
      <c r="AG272" s="296">
        <v>149</v>
      </c>
      <c r="AH272" s="297">
        <v>192</v>
      </c>
      <c r="AI272"/>
      <c r="AJ272" s="1834"/>
      <c r="AK272" s="310" t="s">
        <v>2759</v>
      </c>
      <c r="AL272" s="294" t="s">
        <v>2760</v>
      </c>
      <c r="AM272" s="295">
        <v>145</v>
      </c>
      <c r="AN272" s="296">
        <v>40</v>
      </c>
      <c r="AO272" s="297">
        <v>59</v>
      </c>
      <c r="AQ272" s="197">
        <v>1</v>
      </c>
    </row>
    <row r="273" spans="22:43" ht="21" customHeight="1">
      <c r="V273" s="1835"/>
      <c r="W273" s="324" t="s">
        <v>2761</v>
      </c>
      <c r="X273" s="304" t="s">
        <v>2762</v>
      </c>
      <c r="Y273" s="305">
        <v>28</v>
      </c>
      <c r="Z273" s="306">
        <v>53</v>
      </c>
      <c r="AA273" s="307">
        <v>45</v>
      </c>
      <c r="AB273"/>
      <c r="AC273" s="1836"/>
      <c r="AD273" s="299" t="s">
        <v>2763</v>
      </c>
      <c r="AE273" s="294" t="s">
        <v>2764</v>
      </c>
      <c r="AF273" s="295">
        <v>186</v>
      </c>
      <c r="AG273" s="296">
        <v>85</v>
      </c>
      <c r="AH273" s="297">
        <v>211</v>
      </c>
      <c r="AI273"/>
      <c r="AJ273" s="1837"/>
      <c r="AK273" s="310" t="s">
        <v>2765</v>
      </c>
      <c r="AL273" s="294" t="s">
        <v>2766</v>
      </c>
      <c r="AM273" s="295">
        <v>144</v>
      </c>
      <c r="AN273" s="296">
        <v>40</v>
      </c>
      <c r="AO273" s="297">
        <v>59</v>
      </c>
      <c r="AQ273" s="197">
        <v>1</v>
      </c>
    </row>
    <row r="274" spans="22:43" ht="21" customHeight="1">
      <c r="V274" s="1838"/>
      <c r="W274" s="324" t="s">
        <v>2767</v>
      </c>
      <c r="X274" s="304" t="s">
        <v>2768</v>
      </c>
      <c r="Y274" s="305">
        <v>30</v>
      </c>
      <c r="Z274" s="306">
        <v>35</v>
      </c>
      <c r="AA274" s="307">
        <v>33</v>
      </c>
      <c r="AB274"/>
      <c r="AC274" s="1839"/>
      <c r="AD274" s="299" t="s">
        <v>2769</v>
      </c>
      <c r="AE274" s="294" t="s">
        <v>2770</v>
      </c>
      <c r="AF274" s="295">
        <v>180</v>
      </c>
      <c r="AG274" s="296">
        <v>82</v>
      </c>
      <c r="AH274" s="297">
        <v>205</v>
      </c>
      <c r="AI274"/>
      <c r="AJ274" s="1840"/>
      <c r="AK274" s="310" t="s">
        <v>2771</v>
      </c>
      <c r="AL274" s="294" t="s">
        <v>2772</v>
      </c>
      <c r="AM274" s="295">
        <v>92</v>
      </c>
      <c r="AN274" s="296">
        <v>9</v>
      </c>
      <c r="AO274" s="297">
        <v>35</v>
      </c>
      <c r="AQ274" s="197">
        <v>1</v>
      </c>
    </row>
    <row r="275" spans="22:43" ht="21" customHeight="1">
      <c r="V275" s="1841"/>
      <c r="W275" s="324" t="s">
        <v>2773</v>
      </c>
      <c r="X275" s="304" t="s">
        <v>2774</v>
      </c>
      <c r="Y275" s="305">
        <v>26</v>
      </c>
      <c r="Z275" s="306">
        <v>36</v>
      </c>
      <c r="AA275" s="307">
        <v>33</v>
      </c>
      <c r="AB275"/>
      <c r="AC275" s="1842"/>
      <c r="AD275" s="310" t="s">
        <v>2775</v>
      </c>
      <c r="AE275" s="294" t="s">
        <v>2776</v>
      </c>
      <c r="AF275" s="295">
        <v>154</v>
      </c>
      <c r="AG275" s="296">
        <v>78</v>
      </c>
      <c r="AH275" s="297">
        <v>174</v>
      </c>
      <c r="AI275"/>
      <c r="AJ275" s="1843"/>
      <c r="AK275" s="310" t="s">
        <v>2777</v>
      </c>
      <c r="AL275" s="294" t="s">
        <v>2778</v>
      </c>
      <c r="AM275" s="295">
        <v>58</v>
      </c>
      <c r="AN275" s="296">
        <v>2</v>
      </c>
      <c r="AO275" s="297">
        <v>13</v>
      </c>
      <c r="AQ275" s="197">
        <v>1</v>
      </c>
    </row>
    <row r="276" spans="22:43" ht="21" customHeight="1">
      <c r="V276" s="1844"/>
      <c r="W276" s="303" t="s">
        <v>2779</v>
      </c>
      <c r="X276" s="304" t="s">
        <v>2780</v>
      </c>
      <c r="Y276" s="305">
        <v>0</v>
      </c>
      <c r="Z276" s="306">
        <v>250</v>
      </c>
      <c r="AA276" s="307">
        <v>154</v>
      </c>
      <c r="AB276"/>
      <c r="AC276" s="1845"/>
      <c r="AD276" s="310" t="s">
        <v>2781</v>
      </c>
      <c r="AE276" s="294" t="s">
        <v>2782</v>
      </c>
      <c r="AF276" s="295">
        <v>134</v>
      </c>
      <c r="AG276" s="296">
        <v>96</v>
      </c>
      <c r="AH276" s="297">
        <v>142</v>
      </c>
      <c r="AI276"/>
      <c r="AJ276" s="1846"/>
      <c r="AK276" s="310" t="s">
        <v>2783</v>
      </c>
      <c r="AL276" s="294" t="s">
        <v>2784</v>
      </c>
      <c r="AM276" s="295">
        <v>46</v>
      </c>
      <c r="AN276" s="296">
        <v>29</v>
      </c>
      <c r="AO276" s="297">
        <v>33</v>
      </c>
      <c r="AQ276" s="197">
        <v>1</v>
      </c>
    </row>
    <row r="277" spans="22:43" ht="21" customHeight="1">
      <c r="V277" s="1847"/>
      <c r="W277" s="324" t="s">
        <v>2785</v>
      </c>
      <c r="X277" s="304" t="s">
        <v>2786</v>
      </c>
      <c r="Y277" s="305">
        <v>0</v>
      </c>
      <c r="Z277" s="306">
        <v>136</v>
      </c>
      <c r="AA277" s="307">
        <v>86</v>
      </c>
      <c r="AB277"/>
      <c r="AC277" s="1848"/>
      <c r="AD277" s="310" t="s">
        <v>2787</v>
      </c>
      <c r="AE277" s="294" t="s">
        <v>2788</v>
      </c>
      <c r="AF277" s="295">
        <v>135</v>
      </c>
      <c r="AG277" s="296">
        <v>86</v>
      </c>
      <c r="AH277" s="297">
        <v>146</v>
      </c>
      <c r="AI277"/>
      <c r="AJ277" s="1849"/>
      <c r="AK277" s="299" t="s">
        <v>2789</v>
      </c>
      <c r="AL277" s="294" t="s">
        <v>2790</v>
      </c>
      <c r="AM277" s="295">
        <v>255</v>
      </c>
      <c r="AN277" s="296">
        <v>127</v>
      </c>
      <c r="AO277" s="297">
        <v>36</v>
      </c>
      <c r="AQ277" s="197">
        <v>1</v>
      </c>
    </row>
    <row r="278" spans="22:43" ht="21" customHeight="1">
      <c r="V278" s="1850"/>
      <c r="W278" s="303" t="s">
        <v>2791</v>
      </c>
      <c r="X278" s="304" t="s">
        <v>2792</v>
      </c>
      <c r="Y278" s="305">
        <v>255</v>
      </c>
      <c r="Z278" s="306">
        <v>110</v>
      </c>
      <c r="AA278" s="307">
        <v>199</v>
      </c>
      <c r="AB278"/>
      <c r="AC278" s="1851"/>
      <c r="AD278" s="299" t="s">
        <v>2793</v>
      </c>
      <c r="AE278" s="294" t="s">
        <v>2794</v>
      </c>
      <c r="AF278" s="295">
        <v>122</v>
      </c>
      <c r="AG278" s="296">
        <v>55</v>
      </c>
      <c r="AH278" s="297">
        <v>139</v>
      </c>
      <c r="AI278"/>
      <c r="AJ278" s="1852"/>
      <c r="AK278" s="299" t="s">
        <v>2795</v>
      </c>
      <c r="AL278" s="294" t="s">
        <v>2796</v>
      </c>
      <c r="AM278" s="295">
        <v>233</v>
      </c>
      <c r="AN278" s="296">
        <v>150</v>
      </c>
      <c r="AO278" s="297">
        <v>122</v>
      </c>
      <c r="AQ278" s="197">
        <v>1</v>
      </c>
    </row>
    <row r="279" spans="22:43" ht="21" customHeight="1">
      <c r="V279" s="1853"/>
      <c r="W279" s="303" t="s">
        <v>2797</v>
      </c>
      <c r="X279" s="304" t="s">
        <v>2798</v>
      </c>
      <c r="Y279" s="305">
        <v>204</v>
      </c>
      <c r="Z279" s="306">
        <v>50</v>
      </c>
      <c r="AA279" s="307">
        <v>153</v>
      </c>
      <c r="AB279"/>
      <c r="AC279" s="1854"/>
      <c r="AD279" s="310" t="s">
        <v>2799</v>
      </c>
      <c r="AE279" s="294" t="s">
        <v>2800</v>
      </c>
      <c r="AF279" s="295">
        <v>96</v>
      </c>
      <c r="AG279" s="296">
        <v>47</v>
      </c>
      <c r="AH279" s="297">
        <v>107</v>
      </c>
      <c r="AI279"/>
      <c r="AJ279" s="1855"/>
      <c r="AK279" s="299" t="s">
        <v>2801</v>
      </c>
      <c r="AL279" s="294" t="s">
        <v>2802</v>
      </c>
      <c r="AM279" s="295">
        <v>238</v>
      </c>
      <c r="AN279" s="296">
        <v>149</v>
      </c>
      <c r="AO279" s="297">
        <v>114</v>
      </c>
      <c r="AQ279" s="197">
        <v>1</v>
      </c>
    </row>
    <row r="280" spans="22:43" ht="21" customHeight="1">
      <c r="V280" s="1856"/>
      <c r="W280" s="303" t="s">
        <v>2803</v>
      </c>
      <c r="X280" s="304" t="s">
        <v>2804</v>
      </c>
      <c r="Y280" s="305">
        <v>205</v>
      </c>
      <c r="Z280" s="306">
        <v>41</v>
      </c>
      <c r="AA280" s="307">
        <v>144</v>
      </c>
      <c r="AB280"/>
      <c r="AC280" s="1857"/>
      <c r="AD280" s="310" t="s">
        <v>2805</v>
      </c>
      <c r="AE280" s="294" t="s">
        <v>2806</v>
      </c>
      <c r="AF280" s="295">
        <v>86</v>
      </c>
      <c r="AG280" s="296">
        <v>60</v>
      </c>
      <c r="AH280" s="297">
        <v>92</v>
      </c>
      <c r="AI280"/>
      <c r="AJ280" s="1858"/>
      <c r="AK280" s="299" t="s">
        <v>2807</v>
      </c>
      <c r="AL280" s="294" t="s">
        <v>2808</v>
      </c>
      <c r="AM280" s="295">
        <v>255</v>
      </c>
      <c r="AN280" s="296">
        <v>130</v>
      </c>
      <c r="AO280" s="297">
        <v>71</v>
      </c>
      <c r="AQ280" s="197">
        <v>1</v>
      </c>
    </row>
    <row r="281" spans="22:43" ht="21" customHeight="1">
      <c r="V281" s="1859"/>
      <c r="W281" s="324" t="s">
        <v>2809</v>
      </c>
      <c r="X281" s="304" t="s">
        <v>2810</v>
      </c>
      <c r="Y281" s="305">
        <v>150</v>
      </c>
      <c r="Z281" s="306">
        <v>85</v>
      </c>
      <c r="AA281" s="307">
        <v>120</v>
      </c>
      <c r="AB281"/>
      <c r="AC281" s="1860"/>
      <c r="AD281" s="299" t="s">
        <v>2811</v>
      </c>
      <c r="AE281" s="294" t="s">
        <v>2812</v>
      </c>
      <c r="AF281" s="295">
        <v>255</v>
      </c>
      <c r="AG281" s="296">
        <v>20</v>
      </c>
      <c r="AH281" s="297">
        <v>147</v>
      </c>
      <c r="AI281"/>
      <c r="AJ281" s="1861"/>
      <c r="AK281" s="299" t="s">
        <v>2813</v>
      </c>
      <c r="AL281" s="294" t="s">
        <v>2814</v>
      </c>
      <c r="AM281" s="295">
        <v>255</v>
      </c>
      <c r="AN281" s="296">
        <v>127</v>
      </c>
      <c r="AO281" s="297">
        <v>80</v>
      </c>
      <c r="AQ281" s="197">
        <v>1</v>
      </c>
    </row>
    <row r="282" spans="22:43" ht="21" customHeight="1">
      <c r="V282" s="1862"/>
      <c r="W282" s="303" t="s">
        <v>2815</v>
      </c>
      <c r="X282" s="304" t="s">
        <v>2816</v>
      </c>
      <c r="Y282" s="305">
        <v>139</v>
      </c>
      <c r="Z282" s="306">
        <v>28</v>
      </c>
      <c r="AA282" s="307">
        <v>98</v>
      </c>
      <c r="AB282"/>
      <c r="AC282" s="1863"/>
      <c r="AD282" s="310" t="s">
        <v>2817</v>
      </c>
      <c r="AE282" s="294" t="s">
        <v>2818</v>
      </c>
      <c r="AF282" s="295">
        <v>253</v>
      </c>
      <c r="AG282" s="296">
        <v>63</v>
      </c>
      <c r="AH282" s="297">
        <v>146</v>
      </c>
      <c r="AI282"/>
      <c r="AJ282" s="1864"/>
      <c r="AK282" s="299" t="s">
        <v>2819</v>
      </c>
      <c r="AL282" s="294" t="s">
        <v>2820</v>
      </c>
      <c r="AM282" s="295">
        <v>205</v>
      </c>
      <c r="AN282" s="296">
        <v>183</v>
      </c>
      <c r="AO282" s="297">
        <v>181</v>
      </c>
      <c r="AQ282" s="197">
        <v>1</v>
      </c>
    </row>
    <row r="283" spans="22:43" ht="21" customHeight="1">
      <c r="V283" s="1865"/>
      <c r="W283" s="324" t="s">
        <v>2821</v>
      </c>
      <c r="X283" s="304" t="s">
        <v>2822</v>
      </c>
      <c r="Y283" s="305">
        <v>84</v>
      </c>
      <c r="Z283" s="306">
        <v>19</v>
      </c>
      <c r="AA283" s="307">
        <v>59</v>
      </c>
      <c r="AB283"/>
      <c r="AC283" s="1866"/>
      <c r="AD283" s="299" t="s">
        <v>2823</v>
      </c>
      <c r="AE283" s="294" t="s">
        <v>2824</v>
      </c>
      <c r="AF283" s="295">
        <v>255</v>
      </c>
      <c r="AG283" s="296">
        <v>62</v>
      </c>
      <c r="AH283" s="297">
        <v>150</v>
      </c>
      <c r="AI283"/>
      <c r="AJ283" s="1867"/>
      <c r="AK283" s="299" t="s">
        <v>2825</v>
      </c>
      <c r="AL283" s="294" t="s">
        <v>2826</v>
      </c>
      <c r="AM283" s="295">
        <v>255</v>
      </c>
      <c r="AN283" s="296">
        <v>114</v>
      </c>
      <c r="AO283" s="297">
        <v>86</v>
      </c>
      <c r="AQ283" s="197">
        <v>1</v>
      </c>
    </row>
    <row r="284" spans="22:43" ht="21" customHeight="1">
      <c r="V284" s="1868"/>
      <c r="W284" s="324" t="s">
        <v>2827</v>
      </c>
      <c r="X284" s="304" t="s">
        <v>2828</v>
      </c>
      <c r="Y284" s="305">
        <v>56</v>
      </c>
      <c r="Z284" s="306">
        <v>21</v>
      </c>
      <c r="AA284" s="307">
        <v>44</v>
      </c>
      <c r="AB284"/>
      <c r="AC284" s="1869"/>
      <c r="AD284" s="299" t="s">
        <v>2829</v>
      </c>
      <c r="AE284" s="294" t="s">
        <v>2830</v>
      </c>
      <c r="AF284" s="295">
        <v>238</v>
      </c>
      <c r="AG284" s="296">
        <v>121</v>
      </c>
      <c r="AH284" s="297">
        <v>159</v>
      </c>
      <c r="AI284"/>
      <c r="AJ284" s="1870"/>
      <c r="AK284" s="299" t="s">
        <v>2831</v>
      </c>
      <c r="AL284" s="294" t="s">
        <v>2832</v>
      </c>
      <c r="AM284" s="295">
        <v>255</v>
      </c>
      <c r="AN284" s="296">
        <v>140</v>
      </c>
      <c r="AO284" s="297">
        <v>105</v>
      </c>
      <c r="AQ284" s="197">
        <v>1</v>
      </c>
    </row>
    <row r="285" spans="22:43" ht="21" customHeight="1">
      <c r="V285" s="1871"/>
      <c r="W285" s="324" t="s">
        <v>2833</v>
      </c>
      <c r="X285" s="304" t="s">
        <v>2834</v>
      </c>
      <c r="Y285" s="305">
        <v>55</v>
      </c>
      <c r="Z285" s="306">
        <v>0</v>
      </c>
      <c r="AA285" s="307">
        <v>40</v>
      </c>
      <c r="AB285"/>
      <c r="AC285" s="1872"/>
      <c r="AD285" s="310" t="s">
        <v>2835</v>
      </c>
      <c r="AE285" s="294" t="s">
        <v>2836</v>
      </c>
      <c r="AF285" s="295">
        <v>230</v>
      </c>
      <c r="AG285" s="296">
        <v>143</v>
      </c>
      <c r="AH285" s="297">
        <v>172</v>
      </c>
      <c r="AI285"/>
      <c r="AJ285" s="1873"/>
      <c r="AK285" s="310" t="s">
        <v>2837</v>
      </c>
      <c r="AL285" s="294" t="s">
        <v>2838</v>
      </c>
      <c r="AM285" s="295">
        <v>255</v>
      </c>
      <c r="AN285" s="296">
        <v>134</v>
      </c>
      <c r="AO285" s="297">
        <v>106</v>
      </c>
      <c r="AQ285" s="197">
        <v>1</v>
      </c>
    </row>
    <row r="286" spans="22:43" ht="21" customHeight="1">
      <c r="V286" s="1874"/>
      <c r="W286" s="324" t="s">
        <v>2839</v>
      </c>
      <c r="X286" s="304" t="s">
        <v>2840</v>
      </c>
      <c r="Y286" s="305">
        <v>191</v>
      </c>
      <c r="Z286" s="306">
        <v>185</v>
      </c>
      <c r="AA286" s="307">
        <v>189</v>
      </c>
      <c r="AB286"/>
      <c r="AC286" s="1875"/>
      <c r="AD286" s="310" t="s">
        <v>2841</v>
      </c>
      <c r="AE286" s="294" t="s">
        <v>2842</v>
      </c>
      <c r="AF286" s="295">
        <v>253</v>
      </c>
      <c r="AG286" s="296">
        <v>108</v>
      </c>
      <c r="AH286" s="297">
        <v>158</v>
      </c>
      <c r="AI286"/>
      <c r="AJ286" s="1876"/>
      <c r="AK286" s="299" t="s">
        <v>2843</v>
      </c>
      <c r="AL286" s="294" t="s">
        <v>2844</v>
      </c>
      <c r="AM286" s="295">
        <v>255</v>
      </c>
      <c r="AN286" s="296">
        <v>160</v>
      </c>
      <c r="AO286" s="297">
        <v>122</v>
      </c>
      <c r="AQ286" s="197">
        <v>1</v>
      </c>
    </row>
    <row r="287" spans="22:43" ht="21" customHeight="1">
      <c r="V287" s="1877"/>
      <c r="W287" s="324" t="s">
        <v>2845</v>
      </c>
      <c r="X287" s="304" t="s">
        <v>2846</v>
      </c>
      <c r="Y287" s="305">
        <v>183</v>
      </c>
      <c r="Z287" s="306">
        <v>132</v>
      </c>
      <c r="AA287" s="307">
        <v>167</v>
      </c>
      <c r="AB287"/>
      <c r="AC287" s="1878"/>
      <c r="AD287" s="299" t="s">
        <v>2847</v>
      </c>
      <c r="AE287" s="294" t="s">
        <v>2848</v>
      </c>
      <c r="AF287" s="295">
        <v>205</v>
      </c>
      <c r="AG287" s="296">
        <v>193</v>
      </c>
      <c r="AH287" s="297">
        <v>197</v>
      </c>
      <c r="AI287"/>
      <c r="AJ287" s="1879"/>
      <c r="AK287" s="310" t="s">
        <v>2849</v>
      </c>
      <c r="AL287" s="294" t="s">
        <v>2850</v>
      </c>
      <c r="AM287" s="295">
        <v>255</v>
      </c>
      <c r="AN287" s="296">
        <v>183</v>
      </c>
      <c r="AO287" s="297">
        <v>165</v>
      </c>
      <c r="AQ287" s="197">
        <v>1</v>
      </c>
    </row>
    <row r="288" spans="22:43" ht="21" customHeight="1">
      <c r="V288" s="1880"/>
      <c r="W288" s="324" t="s">
        <v>2851</v>
      </c>
      <c r="X288" s="304" t="s">
        <v>2852</v>
      </c>
      <c r="Y288" s="305">
        <v>170</v>
      </c>
      <c r="Z288" s="306">
        <v>138</v>
      </c>
      <c r="AA288" s="307">
        <v>158</v>
      </c>
      <c r="AB288"/>
      <c r="AC288" s="1881"/>
      <c r="AD288" s="299" t="s">
        <v>2853</v>
      </c>
      <c r="AE288" s="294" t="s">
        <v>2854</v>
      </c>
      <c r="AF288" s="295">
        <v>255</v>
      </c>
      <c r="AG288" s="296">
        <v>130</v>
      </c>
      <c r="AH288" s="297">
        <v>171</v>
      </c>
      <c r="AI288"/>
      <c r="AJ288" s="1882"/>
      <c r="AK288" s="310" t="s">
        <v>2855</v>
      </c>
      <c r="AL288" s="294" t="s">
        <v>2856</v>
      </c>
      <c r="AM288" s="295">
        <v>253</v>
      </c>
      <c r="AN288" s="296">
        <v>191</v>
      </c>
      <c r="AO288" s="297">
        <v>183</v>
      </c>
      <c r="AQ288" s="197">
        <v>1</v>
      </c>
    </row>
    <row r="289" spans="22:43" ht="21" customHeight="1">
      <c r="V289" s="1883"/>
      <c r="W289" s="324" t="s">
        <v>2857</v>
      </c>
      <c r="X289" s="304" t="s">
        <v>2858</v>
      </c>
      <c r="Y289" s="305">
        <v>153</v>
      </c>
      <c r="Z289" s="306">
        <v>122</v>
      </c>
      <c r="AA289" s="307">
        <v>141</v>
      </c>
      <c r="AB289"/>
      <c r="AC289" s="1884"/>
      <c r="AD289" s="310" t="s">
        <v>2859</v>
      </c>
      <c r="AE289" s="294" t="s">
        <v>2860</v>
      </c>
      <c r="AF289" s="295">
        <v>239</v>
      </c>
      <c r="AG289" s="296">
        <v>187</v>
      </c>
      <c r="AH289" s="297">
        <v>204</v>
      </c>
      <c r="AI289"/>
      <c r="AJ289" s="1885"/>
      <c r="AK289" s="299" t="s">
        <v>2861</v>
      </c>
      <c r="AL289" s="294" t="s">
        <v>2862</v>
      </c>
      <c r="AM289" s="295">
        <v>238</v>
      </c>
      <c r="AN289" s="296">
        <v>213</v>
      </c>
      <c r="AO289" s="297">
        <v>210</v>
      </c>
      <c r="AQ289" s="197">
        <v>1</v>
      </c>
    </row>
    <row r="290" spans="22:43" ht="21" customHeight="1">
      <c r="V290" s="1886"/>
      <c r="W290" s="324" t="s">
        <v>2863</v>
      </c>
      <c r="X290" s="304" t="s">
        <v>2864</v>
      </c>
      <c r="Y290" s="305">
        <v>139</v>
      </c>
      <c r="Z290" s="306">
        <v>133</v>
      </c>
      <c r="AA290" s="307">
        <v>137</v>
      </c>
      <c r="AB290"/>
      <c r="AC290" s="1887"/>
      <c r="AD290" s="310" t="s">
        <v>2865</v>
      </c>
      <c r="AE290" s="294" t="s">
        <v>2866</v>
      </c>
      <c r="AF290" s="295">
        <v>254</v>
      </c>
      <c r="AG290" s="296">
        <v>191</v>
      </c>
      <c r="AH290" s="297">
        <v>210</v>
      </c>
      <c r="AI290"/>
      <c r="AJ290" s="1888"/>
      <c r="AK290" s="299" t="s">
        <v>2867</v>
      </c>
      <c r="AL290" s="294" t="s">
        <v>2868</v>
      </c>
      <c r="AM290" s="295">
        <v>255</v>
      </c>
      <c r="AN290" s="296">
        <v>228</v>
      </c>
      <c r="AO290" s="297">
        <v>225</v>
      </c>
      <c r="AQ290" s="197">
        <v>1</v>
      </c>
    </row>
    <row r="291" spans="22:43" ht="21" customHeight="1">
      <c r="V291" s="1889"/>
      <c r="W291" s="324" t="s">
        <v>2869</v>
      </c>
      <c r="X291" s="304" t="s">
        <v>2870</v>
      </c>
      <c r="Y291" s="305">
        <v>158</v>
      </c>
      <c r="Z291" s="306">
        <v>79</v>
      </c>
      <c r="AA291" s="307">
        <v>136</v>
      </c>
      <c r="AB291"/>
      <c r="AC291" s="1890"/>
      <c r="AD291" s="310" t="s">
        <v>2871</v>
      </c>
      <c r="AE291" s="294" t="s">
        <v>2872</v>
      </c>
      <c r="AF291" s="295">
        <v>255</v>
      </c>
      <c r="AG291" s="296">
        <v>200</v>
      </c>
      <c r="AH291" s="297">
        <v>214</v>
      </c>
      <c r="AI291"/>
      <c r="AJ291" s="1891"/>
      <c r="AK291" s="299" t="s">
        <v>2873</v>
      </c>
      <c r="AL291" s="294" t="s">
        <v>2874</v>
      </c>
      <c r="AM291" s="295">
        <v>238</v>
      </c>
      <c r="AN291" s="296">
        <v>130</v>
      </c>
      <c r="AO291" s="297">
        <v>98</v>
      </c>
      <c r="AQ291" s="197">
        <v>1</v>
      </c>
    </row>
    <row r="292" spans="22:43" ht="21" customHeight="1">
      <c r="V292" s="1892"/>
      <c r="W292" s="324" t="s">
        <v>2875</v>
      </c>
      <c r="X292" s="304" t="s">
        <v>2876</v>
      </c>
      <c r="Y292" s="305">
        <v>131</v>
      </c>
      <c r="Z292" s="306">
        <v>100</v>
      </c>
      <c r="AA292" s="307">
        <v>121</v>
      </c>
      <c r="AB292"/>
      <c r="AC292" s="1893"/>
      <c r="AD292" s="299" t="s">
        <v>2877</v>
      </c>
      <c r="AE292" s="294" t="s">
        <v>2878</v>
      </c>
      <c r="AF292" s="295">
        <v>255</v>
      </c>
      <c r="AG292" s="296">
        <v>240</v>
      </c>
      <c r="AH292" s="297">
        <v>245</v>
      </c>
      <c r="AI292"/>
      <c r="AJ292" s="1894"/>
      <c r="AK292" s="299" t="s">
        <v>2879</v>
      </c>
      <c r="AL292" s="294" t="s">
        <v>2880</v>
      </c>
      <c r="AM292" s="295">
        <v>238</v>
      </c>
      <c r="AN292" s="296">
        <v>106</v>
      </c>
      <c r="AO292" s="297">
        <v>80</v>
      </c>
      <c r="AQ292" s="197">
        <v>1</v>
      </c>
    </row>
    <row r="293" spans="22:43" ht="21" customHeight="1">
      <c r="V293" s="1895"/>
      <c r="W293" s="324" t="s">
        <v>2881</v>
      </c>
      <c r="X293" s="304" t="s">
        <v>2882</v>
      </c>
      <c r="Y293" s="305">
        <v>161</v>
      </c>
      <c r="Z293" s="306">
        <v>6</v>
      </c>
      <c r="AA293" s="307">
        <v>132</v>
      </c>
      <c r="AB293"/>
      <c r="AC293" s="1896"/>
      <c r="AD293" s="310" t="s">
        <v>2883</v>
      </c>
      <c r="AE293" s="294" t="s">
        <v>2884</v>
      </c>
      <c r="AF293" s="295">
        <v>213</v>
      </c>
      <c r="AG293" s="296">
        <v>151</v>
      </c>
      <c r="AH293" s="297">
        <v>174</v>
      </c>
      <c r="AI293"/>
      <c r="AJ293" s="1897"/>
      <c r="AK293" s="310" t="s">
        <v>2885</v>
      </c>
      <c r="AL293" s="294" t="s">
        <v>2886</v>
      </c>
      <c r="AM293" s="295">
        <v>244</v>
      </c>
      <c r="AN293" s="296">
        <v>102</v>
      </c>
      <c r="AO293" s="297">
        <v>27</v>
      </c>
      <c r="AQ293" s="197">
        <v>1</v>
      </c>
    </row>
    <row r="294" spans="22:43" ht="21" customHeight="1">
      <c r="V294" s="1898"/>
      <c r="W294" s="324" t="s">
        <v>2887</v>
      </c>
      <c r="X294" s="304" t="s">
        <v>2888</v>
      </c>
      <c r="Y294" s="305">
        <v>114</v>
      </c>
      <c r="Z294" s="306">
        <v>62</v>
      </c>
      <c r="AA294" s="307">
        <v>100</v>
      </c>
      <c r="AB294"/>
      <c r="AC294" s="1899"/>
      <c r="AD294" s="299" t="s">
        <v>2889</v>
      </c>
      <c r="AE294" s="294" t="s">
        <v>2890</v>
      </c>
      <c r="AF294" s="295">
        <v>238</v>
      </c>
      <c r="AG294" s="296">
        <v>58</v>
      </c>
      <c r="AH294" s="297">
        <v>140</v>
      </c>
      <c r="AI294"/>
      <c r="AJ294" s="1900"/>
      <c r="AK294" s="299" t="s">
        <v>2891</v>
      </c>
      <c r="AL294" s="294" t="s">
        <v>2892</v>
      </c>
      <c r="AM294" s="295">
        <v>238</v>
      </c>
      <c r="AN294" s="296">
        <v>121</v>
      </c>
      <c r="AO294" s="297">
        <v>66</v>
      </c>
      <c r="AQ294" s="197">
        <v>1</v>
      </c>
    </row>
    <row r="295" spans="22:43" ht="21" customHeight="1">
      <c r="V295" s="1901"/>
      <c r="W295" s="324" t="s">
        <v>2893</v>
      </c>
      <c r="X295" s="304" t="s">
        <v>2894</v>
      </c>
      <c r="Y295" s="305">
        <v>106</v>
      </c>
      <c r="Z295" s="306">
        <v>69</v>
      </c>
      <c r="AA295" s="307">
        <v>93</v>
      </c>
      <c r="AB295"/>
      <c r="AC295" s="1902"/>
      <c r="AD295" s="299" t="s">
        <v>2895</v>
      </c>
      <c r="AE295" s="294" t="s">
        <v>2896</v>
      </c>
      <c r="AF295" s="295">
        <v>219</v>
      </c>
      <c r="AG295" s="296">
        <v>112</v>
      </c>
      <c r="AH295" s="297">
        <v>147</v>
      </c>
      <c r="AI295"/>
      <c r="AJ295" s="1903"/>
      <c r="AK295" s="299" t="s">
        <v>2897</v>
      </c>
      <c r="AL295" s="294" t="s">
        <v>2898</v>
      </c>
      <c r="AM295" s="295">
        <v>238</v>
      </c>
      <c r="AN295" s="296">
        <v>118</v>
      </c>
      <c r="AO295" s="297">
        <v>33</v>
      </c>
      <c r="AQ295" s="197">
        <v>1</v>
      </c>
    </row>
    <row r="296" spans="22:43" ht="21" customHeight="1">
      <c r="V296" s="1904"/>
      <c r="W296" s="324" t="s">
        <v>2899</v>
      </c>
      <c r="X296" s="304" t="s">
        <v>2900</v>
      </c>
      <c r="Y296" s="305">
        <v>249</v>
      </c>
      <c r="Z296" s="306">
        <v>66</v>
      </c>
      <c r="AA296" s="307">
        <v>158</v>
      </c>
      <c r="AB296"/>
      <c r="AC296" s="1905"/>
      <c r="AD296" s="299" t="s">
        <v>2901</v>
      </c>
      <c r="AE296" s="294" t="s">
        <v>2902</v>
      </c>
      <c r="AF296" s="295">
        <v>238</v>
      </c>
      <c r="AG296" s="296">
        <v>18</v>
      </c>
      <c r="AH296" s="297">
        <v>137</v>
      </c>
      <c r="AI296"/>
      <c r="AJ296" s="1906"/>
      <c r="AK296" s="310" t="s">
        <v>2903</v>
      </c>
      <c r="AL296" s="294" t="s">
        <v>2904</v>
      </c>
      <c r="AM296" s="295">
        <v>226</v>
      </c>
      <c r="AN296" s="296">
        <v>88</v>
      </c>
      <c r="AO296" s="297">
        <v>34</v>
      </c>
      <c r="AQ296" s="197">
        <v>1</v>
      </c>
    </row>
    <row r="297" spans="22:43" ht="21" customHeight="1">
      <c r="V297" s="1907"/>
      <c r="W297" s="303" t="s">
        <v>2905</v>
      </c>
      <c r="X297" s="304" t="s">
        <v>2906</v>
      </c>
      <c r="Y297" s="305">
        <v>238</v>
      </c>
      <c r="Z297" s="306">
        <v>106</v>
      </c>
      <c r="AA297" s="307">
        <v>167</v>
      </c>
      <c r="AB297"/>
      <c r="AC297" s="1908"/>
      <c r="AD297" s="299" t="s">
        <v>2907</v>
      </c>
      <c r="AE297" s="294" t="s">
        <v>2908</v>
      </c>
      <c r="AF297" s="295">
        <v>205</v>
      </c>
      <c r="AG297" s="296">
        <v>104</v>
      </c>
      <c r="AH297" s="297">
        <v>137</v>
      </c>
      <c r="AI297"/>
      <c r="AJ297" s="1909"/>
      <c r="AK297" s="310" t="s">
        <v>2909</v>
      </c>
      <c r="AL297" s="294" t="s">
        <v>2910</v>
      </c>
      <c r="AM297" s="295">
        <v>196</v>
      </c>
      <c r="AN297" s="296">
        <v>131</v>
      </c>
      <c r="AO297" s="297">
        <v>121</v>
      </c>
      <c r="AQ297" s="197">
        <v>1</v>
      </c>
    </row>
    <row r="298" spans="22:43" ht="21" customHeight="1">
      <c r="V298" s="1910"/>
      <c r="W298" s="303" t="s">
        <v>2911</v>
      </c>
      <c r="X298" s="304" t="s">
        <v>2912</v>
      </c>
      <c r="Y298" s="305">
        <v>255</v>
      </c>
      <c r="Z298" s="306">
        <v>28</v>
      </c>
      <c r="AA298" s="307">
        <v>174</v>
      </c>
      <c r="AB298"/>
      <c r="AC298" s="1911"/>
      <c r="AD298" s="310" t="s">
        <v>2913</v>
      </c>
      <c r="AE298" s="294" t="s">
        <v>2914</v>
      </c>
      <c r="AF298" s="295">
        <v>193</v>
      </c>
      <c r="AG298" s="296">
        <v>126</v>
      </c>
      <c r="AH298" s="297">
        <v>145</v>
      </c>
      <c r="AI298"/>
      <c r="AJ298" s="1912"/>
      <c r="AK298" s="310" t="s">
        <v>2915</v>
      </c>
      <c r="AL298" s="294" t="s">
        <v>2916</v>
      </c>
      <c r="AM298" s="295">
        <v>217</v>
      </c>
      <c r="AN298" s="296">
        <v>96</v>
      </c>
      <c r="AO298" s="297">
        <v>59</v>
      </c>
      <c r="AQ298" s="197">
        <v>1</v>
      </c>
    </row>
    <row r="299" spans="22:43" ht="21" customHeight="1">
      <c r="V299" s="1913"/>
      <c r="W299" s="303" t="s">
        <v>2917</v>
      </c>
      <c r="X299" s="304" t="s">
        <v>2918</v>
      </c>
      <c r="Y299" s="305">
        <v>255</v>
      </c>
      <c r="Z299" s="306">
        <v>52</v>
      </c>
      <c r="AA299" s="307">
        <v>179</v>
      </c>
      <c r="AB299"/>
      <c r="AC299" s="1914"/>
      <c r="AD299" s="310" t="s">
        <v>2919</v>
      </c>
      <c r="AE299" s="294" t="s">
        <v>2920</v>
      </c>
      <c r="AF299" s="295">
        <v>219</v>
      </c>
      <c r="AG299" s="296">
        <v>0</v>
      </c>
      <c r="AH299" s="297">
        <v>115</v>
      </c>
      <c r="AI299"/>
      <c r="AJ299" s="1915"/>
      <c r="AK299" s="299" t="s">
        <v>2921</v>
      </c>
      <c r="AL299" s="294" t="s">
        <v>2922</v>
      </c>
      <c r="AM299" s="295">
        <v>205</v>
      </c>
      <c r="AN299" s="296">
        <v>129</v>
      </c>
      <c r="AO299" s="297">
        <v>98</v>
      </c>
      <c r="AQ299" s="197">
        <v>1</v>
      </c>
    </row>
    <row r="300" spans="22:43" ht="21" customHeight="1">
      <c r="V300" s="1916"/>
      <c r="W300" s="324" t="s">
        <v>2923</v>
      </c>
      <c r="X300" s="304" t="s">
        <v>2924</v>
      </c>
      <c r="Y300" s="305">
        <v>255</v>
      </c>
      <c r="Z300" s="306">
        <v>105</v>
      </c>
      <c r="AA300" s="307">
        <v>180</v>
      </c>
      <c r="AB300"/>
      <c r="AC300" s="1917"/>
      <c r="AD300" s="310" t="s">
        <v>2925</v>
      </c>
      <c r="AE300" s="294" t="s">
        <v>2926</v>
      </c>
      <c r="AF300" s="295">
        <v>206</v>
      </c>
      <c r="AG300" s="296">
        <v>70</v>
      </c>
      <c r="AH300" s="297">
        <v>118</v>
      </c>
      <c r="AI300"/>
      <c r="AJ300" s="1918"/>
      <c r="AK300" s="299" t="s">
        <v>2927</v>
      </c>
      <c r="AL300" s="294" t="s">
        <v>2928</v>
      </c>
      <c r="AM300" s="295">
        <v>205</v>
      </c>
      <c r="AN300" s="296">
        <v>112</v>
      </c>
      <c r="AO300" s="297">
        <v>84</v>
      </c>
      <c r="AQ300" s="197">
        <v>1</v>
      </c>
    </row>
    <row r="301" spans="22:43" ht="21" customHeight="1">
      <c r="V301" s="1919"/>
      <c r="W301" s="303" t="s">
        <v>2929</v>
      </c>
      <c r="X301" s="304" t="s">
        <v>2930</v>
      </c>
      <c r="Y301" s="305">
        <v>255</v>
      </c>
      <c r="Z301" s="306">
        <v>110</v>
      </c>
      <c r="AA301" s="307">
        <v>180</v>
      </c>
      <c r="AB301"/>
      <c r="AC301" s="1920"/>
      <c r="AD301" s="299" t="s">
        <v>2931</v>
      </c>
      <c r="AE301" s="294" t="s">
        <v>2932</v>
      </c>
      <c r="AF301" s="295">
        <v>205</v>
      </c>
      <c r="AG301" s="296">
        <v>50</v>
      </c>
      <c r="AH301" s="297">
        <v>120</v>
      </c>
      <c r="AI301"/>
      <c r="AJ301" s="1921"/>
      <c r="AK301" s="310" t="s">
        <v>2933</v>
      </c>
      <c r="AL301" s="294" t="s">
        <v>2934</v>
      </c>
      <c r="AM301" s="295">
        <v>203</v>
      </c>
      <c r="AN301" s="296">
        <v>109</v>
      </c>
      <c r="AO301" s="297">
        <v>81</v>
      </c>
      <c r="AQ301" s="197">
        <v>1</v>
      </c>
    </row>
    <row r="302" spans="22:43" ht="21" customHeight="1">
      <c r="V302" s="1922"/>
      <c r="W302" s="324" t="s">
        <v>2935</v>
      </c>
      <c r="X302" s="304" t="s">
        <v>2936</v>
      </c>
      <c r="Y302" s="305">
        <v>232</v>
      </c>
      <c r="Z302" s="306">
        <v>204</v>
      </c>
      <c r="AA302" s="307">
        <v>215</v>
      </c>
      <c r="AB302"/>
      <c r="AC302" s="1923"/>
      <c r="AD302" s="299" t="s">
        <v>2937</v>
      </c>
      <c r="AE302" s="294" t="s">
        <v>2938</v>
      </c>
      <c r="AF302" s="295">
        <v>205</v>
      </c>
      <c r="AG302" s="296">
        <v>16</v>
      </c>
      <c r="AH302" s="297">
        <v>118</v>
      </c>
      <c r="AI302"/>
      <c r="AJ302" s="1924"/>
      <c r="AK302" s="299" t="s">
        <v>2939</v>
      </c>
      <c r="AL302" s="294" t="s">
        <v>2940</v>
      </c>
      <c r="AM302" s="295">
        <v>205</v>
      </c>
      <c r="AN302" s="296">
        <v>91</v>
      </c>
      <c r="AO302" s="297">
        <v>69</v>
      </c>
      <c r="AQ302" s="197">
        <v>1</v>
      </c>
    </row>
    <row r="303" spans="22:43" ht="21" customHeight="1">
      <c r="V303" s="1925"/>
      <c r="W303" s="324" t="s">
        <v>2941</v>
      </c>
      <c r="X303" s="304" t="s">
        <v>2942</v>
      </c>
      <c r="Y303" s="305">
        <v>232</v>
      </c>
      <c r="Z303" s="306">
        <v>227</v>
      </c>
      <c r="AA303" s="307">
        <v>229</v>
      </c>
      <c r="AB303"/>
      <c r="AC303" s="1926"/>
      <c r="AD303" s="310" t="s">
        <v>2943</v>
      </c>
      <c r="AE303" s="294" t="s">
        <v>2944</v>
      </c>
      <c r="AF303" s="295">
        <v>179</v>
      </c>
      <c r="AG303" s="296">
        <v>68</v>
      </c>
      <c r="AH303" s="297">
        <v>108</v>
      </c>
      <c r="AI303"/>
      <c r="AJ303" s="1927"/>
      <c r="AK303" s="310" t="s">
        <v>2945</v>
      </c>
      <c r="AL303" s="294" t="s">
        <v>2946</v>
      </c>
      <c r="AM303" s="295">
        <v>173</v>
      </c>
      <c r="AN303" s="296">
        <v>136</v>
      </c>
      <c r="AO303" s="297">
        <v>132</v>
      </c>
      <c r="AQ303" s="197">
        <v>1</v>
      </c>
    </row>
    <row r="304" spans="22:43" ht="21" customHeight="1">
      <c r="V304" s="1928"/>
      <c r="W304" s="303" t="s">
        <v>2947</v>
      </c>
      <c r="X304" s="304" t="s">
        <v>2948</v>
      </c>
      <c r="Y304" s="305">
        <v>238</v>
      </c>
      <c r="Z304" s="306">
        <v>224</v>
      </c>
      <c r="AA304" s="307">
        <v>229</v>
      </c>
      <c r="AB304"/>
      <c r="AC304" s="1929"/>
      <c r="AD304" s="310" t="s">
        <v>2949</v>
      </c>
      <c r="AE304" s="294" t="s">
        <v>2950</v>
      </c>
      <c r="AF304" s="295">
        <v>168</v>
      </c>
      <c r="AG304" s="296">
        <v>81</v>
      </c>
      <c r="AH304" s="297">
        <v>110</v>
      </c>
      <c r="AI304"/>
      <c r="AJ304" s="1930"/>
      <c r="AK304" s="299" t="s">
        <v>2951</v>
      </c>
      <c r="AL304" s="294" t="s">
        <v>2952</v>
      </c>
      <c r="AM304" s="295">
        <v>205</v>
      </c>
      <c r="AN304" s="296">
        <v>104</v>
      </c>
      <c r="AO304" s="297">
        <v>57</v>
      </c>
      <c r="AQ304" s="197">
        <v>1</v>
      </c>
    </row>
    <row r="305" spans="22:43" ht="21" customHeight="1">
      <c r="V305" s="1931"/>
      <c r="W305" s="324" t="s">
        <v>2953</v>
      </c>
      <c r="X305" s="304" t="s">
        <v>2954</v>
      </c>
      <c r="Y305" s="305">
        <v>254</v>
      </c>
      <c r="Z305" s="306">
        <v>231</v>
      </c>
      <c r="AA305" s="307">
        <v>240</v>
      </c>
      <c r="AB305"/>
      <c r="AC305" s="1932"/>
      <c r="AD305" s="299" t="s">
        <v>2598</v>
      </c>
      <c r="AE305" s="294" t="s">
        <v>2955</v>
      </c>
      <c r="AF305" s="295">
        <v>176</v>
      </c>
      <c r="AG305" s="296">
        <v>48</v>
      </c>
      <c r="AH305" s="297">
        <v>96</v>
      </c>
      <c r="AI305"/>
      <c r="AJ305" s="1933"/>
      <c r="AK305" s="310" t="s">
        <v>2956</v>
      </c>
      <c r="AL305" s="294" t="s">
        <v>2957</v>
      </c>
      <c r="AM305" s="295">
        <v>204</v>
      </c>
      <c r="AN305" s="296">
        <v>85</v>
      </c>
      <c r="AO305" s="297">
        <v>0</v>
      </c>
      <c r="AQ305" s="197">
        <v>1</v>
      </c>
    </row>
    <row r="306" spans="22:43" ht="21" customHeight="1">
      <c r="V306" s="1934"/>
      <c r="W306" s="324" t="s">
        <v>2958</v>
      </c>
      <c r="X306" s="304" t="s">
        <v>2959</v>
      </c>
      <c r="Y306" s="305">
        <v>195</v>
      </c>
      <c r="Z306" s="306">
        <v>166</v>
      </c>
      <c r="AA306" s="307">
        <v>177</v>
      </c>
      <c r="AB306"/>
      <c r="AC306" s="1935"/>
      <c r="AD306" s="310" t="s">
        <v>2960</v>
      </c>
      <c r="AE306" s="294" t="s">
        <v>2961</v>
      </c>
      <c r="AF306" s="295">
        <v>145</v>
      </c>
      <c r="AG306" s="296">
        <v>95</v>
      </c>
      <c r="AH306" s="297">
        <v>109</v>
      </c>
      <c r="AI306"/>
      <c r="AJ306" s="1936"/>
      <c r="AK306" s="310" t="s">
        <v>2962</v>
      </c>
      <c r="AL306" s="294" t="s">
        <v>2963</v>
      </c>
      <c r="AM306" s="295">
        <v>180</v>
      </c>
      <c r="AN306" s="296">
        <v>116</v>
      </c>
      <c r="AO306" s="297">
        <v>94</v>
      </c>
      <c r="AQ306" s="197">
        <v>1</v>
      </c>
    </row>
    <row r="307" spans="22:43" ht="21" customHeight="1">
      <c r="V307" s="1937"/>
      <c r="W307" s="324" t="s">
        <v>2964</v>
      </c>
      <c r="X307" s="304" t="s">
        <v>2965</v>
      </c>
      <c r="Y307" s="305">
        <v>222</v>
      </c>
      <c r="Z307" s="306">
        <v>111</v>
      </c>
      <c r="AA307" s="307">
        <v>161</v>
      </c>
      <c r="AB307"/>
      <c r="AC307" s="1938"/>
      <c r="AD307" s="299" t="s">
        <v>2966</v>
      </c>
      <c r="AE307" s="294" t="s">
        <v>2967</v>
      </c>
      <c r="AF307" s="295">
        <v>139</v>
      </c>
      <c r="AG307" s="296">
        <v>71</v>
      </c>
      <c r="AH307" s="297">
        <v>93</v>
      </c>
      <c r="AI307"/>
      <c r="AJ307" s="1939"/>
      <c r="AK307" s="310" t="s">
        <v>2968</v>
      </c>
      <c r="AL307" s="294" t="s">
        <v>2969</v>
      </c>
      <c r="AM307" s="295">
        <v>168</v>
      </c>
      <c r="AN307" s="296">
        <v>124</v>
      </c>
      <c r="AO307" s="297">
        <v>109</v>
      </c>
      <c r="AQ307" s="197">
        <v>1</v>
      </c>
    </row>
    <row r="308" spans="22:43" ht="21" customHeight="1">
      <c r="V308" s="1940"/>
      <c r="W308" s="303" t="s">
        <v>2970</v>
      </c>
      <c r="X308" s="304" t="s">
        <v>2971</v>
      </c>
      <c r="Y308" s="305">
        <v>238</v>
      </c>
      <c r="Z308" s="306">
        <v>48</v>
      </c>
      <c r="AA308" s="307">
        <v>167</v>
      </c>
      <c r="AB308"/>
      <c r="AC308" s="1941"/>
      <c r="AD308" s="299" t="s">
        <v>2972</v>
      </c>
      <c r="AE308" s="294" t="s">
        <v>2973</v>
      </c>
      <c r="AF308" s="295">
        <v>139</v>
      </c>
      <c r="AG308" s="296">
        <v>34</v>
      </c>
      <c r="AH308" s="297">
        <v>82</v>
      </c>
      <c r="AI308"/>
      <c r="AJ308" s="1942"/>
      <c r="AK308" s="310" t="s">
        <v>2974</v>
      </c>
      <c r="AL308" s="294" t="s">
        <v>2975</v>
      </c>
      <c r="AM308" s="295">
        <v>143</v>
      </c>
      <c r="AN308" s="296">
        <v>129</v>
      </c>
      <c r="AO308" s="297">
        <v>127</v>
      </c>
      <c r="AQ308" s="197">
        <v>1</v>
      </c>
    </row>
    <row r="309" spans="22:43" ht="21" customHeight="1">
      <c r="V309" s="1943"/>
      <c r="W309" s="303" t="s">
        <v>2976</v>
      </c>
      <c r="X309" s="304" t="s">
        <v>2977</v>
      </c>
      <c r="Y309" s="305">
        <v>205</v>
      </c>
      <c r="Z309" s="306">
        <v>96</v>
      </c>
      <c r="AA309" s="307">
        <v>144</v>
      </c>
      <c r="AB309"/>
      <c r="AC309" s="1944"/>
      <c r="AD309" s="299" t="s">
        <v>2978</v>
      </c>
      <c r="AE309" s="294" t="s">
        <v>2979</v>
      </c>
      <c r="AF309" s="295">
        <v>139</v>
      </c>
      <c r="AG309" s="296">
        <v>10</v>
      </c>
      <c r="AH309" s="297">
        <v>80</v>
      </c>
      <c r="AI309"/>
      <c r="AJ309" s="1945"/>
      <c r="AK309" s="299" t="s">
        <v>2980</v>
      </c>
      <c r="AL309" s="294" t="s">
        <v>2981</v>
      </c>
      <c r="AM309" s="295">
        <v>139</v>
      </c>
      <c r="AN309" s="296">
        <v>125</v>
      </c>
      <c r="AO309" s="297">
        <v>123</v>
      </c>
      <c r="AQ309" s="197">
        <v>1</v>
      </c>
    </row>
    <row r="310" spans="22:43" ht="21" customHeight="1">
      <c r="V310" s="1946"/>
      <c r="W310" s="324" t="s">
        <v>2982</v>
      </c>
      <c r="X310" s="304" t="s">
        <v>2983</v>
      </c>
      <c r="Y310" s="305">
        <v>196</v>
      </c>
      <c r="Z310" s="306">
        <v>105</v>
      </c>
      <c r="AA310" s="307">
        <v>143</v>
      </c>
      <c r="AB310"/>
      <c r="AC310" s="1947"/>
      <c r="AD310" s="310" t="s">
        <v>2984</v>
      </c>
      <c r="AE310" s="294" t="s">
        <v>2985</v>
      </c>
      <c r="AF310" s="295">
        <v>103</v>
      </c>
      <c r="AG310" s="296">
        <v>49</v>
      </c>
      <c r="AH310" s="297">
        <v>71</v>
      </c>
      <c r="AI310"/>
      <c r="AJ310" s="1948"/>
      <c r="AK310" s="310" t="s">
        <v>2986</v>
      </c>
      <c r="AL310" s="294" t="s">
        <v>2987</v>
      </c>
      <c r="AM310" s="295">
        <v>174</v>
      </c>
      <c r="AN310" s="296">
        <v>74</v>
      </c>
      <c r="AO310" s="297">
        <v>52</v>
      </c>
      <c r="AQ310" s="197">
        <v>1</v>
      </c>
    </row>
    <row r="311" spans="22:43" ht="21" customHeight="1">
      <c r="V311" s="1949"/>
      <c r="W311" s="303" t="s">
        <v>2988</v>
      </c>
      <c r="X311" s="304" t="s">
        <v>2989</v>
      </c>
      <c r="Y311" s="305">
        <v>208</v>
      </c>
      <c r="Z311" s="306">
        <v>32</v>
      </c>
      <c r="AA311" s="307">
        <v>144</v>
      </c>
      <c r="AB311"/>
      <c r="AC311" s="1950"/>
      <c r="AD311" s="310" t="s">
        <v>2990</v>
      </c>
      <c r="AE311" s="294" t="s">
        <v>2991</v>
      </c>
      <c r="AF311" s="295">
        <v>63</v>
      </c>
      <c r="AG311" s="296">
        <v>23</v>
      </c>
      <c r="AH311" s="297">
        <v>40</v>
      </c>
      <c r="AI311"/>
      <c r="AJ311" s="1951"/>
      <c r="AK311" s="310" t="s">
        <v>2992</v>
      </c>
      <c r="AL311" s="294" t="s">
        <v>2993</v>
      </c>
      <c r="AM311" s="295">
        <v>173</v>
      </c>
      <c r="AN311" s="296">
        <v>57</v>
      </c>
      <c r="AO311" s="297">
        <v>14</v>
      </c>
      <c r="AQ311" s="197">
        <v>1</v>
      </c>
    </row>
    <row r="312" spans="22:43" ht="21" customHeight="1">
      <c r="V312" s="1952"/>
      <c r="W312" s="324" t="s">
        <v>2994</v>
      </c>
      <c r="X312" s="304" t="s">
        <v>2995</v>
      </c>
      <c r="Y312" s="305">
        <v>199</v>
      </c>
      <c r="Z312" s="306">
        <v>21</v>
      </c>
      <c r="AA312" s="307">
        <v>133</v>
      </c>
      <c r="AB312"/>
      <c r="AC312" s="1953"/>
      <c r="AD312" s="310" t="s">
        <v>2996</v>
      </c>
      <c r="AE312" s="294" t="s">
        <v>2997</v>
      </c>
      <c r="AF312" s="295">
        <v>40</v>
      </c>
      <c r="AG312" s="296">
        <v>32</v>
      </c>
      <c r="AH312" s="297">
        <v>34</v>
      </c>
      <c r="AI312"/>
      <c r="AJ312" s="1954"/>
      <c r="AK312" s="310" t="s">
        <v>2998</v>
      </c>
      <c r="AL312" s="294" t="s">
        <v>2999</v>
      </c>
      <c r="AM312" s="295">
        <v>173</v>
      </c>
      <c r="AN312" s="296">
        <v>79</v>
      </c>
      <c r="AO312" s="297">
        <v>9</v>
      </c>
      <c r="AQ312" s="197">
        <v>1</v>
      </c>
    </row>
    <row r="313" spans="22:43" ht="21" customHeight="1">
      <c r="V313" s="1955"/>
      <c r="W313" s="303" t="s">
        <v>3000</v>
      </c>
      <c r="X313" s="304" t="s">
        <v>3001</v>
      </c>
      <c r="Y313" s="305">
        <v>139</v>
      </c>
      <c r="Z313" s="306">
        <v>131</v>
      </c>
      <c r="AA313" s="307">
        <v>134</v>
      </c>
      <c r="AB313"/>
      <c r="AC313" s="1956"/>
      <c r="AD313" s="299" t="s">
        <v>2813</v>
      </c>
      <c r="AE313" s="294" t="s">
        <v>3002</v>
      </c>
      <c r="AF313" s="295">
        <v>255</v>
      </c>
      <c r="AG313" s="296">
        <v>127</v>
      </c>
      <c r="AH313" s="297">
        <v>0</v>
      </c>
      <c r="AI313"/>
      <c r="AJ313" s="1957"/>
      <c r="AK313" s="299" t="s">
        <v>814</v>
      </c>
      <c r="AL313" s="294" t="s">
        <v>3003</v>
      </c>
      <c r="AM313" s="295">
        <v>160</v>
      </c>
      <c r="AN313" s="296">
        <v>82</v>
      </c>
      <c r="AO313" s="297">
        <v>45</v>
      </c>
      <c r="AQ313" s="197">
        <v>1</v>
      </c>
    </row>
    <row r="314" spans="22:43" ht="21" customHeight="1">
      <c r="V314" s="1958"/>
      <c r="W314" s="303" t="s">
        <v>3004</v>
      </c>
      <c r="X314" s="304" t="s">
        <v>3005</v>
      </c>
      <c r="Y314" s="305">
        <v>139</v>
      </c>
      <c r="Z314" s="306">
        <v>58</v>
      </c>
      <c r="AA314" s="307">
        <v>98</v>
      </c>
      <c r="AB314"/>
      <c r="AC314" s="1959"/>
      <c r="AD314" s="299" t="s">
        <v>3006</v>
      </c>
      <c r="AE314" s="294" t="s">
        <v>3002</v>
      </c>
      <c r="AF314" s="295">
        <v>255</v>
      </c>
      <c r="AG314" s="296">
        <v>140</v>
      </c>
      <c r="AH314" s="297">
        <v>0</v>
      </c>
      <c r="AI314"/>
      <c r="AJ314" s="1960"/>
      <c r="AK314" s="310" t="s">
        <v>3007</v>
      </c>
      <c r="AL314" s="294" t="s">
        <v>3008</v>
      </c>
      <c r="AM314" s="295">
        <v>158</v>
      </c>
      <c r="AN314" s="296">
        <v>71</v>
      </c>
      <c r="AO314" s="297">
        <v>50</v>
      </c>
      <c r="AQ314" s="197">
        <v>1</v>
      </c>
    </row>
    <row r="315" spans="22:43" ht="21" customHeight="1">
      <c r="V315" s="1961"/>
      <c r="W315" s="324" t="s">
        <v>3009</v>
      </c>
      <c r="X315" s="304" t="s">
        <v>3010</v>
      </c>
      <c r="Y315" s="305">
        <v>129</v>
      </c>
      <c r="Z315" s="306">
        <v>20</v>
      </c>
      <c r="AA315" s="307">
        <v>83</v>
      </c>
      <c r="AB315"/>
      <c r="AC315" s="1962"/>
      <c r="AD315" s="310" t="s">
        <v>3011</v>
      </c>
      <c r="AE315" s="294" t="s">
        <v>3012</v>
      </c>
      <c r="AF315" s="295">
        <v>193</v>
      </c>
      <c r="AG315" s="296">
        <v>182</v>
      </c>
      <c r="AH315" s="297">
        <v>179</v>
      </c>
      <c r="AI315"/>
      <c r="AJ315" s="1963"/>
      <c r="AK315" s="310" t="s">
        <v>3013</v>
      </c>
      <c r="AL315" s="294" t="s">
        <v>3014</v>
      </c>
      <c r="AM315" s="295">
        <v>153</v>
      </c>
      <c r="AN315" s="296">
        <v>81</v>
      </c>
      <c r="AO315" s="297">
        <v>43</v>
      </c>
      <c r="AQ315" s="197">
        <v>1</v>
      </c>
    </row>
    <row r="316" spans="22:43" ht="21" customHeight="1">
      <c r="V316" s="1964"/>
      <c r="W316" s="324" t="s">
        <v>3015</v>
      </c>
      <c r="X316" s="304" t="s">
        <v>3016</v>
      </c>
      <c r="Y316" s="305">
        <v>120</v>
      </c>
      <c r="Z316" s="306">
        <v>24</v>
      </c>
      <c r="AA316" s="307">
        <v>74</v>
      </c>
      <c r="AB316"/>
      <c r="AC316" s="1965"/>
      <c r="AD316" s="310" t="s">
        <v>3017</v>
      </c>
      <c r="AE316" s="294" t="s">
        <v>3018</v>
      </c>
      <c r="AF316" s="295">
        <v>253</v>
      </c>
      <c r="AG316" s="296">
        <v>148</v>
      </c>
      <c r="AH316" s="297">
        <v>63</v>
      </c>
      <c r="AI316"/>
      <c r="AJ316" s="1966"/>
      <c r="AK316" s="310" t="s">
        <v>3019</v>
      </c>
      <c r="AL316" s="294" t="s">
        <v>3020</v>
      </c>
      <c r="AM316" s="295">
        <v>157</v>
      </c>
      <c r="AN316" s="296">
        <v>62</v>
      </c>
      <c r="AO316" s="297">
        <v>12</v>
      </c>
      <c r="AQ316" s="197">
        <v>1</v>
      </c>
    </row>
    <row r="317" spans="22:43" ht="21" customHeight="1">
      <c r="V317" s="1967"/>
      <c r="W317" s="324" t="s">
        <v>3021</v>
      </c>
      <c r="X317" s="304" t="s">
        <v>3022</v>
      </c>
      <c r="Y317" s="305">
        <v>186</v>
      </c>
      <c r="Z317" s="306">
        <v>186</v>
      </c>
      <c r="AA317" s="307">
        <v>186</v>
      </c>
      <c r="AB317"/>
      <c r="AC317" s="1968"/>
      <c r="AD317" s="310" t="s">
        <v>3023</v>
      </c>
      <c r="AE317" s="294" t="s">
        <v>3024</v>
      </c>
      <c r="AF317" s="295">
        <v>248</v>
      </c>
      <c r="AG317" s="296">
        <v>142</v>
      </c>
      <c r="AH317" s="297">
        <v>85</v>
      </c>
      <c r="AI317"/>
      <c r="AJ317" s="1969"/>
      <c r="AK317" s="299" t="s">
        <v>3025</v>
      </c>
      <c r="AL317" s="294" t="s">
        <v>3026</v>
      </c>
      <c r="AM317" s="295">
        <v>139</v>
      </c>
      <c r="AN317" s="296">
        <v>87</v>
      </c>
      <c r="AO317" s="297">
        <v>66</v>
      </c>
      <c r="AQ317" s="197">
        <v>1</v>
      </c>
    </row>
    <row r="318" spans="22:43" ht="21" customHeight="1">
      <c r="V318" s="1970"/>
      <c r="W318" s="303" t="s">
        <v>3027</v>
      </c>
      <c r="X318" s="304" t="s">
        <v>3028</v>
      </c>
      <c r="Y318" s="305">
        <v>187</v>
      </c>
      <c r="Z318" s="306">
        <v>187</v>
      </c>
      <c r="AA318" s="307">
        <v>187</v>
      </c>
      <c r="AB318"/>
      <c r="AC318" s="1971"/>
      <c r="AD318" s="310" t="s">
        <v>3029</v>
      </c>
      <c r="AE318" s="294" t="s">
        <v>3030</v>
      </c>
      <c r="AF318" s="295">
        <v>254</v>
      </c>
      <c r="AG318" s="296">
        <v>195</v>
      </c>
      <c r="AH318" s="297">
        <v>172</v>
      </c>
      <c r="AI318"/>
      <c r="AJ318" s="1972"/>
      <c r="AK318" s="299" t="s">
        <v>3031</v>
      </c>
      <c r="AL318" s="294" t="s">
        <v>3032</v>
      </c>
      <c r="AM318" s="295">
        <v>139</v>
      </c>
      <c r="AN318" s="296">
        <v>76</v>
      </c>
      <c r="AO318" s="297">
        <v>57</v>
      </c>
      <c r="AQ318" s="197">
        <v>1</v>
      </c>
    </row>
    <row r="319" spans="22:43" ht="21" customHeight="1">
      <c r="V319" s="1973"/>
      <c r="W319" s="303" t="s">
        <v>3033</v>
      </c>
      <c r="X319" s="304" t="s">
        <v>3034</v>
      </c>
      <c r="Y319" s="305">
        <v>189</v>
      </c>
      <c r="Z319" s="306">
        <v>189</v>
      </c>
      <c r="AA319" s="307">
        <v>189</v>
      </c>
      <c r="AB319"/>
      <c r="AC319" s="1974"/>
      <c r="AD319" s="310" t="s">
        <v>3035</v>
      </c>
      <c r="AE319" s="294" t="s">
        <v>3036</v>
      </c>
      <c r="AF319" s="295">
        <v>234</v>
      </c>
      <c r="AG319" s="296">
        <v>227</v>
      </c>
      <c r="AH319" s="297">
        <v>225</v>
      </c>
      <c r="AI319"/>
      <c r="AJ319" s="1975"/>
      <c r="AK319" s="299" t="s">
        <v>3037</v>
      </c>
      <c r="AL319" s="294" t="s">
        <v>3038</v>
      </c>
      <c r="AM319" s="295">
        <v>139</v>
      </c>
      <c r="AN319" s="296">
        <v>62</v>
      </c>
      <c r="AO319" s="297">
        <v>47</v>
      </c>
      <c r="AQ319" s="197">
        <v>1</v>
      </c>
    </row>
    <row r="320" spans="22:43" ht="21" customHeight="1">
      <c r="V320" s="1976"/>
      <c r="W320" s="303" t="s">
        <v>3039</v>
      </c>
      <c r="X320" s="304" t="s">
        <v>3040</v>
      </c>
      <c r="Y320" s="305">
        <v>190</v>
      </c>
      <c r="Z320" s="306">
        <v>190</v>
      </c>
      <c r="AA320" s="307">
        <v>190</v>
      </c>
      <c r="AB320"/>
      <c r="AC320" s="1977"/>
      <c r="AD320" s="310" t="s">
        <v>3041</v>
      </c>
      <c r="AE320" s="294" t="s">
        <v>3042</v>
      </c>
      <c r="AF320" s="295">
        <v>253</v>
      </c>
      <c r="AG320" s="296">
        <v>233</v>
      </c>
      <c r="AH320" s="297">
        <v>224</v>
      </c>
      <c r="AI320"/>
      <c r="AJ320" s="1978"/>
      <c r="AK320" s="310" t="s">
        <v>3043</v>
      </c>
      <c r="AL320" s="294" t="s">
        <v>3044</v>
      </c>
      <c r="AM320" s="295">
        <v>141</v>
      </c>
      <c r="AN320" s="296">
        <v>64</v>
      </c>
      <c r="AO320" s="297">
        <v>36</v>
      </c>
      <c r="AQ320" s="197">
        <v>1</v>
      </c>
    </row>
    <row r="321" spans="22:43" ht="21" customHeight="1">
      <c r="V321" s="1979"/>
      <c r="W321" s="303" t="s">
        <v>3045</v>
      </c>
      <c r="X321" s="304" t="s">
        <v>3046</v>
      </c>
      <c r="Y321" s="305">
        <v>191</v>
      </c>
      <c r="Z321" s="306">
        <v>191</v>
      </c>
      <c r="AA321" s="307">
        <v>191</v>
      </c>
      <c r="AB321"/>
      <c r="AC321" s="1980"/>
      <c r="AD321" s="310" t="s">
        <v>3047</v>
      </c>
      <c r="AE321" s="294" t="s">
        <v>3048</v>
      </c>
      <c r="AF321" s="295">
        <v>199</v>
      </c>
      <c r="AG321" s="296">
        <v>173</v>
      </c>
      <c r="AH321" s="297">
        <v>163</v>
      </c>
      <c r="AI321"/>
      <c r="AJ321" s="1981"/>
      <c r="AK321" s="299" t="s">
        <v>3049</v>
      </c>
      <c r="AL321" s="294" t="s">
        <v>3050</v>
      </c>
      <c r="AM321" s="295">
        <v>139</v>
      </c>
      <c r="AN321" s="296">
        <v>54</v>
      </c>
      <c r="AO321" s="297">
        <v>38</v>
      </c>
      <c r="AQ321" s="197">
        <v>1</v>
      </c>
    </row>
    <row r="322" spans="22:43" ht="21" customHeight="1">
      <c r="V322" s="1982"/>
      <c r="W322" s="303" t="s">
        <v>3051</v>
      </c>
      <c r="X322" s="304" t="s">
        <v>3052</v>
      </c>
      <c r="Y322" s="305">
        <v>192</v>
      </c>
      <c r="Z322" s="306">
        <v>192</v>
      </c>
      <c r="AA322" s="307">
        <v>192</v>
      </c>
      <c r="AB322"/>
      <c r="AC322" s="1983"/>
      <c r="AD322" s="310" t="s">
        <v>3053</v>
      </c>
      <c r="AE322" s="294" t="s">
        <v>3054</v>
      </c>
      <c r="AF322" s="295">
        <v>243</v>
      </c>
      <c r="AG322" s="296">
        <v>132</v>
      </c>
      <c r="AH322" s="297">
        <v>0</v>
      </c>
      <c r="AI322"/>
      <c r="AJ322" s="1984"/>
      <c r="AK322" s="299" t="s">
        <v>3055</v>
      </c>
      <c r="AL322" s="294" t="s">
        <v>3050</v>
      </c>
      <c r="AM322" s="295">
        <v>139</v>
      </c>
      <c r="AN322" s="296">
        <v>71</v>
      </c>
      <c r="AO322" s="297">
        <v>38</v>
      </c>
      <c r="AQ322" s="197">
        <v>1</v>
      </c>
    </row>
    <row r="323" spans="22:43" ht="21" customHeight="1">
      <c r="V323" s="1985"/>
      <c r="W323" s="303" t="s">
        <v>3056</v>
      </c>
      <c r="X323" s="304" t="s">
        <v>3057</v>
      </c>
      <c r="Y323" s="305">
        <v>194</v>
      </c>
      <c r="Z323" s="306">
        <v>194</v>
      </c>
      <c r="AA323" s="307">
        <v>194</v>
      </c>
      <c r="AB323"/>
      <c r="AC323" s="1986"/>
      <c r="AD323" s="299" t="s">
        <v>3058</v>
      </c>
      <c r="AE323" s="294" t="s">
        <v>3059</v>
      </c>
      <c r="AF323" s="295">
        <v>219</v>
      </c>
      <c r="AG323" s="296">
        <v>147</v>
      </c>
      <c r="AH323" s="297">
        <v>112</v>
      </c>
      <c r="AI323"/>
      <c r="AJ323" s="1987"/>
      <c r="AK323" s="310" t="s">
        <v>3060</v>
      </c>
      <c r="AL323" s="294" t="s">
        <v>3061</v>
      </c>
      <c r="AM323" s="295">
        <v>136</v>
      </c>
      <c r="AN323" s="296">
        <v>66</v>
      </c>
      <c r="AO323" s="297">
        <v>29</v>
      </c>
      <c r="AQ323" s="197">
        <v>1</v>
      </c>
    </row>
    <row r="324" spans="22:43" ht="21" customHeight="1">
      <c r="V324" s="1988"/>
      <c r="W324" s="303" t="s">
        <v>3062</v>
      </c>
      <c r="X324" s="304" t="s">
        <v>3063</v>
      </c>
      <c r="Y324" s="305">
        <v>196</v>
      </c>
      <c r="Z324" s="306">
        <v>196</v>
      </c>
      <c r="AA324" s="307">
        <v>196</v>
      </c>
      <c r="AB324"/>
      <c r="AC324" s="1989"/>
      <c r="AD324" s="310" t="s">
        <v>3064</v>
      </c>
      <c r="AE324" s="294" t="s">
        <v>3065</v>
      </c>
      <c r="AF324" s="295">
        <v>237</v>
      </c>
      <c r="AG324" s="296">
        <v>135</v>
      </c>
      <c r="AH324" s="297">
        <v>45</v>
      </c>
      <c r="AI324"/>
      <c r="AJ324" s="1990"/>
      <c r="AK324" s="310" t="s">
        <v>3066</v>
      </c>
      <c r="AL324" s="294" t="s">
        <v>3067</v>
      </c>
      <c r="AM324" s="295">
        <v>136</v>
      </c>
      <c r="AN324" s="296">
        <v>45</v>
      </c>
      <c r="AO324" s="297">
        <v>23</v>
      </c>
      <c r="AQ324" s="197">
        <v>1</v>
      </c>
    </row>
    <row r="325" spans="22:43" ht="21" customHeight="1">
      <c r="V325" s="1991"/>
      <c r="W325" s="303" t="s">
        <v>3068</v>
      </c>
      <c r="X325" s="304" t="s">
        <v>3069</v>
      </c>
      <c r="Y325" s="305">
        <v>199</v>
      </c>
      <c r="Z325" s="306">
        <v>199</v>
      </c>
      <c r="AA325" s="307">
        <v>199</v>
      </c>
      <c r="AB325"/>
      <c r="AC325" s="1992"/>
      <c r="AD325" s="299" t="s">
        <v>3070</v>
      </c>
      <c r="AE325" s="294" t="s">
        <v>3071</v>
      </c>
      <c r="AF325" s="295">
        <v>238</v>
      </c>
      <c r="AG325" s="296">
        <v>118</v>
      </c>
      <c r="AH325" s="297">
        <v>0</v>
      </c>
      <c r="AI325"/>
      <c r="AJ325" s="1993"/>
      <c r="AK325" s="310" t="s">
        <v>3072</v>
      </c>
      <c r="AL325" s="294" t="s">
        <v>3073</v>
      </c>
      <c r="AM325" s="295">
        <v>132</v>
      </c>
      <c r="AN325" s="296">
        <v>46</v>
      </c>
      <c r="AO325" s="297">
        <v>27</v>
      </c>
      <c r="AQ325" s="197">
        <v>1</v>
      </c>
    </row>
    <row r="326" spans="22:43" ht="21" customHeight="1">
      <c r="V326" s="1994"/>
      <c r="W326" s="303" t="s">
        <v>3074</v>
      </c>
      <c r="X326" s="304" t="s">
        <v>3075</v>
      </c>
      <c r="Y326" s="305">
        <v>201</v>
      </c>
      <c r="Z326" s="306">
        <v>201</v>
      </c>
      <c r="AA326" s="307">
        <v>201</v>
      </c>
      <c r="AB326"/>
      <c r="AC326" s="1995"/>
      <c r="AD326" s="310" t="s">
        <v>3076</v>
      </c>
      <c r="AE326" s="294" t="s">
        <v>3077</v>
      </c>
      <c r="AF326" s="295">
        <v>237</v>
      </c>
      <c r="AG326" s="296">
        <v>127</v>
      </c>
      <c r="AH326" s="297">
        <v>16</v>
      </c>
      <c r="AI326"/>
      <c r="AJ326" s="1996"/>
      <c r="AK326" s="310" t="s">
        <v>3078</v>
      </c>
      <c r="AL326" s="294" t="s">
        <v>3079</v>
      </c>
      <c r="AM326" s="295">
        <v>121</v>
      </c>
      <c r="AN326" s="296">
        <v>68</v>
      </c>
      <c r="AO326" s="297">
        <v>59</v>
      </c>
      <c r="AQ326" s="197">
        <v>1</v>
      </c>
    </row>
    <row r="327" spans="22:43" ht="21" customHeight="1">
      <c r="V327" s="1997"/>
      <c r="W327" s="324" t="s">
        <v>3080</v>
      </c>
      <c r="X327" s="304" t="s">
        <v>3081</v>
      </c>
      <c r="Y327" s="305">
        <v>204</v>
      </c>
      <c r="Z327" s="306">
        <v>204</v>
      </c>
      <c r="AA327" s="307">
        <v>204</v>
      </c>
      <c r="AB327"/>
      <c r="AC327" s="1998"/>
      <c r="AD327" s="299" t="s">
        <v>3082</v>
      </c>
      <c r="AE327" s="294" t="s">
        <v>3083</v>
      </c>
      <c r="AF327" s="295">
        <v>209</v>
      </c>
      <c r="AG327" s="296">
        <v>146</v>
      </c>
      <c r="AH327" s="297">
        <v>117</v>
      </c>
      <c r="AI327"/>
      <c r="AJ327" s="1999"/>
      <c r="AK327" s="310" t="s">
        <v>3084</v>
      </c>
      <c r="AL327" s="294" t="s">
        <v>3085</v>
      </c>
      <c r="AM327" s="295">
        <v>126</v>
      </c>
      <c r="AN327" s="296">
        <v>51</v>
      </c>
      <c r="AO327" s="297">
        <v>0</v>
      </c>
      <c r="AQ327" s="197">
        <v>1</v>
      </c>
    </row>
    <row r="328" spans="22:43" ht="21" customHeight="1">
      <c r="V328" s="2000"/>
      <c r="W328" s="303" t="s">
        <v>3086</v>
      </c>
      <c r="X328" s="304" t="s">
        <v>3087</v>
      </c>
      <c r="Y328" s="305">
        <v>205</v>
      </c>
      <c r="Z328" s="306">
        <v>205</v>
      </c>
      <c r="AA328" s="307">
        <v>205</v>
      </c>
      <c r="AB328"/>
      <c r="AC328" s="2001"/>
      <c r="AD328" s="310" t="s">
        <v>3088</v>
      </c>
      <c r="AE328" s="294" t="s">
        <v>3089</v>
      </c>
      <c r="AF328" s="295">
        <v>230</v>
      </c>
      <c r="AG328" s="296">
        <v>126</v>
      </c>
      <c r="AH328" s="297">
        <v>48</v>
      </c>
      <c r="AI328"/>
      <c r="AJ328" s="2002"/>
      <c r="AK328" s="310" t="s">
        <v>3090</v>
      </c>
      <c r="AL328" s="294" t="s">
        <v>3091</v>
      </c>
      <c r="AM328" s="295">
        <v>103</v>
      </c>
      <c r="AN328" s="296">
        <v>76</v>
      </c>
      <c r="AO328" s="297">
        <v>71</v>
      </c>
      <c r="AQ328" s="197">
        <v>1</v>
      </c>
    </row>
    <row r="329" spans="22:43" ht="21" customHeight="1">
      <c r="V329" s="2003"/>
      <c r="W329" s="324" t="s">
        <v>3092</v>
      </c>
      <c r="X329" s="304" t="s">
        <v>3093</v>
      </c>
      <c r="Y329" s="305">
        <v>206</v>
      </c>
      <c r="Z329" s="306">
        <v>206</v>
      </c>
      <c r="AA329" s="307">
        <v>206</v>
      </c>
      <c r="AB329"/>
      <c r="AC329" s="2004"/>
      <c r="AD329" s="310" t="s">
        <v>3094</v>
      </c>
      <c r="AE329" s="294" t="s">
        <v>3095</v>
      </c>
      <c r="AF329" s="295">
        <v>217</v>
      </c>
      <c r="AG329" s="296">
        <v>144</v>
      </c>
      <c r="AH329" s="297">
        <v>88</v>
      </c>
      <c r="AI329"/>
      <c r="AJ329" s="2005"/>
      <c r="AK329" s="310" t="s">
        <v>3096</v>
      </c>
      <c r="AL329" s="294" t="s">
        <v>3097</v>
      </c>
      <c r="AM329" s="295">
        <v>91</v>
      </c>
      <c r="AN329" s="296">
        <v>80</v>
      </c>
      <c r="AO329" s="297">
        <v>79</v>
      </c>
      <c r="AQ329" s="197">
        <v>1</v>
      </c>
    </row>
    <row r="330" spans="22:43" ht="21" customHeight="1">
      <c r="V330" s="2006"/>
      <c r="W330" s="303" t="s">
        <v>3098</v>
      </c>
      <c r="X330" s="304" t="s">
        <v>3099</v>
      </c>
      <c r="Y330" s="305">
        <v>207</v>
      </c>
      <c r="Z330" s="306">
        <v>207</v>
      </c>
      <c r="AA330" s="307">
        <v>207</v>
      </c>
      <c r="AB330"/>
      <c r="AC330" s="2007"/>
      <c r="AD330" s="310" t="s">
        <v>3100</v>
      </c>
      <c r="AE330" s="294" t="s">
        <v>3101</v>
      </c>
      <c r="AF330" s="295">
        <v>223</v>
      </c>
      <c r="AG330" s="296">
        <v>109</v>
      </c>
      <c r="AH330" s="297">
        <v>20</v>
      </c>
      <c r="AI330"/>
      <c r="AJ330" s="2008"/>
      <c r="AK330" s="310" t="s">
        <v>3102</v>
      </c>
      <c r="AL330" s="294" t="s">
        <v>3103</v>
      </c>
      <c r="AM330" s="295">
        <v>112</v>
      </c>
      <c r="AN330" s="296">
        <v>53</v>
      </c>
      <c r="AO330" s="297">
        <v>22</v>
      </c>
      <c r="AQ330" s="197">
        <v>1</v>
      </c>
    </row>
    <row r="331" spans="22:43" ht="21" customHeight="1">
      <c r="V331" s="2009"/>
      <c r="W331" s="303" t="s">
        <v>3104</v>
      </c>
      <c r="X331" s="304" t="s">
        <v>3105</v>
      </c>
      <c r="Y331" s="305">
        <v>209</v>
      </c>
      <c r="Z331" s="306">
        <v>209</v>
      </c>
      <c r="AA331" s="307">
        <v>209</v>
      </c>
      <c r="AB331"/>
      <c r="AC331" s="2010"/>
      <c r="AD331" s="299" t="s">
        <v>3106</v>
      </c>
      <c r="AE331" s="294" t="s">
        <v>3107</v>
      </c>
      <c r="AF331" s="295">
        <v>210</v>
      </c>
      <c r="AG331" s="296">
        <v>105</v>
      </c>
      <c r="AH331" s="297">
        <v>30</v>
      </c>
      <c r="AI331"/>
      <c r="AJ331" s="2011"/>
      <c r="AK331" s="310" t="s">
        <v>3108</v>
      </c>
      <c r="AL331" s="294" t="s">
        <v>3109</v>
      </c>
      <c r="AM331" s="295">
        <v>67</v>
      </c>
      <c r="AN331" s="296">
        <v>48</v>
      </c>
      <c r="AO331" s="297">
        <v>46</v>
      </c>
      <c r="AQ331" s="197">
        <v>1</v>
      </c>
    </row>
    <row r="332" spans="22:43" ht="21" customHeight="1">
      <c r="V332" s="2012"/>
      <c r="W332" s="303" t="s">
        <v>3110</v>
      </c>
      <c r="X332" s="304" t="s">
        <v>3111</v>
      </c>
      <c r="Y332" s="305">
        <v>211</v>
      </c>
      <c r="Z332" s="306">
        <v>211</v>
      </c>
      <c r="AA332" s="307">
        <v>211</v>
      </c>
      <c r="AB332"/>
      <c r="AC332" s="2013"/>
      <c r="AD332" s="299" t="s">
        <v>2490</v>
      </c>
      <c r="AE332" s="294" t="s">
        <v>3112</v>
      </c>
      <c r="AF332" s="295">
        <v>205</v>
      </c>
      <c r="AG332" s="296">
        <v>127</v>
      </c>
      <c r="AH332" s="297">
        <v>50</v>
      </c>
      <c r="AI332"/>
      <c r="AJ332" s="2014"/>
      <c r="AK332" s="310" t="s">
        <v>3113</v>
      </c>
      <c r="AL332" s="294" t="s">
        <v>3114</v>
      </c>
      <c r="AM332" s="295">
        <v>0</v>
      </c>
      <c r="AN332" s="296">
        <v>255</v>
      </c>
      <c r="AO332" s="297">
        <v>0</v>
      </c>
      <c r="AQ332" s="197">
        <v>1</v>
      </c>
    </row>
    <row r="333" spans="22:43" ht="21" customHeight="1">
      <c r="V333" s="2015"/>
      <c r="W333" s="303" t="s">
        <v>3115</v>
      </c>
      <c r="X333" s="304" t="s">
        <v>3116</v>
      </c>
      <c r="Y333" s="305">
        <v>212</v>
      </c>
      <c r="Z333" s="306">
        <v>212</v>
      </c>
      <c r="AA333" s="307">
        <v>212</v>
      </c>
      <c r="AB333"/>
      <c r="AC333" s="2016"/>
      <c r="AD333" s="299" t="s">
        <v>3117</v>
      </c>
      <c r="AE333" s="294" t="s">
        <v>3118</v>
      </c>
      <c r="AF333" s="295">
        <v>205</v>
      </c>
      <c r="AG333" s="296">
        <v>102</v>
      </c>
      <c r="AH333" s="297">
        <v>29</v>
      </c>
      <c r="AI333"/>
      <c r="AJ333" s="2017"/>
      <c r="AK333" s="310" t="s">
        <v>3119</v>
      </c>
      <c r="AL333" s="294" t="s">
        <v>3120</v>
      </c>
      <c r="AM333" s="295">
        <v>135</v>
      </c>
      <c r="AN333" s="296">
        <v>233</v>
      </c>
      <c r="AO333" s="297">
        <v>144</v>
      </c>
      <c r="AQ333" s="197">
        <v>1</v>
      </c>
    </row>
    <row r="334" spans="22:43" ht="21" customHeight="1">
      <c r="V334" s="2018"/>
      <c r="W334" s="303" t="s">
        <v>3121</v>
      </c>
      <c r="X334" s="304" t="s">
        <v>3122</v>
      </c>
      <c r="Y334" s="305">
        <v>214</v>
      </c>
      <c r="Z334" s="306">
        <v>214</v>
      </c>
      <c r="AA334" s="307">
        <v>214</v>
      </c>
      <c r="AB334"/>
      <c r="AC334" s="2019"/>
      <c r="AD334" s="299" t="s">
        <v>3123</v>
      </c>
      <c r="AE334" s="294" t="s">
        <v>3124</v>
      </c>
      <c r="AF334" s="295">
        <v>205</v>
      </c>
      <c r="AG334" s="296">
        <v>102</v>
      </c>
      <c r="AH334" s="297">
        <v>0</v>
      </c>
      <c r="AI334"/>
      <c r="AJ334" s="2020"/>
      <c r="AK334" s="299" t="s">
        <v>3125</v>
      </c>
      <c r="AL334" s="294" t="s">
        <v>3126</v>
      </c>
      <c r="AM334" s="295">
        <v>144</v>
      </c>
      <c r="AN334" s="296">
        <v>238</v>
      </c>
      <c r="AO334" s="297">
        <v>144</v>
      </c>
      <c r="AQ334" s="197">
        <v>1</v>
      </c>
    </row>
    <row r="335" spans="22:43" ht="21" customHeight="1">
      <c r="V335" s="2021"/>
      <c r="W335" s="303" t="s">
        <v>3127</v>
      </c>
      <c r="X335" s="304" t="s">
        <v>3128</v>
      </c>
      <c r="Y335" s="305">
        <v>217</v>
      </c>
      <c r="Z335" s="306">
        <v>217</v>
      </c>
      <c r="AA335" s="307">
        <v>217</v>
      </c>
      <c r="AB335"/>
      <c r="AC335" s="2022"/>
      <c r="AD335" s="310" t="s">
        <v>3129</v>
      </c>
      <c r="AE335" s="294" t="s">
        <v>3130</v>
      </c>
      <c r="AF335" s="295">
        <v>190</v>
      </c>
      <c r="AG335" s="296">
        <v>101</v>
      </c>
      <c r="AH335" s="297">
        <v>22</v>
      </c>
      <c r="AI335"/>
      <c r="AJ335" s="2023"/>
      <c r="AK335" s="299" t="s">
        <v>3131</v>
      </c>
      <c r="AL335" s="294" t="s">
        <v>3132</v>
      </c>
      <c r="AM335" s="295">
        <v>193</v>
      </c>
      <c r="AN335" s="296">
        <v>205</v>
      </c>
      <c r="AO335" s="297">
        <v>193</v>
      </c>
      <c r="AQ335" s="197">
        <v>1</v>
      </c>
    </row>
    <row r="336" spans="22:43" ht="21" customHeight="1">
      <c r="V336" s="2024"/>
      <c r="W336" s="303" t="s">
        <v>3133</v>
      </c>
      <c r="X336" s="304" t="s">
        <v>3134</v>
      </c>
      <c r="Y336" s="305">
        <v>219</v>
      </c>
      <c r="Z336" s="306">
        <v>219</v>
      </c>
      <c r="AA336" s="307">
        <v>219</v>
      </c>
      <c r="AB336"/>
      <c r="AC336" s="2025"/>
      <c r="AD336" s="299" t="s">
        <v>3135</v>
      </c>
      <c r="AE336" s="294" t="s">
        <v>3136</v>
      </c>
      <c r="AF336" s="295">
        <v>184</v>
      </c>
      <c r="AG336" s="296">
        <v>115</v>
      </c>
      <c r="AH336" s="297">
        <v>51</v>
      </c>
      <c r="AI336"/>
      <c r="AJ336" s="2026"/>
      <c r="AK336" s="299" t="s">
        <v>3137</v>
      </c>
      <c r="AL336" s="294" t="s">
        <v>3138</v>
      </c>
      <c r="AM336" s="295">
        <v>152</v>
      </c>
      <c r="AN336" s="296">
        <v>251</v>
      </c>
      <c r="AO336" s="297">
        <v>152</v>
      </c>
      <c r="AQ336" s="197">
        <v>1</v>
      </c>
    </row>
    <row r="337" spans="22:43" ht="21" customHeight="1">
      <c r="V337" s="2027"/>
      <c r="W337" s="303" t="s">
        <v>3139</v>
      </c>
      <c r="X337" s="304" t="s">
        <v>3140</v>
      </c>
      <c r="Y337" s="305">
        <v>220</v>
      </c>
      <c r="Z337" s="306">
        <v>220</v>
      </c>
      <c r="AA337" s="307">
        <v>220</v>
      </c>
      <c r="AB337"/>
      <c r="AC337" s="2028"/>
      <c r="AD337" s="310" t="s">
        <v>3141</v>
      </c>
      <c r="AE337" s="294" t="s">
        <v>3142</v>
      </c>
      <c r="AF337" s="295">
        <v>151</v>
      </c>
      <c r="AG337" s="296">
        <v>127</v>
      </c>
      <c r="AH337" s="297">
        <v>115</v>
      </c>
      <c r="AI337"/>
      <c r="AJ337" s="2029"/>
      <c r="AK337" s="299" t="s">
        <v>3143</v>
      </c>
      <c r="AL337" s="294" t="s">
        <v>3144</v>
      </c>
      <c r="AM337" s="295">
        <v>180</v>
      </c>
      <c r="AN337" s="296">
        <v>238</v>
      </c>
      <c r="AO337" s="297">
        <v>180</v>
      </c>
      <c r="AQ337" s="197">
        <v>1</v>
      </c>
    </row>
    <row r="338" spans="22:43" ht="21" customHeight="1">
      <c r="V338" s="2030"/>
      <c r="W338" s="303" t="s">
        <v>3145</v>
      </c>
      <c r="X338" s="304" t="s">
        <v>3146</v>
      </c>
      <c r="Y338" s="305">
        <v>221</v>
      </c>
      <c r="Z338" s="306">
        <v>221</v>
      </c>
      <c r="AA338" s="307">
        <v>221</v>
      </c>
      <c r="AB338"/>
      <c r="AC338" s="2031"/>
      <c r="AD338" s="310" t="s">
        <v>3147</v>
      </c>
      <c r="AE338" s="294" t="s">
        <v>3148</v>
      </c>
      <c r="AF338" s="295">
        <v>174</v>
      </c>
      <c r="AG338" s="296">
        <v>105</v>
      </c>
      <c r="AH338" s="297">
        <v>56</v>
      </c>
      <c r="AI338"/>
      <c r="AJ338" s="2032"/>
      <c r="AK338" s="299" t="s">
        <v>3149</v>
      </c>
      <c r="AL338" s="294" t="s">
        <v>3150</v>
      </c>
      <c r="AM338" s="295">
        <v>154</v>
      </c>
      <c r="AN338" s="296">
        <v>255</v>
      </c>
      <c r="AO338" s="297">
        <v>154</v>
      </c>
      <c r="AQ338" s="197">
        <v>1</v>
      </c>
    </row>
    <row r="339" spans="22:43" ht="21" customHeight="1">
      <c r="V339" s="2033"/>
      <c r="W339" s="303" t="s">
        <v>3151</v>
      </c>
      <c r="X339" s="304" t="s">
        <v>3152</v>
      </c>
      <c r="Y339" s="305">
        <v>222</v>
      </c>
      <c r="Z339" s="306">
        <v>222</v>
      </c>
      <c r="AA339" s="307">
        <v>222</v>
      </c>
      <c r="AB339"/>
      <c r="AC339" s="2034"/>
      <c r="AD339" s="310" t="s">
        <v>3153</v>
      </c>
      <c r="AE339" s="294" t="s">
        <v>3154</v>
      </c>
      <c r="AF339" s="295">
        <v>179</v>
      </c>
      <c r="AG339" s="296">
        <v>103</v>
      </c>
      <c r="AH339" s="297">
        <v>0</v>
      </c>
      <c r="AI339"/>
      <c r="AJ339" s="2035"/>
      <c r="AK339" s="299" t="s">
        <v>3155</v>
      </c>
      <c r="AL339" s="294" t="s">
        <v>3156</v>
      </c>
      <c r="AM339" s="295">
        <v>193</v>
      </c>
      <c r="AN339" s="296">
        <v>255</v>
      </c>
      <c r="AO339" s="297">
        <v>193</v>
      </c>
      <c r="AQ339" s="197">
        <v>1</v>
      </c>
    </row>
    <row r="340" spans="22:43" ht="21" customHeight="1">
      <c r="V340" s="2036"/>
      <c r="W340" s="303" t="s">
        <v>3157</v>
      </c>
      <c r="X340" s="304" t="s">
        <v>3158</v>
      </c>
      <c r="Y340" s="305">
        <v>224</v>
      </c>
      <c r="Z340" s="306">
        <v>224</v>
      </c>
      <c r="AA340" s="307">
        <v>224</v>
      </c>
      <c r="AB340"/>
      <c r="AC340" s="2037"/>
      <c r="AD340" s="310" t="s">
        <v>3159</v>
      </c>
      <c r="AE340" s="294" t="s">
        <v>3160</v>
      </c>
      <c r="AF340" s="295">
        <v>174</v>
      </c>
      <c r="AG340" s="296">
        <v>100</v>
      </c>
      <c r="AH340" s="297">
        <v>45</v>
      </c>
      <c r="AI340"/>
      <c r="AJ340" s="2038"/>
      <c r="AK340" s="299" t="s">
        <v>3161</v>
      </c>
      <c r="AL340" s="294" t="s">
        <v>3162</v>
      </c>
      <c r="AM340" s="295">
        <v>224</v>
      </c>
      <c r="AN340" s="296">
        <v>238</v>
      </c>
      <c r="AO340" s="297">
        <v>224</v>
      </c>
      <c r="AQ340" s="197">
        <v>1</v>
      </c>
    </row>
    <row r="341" spans="22:43" ht="21" customHeight="1">
      <c r="V341" s="2039"/>
      <c r="W341" s="303" t="s">
        <v>3163</v>
      </c>
      <c r="X341" s="304" t="s">
        <v>3164</v>
      </c>
      <c r="Y341" s="305">
        <v>227</v>
      </c>
      <c r="Z341" s="306">
        <v>227</v>
      </c>
      <c r="AA341" s="307">
        <v>227</v>
      </c>
      <c r="AB341"/>
      <c r="AC341" s="2040"/>
      <c r="AD341" s="310" t="s">
        <v>3165</v>
      </c>
      <c r="AE341" s="294" t="s">
        <v>3166</v>
      </c>
      <c r="AF341" s="295">
        <v>167</v>
      </c>
      <c r="AG341" s="296">
        <v>103</v>
      </c>
      <c r="AH341" s="297">
        <v>38</v>
      </c>
      <c r="AI341"/>
      <c r="AJ341" s="2041"/>
      <c r="AK341" s="299" t="s">
        <v>3167</v>
      </c>
      <c r="AL341" s="294" t="s">
        <v>3168</v>
      </c>
      <c r="AM341" s="295">
        <v>240</v>
      </c>
      <c r="AN341" s="296">
        <v>255</v>
      </c>
      <c r="AO341" s="297">
        <v>240</v>
      </c>
      <c r="AQ341" s="197">
        <v>1</v>
      </c>
    </row>
    <row r="342" spans="22:43" ht="21" customHeight="1">
      <c r="V342" s="2042"/>
      <c r="W342" s="303" t="s">
        <v>3169</v>
      </c>
      <c r="X342" s="304" t="s">
        <v>3170</v>
      </c>
      <c r="Y342" s="305">
        <v>229</v>
      </c>
      <c r="Z342" s="306">
        <v>229</v>
      </c>
      <c r="AA342" s="307">
        <v>229</v>
      </c>
      <c r="AB342"/>
      <c r="AC342" s="2043"/>
      <c r="AD342" s="299" t="s">
        <v>3171</v>
      </c>
      <c r="AE342" s="294" t="s">
        <v>3172</v>
      </c>
      <c r="AF342" s="295">
        <v>151</v>
      </c>
      <c r="AG342" s="296">
        <v>105</v>
      </c>
      <c r="AH342" s="297">
        <v>79</v>
      </c>
      <c r="AI342"/>
      <c r="AJ342" s="2044"/>
      <c r="AK342" s="299" t="s">
        <v>3173</v>
      </c>
      <c r="AL342" s="294" t="s">
        <v>3174</v>
      </c>
      <c r="AM342" s="295">
        <v>155</v>
      </c>
      <c r="AN342" s="296">
        <v>205</v>
      </c>
      <c r="AO342" s="297">
        <v>155</v>
      </c>
      <c r="AQ342" s="197">
        <v>1</v>
      </c>
    </row>
    <row r="343" spans="22:43" ht="21" customHeight="1">
      <c r="V343" s="2045"/>
      <c r="W343" s="303" t="s">
        <v>3175</v>
      </c>
      <c r="X343" s="304" t="s">
        <v>3176</v>
      </c>
      <c r="Y343" s="305">
        <v>232</v>
      </c>
      <c r="Z343" s="306">
        <v>232</v>
      </c>
      <c r="AA343" s="307">
        <v>232</v>
      </c>
      <c r="AB343"/>
      <c r="AC343" s="2046"/>
      <c r="AD343" s="310" t="s">
        <v>3177</v>
      </c>
      <c r="AE343" s="294" t="s">
        <v>3178</v>
      </c>
      <c r="AF343" s="295">
        <v>167</v>
      </c>
      <c r="AG343" s="296">
        <v>85</v>
      </c>
      <c r="AH343" s="297">
        <v>2</v>
      </c>
      <c r="AI343"/>
      <c r="AJ343" s="2047"/>
      <c r="AK343" s="299" t="s">
        <v>3179</v>
      </c>
      <c r="AL343" s="294" t="s">
        <v>3180</v>
      </c>
      <c r="AM343" s="295">
        <v>9</v>
      </c>
      <c r="AN343" s="296">
        <v>249</v>
      </c>
      <c r="AO343" s="297">
        <v>17</v>
      </c>
      <c r="AQ343" s="197">
        <v>1</v>
      </c>
    </row>
    <row r="344" spans="22:43" ht="21" customHeight="1">
      <c r="V344" s="2048"/>
      <c r="W344" s="303" t="s">
        <v>3181</v>
      </c>
      <c r="X344" s="304" t="s">
        <v>3182</v>
      </c>
      <c r="Y344" s="305">
        <v>235</v>
      </c>
      <c r="Z344" s="306">
        <v>235</v>
      </c>
      <c r="AA344" s="307">
        <v>235</v>
      </c>
      <c r="AB344"/>
      <c r="AC344" s="2049"/>
      <c r="AD344" s="310" t="s">
        <v>3183</v>
      </c>
      <c r="AE344" s="294" t="s">
        <v>3184</v>
      </c>
      <c r="AF344" s="295">
        <v>159</v>
      </c>
      <c r="AG344" s="296">
        <v>85</v>
      </c>
      <c r="AH344" s="297">
        <v>30</v>
      </c>
      <c r="AI344"/>
      <c r="AJ344" s="2050"/>
      <c r="AK344" s="310" t="s">
        <v>3185</v>
      </c>
      <c r="AL344" s="294" t="s">
        <v>3186</v>
      </c>
      <c r="AM344" s="295">
        <v>58</v>
      </c>
      <c r="AN344" s="296">
        <v>242</v>
      </c>
      <c r="AO344" s="297">
        <v>75</v>
      </c>
      <c r="AQ344" s="197">
        <v>1</v>
      </c>
    </row>
    <row r="345" spans="22:43" ht="21" customHeight="1">
      <c r="V345" s="2051"/>
      <c r="W345" s="324" t="s">
        <v>3187</v>
      </c>
      <c r="X345" s="304" t="s">
        <v>3188</v>
      </c>
      <c r="Y345" s="305">
        <v>237</v>
      </c>
      <c r="Z345" s="306">
        <v>237</v>
      </c>
      <c r="AA345" s="307">
        <v>237</v>
      </c>
      <c r="AB345"/>
      <c r="AC345" s="2052"/>
      <c r="AD345" s="310" t="s">
        <v>3189</v>
      </c>
      <c r="AE345" s="294" t="s">
        <v>3190</v>
      </c>
      <c r="AF345" s="295">
        <v>152</v>
      </c>
      <c r="AG345" s="296">
        <v>87</v>
      </c>
      <c r="AH345" s="297">
        <v>23</v>
      </c>
      <c r="AI345"/>
      <c r="AJ345" s="2053"/>
      <c r="AK345" s="310" t="s">
        <v>3191</v>
      </c>
      <c r="AL345" s="294" t="s">
        <v>3192</v>
      </c>
      <c r="AM345" s="295">
        <v>131</v>
      </c>
      <c r="AN345" s="296">
        <v>211</v>
      </c>
      <c r="AO345" s="297">
        <v>125</v>
      </c>
      <c r="AQ345" s="197">
        <v>1</v>
      </c>
    </row>
    <row r="346" spans="22:43" ht="21" customHeight="1">
      <c r="V346" s="2054"/>
      <c r="W346" s="303" t="s">
        <v>3193</v>
      </c>
      <c r="X346" s="304" t="s">
        <v>3194</v>
      </c>
      <c r="Y346" s="305">
        <v>238</v>
      </c>
      <c r="Z346" s="306">
        <v>238</v>
      </c>
      <c r="AA346" s="307">
        <v>238</v>
      </c>
      <c r="AB346"/>
      <c r="AC346" s="2055"/>
      <c r="AD346" s="310" t="s">
        <v>3195</v>
      </c>
      <c r="AE346" s="294" t="s">
        <v>3196</v>
      </c>
      <c r="AF346" s="295">
        <v>149</v>
      </c>
      <c r="AG346" s="296">
        <v>86</v>
      </c>
      <c r="AH346" s="297">
        <v>40</v>
      </c>
      <c r="AI346"/>
      <c r="AJ346" s="2056"/>
      <c r="AK346" s="310" t="s">
        <v>3197</v>
      </c>
      <c r="AL346" s="294" t="s">
        <v>3198</v>
      </c>
      <c r="AM346" s="295">
        <v>147</v>
      </c>
      <c r="AN346" s="296">
        <v>197</v>
      </c>
      <c r="AO346" s="297">
        <v>146</v>
      </c>
      <c r="AQ346" s="197">
        <v>1</v>
      </c>
    </row>
    <row r="347" spans="22:43" ht="21" customHeight="1">
      <c r="V347" s="2057"/>
      <c r="W347" s="324" t="s">
        <v>3199</v>
      </c>
      <c r="X347" s="304" t="s">
        <v>3200</v>
      </c>
      <c r="Y347" s="305">
        <v>239</v>
      </c>
      <c r="Z347" s="306">
        <v>239</v>
      </c>
      <c r="AA347" s="307">
        <v>239</v>
      </c>
      <c r="AB347"/>
      <c r="AC347" s="2058"/>
      <c r="AD347" s="310" t="s">
        <v>3201</v>
      </c>
      <c r="AE347" s="294" t="s">
        <v>3202</v>
      </c>
      <c r="AF347" s="295">
        <v>142</v>
      </c>
      <c r="AG347" s="296">
        <v>84</v>
      </c>
      <c r="AH347" s="297">
        <v>52</v>
      </c>
      <c r="AI347"/>
      <c r="AJ347" s="2059"/>
      <c r="AK347" s="299" t="s">
        <v>3203</v>
      </c>
      <c r="AL347" s="294" t="s">
        <v>3204</v>
      </c>
      <c r="AM347" s="295">
        <v>0</v>
      </c>
      <c r="AN347" s="296">
        <v>238</v>
      </c>
      <c r="AO347" s="297">
        <v>0</v>
      </c>
      <c r="AQ347" s="197">
        <v>1</v>
      </c>
    </row>
    <row r="348" spans="22:43" ht="21" customHeight="1">
      <c r="V348" s="2060"/>
      <c r="W348" s="303" t="s">
        <v>3205</v>
      </c>
      <c r="X348" s="304" t="s">
        <v>3206</v>
      </c>
      <c r="Y348" s="305">
        <v>240</v>
      </c>
      <c r="Z348" s="306">
        <v>240</v>
      </c>
      <c r="AA348" s="307">
        <v>240</v>
      </c>
      <c r="AB348"/>
      <c r="AC348" s="2061"/>
      <c r="AD348" s="299" t="s">
        <v>3207</v>
      </c>
      <c r="AE348" s="294" t="s">
        <v>3208</v>
      </c>
      <c r="AF348" s="295">
        <v>133</v>
      </c>
      <c r="AG348" s="296">
        <v>94</v>
      </c>
      <c r="AH348" s="297">
        <v>66</v>
      </c>
      <c r="AI348"/>
      <c r="AJ348" s="2062"/>
      <c r="AK348" s="299" t="s">
        <v>3209</v>
      </c>
      <c r="AL348" s="294" t="s">
        <v>3210</v>
      </c>
      <c r="AM348" s="295">
        <v>124</v>
      </c>
      <c r="AN348" s="296">
        <v>205</v>
      </c>
      <c r="AO348" s="297">
        <v>124</v>
      </c>
      <c r="AQ348" s="197">
        <v>1</v>
      </c>
    </row>
    <row r="349" spans="22:43" ht="21" customHeight="1">
      <c r="V349" s="2063"/>
      <c r="W349" s="303" t="s">
        <v>3211</v>
      </c>
      <c r="X349" s="304" t="s">
        <v>3212</v>
      </c>
      <c r="Y349" s="305">
        <v>242</v>
      </c>
      <c r="Z349" s="306">
        <v>242</v>
      </c>
      <c r="AA349" s="307">
        <v>242</v>
      </c>
      <c r="AB349"/>
      <c r="AC349" s="2064"/>
      <c r="AD349" s="310" t="s">
        <v>3213</v>
      </c>
      <c r="AE349" s="294" t="s">
        <v>3214</v>
      </c>
      <c r="AF349" s="295">
        <v>132</v>
      </c>
      <c r="AG349" s="296">
        <v>90</v>
      </c>
      <c r="AH349" s="297">
        <v>59</v>
      </c>
      <c r="AI349"/>
      <c r="AJ349" s="2065"/>
      <c r="AK349" s="299" t="s">
        <v>3215</v>
      </c>
      <c r="AL349" s="294" t="s">
        <v>3216</v>
      </c>
      <c r="AM349" s="295">
        <v>143</v>
      </c>
      <c r="AN349" s="296">
        <v>188</v>
      </c>
      <c r="AO349" s="297">
        <v>143</v>
      </c>
      <c r="AQ349" s="197">
        <v>1</v>
      </c>
    </row>
    <row r="350" spans="22:43" ht="21" customHeight="1">
      <c r="V350" s="2066"/>
      <c r="W350" s="303" t="s">
        <v>3217</v>
      </c>
      <c r="X350" s="304" t="s">
        <v>3218</v>
      </c>
      <c r="Y350" s="305">
        <v>245</v>
      </c>
      <c r="Z350" s="306">
        <v>245</v>
      </c>
      <c r="AA350" s="307">
        <v>245</v>
      </c>
      <c r="AB350"/>
      <c r="AC350" s="2067"/>
      <c r="AD350" s="299" t="s">
        <v>3219</v>
      </c>
      <c r="AE350" s="294" t="s">
        <v>3220</v>
      </c>
      <c r="AF350" s="295">
        <v>139</v>
      </c>
      <c r="AG350" s="296">
        <v>69</v>
      </c>
      <c r="AH350" s="297">
        <v>19</v>
      </c>
      <c r="AI350"/>
      <c r="AJ350" s="2068"/>
      <c r="AK350" s="310" t="s">
        <v>3221</v>
      </c>
      <c r="AL350" s="294" t="s">
        <v>3222</v>
      </c>
      <c r="AM350" s="295">
        <v>149</v>
      </c>
      <c r="AN350" s="296">
        <v>165</v>
      </c>
      <c r="AO350" s="297">
        <v>149</v>
      </c>
      <c r="AQ350" s="197">
        <v>1</v>
      </c>
    </row>
    <row r="351" spans="22:43" ht="21" customHeight="1">
      <c r="V351" s="2069"/>
      <c r="W351" s="303" t="s">
        <v>3223</v>
      </c>
      <c r="X351" s="304" t="s">
        <v>3224</v>
      </c>
      <c r="Y351" s="305">
        <v>247</v>
      </c>
      <c r="Z351" s="306">
        <v>247</v>
      </c>
      <c r="AA351" s="307">
        <v>247</v>
      </c>
      <c r="AB351"/>
      <c r="AC351" s="2070"/>
      <c r="AD351" s="299" t="s">
        <v>3225</v>
      </c>
      <c r="AE351" s="294" t="s">
        <v>3226</v>
      </c>
      <c r="AF351" s="295">
        <v>139</v>
      </c>
      <c r="AG351" s="296">
        <v>69</v>
      </c>
      <c r="AH351" s="297">
        <v>0</v>
      </c>
      <c r="AI351"/>
      <c r="AJ351" s="2071"/>
      <c r="AK351" s="299" t="s">
        <v>3227</v>
      </c>
      <c r="AL351" s="294" t="s">
        <v>3228</v>
      </c>
      <c r="AM351" s="295">
        <v>50</v>
      </c>
      <c r="AN351" s="296">
        <v>205</v>
      </c>
      <c r="AO351" s="297">
        <v>50</v>
      </c>
      <c r="AQ351" s="197">
        <v>1</v>
      </c>
    </row>
    <row r="352" spans="22:43" ht="21" customHeight="1">
      <c r="V352" s="2072"/>
      <c r="W352" s="303" t="s">
        <v>3229</v>
      </c>
      <c r="X352" s="304" t="s">
        <v>3230</v>
      </c>
      <c r="Y352" s="305">
        <v>250</v>
      </c>
      <c r="Z352" s="306">
        <v>250</v>
      </c>
      <c r="AA352" s="307">
        <v>250</v>
      </c>
      <c r="AB352"/>
      <c r="AC352" s="2073"/>
      <c r="AD352" s="310" t="s">
        <v>3231</v>
      </c>
      <c r="AE352" s="294" t="s">
        <v>3232</v>
      </c>
      <c r="AF352" s="295">
        <v>128</v>
      </c>
      <c r="AG352" s="296">
        <v>70</v>
      </c>
      <c r="AH352" s="297">
        <v>27</v>
      </c>
      <c r="AI352"/>
      <c r="AJ352" s="2074"/>
      <c r="AK352" s="299" t="s">
        <v>3233</v>
      </c>
      <c r="AL352" s="294" t="s">
        <v>3234</v>
      </c>
      <c r="AM352" s="295">
        <v>0</v>
      </c>
      <c r="AN352" s="296">
        <v>205</v>
      </c>
      <c r="AO352" s="297">
        <v>0</v>
      </c>
      <c r="AQ352" s="197">
        <v>1</v>
      </c>
    </row>
    <row r="353" spans="22:43" ht="21" customHeight="1">
      <c r="V353" s="2075"/>
      <c r="W353" s="303" t="s">
        <v>3235</v>
      </c>
      <c r="X353" s="304" t="s">
        <v>3236</v>
      </c>
      <c r="Y353" s="305">
        <v>252</v>
      </c>
      <c r="Z353" s="306">
        <v>252</v>
      </c>
      <c r="AA353" s="307">
        <v>252</v>
      </c>
      <c r="AB353"/>
      <c r="AC353" s="2076"/>
      <c r="AD353" s="310" t="s">
        <v>3237</v>
      </c>
      <c r="AE353" s="294" t="s">
        <v>3238</v>
      </c>
      <c r="AF353" s="295">
        <v>111</v>
      </c>
      <c r="AG353" s="296">
        <v>78</v>
      </c>
      <c r="AH353" s="297">
        <v>55</v>
      </c>
      <c r="AI353"/>
      <c r="AJ353" s="2077"/>
      <c r="AK353" s="310" t="s">
        <v>3239</v>
      </c>
      <c r="AL353" s="294" t="s">
        <v>3240</v>
      </c>
      <c r="AM353" s="295">
        <v>52</v>
      </c>
      <c r="AN353" s="296">
        <v>201</v>
      </c>
      <c r="AO353" s="297">
        <v>36</v>
      </c>
      <c r="AQ353" s="197">
        <v>1</v>
      </c>
    </row>
    <row r="354" spans="22:43" ht="21" customHeight="1">
      <c r="V354" s="2078"/>
      <c r="W354" s="324" t="s">
        <v>3241</v>
      </c>
      <c r="X354" s="304" t="s">
        <v>3242</v>
      </c>
      <c r="Y354" s="305">
        <v>254</v>
      </c>
      <c r="Z354" s="306">
        <v>254</v>
      </c>
      <c r="AA354" s="307">
        <v>254</v>
      </c>
      <c r="AB354"/>
      <c r="AC354" s="2079"/>
      <c r="AD354" s="310" t="s">
        <v>3243</v>
      </c>
      <c r="AE354" s="294" t="s">
        <v>3244</v>
      </c>
      <c r="AF354" s="295">
        <v>99</v>
      </c>
      <c r="AG354" s="296">
        <v>81</v>
      </c>
      <c r="AH354" s="297">
        <v>71</v>
      </c>
      <c r="AI354"/>
      <c r="AJ354" s="2080"/>
      <c r="AK354" s="299" t="s">
        <v>3245</v>
      </c>
      <c r="AL354" s="294" t="s">
        <v>3246</v>
      </c>
      <c r="AM354" s="295">
        <v>131</v>
      </c>
      <c r="AN354" s="296">
        <v>139</v>
      </c>
      <c r="AO354" s="297">
        <v>131</v>
      </c>
      <c r="AQ354" s="197">
        <v>1</v>
      </c>
    </row>
    <row r="355" spans="22:43" ht="21" customHeight="1">
      <c r="V355" s="2081"/>
      <c r="W355" s="303" t="s">
        <v>3247</v>
      </c>
      <c r="X355" s="304" t="s">
        <v>3248</v>
      </c>
      <c r="Y355" s="305">
        <v>184</v>
      </c>
      <c r="Z355" s="306">
        <v>184</v>
      </c>
      <c r="AA355" s="307">
        <v>184</v>
      </c>
      <c r="AB355"/>
      <c r="AC355" s="2082"/>
      <c r="AD355" s="299" t="s">
        <v>3249</v>
      </c>
      <c r="AE355" s="294" t="s">
        <v>3250</v>
      </c>
      <c r="AF355" s="295">
        <v>107</v>
      </c>
      <c r="AG355" s="296">
        <v>66</v>
      </c>
      <c r="AH355" s="297">
        <v>38</v>
      </c>
      <c r="AI355"/>
      <c r="AJ355" s="2083"/>
      <c r="AK355" s="310" t="s">
        <v>3251</v>
      </c>
      <c r="AL355" s="294" t="s">
        <v>3252</v>
      </c>
      <c r="AM355" s="295">
        <v>103</v>
      </c>
      <c r="AN355" s="296">
        <v>146</v>
      </c>
      <c r="AO355" s="297">
        <v>103</v>
      </c>
      <c r="AQ355" s="197">
        <v>1</v>
      </c>
    </row>
    <row r="356" spans="22:43" ht="21" customHeight="1">
      <c r="V356" s="2084"/>
      <c r="W356" s="303" t="s">
        <v>3253</v>
      </c>
      <c r="X356" s="304" t="s">
        <v>3254</v>
      </c>
      <c r="Y356" s="305">
        <v>181</v>
      </c>
      <c r="Z356" s="306">
        <v>181</v>
      </c>
      <c r="AA356" s="307">
        <v>181</v>
      </c>
      <c r="AB356"/>
      <c r="AC356" s="2085"/>
      <c r="AD356" s="299" t="s">
        <v>3255</v>
      </c>
      <c r="AE356" s="294" t="s">
        <v>3256</v>
      </c>
      <c r="AF356" s="295">
        <v>92</v>
      </c>
      <c r="AG356" s="296">
        <v>64</v>
      </c>
      <c r="AH356" s="297">
        <v>51</v>
      </c>
      <c r="AI356"/>
      <c r="AJ356" s="2086"/>
      <c r="AK356" s="299" t="s">
        <v>3257</v>
      </c>
      <c r="AL356" s="294" t="s">
        <v>3258</v>
      </c>
      <c r="AM356" s="295">
        <v>105</v>
      </c>
      <c r="AN356" s="296">
        <v>139</v>
      </c>
      <c r="AO356" s="297">
        <v>105</v>
      </c>
      <c r="AQ356" s="197">
        <v>1</v>
      </c>
    </row>
    <row r="357" spans="22:43" ht="21" customHeight="1">
      <c r="V357" s="2087"/>
      <c r="W357" s="303" t="s">
        <v>3259</v>
      </c>
      <c r="X357" s="304" t="s">
        <v>3260</v>
      </c>
      <c r="Y357" s="305">
        <v>179</v>
      </c>
      <c r="Z357" s="306">
        <v>179</v>
      </c>
      <c r="AA357" s="307">
        <v>179</v>
      </c>
      <c r="AB357"/>
      <c r="AC357" s="2088"/>
      <c r="AD357" s="310" t="s">
        <v>3261</v>
      </c>
      <c r="AE357" s="294" t="s">
        <v>3262</v>
      </c>
      <c r="AF357" s="295">
        <v>90</v>
      </c>
      <c r="AG357" s="296">
        <v>58</v>
      </c>
      <c r="AH357" s="297">
        <v>34</v>
      </c>
      <c r="AI357"/>
      <c r="AJ357" s="2089"/>
      <c r="AK357" s="310" t="s">
        <v>3263</v>
      </c>
      <c r="AL357" s="294" t="s">
        <v>3264</v>
      </c>
      <c r="AM357" s="295">
        <v>68</v>
      </c>
      <c r="AN357" s="296">
        <v>148</v>
      </c>
      <c r="AO357" s="297">
        <v>74</v>
      </c>
      <c r="AQ357" s="197">
        <v>1</v>
      </c>
    </row>
    <row r="358" spans="22:43" ht="21" customHeight="1">
      <c r="V358" s="2090"/>
      <c r="W358" s="303" t="s">
        <v>3265</v>
      </c>
      <c r="X358" s="304" t="s">
        <v>3266</v>
      </c>
      <c r="Y358" s="305">
        <v>176</v>
      </c>
      <c r="Z358" s="306">
        <v>176</v>
      </c>
      <c r="AA358" s="307">
        <v>176</v>
      </c>
      <c r="AB358"/>
      <c r="AC358" s="2091"/>
      <c r="AD358" s="299" t="s">
        <v>3267</v>
      </c>
      <c r="AE358" s="294" t="s">
        <v>3268</v>
      </c>
      <c r="AF358" s="295">
        <v>92</v>
      </c>
      <c r="AG358" s="296">
        <v>51</v>
      </c>
      <c r="AH358" s="297">
        <v>23</v>
      </c>
      <c r="AI358"/>
      <c r="AJ358" s="2092"/>
      <c r="AK358" s="299" t="s">
        <v>3269</v>
      </c>
      <c r="AL358" s="294" t="s">
        <v>3270</v>
      </c>
      <c r="AM358" s="295">
        <v>84</v>
      </c>
      <c r="AN358" s="296">
        <v>139</v>
      </c>
      <c r="AO358" s="297">
        <v>84</v>
      </c>
      <c r="AQ358" s="197">
        <v>1</v>
      </c>
    </row>
    <row r="359" spans="22:43" ht="21" customHeight="1">
      <c r="V359" s="2093"/>
      <c r="W359" s="324" t="s">
        <v>3271</v>
      </c>
      <c r="X359" s="304" t="s">
        <v>3272</v>
      </c>
      <c r="Y359" s="305">
        <v>175</v>
      </c>
      <c r="Z359" s="306">
        <v>175</v>
      </c>
      <c r="AA359" s="307">
        <v>175</v>
      </c>
      <c r="AB359"/>
      <c r="AC359" s="2094"/>
      <c r="AD359" s="310" t="s">
        <v>3273</v>
      </c>
      <c r="AE359" s="294" t="s">
        <v>3274</v>
      </c>
      <c r="AF359" s="295">
        <v>89</v>
      </c>
      <c r="AG359" s="296">
        <v>51</v>
      </c>
      <c r="AH359" s="297">
        <v>25</v>
      </c>
      <c r="AI359"/>
      <c r="AJ359" s="2095"/>
      <c r="AK359" s="310" t="s">
        <v>3275</v>
      </c>
      <c r="AL359" s="294" t="s">
        <v>3276</v>
      </c>
      <c r="AM359" s="295">
        <v>20</v>
      </c>
      <c r="AN359" s="296">
        <v>148</v>
      </c>
      <c r="AO359" s="297">
        <v>20</v>
      </c>
      <c r="AQ359" s="197">
        <v>1</v>
      </c>
    </row>
    <row r="360" spans="22:43" ht="21" customHeight="1">
      <c r="V360" s="2096"/>
      <c r="W360" s="303" t="s">
        <v>3277</v>
      </c>
      <c r="X360" s="304" t="s">
        <v>3278</v>
      </c>
      <c r="Y360" s="305">
        <v>173</v>
      </c>
      <c r="Z360" s="306">
        <v>173</v>
      </c>
      <c r="AA360" s="307">
        <v>173</v>
      </c>
      <c r="AB360"/>
      <c r="AC360" s="2097"/>
      <c r="AD360" s="310" t="s">
        <v>3279</v>
      </c>
      <c r="AE360" s="294" t="s">
        <v>3280</v>
      </c>
      <c r="AF360" s="295">
        <v>88</v>
      </c>
      <c r="AG360" s="296">
        <v>41</v>
      </c>
      <c r="AH360" s="297">
        <v>0</v>
      </c>
      <c r="AI360"/>
      <c r="AJ360" s="2098"/>
      <c r="AK360" s="310" t="s">
        <v>3281</v>
      </c>
      <c r="AL360" s="294" t="s">
        <v>3282</v>
      </c>
      <c r="AM360" s="295">
        <v>35</v>
      </c>
      <c r="AN360" s="296">
        <v>142</v>
      </c>
      <c r="AO360" s="297">
        <v>35</v>
      </c>
      <c r="AQ360" s="197">
        <v>1</v>
      </c>
    </row>
    <row r="361" spans="22:43" ht="21" customHeight="1">
      <c r="V361" s="2099"/>
      <c r="W361" s="303" t="s">
        <v>3283</v>
      </c>
      <c r="X361" s="304" t="s">
        <v>3284</v>
      </c>
      <c r="Y361" s="305">
        <v>171</v>
      </c>
      <c r="Z361" s="306">
        <v>171</v>
      </c>
      <c r="AA361" s="307">
        <v>171</v>
      </c>
      <c r="AB361"/>
      <c r="AC361" s="2100"/>
      <c r="AD361" s="310" t="s">
        <v>3285</v>
      </c>
      <c r="AE361" s="294" t="s">
        <v>3286</v>
      </c>
      <c r="AF361" s="295">
        <v>62</v>
      </c>
      <c r="AG361" s="296">
        <v>50</v>
      </c>
      <c r="AH361" s="297">
        <v>44</v>
      </c>
      <c r="AI361"/>
      <c r="AJ361" s="2101"/>
      <c r="AK361" s="299" t="s">
        <v>3287</v>
      </c>
      <c r="AL361" s="294" t="s">
        <v>3288</v>
      </c>
      <c r="AM361" s="295">
        <v>34</v>
      </c>
      <c r="AN361" s="296">
        <v>139</v>
      </c>
      <c r="AO361" s="297">
        <v>34</v>
      </c>
      <c r="AQ361" s="197">
        <v>1</v>
      </c>
    </row>
    <row r="362" spans="22:43" ht="21" customHeight="1">
      <c r="V362" s="2102"/>
      <c r="W362" s="303" t="s">
        <v>3289</v>
      </c>
      <c r="X362" s="304" t="s">
        <v>3290</v>
      </c>
      <c r="Y362" s="305">
        <v>168</v>
      </c>
      <c r="Z362" s="306">
        <v>168</v>
      </c>
      <c r="AA362" s="307">
        <v>168</v>
      </c>
      <c r="AB362"/>
      <c r="AC362" s="2103"/>
      <c r="AD362" s="310" t="s">
        <v>3291</v>
      </c>
      <c r="AE362" s="294" t="s">
        <v>3292</v>
      </c>
      <c r="AF362" s="295">
        <v>66</v>
      </c>
      <c r="AG362" s="296">
        <v>37</v>
      </c>
      <c r="AH362" s="297">
        <v>24</v>
      </c>
      <c r="AI362"/>
      <c r="AJ362" s="2104"/>
      <c r="AK362" s="299" t="s">
        <v>3293</v>
      </c>
      <c r="AL362" s="294" t="s">
        <v>3294</v>
      </c>
      <c r="AM362" s="295">
        <v>0</v>
      </c>
      <c r="AN362" s="296">
        <v>139</v>
      </c>
      <c r="AO362" s="297">
        <v>0</v>
      </c>
      <c r="AQ362" s="197">
        <v>1</v>
      </c>
    </row>
    <row r="363" spans="22:43" ht="21" customHeight="1">
      <c r="V363" s="2105"/>
      <c r="W363" s="303" t="s">
        <v>3295</v>
      </c>
      <c r="X363" s="304" t="s">
        <v>3296</v>
      </c>
      <c r="Y363" s="305">
        <v>166</v>
      </c>
      <c r="Z363" s="306">
        <v>166</v>
      </c>
      <c r="AA363" s="307">
        <v>166</v>
      </c>
      <c r="AB363"/>
      <c r="AC363" s="2106"/>
      <c r="AD363" s="310" t="s">
        <v>3297</v>
      </c>
      <c r="AE363" s="294" t="s">
        <v>3298</v>
      </c>
      <c r="AF363" s="295">
        <v>63</v>
      </c>
      <c r="AG363" s="296">
        <v>34</v>
      </c>
      <c r="AH363" s="297">
        <v>4</v>
      </c>
      <c r="AI363"/>
      <c r="AJ363" s="2107"/>
      <c r="AK363" s="299" t="s">
        <v>3299</v>
      </c>
      <c r="AL363" s="294" t="s">
        <v>3300</v>
      </c>
      <c r="AM363" s="295">
        <v>0</v>
      </c>
      <c r="AN363" s="296">
        <v>128</v>
      </c>
      <c r="AO363" s="297">
        <v>0</v>
      </c>
      <c r="AQ363" s="197">
        <v>1</v>
      </c>
    </row>
    <row r="364" spans="22:43" ht="21" customHeight="1">
      <c r="V364" s="2108"/>
      <c r="W364" s="303" t="s">
        <v>3301</v>
      </c>
      <c r="X364" s="304" t="s">
        <v>3302</v>
      </c>
      <c r="Y364" s="305">
        <v>163</v>
      </c>
      <c r="Z364" s="306">
        <v>163</v>
      </c>
      <c r="AA364" s="307">
        <v>163</v>
      </c>
      <c r="AB364"/>
      <c r="AC364" s="2109"/>
      <c r="AD364" s="310" t="s">
        <v>3303</v>
      </c>
      <c r="AE364" s="294" t="s">
        <v>3304</v>
      </c>
      <c r="AF364" s="295">
        <v>40</v>
      </c>
      <c r="AG364" s="296">
        <v>32</v>
      </c>
      <c r="AH364" s="297">
        <v>28</v>
      </c>
      <c r="AI364"/>
      <c r="AJ364" s="2110"/>
      <c r="AK364" s="299" t="s">
        <v>3305</v>
      </c>
      <c r="AL364" s="294" t="s">
        <v>3306</v>
      </c>
      <c r="AM364" s="295">
        <v>66</v>
      </c>
      <c r="AN364" s="296">
        <v>111</v>
      </c>
      <c r="AO364" s="297">
        <v>66</v>
      </c>
      <c r="AQ364" s="197">
        <v>1</v>
      </c>
    </row>
    <row r="365" spans="22:43" ht="21" customHeight="1">
      <c r="V365" s="2111"/>
      <c r="W365" s="303" t="s">
        <v>3307</v>
      </c>
      <c r="X365" s="304" t="s">
        <v>3308</v>
      </c>
      <c r="Y365" s="305">
        <v>161</v>
      </c>
      <c r="Z365" s="306">
        <v>161</v>
      </c>
      <c r="AA365" s="307">
        <v>161</v>
      </c>
      <c r="AB365"/>
      <c r="AC365" s="2112"/>
      <c r="AD365" s="310" t="s">
        <v>3309</v>
      </c>
      <c r="AE365" s="294" t="s">
        <v>3310</v>
      </c>
      <c r="AF365" s="295">
        <v>47</v>
      </c>
      <c r="AG365" s="296">
        <v>27</v>
      </c>
      <c r="AH365" s="297">
        <v>12</v>
      </c>
      <c r="AI365"/>
      <c r="AJ365" s="2113"/>
      <c r="AK365" s="310" t="s">
        <v>3311</v>
      </c>
      <c r="AL365" s="294" t="s">
        <v>3312</v>
      </c>
      <c r="AM365" s="295">
        <v>34</v>
      </c>
      <c r="AN365" s="296">
        <v>120</v>
      </c>
      <c r="AO365" s="297">
        <v>15</v>
      </c>
      <c r="AQ365" s="197">
        <v>1</v>
      </c>
    </row>
    <row r="366" spans="22:43" ht="21" customHeight="1">
      <c r="V366" s="2114"/>
      <c r="W366" s="324" t="s">
        <v>3313</v>
      </c>
      <c r="X366" s="304" t="s">
        <v>3314</v>
      </c>
      <c r="Y366" s="305">
        <v>158</v>
      </c>
      <c r="Z366" s="306">
        <v>158</v>
      </c>
      <c r="AA366" s="307">
        <v>158</v>
      </c>
      <c r="AB366"/>
      <c r="AC366" s="2115"/>
      <c r="AD366" s="299" t="s">
        <v>3315</v>
      </c>
      <c r="AE366" s="294" t="s">
        <v>3316</v>
      </c>
      <c r="AF366" s="295">
        <v>127</v>
      </c>
      <c r="AG366" s="296">
        <v>255</v>
      </c>
      <c r="AH366" s="297">
        <v>0</v>
      </c>
      <c r="AI366"/>
      <c r="AJ366" s="2116"/>
      <c r="AK366" s="310" t="s">
        <v>3317</v>
      </c>
      <c r="AL366" s="294" t="s">
        <v>3318</v>
      </c>
      <c r="AM366" s="295">
        <v>9</v>
      </c>
      <c r="AN366" s="296">
        <v>106</v>
      </c>
      <c r="AO366" s="297">
        <v>9</v>
      </c>
      <c r="AQ366" s="197">
        <v>1</v>
      </c>
    </row>
    <row r="367" spans="22:43" ht="21" customHeight="1">
      <c r="V367" s="2117"/>
      <c r="W367" s="303" t="s">
        <v>3319</v>
      </c>
      <c r="X367" s="304" t="s">
        <v>3320</v>
      </c>
      <c r="Y367" s="305">
        <v>156</v>
      </c>
      <c r="Z367" s="306">
        <v>156</v>
      </c>
      <c r="AA367" s="307">
        <v>156</v>
      </c>
      <c r="AB367"/>
      <c r="AC367" s="2118"/>
      <c r="AD367" s="299" t="s">
        <v>3321</v>
      </c>
      <c r="AE367" s="294" t="s">
        <v>3322</v>
      </c>
      <c r="AF367" s="295">
        <v>124</v>
      </c>
      <c r="AG367" s="296">
        <v>252</v>
      </c>
      <c r="AH367" s="297">
        <v>0</v>
      </c>
      <c r="AI367"/>
      <c r="AJ367" s="2119"/>
      <c r="AK367" s="299" t="s">
        <v>3323</v>
      </c>
      <c r="AL367" s="294" t="s">
        <v>3324</v>
      </c>
      <c r="AM367" s="295">
        <v>0</v>
      </c>
      <c r="AN367" s="296">
        <v>100</v>
      </c>
      <c r="AO367" s="297">
        <v>0</v>
      </c>
      <c r="AQ367" s="197">
        <v>1</v>
      </c>
    </row>
    <row r="368" spans="22:43" ht="21" customHeight="1">
      <c r="V368" s="2120"/>
      <c r="W368" s="303" t="s">
        <v>3325</v>
      </c>
      <c r="X368" s="304" t="s">
        <v>3326</v>
      </c>
      <c r="Y368" s="305">
        <v>153</v>
      </c>
      <c r="Z368" s="306">
        <v>153</v>
      </c>
      <c r="AA368" s="307">
        <v>153</v>
      </c>
      <c r="AB368"/>
      <c r="AC368" s="2121"/>
      <c r="AD368" s="299" t="s">
        <v>3327</v>
      </c>
      <c r="AE368" s="294" t="s">
        <v>3328</v>
      </c>
      <c r="AF368" s="295">
        <v>118</v>
      </c>
      <c r="AG368" s="296">
        <v>238</v>
      </c>
      <c r="AH368" s="297">
        <v>0</v>
      </c>
      <c r="AI368"/>
      <c r="AJ368" s="2122"/>
      <c r="AK368" s="299" t="s">
        <v>3323</v>
      </c>
      <c r="AL368" s="294" t="s">
        <v>3329</v>
      </c>
      <c r="AM368" s="295">
        <v>47</v>
      </c>
      <c r="AN368" s="296">
        <v>79</v>
      </c>
      <c r="AO368" s="297">
        <v>47</v>
      </c>
      <c r="AQ368" s="197">
        <v>1</v>
      </c>
    </row>
    <row r="369" spans="22:43" ht="21" customHeight="1">
      <c r="V369" s="2123"/>
      <c r="W369" s="303" t="s">
        <v>3330</v>
      </c>
      <c r="X369" s="304" t="s">
        <v>3331</v>
      </c>
      <c r="Y369" s="305">
        <v>150</v>
      </c>
      <c r="Z369" s="306">
        <v>150</v>
      </c>
      <c r="AA369" s="307">
        <v>150</v>
      </c>
      <c r="AB369"/>
      <c r="AC369" s="2124"/>
      <c r="AD369" s="310" t="s">
        <v>3332</v>
      </c>
      <c r="AE369" s="294" t="s">
        <v>3333</v>
      </c>
      <c r="AF369" s="295">
        <v>127</v>
      </c>
      <c r="AG369" s="296">
        <v>221</v>
      </c>
      <c r="AH369" s="297">
        <v>76</v>
      </c>
      <c r="AI369"/>
      <c r="AJ369" s="2125"/>
      <c r="AK369" s="310" t="s">
        <v>3334</v>
      </c>
      <c r="AL369" s="294" t="s">
        <v>3335</v>
      </c>
      <c r="AM369" s="295">
        <v>182</v>
      </c>
      <c r="AN369" s="296">
        <v>229</v>
      </c>
      <c r="AO369" s="297">
        <v>175</v>
      </c>
      <c r="AQ369" s="197">
        <v>1</v>
      </c>
    </row>
    <row r="370" spans="22:43" ht="21" customHeight="1">
      <c r="V370" s="2126"/>
      <c r="W370" s="303" t="s">
        <v>3336</v>
      </c>
      <c r="X370" s="304" t="s">
        <v>3337</v>
      </c>
      <c r="Y370" s="305">
        <v>148</v>
      </c>
      <c r="Z370" s="306">
        <v>148</v>
      </c>
      <c r="AA370" s="307">
        <v>148</v>
      </c>
      <c r="AB370"/>
      <c r="AC370" s="2127"/>
      <c r="AD370" s="299" t="s">
        <v>3338</v>
      </c>
      <c r="AE370" s="294" t="s">
        <v>3339</v>
      </c>
      <c r="AF370" s="295">
        <v>102</v>
      </c>
      <c r="AG370" s="296">
        <v>205</v>
      </c>
      <c r="AH370" s="297">
        <v>0</v>
      </c>
      <c r="AI370"/>
      <c r="AJ370" s="2128"/>
      <c r="AK370" s="310" t="s">
        <v>3340</v>
      </c>
      <c r="AL370" s="294" t="s">
        <v>3341</v>
      </c>
      <c r="AM370" s="295">
        <v>133</v>
      </c>
      <c r="AN370" s="296">
        <v>193</v>
      </c>
      <c r="AO370" s="297">
        <v>126</v>
      </c>
      <c r="AQ370" s="197">
        <v>1</v>
      </c>
    </row>
    <row r="371" spans="22:43" ht="21" customHeight="1">
      <c r="V371" s="2129"/>
      <c r="W371" s="303" t="s">
        <v>3342</v>
      </c>
      <c r="X371" s="304" t="s">
        <v>3343</v>
      </c>
      <c r="Y371" s="305">
        <v>145</v>
      </c>
      <c r="Z371" s="306">
        <v>145</v>
      </c>
      <c r="AA371" s="307">
        <v>145</v>
      </c>
      <c r="AB371"/>
      <c r="AC371" s="2130"/>
      <c r="AD371" s="299" t="s">
        <v>3344</v>
      </c>
      <c r="AE371" s="294" t="s">
        <v>3345</v>
      </c>
      <c r="AF371" s="295">
        <v>69</v>
      </c>
      <c r="AG371" s="296">
        <v>139</v>
      </c>
      <c r="AH371" s="297">
        <v>0</v>
      </c>
      <c r="AI371"/>
      <c r="AJ371" s="2131"/>
      <c r="AK371" s="310" t="s">
        <v>3346</v>
      </c>
      <c r="AL371" s="294" t="s">
        <v>3347</v>
      </c>
      <c r="AM371" s="295">
        <v>87</v>
      </c>
      <c r="AN371" s="296">
        <v>213</v>
      </c>
      <c r="AO371" s="297">
        <v>59</v>
      </c>
      <c r="AQ371" s="197">
        <v>1</v>
      </c>
    </row>
    <row r="372" spans="22:43" ht="21" customHeight="1">
      <c r="V372" s="2132"/>
      <c r="W372" s="303" t="s">
        <v>3348</v>
      </c>
      <c r="X372" s="304" t="s">
        <v>3349</v>
      </c>
      <c r="Y372" s="305">
        <v>143</v>
      </c>
      <c r="Z372" s="306">
        <v>143</v>
      </c>
      <c r="AA372" s="307">
        <v>143</v>
      </c>
      <c r="AB372"/>
      <c r="AC372" s="2133"/>
      <c r="AD372" s="310" t="s">
        <v>3350</v>
      </c>
      <c r="AE372" s="294" t="s">
        <v>3351</v>
      </c>
      <c r="AF372" s="295">
        <v>70</v>
      </c>
      <c r="AG372" s="296">
        <v>113</v>
      </c>
      <c r="AH372" s="297">
        <v>41</v>
      </c>
      <c r="AI372"/>
      <c r="AJ372" s="2134"/>
      <c r="AK372" s="310" t="s">
        <v>3352</v>
      </c>
      <c r="AL372" s="294" t="s">
        <v>3353</v>
      </c>
      <c r="AM372" s="295">
        <v>130</v>
      </c>
      <c r="AN372" s="296">
        <v>196</v>
      </c>
      <c r="AO372" s="297">
        <v>108</v>
      </c>
      <c r="AQ372" s="197">
        <v>1</v>
      </c>
    </row>
    <row r="373" spans="22:43" ht="21" customHeight="1">
      <c r="V373" s="2135"/>
      <c r="W373" s="303" t="s">
        <v>3354</v>
      </c>
      <c r="X373" s="304" t="s">
        <v>3355</v>
      </c>
      <c r="Y373" s="305">
        <v>140</v>
      </c>
      <c r="Z373" s="306">
        <v>140</v>
      </c>
      <c r="AA373" s="307">
        <v>140</v>
      </c>
      <c r="AB373"/>
      <c r="AC373" s="2136"/>
      <c r="AD373" s="299" t="s">
        <v>3356</v>
      </c>
      <c r="AE373" s="294" t="s">
        <v>3357</v>
      </c>
      <c r="AF373" s="295">
        <v>0</v>
      </c>
      <c r="AG373" s="296">
        <v>255</v>
      </c>
      <c r="AH373" s="297">
        <v>127</v>
      </c>
      <c r="AI373"/>
      <c r="AJ373" s="2137"/>
      <c r="AK373" s="310" t="s">
        <v>3358</v>
      </c>
      <c r="AL373" s="294" t="s">
        <v>3359</v>
      </c>
      <c r="AM373" s="295">
        <v>103</v>
      </c>
      <c r="AN373" s="296">
        <v>159</v>
      </c>
      <c r="AO373" s="297">
        <v>90</v>
      </c>
      <c r="AQ373" s="197">
        <v>1</v>
      </c>
    </row>
    <row r="374" spans="22:43" ht="21" customHeight="1">
      <c r="V374" s="2138"/>
      <c r="W374" s="303" t="s">
        <v>3360</v>
      </c>
      <c r="X374" s="304" t="s">
        <v>3361</v>
      </c>
      <c r="Y374" s="305">
        <v>138</v>
      </c>
      <c r="Z374" s="306">
        <v>138</v>
      </c>
      <c r="AA374" s="307">
        <v>138</v>
      </c>
      <c r="AB374"/>
      <c r="AC374" s="2139"/>
      <c r="AD374" s="310" t="s">
        <v>3362</v>
      </c>
      <c r="AE374" s="294" t="s">
        <v>3363</v>
      </c>
      <c r="AF374" s="295">
        <v>84</v>
      </c>
      <c r="AG374" s="296">
        <v>249</v>
      </c>
      <c r="AH374" s="297">
        <v>141</v>
      </c>
      <c r="AI374"/>
      <c r="AJ374" s="2140"/>
      <c r="AK374" s="310" t="s">
        <v>3364</v>
      </c>
      <c r="AL374" s="294" t="s">
        <v>3365</v>
      </c>
      <c r="AM374" s="295">
        <v>58</v>
      </c>
      <c r="AN374" s="296">
        <v>157</v>
      </c>
      <c r="AO374" s="297">
        <v>35</v>
      </c>
      <c r="AQ374" s="197">
        <v>1</v>
      </c>
    </row>
    <row r="375" spans="22:43" ht="21" customHeight="1">
      <c r="V375" s="2141"/>
      <c r="W375" s="303"/>
      <c r="X375" s="304" t="s">
        <v>3366</v>
      </c>
      <c r="Y375" s="305">
        <v>136</v>
      </c>
      <c r="Z375" s="306">
        <v>136</v>
      </c>
      <c r="AA375" s="307">
        <v>136</v>
      </c>
      <c r="AB375"/>
      <c r="AC375" s="2142"/>
      <c r="AD375" s="299" t="s">
        <v>3367</v>
      </c>
      <c r="AE375" s="294" t="s">
        <v>3368</v>
      </c>
      <c r="AF375" s="295">
        <v>84</v>
      </c>
      <c r="AG375" s="296">
        <v>255</v>
      </c>
      <c r="AH375" s="297">
        <v>159</v>
      </c>
      <c r="AI375"/>
      <c r="AJ375" s="2143"/>
      <c r="AK375" s="310" t="s">
        <v>3369</v>
      </c>
      <c r="AL375" s="294" t="s">
        <v>3370</v>
      </c>
      <c r="AM375" s="295">
        <v>27</v>
      </c>
      <c r="AN375" s="296">
        <v>79</v>
      </c>
      <c r="AO375" s="297">
        <v>8</v>
      </c>
      <c r="AQ375" s="197">
        <v>1</v>
      </c>
    </row>
    <row r="376" spans="22:43" ht="21" customHeight="1">
      <c r="V376" s="2144"/>
      <c r="W376" s="303" t="s">
        <v>3371</v>
      </c>
      <c r="X376" s="304" t="s">
        <v>3372</v>
      </c>
      <c r="Y376" s="305">
        <v>135</v>
      </c>
      <c r="Z376" s="306">
        <v>135</v>
      </c>
      <c r="AA376" s="307">
        <v>135</v>
      </c>
      <c r="AB376"/>
      <c r="AC376" s="2145"/>
      <c r="AD376" s="310" t="s">
        <v>3356</v>
      </c>
      <c r="AE376" s="294" t="s">
        <v>3373</v>
      </c>
      <c r="AF376" s="295">
        <v>0</v>
      </c>
      <c r="AG376" s="296">
        <v>254</v>
      </c>
      <c r="AH376" s="297">
        <v>126</v>
      </c>
      <c r="AI376"/>
      <c r="AJ376" s="2146"/>
      <c r="AK376" s="310" t="s">
        <v>3374</v>
      </c>
      <c r="AL376" s="294" t="s">
        <v>3375</v>
      </c>
      <c r="AM376" s="295">
        <v>43</v>
      </c>
      <c r="AN376" s="296">
        <v>61</v>
      </c>
      <c r="AO376" s="297">
        <v>38</v>
      </c>
      <c r="AQ376" s="197">
        <v>1</v>
      </c>
    </row>
    <row r="377" spans="22:43" ht="21" customHeight="1">
      <c r="V377" s="2147"/>
      <c r="W377" s="303" t="s">
        <v>3376</v>
      </c>
      <c r="X377" s="304" t="s">
        <v>3377</v>
      </c>
      <c r="Y377" s="305">
        <v>133</v>
      </c>
      <c r="Z377" s="306">
        <v>133</v>
      </c>
      <c r="AA377" s="307">
        <v>133</v>
      </c>
      <c r="AB377"/>
      <c r="AC377" s="2148"/>
      <c r="AD377" s="310" t="s">
        <v>3378</v>
      </c>
      <c r="AE377" s="294" t="s">
        <v>3379</v>
      </c>
      <c r="AF377" s="295">
        <v>178</v>
      </c>
      <c r="AG377" s="296">
        <v>190</v>
      </c>
      <c r="AH377" s="297">
        <v>181</v>
      </c>
      <c r="AI377"/>
      <c r="AJ377" s="2149"/>
      <c r="AK377" s="310" t="s">
        <v>3380</v>
      </c>
      <c r="AL377" s="294" t="s">
        <v>3381</v>
      </c>
      <c r="AM377" s="295">
        <v>176</v>
      </c>
      <c r="AN377" s="296">
        <v>242</v>
      </c>
      <c r="AO377" s="297">
        <v>182</v>
      </c>
      <c r="AQ377" s="197">
        <v>1</v>
      </c>
    </row>
    <row r="378" spans="22:43" ht="21" customHeight="1">
      <c r="V378" s="2150"/>
      <c r="W378" s="324" t="s">
        <v>3382</v>
      </c>
      <c r="X378" s="304" t="s">
        <v>3383</v>
      </c>
      <c r="Y378" s="305">
        <v>132</v>
      </c>
      <c r="Z378" s="306">
        <v>132</v>
      </c>
      <c r="AA378" s="307">
        <v>132</v>
      </c>
      <c r="AB378"/>
      <c r="AC378" s="2151"/>
      <c r="AD378" s="299" t="s">
        <v>3384</v>
      </c>
      <c r="AE378" s="294" t="s">
        <v>3385</v>
      </c>
      <c r="AF378" s="295">
        <v>78</v>
      </c>
      <c r="AG378" s="296">
        <v>238</v>
      </c>
      <c r="AH378" s="297">
        <v>148</v>
      </c>
      <c r="AI378"/>
      <c r="AJ378" s="2152"/>
      <c r="AK378" s="310" t="s">
        <v>3386</v>
      </c>
      <c r="AL378" s="294" t="s">
        <v>3387</v>
      </c>
      <c r="AM378" s="295">
        <v>1</v>
      </c>
      <c r="AN378" s="296">
        <v>215</v>
      </c>
      <c r="AO378" s="297">
        <v>88</v>
      </c>
      <c r="AQ378" s="197">
        <v>1</v>
      </c>
    </row>
    <row r="379" spans="22:43" ht="21" customHeight="1">
      <c r="V379" s="2153"/>
      <c r="W379" s="303" t="s">
        <v>3388</v>
      </c>
      <c r="X379" s="304" t="s">
        <v>3389</v>
      </c>
      <c r="Y379" s="305">
        <v>130</v>
      </c>
      <c r="Z379" s="306">
        <v>130</v>
      </c>
      <c r="AA379" s="307">
        <v>130</v>
      </c>
      <c r="AB379"/>
      <c r="AC379" s="2154"/>
      <c r="AD379" s="299" t="s">
        <v>3390</v>
      </c>
      <c r="AE379" s="294" t="s">
        <v>3391</v>
      </c>
      <c r="AF379" s="295">
        <v>112</v>
      </c>
      <c r="AG379" s="296">
        <v>219</v>
      </c>
      <c r="AH379" s="297">
        <v>147</v>
      </c>
      <c r="AI379"/>
      <c r="AJ379" s="2155"/>
      <c r="AK379" s="310" t="s">
        <v>3392</v>
      </c>
      <c r="AL379" s="294" t="s">
        <v>3393</v>
      </c>
      <c r="AM379" s="295">
        <v>22</v>
      </c>
      <c r="AN379" s="296">
        <v>184</v>
      </c>
      <c r="AO379" s="297">
        <v>78</v>
      </c>
      <c r="AQ379" s="197">
        <v>1</v>
      </c>
    </row>
    <row r="380" spans="22:43" ht="21" customHeight="1">
      <c r="V380" s="2156"/>
      <c r="W380" s="324" t="s">
        <v>3394</v>
      </c>
      <c r="X380" s="304" t="s">
        <v>3395</v>
      </c>
      <c r="Y380" s="305">
        <v>127</v>
      </c>
      <c r="Z380" s="306">
        <v>127</v>
      </c>
      <c r="AA380" s="307">
        <v>127</v>
      </c>
      <c r="AB380"/>
      <c r="AC380" s="2157"/>
      <c r="AD380" s="299" t="s">
        <v>3396</v>
      </c>
      <c r="AE380" s="294" t="s">
        <v>3397</v>
      </c>
      <c r="AF380" s="295">
        <v>0</v>
      </c>
      <c r="AG380" s="296">
        <v>238</v>
      </c>
      <c r="AH380" s="297">
        <v>118</v>
      </c>
      <c r="AI380"/>
      <c r="AJ380" s="2158"/>
      <c r="AK380" s="310" t="s">
        <v>3398</v>
      </c>
      <c r="AL380" s="294" t="s">
        <v>3399</v>
      </c>
      <c r="AM380" s="295">
        <v>104</v>
      </c>
      <c r="AN380" s="296">
        <v>157</v>
      </c>
      <c r="AO380" s="297">
        <v>113</v>
      </c>
      <c r="AQ380" s="197">
        <v>1</v>
      </c>
    </row>
    <row r="381" spans="22:43" ht="21" customHeight="1">
      <c r="V381" s="2159"/>
      <c r="W381" s="303" t="s">
        <v>3400</v>
      </c>
      <c r="X381" s="304" t="s">
        <v>3401</v>
      </c>
      <c r="Y381" s="305">
        <v>125</v>
      </c>
      <c r="Z381" s="306">
        <v>125</v>
      </c>
      <c r="AA381" s="307">
        <v>125</v>
      </c>
      <c r="AB381"/>
      <c r="AC381" s="2160"/>
      <c r="AD381" s="299" t="s">
        <v>3402</v>
      </c>
      <c r="AE381" s="294" t="s">
        <v>3403</v>
      </c>
      <c r="AF381" s="295">
        <v>67</v>
      </c>
      <c r="AG381" s="296">
        <v>205</v>
      </c>
      <c r="AH381" s="297">
        <v>128</v>
      </c>
      <c r="AI381"/>
      <c r="AJ381" s="2161"/>
      <c r="AK381" s="310" t="s">
        <v>3404</v>
      </c>
      <c r="AL381" s="294" t="s">
        <v>3405</v>
      </c>
      <c r="AM381" s="295">
        <v>39</v>
      </c>
      <c r="AN381" s="296">
        <v>166</v>
      </c>
      <c r="AO381" s="297">
        <v>76</v>
      </c>
      <c r="AQ381" s="197">
        <v>1</v>
      </c>
    </row>
    <row r="382" spans="22:43" ht="21" customHeight="1">
      <c r="V382" s="2162"/>
      <c r="W382" s="303" t="s">
        <v>3406</v>
      </c>
      <c r="X382" s="304" t="s">
        <v>3407</v>
      </c>
      <c r="Y382" s="305">
        <v>122</v>
      </c>
      <c r="Z382" s="306">
        <v>122</v>
      </c>
      <c r="AA382" s="307">
        <v>122</v>
      </c>
      <c r="AB382"/>
      <c r="AC382" s="2163"/>
      <c r="AD382" s="299" t="s">
        <v>3408</v>
      </c>
      <c r="AE382" s="294" t="s">
        <v>3409</v>
      </c>
      <c r="AF382" s="295">
        <v>0</v>
      </c>
      <c r="AG382" s="296">
        <v>205</v>
      </c>
      <c r="AH382" s="297">
        <v>102</v>
      </c>
      <c r="AI382"/>
      <c r="AJ382" s="2164"/>
      <c r="AK382" s="310" t="s">
        <v>3410</v>
      </c>
      <c r="AL382" s="294" t="s">
        <v>3411</v>
      </c>
      <c r="AM382" s="295">
        <v>53</v>
      </c>
      <c r="AN382" s="296">
        <v>94</v>
      </c>
      <c r="AO382" s="297">
        <v>59</v>
      </c>
      <c r="AQ382" s="197">
        <v>1</v>
      </c>
    </row>
    <row r="383" spans="22:43" ht="21" customHeight="1">
      <c r="V383" s="2165"/>
      <c r="W383" s="303" t="s">
        <v>3412</v>
      </c>
      <c r="X383" s="304" t="s">
        <v>3413</v>
      </c>
      <c r="Y383" s="305">
        <v>120</v>
      </c>
      <c r="Z383" s="306">
        <v>120</v>
      </c>
      <c r="AA383" s="307">
        <v>120</v>
      </c>
      <c r="AB383"/>
      <c r="AC383" s="2166"/>
      <c r="AD383" s="299" t="s">
        <v>3305</v>
      </c>
      <c r="AE383" s="294" t="s">
        <v>3414</v>
      </c>
      <c r="AF383" s="295">
        <v>60</v>
      </c>
      <c r="AG383" s="296">
        <v>179</v>
      </c>
      <c r="AH383" s="297">
        <v>113</v>
      </c>
      <c r="AI383"/>
      <c r="AJ383" s="2167"/>
      <c r="AK383" s="310" t="s">
        <v>3415</v>
      </c>
      <c r="AL383" s="294" t="s">
        <v>3416</v>
      </c>
      <c r="AM383" s="295">
        <v>0</v>
      </c>
      <c r="AN383" s="296">
        <v>86</v>
      </c>
      <c r="AO383" s="297">
        <v>27</v>
      </c>
      <c r="AQ383" s="197">
        <v>1</v>
      </c>
    </row>
    <row r="384" spans="22:43" ht="21" customHeight="1">
      <c r="V384" s="2168"/>
      <c r="W384" s="303"/>
      <c r="X384" s="304" t="s">
        <v>3417</v>
      </c>
      <c r="Y384" s="305">
        <v>119</v>
      </c>
      <c r="Z384" s="306">
        <v>119</v>
      </c>
      <c r="AA384" s="307">
        <v>119</v>
      </c>
      <c r="AB384"/>
      <c r="AC384" s="2169"/>
      <c r="AD384" s="310" t="s">
        <v>3418</v>
      </c>
      <c r="AE384" s="294" t="s">
        <v>3419</v>
      </c>
      <c r="AF384" s="295">
        <v>76</v>
      </c>
      <c r="AG384" s="296">
        <v>166</v>
      </c>
      <c r="AH384" s="297">
        <v>107</v>
      </c>
      <c r="AI384"/>
      <c r="AJ384" s="2170"/>
      <c r="AK384" s="310" t="s">
        <v>3420</v>
      </c>
      <c r="AL384" s="294" t="s">
        <v>3421</v>
      </c>
      <c r="AM384" s="295">
        <v>24</v>
      </c>
      <c r="AN384" s="296">
        <v>57</v>
      </c>
      <c r="AO384" s="297">
        <v>30</v>
      </c>
      <c r="AQ384" s="197">
        <v>1</v>
      </c>
    </row>
    <row r="385" spans="22:43" ht="21" customHeight="1">
      <c r="V385" s="2171"/>
      <c r="W385" s="303" t="s">
        <v>3422</v>
      </c>
      <c r="X385" s="304" t="s">
        <v>3423</v>
      </c>
      <c r="Y385" s="305">
        <v>117</v>
      </c>
      <c r="Z385" s="306">
        <v>117</v>
      </c>
      <c r="AA385" s="307">
        <v>117</v>
      </c>
      <c r="AB385"/>
      <c r="AC385" s="2172"/>
      <c r="AD385" s="310" t="s">
        <v>3424</v>
      </c>
      <c r="AE385" s="294" t="s">
        <v>3425</v>
      </c>
      <c r="AF385" s="295">
        <v>31</v>
      </c>
      <c r="AG385" s="296">
        <v>160</v>
      </c>
      <c r="AH385" s="297">
        <v>85</v>
      </c>
      <c r="AI385"/>
      <c r="AJ385" s="2173"/>
      <c r="AK385" s="299" t="s">
        <v>3426</v>
      </c>
      <c r="AL385" s="294" t="s">
        <v>3427</v>
      </c>
      <c r="AM385" s="295">
        <v>191</v>
      </c>
      <c r="AN385" s="296">
        <v>62</v>
      </c>
      <c r="AO385" s="297">
        <v>255</v>
      </c>
      <c r="AQ385" s="197">
        <v>1</v>
      </c>
    </row>
    <row r="386" spans="22:43" ht="21" customHeight="1">
      <c r="V386" s="2174"/>
      <c r="W386" s="303" t="s">
        <v>3428</v>
      </c>
      <c r="X386" s="304" t="s">
        <v>3429</v>
      </c>
      <c r="Y386" s="305">
        <v>115</v>
      </c>
      <c r="Z386" s="306">
        <v>115</v>
      </c>
      <c r="AA386" s="307">
        <v>115</v>
      </c>
      <c r="AB386"/>
      <c r="AC386" s="2175"/>
      <c r="AD386" s="299" t="s">
        <v>3430</v>
      </c>
      <c r="AE386" s="294" t="s">
        <v>3431</v>
      </c>
      <c r="AF386" s="295">
        <v>46</v>
      </c>
      <c r="AG386" s="296">
        <v>139</v>
      </c>
      <c r="AH386" s="297">
        <v>87</v>
      </c>
      <c r="AI386"/>
      <c r="AJ386" s="2176"/>
      <c r="AK386" s="299" t="s">
        <v>3432</v>
      </c>
      <c r="AL386" s="294" t="s">
        <v>3433</v>
      </c>
      <c r="AM386" s="295">
        <v>178</v>
      </c>
      <c r="AN386" s="296">
        <v>58</v>
      </c>
      <c r="AO386" s="297">
        <v>238</v>
      </c>
      <c r="AQ386" s="197">
        <v>1</v>
      </c>
    </row>
    <row r="387" spans="22:43" ht="21" customHeight="1">
      <c r="V387" s="2177"/>
      <c r="W387" s="303" t="s">
        <v>3434</v>
      </c>
      <c r="X387" s="304" t="s">
        <v>3435</v>
      </c>
      <c r="Y387" s="305">
        <v>112</v>
      </c>
      <c r="Z387" s="306">
        <v>112</v>
      </c>
      <c r="AA387" s="307">
        <v>112</v>
      </c>
      <c r="AB387"/>
      <c r="AC387" s="2178"/>
      <c r="AD387" s="299" t="s">
        <v>3436</v>
      </c>
      <c r="AE387" s="294" t="s">
        <v>3437</v>
      </c>
      <c r="AF387" s="295">
        <v>0</v>
      </c>
      <c r="AG387" s="296">
        <v>139</v>
      </c>
      <c r="AH387" s="297">
        <v>69</v>
      </c>
      <c r="AI387"/>
      <c r="AJ387" s="2179"/>
      <c r="AK387" s="299" t="s">
        <v>3438</v>
      </c>
      <c r="AL387" s="294" t="s">
        <v>3439</v>
      </c>
      <c r="AM387" s="295">
        <v>148</v>
      </c>
      <c r="AN387" s="296">
        <v>0</v>
      </c>
      <c r="AO387" s="297">
        <v>211</v>
      </c>
      <c r="AQ387" s="197">
        <v>1</v>
      </c>
    </row>
    <row r="388" spans="22:43" ht="21" customHeight="1">
      <c r="V388" s="2180"/>
      <c r="W388" s="303" t="s">
        <v>3440</v>
      </c>
      <c r="X388" s="304" t="s">
        <v>3441</v>
      </c>
      <c r="Y388" s="305">
        <v>110</v>
      </c>
      <c r="Z388" s="306">
        <v>110</v>
      </c>
      <c r="AA388" s="307">
        <v>110</v>
      </c>
      <c r="AB388"/>
      <c r="AC388" s="2181"/>
      <c r="AD388" s="310" t="s">
        <v>3442</v>
      </c>
      <c r="AE388" s="294" t="s">
        <v>3443</v>
      </c>
      <c r="AF388" s="295">
        <v>56</v>
      </c>
      <c r="AG388" s="296">
        <v>111</v>
      </c>
      <c r="AH388" s="297">
        <v>72</v>
      </c>
      <c r="AI388"/>
      <c r="AJ388" s="2182"/>
      <c r="AK388" s="299" t="s">
        <v>3444</v>
      </c>
      <c r="AL388" s="294" t="s">
        <v>3445</v>
      </c>
      <c r="AM388" s="295">
        <v>153</v>
      </c>
      <c r="AN388" s="296">
        <v>50</v>
      </c>
      <c r="AO388" s="297">
        <v>205</v>
      </c>
      <c r="AQ388" s="197">
        <v>1</v>
      </c>
    </row>
    <row r="389" spans="22:43" ht="21" customHeight="1">
      <c r="V389" s="2183"/>
      <c r="W389" s="303" t="s">
        <v>3446</v>
      </c>
      <c r="X389" s="304" t="s">
        <v>3447</v>
      </c>
      <c r="Y389" s="305">
        <v>107</v>
      </c>
      <c r="Z389" s="306">
        <v>107</v>
      </c>
      <c r="AA389" s="307">
        <v>107</v>
      </c>
      <c r="AB389"/>
      <c r="AC389" s="2184"/>
      <c r="AD389" s="310" t="s">
        <v>3448</v>
      </c>
      <c r="AE389" s="294" t="s">
        <v>3449</v>
      </c>
      <c r="AF389" s="295">
        <v>0</v>
      </c>
      <c r="AG389" s="296">
        <v>98</v>
      </c>
      <c r="AH389" s="297">
        <v>45</v>
      </c>
      <c r="AI389"/>
      <c r="AJ389" s="2185"/>
      <c r="AK389" s="299" t="s">
        <v>3450</v>
      </c>
      <c r="AL389" s="294" t="s">
        <v>3445</v>
      </c>
      <c r="AM389" s="295">
        <v>154</v>
      </c>
      <c r="AN389" s="296">
        <v>50</v>
      </c>
      <c r="AO389" s="297">
        <v>205</v>
      </c>
      <c r="AQ389" s="197">
        <v>1</v>
      </c>
    </row>
    <row r="390" spans="22:43" ht="21" customHeight="1">
      <c r="V390" s="2186"/>
      <c r="W390" s="303" t="s">
        <v>3451</v>
      </c>
      <c r="X390" s="304" t="s">
        <v>3452</v>
      </c>
      <c r="Y390" s="305">
        <v>105</v>
      </c>
      <c r="Z390" s="306">
        <v>105</v>
      </c>
      <c r="AA390" s="307">
        <v>105</v>
      </c>
      <c r="AB390"/>
      <c r="AC390" s="2187"/>
      <c r="AD390" s="310" t="s">
        <v>3453</v>
      </c>
      <c r="AE390" s="294" t="s">
        <v>3454</v>
      </c>
      <c r="AF390" s="295">
        <v>23</v>
      </c>
      <c r="AG390" s="296">
        <v>87</v>
      </c>
      <c r="AH390" s="297">
        <v>50</v>
      </c>
      <c r="AI390"/>
      <c r="AJ390" s="2188"/>
      <c r="AK390" s="299" t="s">
        <v>3455</v>
      </c>
      <c r="AL390" s="294" t="s">
        <v>3456</v>
      </c>
      <c r="AM390" s="295">
        <v>153</v>
      </c>
      <c r="AN390" s="296">
        <v>50</v>
      </c>
      <c r="AO390" s="297">
        <v>204</v>
      </c>
      <c r="AQ390" s="197">
        <v>1</v>
      </c>
    </row>
    <row r="391" spans="22:43" ht="21" customHeight="1">
      <c r="V391" s="2189"/>
      <c r="W391" s="303" t="s">
        <v>3457</v>
      </c>
      <c r="X391" s="304" t="s">
        <v>3458</v>
      </c>
      <c r="Y391" s="305">
        <v>102</v>
      </c>
      <c r="Z391" s="306">
        <v>102</v>
      </c>
      <c r="AA391" s="307">
        <v>102</v>
      </c>
      <c r="AB391"/>
      <c r="AC391" s="2190"/>
      <c r="AD391" s="310" t="s">
        <v>3459</v>
      </c>
      <c r="AE391" s="294" t="s">
        <v>3460</v>
      </c>
      <c r="AF391" s="295">
        <v>9</v>
      </c>
      <c r="AG391" s="296">
        <v>82</v>
      </c>
      <c r="AH391" s="297">
        <v>40</v>
      </c>
      <c r="AI391"/>
      <c r="AJ391" s="2191"/>
      <c r="AK391" s="310" t="s">
        <v>3461</v>
      </c>
      <c r="AL391" s="294" t="s">
        <v>3462</v>
      </c>
      <c r="AM391" s="295">
        <v>136</v>
      </c>
      <c r="AN391" s="296">
        <v>77</v>
      </c>
      <c r="AO391" s="297">
        <v>167</v>
      </c>
      <c r="AQ391" s="197">
        <v>1</v>
      </c>
    </row>
    <row r="392" spans="22:43" ht="21" customHeight="1">
      <c r="V392" s="2192"/>
      <c r="W392" s="303" t="s">
        <v>3463</v>
      </c>
      <c r="X392" s="304" t="s">
        <v>3464</v>
      </c>
      <c r="Y392" s="305">
        <v>99</v>
      </c>
      <c r="Z392" s="306">
        <v>99</v>
      </c>
      <c r="AA392" s="307">
        <v>99</v>
      </c>
      <c r="AB392"/>
      <c r="AC392" s="2193"/>
      <c r="AD392" s="310" t="s">
        <v>3465</v>
      </c>
      <c r="AE392" s="294" t="s">
        <v>3466</v>
      </c>
      <c r="AF392" s="295">
        <v>23</v>
      </c>
      <c r="AG392" s="296">
        <v>54</v>
      </c>
      <c r="AH392" s="297">
        <v>32</v>
      </c>
      <c r="AI392"/>
      <c r="AJ392" s="2194"/>
      <c r="AK392" s="299" t="s">
        <v>3467</v>
      </c>
      <c r="AL392" s="294" t="s">
        <v>3468</v>
      </c>
      <c r="AM392" s="295">
        <v>104</v>
      </c>
      <c r="AN392" s="296">
        <v>34</v>
      </c>
      <c r="AO392" s="297">
        <v>139</v>
      </c>
      <c r="AQ392" s="197">
        <v>1</v>
      </c>
    </row>
    <row r="393" spans="22:43" ht="21" customHeight="1">
      <c r="V393" s="2195"/>
      <c r="W393" s="303" t="s">
        <v>3469</v>
      </c>
      <c r="X393" s="304" t="s">
        <v>3470</v>
      </c>
      <c r="Y393" s="305">
        <v>97</v>
      </c>
      <c r="Z393" s="306">
        <v>97</v>
      </c>
      <c r="AA393" s="307">
        <v>97</v>
      </c>
      <c r="AB393"/>
      <c r="AC393" s="2196"/>
      <c r="AD393" s="310" t="s">
        <v>3471</v>
      </c>
      <c r="AE393" s="294" t="s">
        <v>3472</v>
      </c>
      <c r="AF393" s="295">
        <v>0</v>
      </c>
      <c r="AG393" s="296">
        <v>49</v>
      </c>
      <c r="AH393" s="297">
        <v>24</v>
      </c>
      <c r="AI393"/>
      <c r="AJ393" s="2197"/>
      <c r="AK393" s="310" t="s">
        <v>3473</v>
      </c>
      <c r="AL393" s="294" t="s">
        <v>3474</v>
      </c>
      <c r="AM393" s="295">
        <v>18</v>
      </c>
      <c r="AN393" s="296">
        <v>13</v>
      </c>
      <c r="AO393" s="297">
        <v>22</v>
      </c>
      <c r="AQ393" s="197">
        <v>1</v>
      </c>
    </row>
    <row r="394" spans="22:43" ht="21" customHeight="1">
      <c r="V394" s="2198"/>
      <c r="W394" s="324" t="s">
        <v>3022</v>
      </c>
      <c r="X394" s="304" t="s">
        <v>3475</v>
      </c>
      <c r="Y394" s="305">
        <v>96</v>
      </c>
      <c r="Z394" s="306">
        <v>96</v>
      </c>
      <c r="AA394" s="307">
        <v>96</v>
      </c>
      <c r="AB394"/>
      <c r="AC394" s="2199"/>
      <c r="AD394" s="310" t="s">
        <v>3476</v>
      </c>
      <c r="AE394" s="294" t="s">
        <v>3476</v>
      </c>
      <c r="AF394" s="295">
        <v>0</v>
      </c>
      <c r="AG394" s="296">
        <v>0</v>
      </c>
      <c r="AH394" s="297">
        <v>0</v>
      </c>
      <c r="AI394"/>
      <c r="AJ394" s="2200"/>
      <c r="AK394" s="299" t="s">
        <v>3477</v>
      </c>
      <c r="AL394" s="294" t="s">
        <v>3478</v>
      </c>
      <c r="AM394" s="295">
        <v>160</v>
      </c>
      <c r="AN394" s="296">
        <v>32</v>
      </c>
      <c r="AO394" s="297">
        <v>240</v>
      </c>
      <c r="AQ394" s="197">
        <v>1</v>
      </c>
    </row>
    <row r="395" spans="22:43" ht="21" customHeight="1">
      <c r="V395" s="2201"/>
      <c r="W395" s="303" t="s">
        <v>3479</v>
      </c>
      <c r="X395" s="304" t="s">
        <v>3480</v>
      </c>
      <c r="Y395" s="305">
        <v>94</v>
      </c>
      <c r="Z395" s="306">
        <v>94</v>
      </c>
      <c r="AA395" s="307">
        <v>94</v>
      </c>
      <c r="AB395"/>
      <c r="AC395" s="2202"/>
      <c r="AD395" s="299" t="s">
        <v>3481</v>
      </c>
      <c r="AE395" s="294" t="s">
        <v>3482</v>
      </c>
      <c r="AF395" s="295">
        <v>255</v>
      </c>
      <c r="AG395" s="296">
        <v>185</v>
      </c>
      <c r="AH395" s="297">
        <v>15</v>
      </c>
      <c r="AI395"/>
      <c r="AJ395" s="2203"/>
      <c r="AK395" s="299"/>
      <c r="AL395" s="294" t="s">
        <v>3483</v>
      </c>
      <c r="AM395" s="295">
        <v>153</v>
      </c>
      <c r="AN395" s="296">
        <v>102</v>
      </c>
      <c r="AO395" s="297">
        <v>204</v>
      </c>
      <c r="AQ395" s="197">
        <v>1</v>
      </c>
    </row>
    <row r="396" spans="22:43" ht="21" customHeight="1">
      <c r="V396" s="2204"/>
      <c r="W396" s="303" t="s">
        <v>3484</v>
      </c>
      <c r="X396" s="304" t="s">
        <v>3485</v>
      </c>
      <c r="Y396" s="305">
        <v>92</v>
      </c>
      <c r="Z396" s="306">
        <v>92</v>
      </c>
      <c r="AA396" s="307">
        <v>92</v>
      </c>
      <c r="AB396"/>
      <c r="AC396" s="2205"/>
      <c r="AD396" s="299" t="s">
        <v>3486</v>
      </c>
      <c r="AE396" s="294" t="s">
        <v>3487</v>
      </c>
      <c r="AF396" s="295">
        <v>255</v>
      </c>
      <c r="AG396" s="296">
        <v>193</v>
      </c>
      <c r="AH396" s="297">
        <v>37</v>
      </c>
      <c r="AI396"/>
      <c r="AJ396" s="2206"/>
      <c r="AK396" s="310" t="s">
        <v>2092</v>
      </c>
      <c r="AL396" s="294" t="s">
        <v>3488</v>
      </c>
      <c r="AM396" s="295">
        <v>136</v>
      </c>
      <c r="AN396" s="296">
        <v>6</v>
      </c>
      <c r="AO396" s="297">
        <v>206</v>
      </c>
      <c r="AQ396" s="197">
        <v>1</v>
      </c>
    </row>
    <row r="397" spans="22:43" ht="21" customHeight="1">
      <c r="V397" s="2207"/>
      <c r="W397" s="303" t="s">
        <v>3489</v>
      </c>
      <c r="X397" s="304" t="s">
        <v>3490</v>
      </c>
      <c r="Y397" s="305">
        <v>89</v>
      </c>
      <c r="Z397" s="306">
        <v>89</v>
      </c>
      <c r="AA397" s="307">
        <v>89</v>
      </c>
      <c r="AB397"/>
      <c r="AC397" s="2208"/>
      <c r="AD397" s="299" t="s">
        <v>3491</v>
      </c>
      <c r="AE397" s="294" t="s">
        <v>3492</v>
      </c>
      <c r="AF397" s="295">
        <v>205</v>
      </c>
      <c r="AG397" s="296">
        <v>192</v>
      </c>
      <c r="AH397" s="297">
        <v>176</v>
      </c>
      <c r="AI397"/>
      <c r="AJ397" s="2209"/>
      <c r="AK397" s="299" t="s">
        <v>3493</v>
      </c>
      <c r="AL397" s="294" t="s">
        <v>3494</v>
      </c>
      <c r="AM397" s="295">
        <v>85</v>
      </c>
      <c r="AN397" s="296">
        <v>26</v>
      </c>
      <c r="AO397" s="297">
        <v>139</v>
      </c>
      <c r="AQ397" s="197">
        <v>1</v>
      </c>
    </row>
    <row r="398" spans="22:43" ht="21" customHeight="1">
      <c r="V398" s="2210"/>
      <c r="W398" s="303" t="s">
        <v>3495</v>
      </c>
      <c r="X398" s="304" t="s">
        <v>3496</v>
      </c>
      <c r="Y398" s="305">
        <v>87</v>
      </c>
      <c r="Z398" s="306">
        <v>87</v>
      </c>
      <c r="AA398" s="307">
        <v>87</v>
      </c>
      <c r="AB398"/>
      <c r="AC398" s="2211"/>
      <c r="AD398" s="310" t="s">
        <v>3497</v>
      </c>
      <c r="AE398" s="294" t="s">
        <v>3498</v>
      </c>
      <c r="AF398" s="295">
        <v>255</v>
      </c>
      <c r="AG398" s="296">
        <v>193</v>
      </c>
      <c r="AH398" s="297">
        <v>79</v>
      </c>
      <c r="AI398"/>
      <c r="AJ398" s="2212"/>
      <c r="AK398" s="310" t="s">
        <v>3499</v>
      </c>
      <c r="AL398" s="294" t="s">
        <v>3500</v>
      </c>
      <c r="AM398" s="295">
        <v>50</v>
      </c>
      <c r="AN398" s="296">
        <v>23</v>
      </c>
      <c r="AO398" s="297">
        <v>77</v>
      </c>
      <c r="AQ398" s="197">
        <v>1</v>
      </c>
    </row>
    <row r="399" spans="22:43" ht="21" customHeight="1">
      <c r="V399" s="2213"/>
      <c r="W399" s="324" t="s">
        <v>3501</v>
      </c>
      <c r="X399" s="304" t="s">
        <v>3502</v>
      </c>
      <c r="Y399" s="305">
        <v>85</v>
      </c>
      <c r="Z399" s="306">
        <v>85</v>
      </c>
      <c r="AA399" s="307">
        <v>85</v>
      </c>
      <c r="AB399"/>
      <c r="AC399" s="2214"/>
      <c r="AD399" s="310" t="s">
        <v>3503</v>
      </c>
      <c r="AE399" s="294" t="s">
        <v>3504</v>
      </c>
      <c r="AF399" s="295">
        <v>255</v>
      </c>
      <c r="AG399" s="296">
        <v>203</v>
      </c>
      <c r="AH399" s="297">
        <v>96</v>
      </c>
      <c r="AI399"/>
      <c r="AJ399" s="2215"/>
      <c r="AK399" s="310" t="s">
        <v>3505</v>
      </c>
      <c r="AL399" s="294" t="s">
        <v>3506</v>
      </c>
      <c r="AM399" s="295">
        <v>47</v>
      </c>
      <c r="AN399" s="296">
        <v>33</v>
      </c>
      <c r="AO399" s="297">
        <v>64</v>
      </c>
      <c r="AQ399" s="197">
        <v>1</v>
      </c>
    </row>
    <row r="400" spans="22:43" ht="21" customHeight="1">
      <c r="V400" s="2216"/>
      <c r="W400" s="303" t="s">
        <v>781</v>
      </c>
      <c r="X400" s="304" t="s">
        <v>3507</v>
      </c>
      <c r="Y400" s="305">
        <v>84</v>
      </c>
      <c r="Z400" s="306">
        <v>84</v>
      </c>
      <c r="AA400" s="307">
        <v>84</v>
      </c>
      <c r="AB400"/>
      <c r="AC400" s="2217"/>
      <c r="AD400" s="299" t="s">
        <v>3508</v>
      </c>
      <c r="AE400" s="294" t="s">
        <v>3509</v>
      </c>
      <c r="AF400" s="295">
        <v>238</v>
      </c>
      <c r="AG400" s="296">
        <v>197</v>
      </c>
      <c r="AH400" s="297">
        <v>145</v>
      </c>
      <c r="AI400"/>
      <c r="AJ400" s="2218"/>
      <c r="AK400" s="310" t="s">
        <v>3510</v>
      </c>
      <c r="AL400" s="294" t="s">
        <v>3511</v>
      </c>
      <c r="AM400" s="295">
        <v>201</v>
      </c>
      <c r="AN400" s="296">
        <v>160</v>
      </c>
      <c r="AO400" s="297">
        <v>220</v>
      </c>
      <c r="AQ400" s="197">
        <v>1</v>
      </c>
    </row>
    <row r="401" spans="1:45" ht="21" customHeight="1">
      <c r="V401" s="2219"/>
      <c r="W401" s="303" t="s">
        <v>3512</v>
      </c>
      <c r="X401" s="304" t="s">
        <v>3513</v>
      </c>
      <c r="Y401" s="305">
        <v>82</v>
      </c>
      <c r="Z401" s="306">
        <v>82</v>
      </c>
      <c r="AA401" s="307">
        <v>82</v>
      </c>
      <c r="AB401"/>
      <c r="AC401" s="2220"/>
      <c r="AD401" s="310" t="s">
        <v>3514</v>
      </c>
      <c r="AE401" s="294" t="s">
        <v>3515</v>
      </c>
      <c r="AF401" s="295">
        <v>251</v>
      </c>
      <c r="AG401" s="296">
        <v>201</v>
      </c>
      <c r="AH401" s="297">
        <v>127</v>
      </c>
      <c r="AI401"/>
      <c r="AJ401" s="2221"/>
      <c r="AK401" s="310" t="s">
        <v>3516</v>
      </c>
      <c r="AL401" s="294" t="s">
        <v>3517</v>
      </c>
      <c r="AM401" s="295">
        <v>207</v>
      </c>
      <c r="AN401" s="296">
        <v>160</v>
      </c>
      <c r="AO401" s="297">
        <v>233</v>
      </c>
      <c r="AQ401" s="197">
        <v>1</v>
      </c>
    </row>
    <row r="402" spans="1:45" ht="21" customHeight="1">
      <c r="V402" s="2222"/>
      <c r="W402" s="303" t="s">
        <v>3518</v>
      </c>
      <c r="X402" s="304" t="s">
        <v>3519</v>
      </c>
      <c r="Y402" s="305">
        <v>79</v>
      </c>
      <c r="Z402" s="306">
        <v>79</v>
      </c>
      <c r="AA402" s="307">
        <v>79</v>
      </c>
      <c r="AB402"/>
      <c r="AC402" s="2223"/>
      <c r="AD402" s="299" t="s">
        <v>3520</v>
      </c>
      <c r="AE402" s="294" t="s">
        <v>3521</v>
      </c>
      <c r="AF402" s="295">
        <v>235</v>
      </c>
      <c r="AG402" s="296">
        <v>199</v>
      </c>
      <c r="AH402" s="297">
        <v>158</v>
      </c>
      <c r="AI402"/>
      <c r="AJ402" s="2224"/>
      <c r="AK402" s="310" t="s">
        <v>3522</v>
      </c>
      <c r="AL402" s="294" t="s">
        <v>3523</v>
      </c>
      <c r="AM402" s="295">
        <v>214</v>
      </c>
      <c r="AN402" s="296">
        <v>202</v>
      </c>
      <c r="AO402" s="297">
        <v>221</v>
      </c>
      <c r="AQ402" s="197">
        <v>1</v>
      </c>
    </row>
    <row r="403" spans="1:45" ht="21" customHeight="1">
      <c r="V403" s="2225"/>
      <c r="W403" s="303" t="s">
        <v>3524</v>
      </c>
      <c r="X403" s="304" t="s">
        <v>3525</v>
      </c>
      <c r="Y403" s="305">
        <v>77</v>
      </c>
      <c r="Z403" s="306">
        <v>77</v>
      </c>
      <c r="AA403" s="307">
        <v>77</v>
      </c>
      <c r="AB403"/>
      <c r="AC403" s="2226"/>
      <c r="AD403" s="299" t="s">
        <v>3526</v>
      </c>
      <c r="AE403" s="294" t="s">
        <v>3527</v>
      </c>
      <c r="AF403" s="295">
        <v>238</v>
      </c>
      <c r="AG403" s="296">
        <v>207</v>
      </c>
      <c r="AH403" s="297">
        <v>161</v>
      </c>
      <c r="AI403"/>
      <c r="AJ403" s="2227"/>
      <c r="AK403" s="310" t="s">
        <v>3528</v>
      </c>
      <c r="AL403" s="294" t="s">
        <v>3529</v>
      </c>
      <c r="AM403" s="295">
        <v>182</v>
      </c>
      <c r="AN403" s="296">
        <v>102</v>
      </c>
      <c r="AO403" s="297">
        <v>210</v>
      </c>
      <c r="AQ403" s="197">
        <v>1</v>
      </c>
    </row>
    <row r="404" spans="1:45" ht="21" customHeight="1">
      <c r="V404" s="2228"/>
      <c r="W404" s="2229"/>
      <c r="X404" s="2229"/>
      <c r="Y404" s="2230"/>
      <c r="Z404" s="2231"/>
      <c r="AA404" s="2231"/>
      <c r="AB404"/>
      <c r="AC404" s="2232"/>
      <c r="AD404" s="299" t="s">
        <v>3530</v>
      </c>
      <c r="AE404" s="294" t="s">
        <v>3531</v>
      </c>
      <c r="AF404" s="295">
        <v>255</v>
      </c>
      <c r="AG404" s="296">
        <v>211</v>
      </c>
      <c r="AH404" s="297">
        <v>155</v>
      </c>
      <c r="AI404"/>
      <c r="AJ404" s="2233"/>
      <c r="AK404" s="2234" t="s">
        <v>3532</v>
      </c>
      <c r="AL404" s="2235" t="s">
        <v>3533</v>
      </c>
      <c r="AM404" s="2236">
        <v>64</v>
      </c>
      <c r="AN404" s="2237">
        <v>26</v>
      </c>
      <c r="AO404" s="2238">
        <v>76</v>
      </c>
      <c r="AQ404" s="197">
        <v>1</v>
      </c>
    </row>
    <row r="405" spans="1:45" ht="21" customHeight="1">
      <c r="V405" s="2239">
        <v>9</v>
      </c>
      <c r="W405" s="2239">
        <v>23</v>
      </c>
      <c r="X405" s="2239">
        <v>37</v>
      </c>
      <c r="Y405" s="2239">
        <v>8</v>
      </c>
      <c r="Z405" s="2239">
        <v>8</v>
      </c>
      <c r="AA405" s="2239">
        <v>8</v>
      </c>
      <c r="AB405"/>
      <c r="AC405" s="2239">
        <v>9</v>
      </c>
      <c r="AD405" s="2239">
        <v>23</v>
      </c>
      <c r="AE405" s="2239">
        <v>37</v>
      </c>
      <c r="AF405" s="2239">
        <v>8</v>
      </c>
      <c r="AG405" s="2239">
        <v>8</v>
      </c>
      <c r="AH405" s="2239">
        <v>8</v>
      </c>
      <c r="AI405"/>
      <c r="AJ405" s="2239">
        <v>9</v>
      </c>
      <c r="AK405" s="2239">
        <v>23</v>
      </c>
      <c r="AL405" s="2239">
        <v>37</v>
      </c>
      <c r="AM405" s="2239">
        <v>8</v>
      </c>
      <c r="AN405" s="2239">
        <v>8</v>
      </c>
      <c r="AO405" s="2239">
        <v>8</v>
      </c>
      <c r="AQ405" s="197">
        <v>1</v>
      </c>
    </row>
    <row r="406" spans="1:45" ht="21" customHeight="1">
      <c r="V406" s="2240">
        <f t="shared" ref="V406:AA406" ca="1" si="6">CELL("largeur",V406)</f>
        <v>9</v>
      </c>
      <c r="W406" s="2240">
        <f t="shared" ca="1" si="6"/>
        <v>23</v>
      </c>
      <c r="X406" s="2240">
        <f t="shared" ca="1" si="6"/>
        <v>37</v>
      </c>
      <c r="Y406" s="2240">
        <f t="shared" ca="1" si="6"/>
        <v>8</v>
      </c>
      <c r="Z406" s="2240">
        <f t="shared" ca="1" si="6"/>
        <v>8</v>
      </c>
      <c r="AA406" s="2240">
        <f t="shared" ca="1" si="6"/>
        <v>8</v>
      </c>
      <c r="AB406"/>
      <c r="AC406" s="2240">
        <f t="shared" ref="AC406:AH406" ca="1" si="7">CELL("largeur",AC406)</f>
        <v>9</v>
      </c>
      <c r="AD406" s="2240">
        <f t="shared" ca="1" si="7"/>
        <v>23</v>
      </c>
      <c r="AE406" s="2240">
        <f t="shared" ca="1" si="7"/>
        <v>37</v>
      </c>
      <c r="AF406" s="2240">
        <f t="shared" ca="1" si="7"/>
        <v>8</v>
      </c>
      <c r="AG406" s="2240">
        <f t="shared" ca="1" si="7"/>
        <v>8</v>
      </c>
      <c r="AH406" s="2240">
        <f t="shared" ca="1" si="7"/>
        <v>8</v>
      </c>
      <c r="AI406"/>
      <c r="AJ406" s="2240">
        <f t="shared" ref="AJ406:AO406" ca="1" si="8">CELL("largeur",AJ406)</f>
        <v>9</v>
      </c>
      <c r="AK406" s="2240">
        <f t="shared" ca="1" si="8"/>
        <v>23</v>
      </c>
      <c r="AL406" s="2240">
        <f t="shared" ca="1" si="8"/>
        <v>37</v>
      </c>
      <c r="AM406" s="2240">
        <f t="shared" ca="1" si="8"/>
        <v>8</v>
      </c>
      <c r="AN406" s="2240">
        <f t="shared" ca="1" si="8"/>
        <v>8</v>
      </c>
      <c r="AO406" s="2240">
        <f t="shared" ca="1" si="8"/>
        <v>8</v>
      </c>
      <c r="AQ406" s="197">
        <v>1</v>
      </c>
    </row>
    <row r="407" spans="1:45" ht="21" customHeight="1">
      <c r="AQ407" s="2241" t="s">
        <v>19</v>
      </c>
      <c r="AR407" s="196"/>
      <c r="AS407" s="196"/>
    </row>
    <row r="408" spans="1:45" ht="21" customHeight="1">
      <c r="A408" s="197">
        <v>1</v>
      </c>
      <c r="B408" s="197">
        <v>1</v>
      </c>
      <c r="C408" s="197">
        <v>1</v>
      </c>
      <c r="D408" s="197">
        <v>1</v>
      </c>
      <c r="E408" s="197">
        <v>1</v>
      </c>
      <c r="F408" s="197">
        <v>1</v>
      </c>
      <c r="G408" s="197">
        <v>1</v>
      </c>
      <c r="H408" s="197">
        <v>1</v>
      </c>
      <c r="I408" s="197">
        <v>1</v>
      </c>
      <c r="J408" s="197">
        <v>1</v>
      </c>
      <c r="K408" s="197">
        <v>1</v>
      </c>
      <c r="L408" s="197">
        <v>1</v>
      </c>
      <c r="M408" s="197">
        <v>1</v>
      </c>
      <c r="N408" s="197">
        <v>1</v>
      </c>
      <c r="O408" s="197">
        <v>1</v>
      </c>
      <c r="P408" s="197">
        <v>1</v>
      </c>
      <c r="Q408" s="197">
        <v>1</v>
      </c>
      <c r="R408" s="197">
        <v>1</v>
      </c>
      <c r="S408" s="197">
        <v>1</v>
      </c>
      <c r="T408" s="197">
        <v>1</v>
      </c>
      <c r="U408" s="197">
        <v>1</v>
      </c>
      <c r="V408" s="197">
        <v>1</v>
      </c>
      <c r="W408" s="197">
        <v>1</v>
      </c>
      <c r="X408" s="197">
        <v>1</v>
      </c>
      <c r="Y408" s="197">
        <v>1</v>
      </c>
      <c r="Z408" s="197">
        <v>1</v>
      </c>
      <c r="AA408" s="197">
        <v>1</v>
      </c>
      <c r="AB408" s="197">
        <v>1</v>
      </c>
      <c r="AC408" s="197">
        <v>1</v>
      </c>
      <c r="AD408" s="197">
        <v>1</v>
      </c>
      <c r="AE408" s="197">
        <v>1</v>
      </c>
      <c r="AF408" s="197">
        <v>1</v>
      </c>
      <c r="AG408" s="197">
        <v>1</v>
      </c>
      <c r="AH408" s="197">
        <v>1</v>
      </c>
      <c r="AI408" s="197">
        <v>1</v>
      </c>
      <c r="AJ408" s="197">
        <v>1</v>
      </c>
      <c r="AK408" s="197">
        <v>1</v>
      </c>
      <c r="AL408" s="197">
        <v>1</v>
      </c>
      <c r="AM408" s="197">
        <v>1</v>
      </c>
      <c r="AN408" s="197">
        <v>1</v>
      </c>
      <c r="AO408" s="197">
        <v>1</v>
      </c>
      <c r="AP408" s="197">
        <v>1</v>
      </c>
      <c r="AQ408" s="7" t="str">
        <f>ADDRESS(ROW(),COLUMN(),4)</f>
        <v>AQ408</v>
      </c>
      <c r="AR408" s="19"/>
      <c r="AS408" s="20" t="str">
        <f>ADDRESS(ROW(),COLUMN(),4)</f>
        <v>AS408</v>
      </c>
    </row>
  </sheetData>
  <mergeCells count="35">
    <mergeCell ref="AD7:AF7"/>
    <mergeCell ref="B8:C9"/>
    <mergeCell ref="E8:F9"/>
    <mergeCell ref="AD9:AF9"/>
    <mergeCell ref="B10:C11"/>
    <mergeCell ref="K11:R11"/>
    <mergeCell ref="AD11:AF11"/>
    <mergeCell ref="B22:C23"/>
    <mergeCell ref="E22:F23"/>
    <mergeCell ref="H22:I22"/>
    <mergeCell ref="K22:T22"/>
    <mergeCell ref="B13:C14"/>
    <mergeCell ref="E13:F14"/>
    <mergeCell ref="H13:I13"/>
    <mergeCell ref="H14:I16"/>
    <mergeCell ref="B16:C17"/>
    <mergeCell ref="E16:F17"/>
    <mergeCell ref="H18:I19"/>
    <mergeCell ref="B19:C20"/>
    <mergeCell ref="E19:F20"/>
    <mergeCell ref="K20:R21"/>
    <mergeCell ref="H21:I21"/>
    <mergeCell ref="H24:I24"/>
    <mergeCell ref="B25:C26"/>
    <mergeCell ref="E25:F26"/>
    <mergeCell ref="H26:I26"/>
    <mergeCell ref="B28:C29"/>
    <mergeCell ref="E28:F29"/>
    <mergeCell ref="H29:I29"/>
    <mergeCell ref="B31:C32"/>
    <mergeCell ref="E31:F32"/>
    <mergeCell ref="H31:I31"/>
    <mergeCell ref="H32:I32"/>
    <mergeCell ref="B34:C35"/>
    <mergeCell ref="E34:F35"/>
  </mergeCells>
  <hyperlinks>
    <hyperlink ref="K20" r:id="rId1" xr:uid="{97B7388D-0C0A-4EE5-9C2B-AA09693A7AFA}"/>
    <hyperlink ref="AD13" r:id="rId2" xr:uid="{E01CF0AF-CA9C-430F-85DD-0ADF06A1ECB9}"/>
    <hyperlink ref="AD15" r:id="rId3" xr:uid="{2D94FF3F-E031-43A5-AAE1-C488093F96F4}"/>
    <hyperlink ref="AD17" r:id="rId4" xr:uid="{95AE7A14-2724-43B0-AC86-9B22015250A8}"/>
    <hyperlink ref="AD19" r:id="rId5" xr:uid="{820AE39E-A008-4A29-AA9B-0DBE4D1754D3}"/>
    <hyperlink ref="AD9" r:id="rId6" xr:uid="{00F3E40B-C7F8-4053-81D4-1A1A68653D0C}"/>
    <hyperlink ref="AD7" r:id="rId7" xr:uid="{372F236C-6104-4677-B00C-15279ACBC773}"/>
    <hyperlink ref="AD11" r:id="rId8" xr:uid="{E97CFEEB-9588-417F-91DD-471DBC49F8E8}"/>
    <hyperlink ref="AD21" r:id="rId9" xr:uid="{C6191026-EFFE-47C4-8924-D7937E6E3158}"/>
    <hyperlink ref="K54" r:id="rId10" xr:uid="{D3E73518-3852-46CE-903E-A62C13208CEC}"/>
    <hyperlink ref="V16" r:id="rId11" xr:uid="{53D587BF-021D-4EB0-97CA-B7267A65159D}"/>
    <hyperlink ref="V15" r:id="rId12" xr:uid="{9AD23C4E-97B6-4C2E-847B-F1AEA59AF6F3}"/>
    <hyperlink ref="V19" r:id="rId13" xr:uid="{C478617C-E91A-4438-AA19-C75BC4F8BE53}"/>
  </hyperlinks>
  <pageMargins left="0.7" right="0.7" top="0.75" bottom="0.75" header="0.3" footer="0.3"/>
  <pageSetup paperSize="9" orientation="portrait"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C278F-49CA-415C-9700-0AE42736D1C4}">
  <dimension ref="B2:BT143"/>
  <sheetViews>
    <sheetView showGridLines="0" zoomScaleNormal="100" workbookViewId="0">
      <selection activeCell="B2" sqref="B2"/>
    </sheetView>
  </sheetViews>
  <sheetFormatPr baseColWidth="10" defaultColWidth="9.140625" defaultRowHeight="15"/>
  <cols>
    <col min="2" max="2" width="18.5703125" customWidth="1"/>
    <col min="5" max="5" width="11.140625" bestFit="1" customWidth="1"/>
    <col min="7" max="7" width="17.42578125" customWidth="1"/>
    <col min="9" max="9" width="9.28515625" bestFit="1" customWidth="1"/>
    <col min="10" max="10" width="11.140625" bestFit="1" customWidth="1"/>
    <col min="12" max="12" width="19.42578125" customWidth="1"/>
    <col min="14" max="14" width="8.7109375" bestFit="1" customWidth="1"/>
    <col min="15" max="15" width="11.140625" bestFit="1" customWidth="1"/>
    <col min="53" max="53" width="17.7109375" customWidth="1"/>
    <col min="54" max="57" width="9.7109375" customWidth="1"/>
    <col min="58" max="58" width="17.7109375" customWidth="1"/>
    <col min="59" max="62" width="9.7109375" customWidth="1"/>
    <col min="63" max="63" width="17.7109375" customWidth="1"/>
    <col min="64" max="66" width="9.7109375" customWidth="1"/>
    <col min="67" max="73" width="8.7109375" customWidth="1"/>
  </cols>
  <sheetData>
    <row r="2" spans="2:72" ht="18.75" customHeight="1">
      <c r="B2" s="4" t="s">
        <v>4827</v>
      </c>
    </row>
    <row r="3" spans="2:72" ht="27.95" customHeight="1">
      <c r="B3" s="3511" t="s">
        <v>334</v>
      </c>
      <c r="C3" s="3512"/>
      <c r="D3" s="3512"/>
      <c r="E3" s="3512"/>
      <c r="F3" s="3512"/>
      <c r="G3" s="3512"/>
      <c r="H3" s="3512"/>
      <c r="I3" s="3512"/>
      <c r="J3" s="3512"/>
      <c r="K3" s="3512"/>
      <c r="L3" s="3512"/>
      <c r="M3" s="3512"/>
      <c r="N3" s="3512"/>
      <c r="O3" s="3512"/>
      <c r="P3" s="3512"/>
      <c r="Q3" s="3512"/>
      <c r="BA3" s="3511" t="s">
        <v>334</v>
      </c>
      <c r="BB3" s="3511"/>
      <c r="BC3" s="3511"/>
      <c r="BD3" s="3511"/>
      <c r="BE3" s="3511"/>
      <c r="BF3" s="3511"/>
      <c r="BG3" s="3511"/>
      <c r="BH3" s="3511"/>
      <c r="BI3" s="3511"/>
      <c r="BJ3" s="3511"/>
      <c r="BK3" s="3511"/>
      <c r="BL3" s="3511"/>
      <c r="BM3" s="3511"/>
      <c r="BN3" s="3511"/>
      <c r="BO3" s="3511"/>
      <c r="BP3" s="3511"/>
    </row>
    <row r="5" spans="2:72" ht="20.100000000000001" customHeight="1">
      <c r="B5" s="3513" t="s">
        <v>335</v>
      </c>
      <c r="C5" s="3514"/>
      <c r="D5" s="3514"/>
      <c r="E5" s="3515"/>
      <c r="G5" s="3516" t="s">
        <v>336</v>
      </c>
      <c r="H5" s="3514"/>
      <c r="I5" s="3514"/>
      <c r="J5" s="3515"/>
      <c r="L5" s="3517" t="s">
        <v>337</v>
      </c>
      <c r="M5" s="3514"/>
      <c r="N5" s="3514"/>
      <c r="O5" s="3515"/>
      <c r="BA5" s="3518" t="s">
        <v>335</v>
      </c>
      <c r="BB5" s="3519"/>
      <c r="BC5" s="3519"/>
      <c r="BD5" s="3520"/>
      <c r="BF5" s="3521" t="s">
        <v>336</v>
      </c>
      <c r="BG5" s="3522"/>
      <c r="BH5" s="3522"/>
      <c r="BI5" s="3523"/>
      <c r="BK5" s="3524" t="s">
        <v>337</v>
      </c>
      <c r="BL5" s="3525"/>
      <c r="BM5" s="3525"/>
      <c r="BN5" s="3526"/>
    </row>
    <row r="6" spans="2:72" ht="20.100000000000001" customHeight="1">
      <c r="B6" s="84" t="s">
        <v>338</v>
      </c>
      <c r="C6" s="84"/>
      <c r="D6" s="84" t="s">
        <v>339</v>
      </c>
      <c r="E6" s="84" t="s">
        <v>340</v>
      </c>
      <c r="G6" s="84" t="s">
        <v>338</v>
      </c>
      <c r="H6" s="84"/>
      <c r="I6" s="84" t="s">
        <v>339</v>
      </c>
      <c r="J6" s="84" t="s">
        <v>340</v>
      </c>
      <c r="L6" s="84" t="s">
        <v>338</v>
      </c>
      <c r="M6" s="84"/>
      <c r="N6" s="84" t="s">
        <v>339</v>
      </c>
      <c r="O6" s="84" t="s">
        <v>340</v>
      </c>
      <c r="Q6" s="3527" t="s">
        <v>341</v>
      </c>
      <c r="R6" s="3528"/>
      <c r="S6" s="3528"/>
      <c r="T6" s="3528"/>
      <c r="U6" s="3528"/>
      <c r="BA6" s="84" t="s">
        <v>338</v>
      </c>
      <c r="BB6" s="84"/>
      <c r="BC6" s="84" t="s">
        <v>339</v>
      </c>
      <c r="BD6" s="84" t="s">
        <v>340</v>
      </c>
      <c r="BF6" s="84" t="s">
        <v>338</v>
      </c>
      <c r="BG6" s="84"/>
      <c r="BH6" s="84" t="s">
        <v>339</v>
      </c>
      <c r="BI6" s="84" t="s">
        <v>340</v>
      </c>
      <c r="BK6" s="84" t="s">
        <v>338</v>
      </c>
      <c r="BL6" s="84"/>
      <c r="BM6" s="84" t="s">
        <v>339</v>
      </c>
      <c r="BN6" s="84" t="s">
        <v>340</v>
      </c>
      <c r="BP6" s="3527" t="s">
        <v>341</v>
      </c>
      <c r="BQ6" s="3528"/>
      <c r="BR6" s="3528"/>
      <c r="BS6" s="3528"/>
      <c r="BT6" s="3528"/>
    </row>
    <row r="7" spans="2:72" ht="21.95" customHeight="1">
      <c r="B7" s="3529" t="s">
        <v>342</v>
      </c>
      <c r="C7" s="3530"/>
      <c r="D7" s="3530"/>
      <c r="E7" s="3530"/>
      <c r="F7" s="3530"/>
      <c r="G7" s="3530"/>
      <c r="H7" s="3530"/>
      <c r="I7" s="3530"/>
      <c r="J7" s="3530"/>
      <c r="K7" s="3530"/>
      <c r="L7" s="3530"/>
      <c r="M7" s="3530"/>
      <c r="N7" s="3530"/>
      <c r="O7" s="3531"/>
      <c r="Q7" s="3532" t="s">
        <v>343</v>
      </c>
      <c r="R7" s="3533"/>
      <c r="S7" s="3533"/>
      <c r="T7" s="3533"/>
      <c r="U7" s="3534"/>
      <c r="BA7" s="3541" t="s">
        <v>342</v>
      </c>
      <c r="BB7" s="3542"/>
      <c r="BC7" s="3542"/>
      <c r="BD7" s="3542"/>
      <c r="BE7" s="3542"/>
      <c r="BF7" s="3542"/>
      <c r="BG7" s="3542"/>
      <c r="BH7" s="3542"/>
      <c r="BI7" s="3542"/>
      <c r="BJ7" s="3542"/>
      <c r="BK7" s="3542"/>
      <c r="BL7" s="3542"/>
      <c r="BM7" s="3542"/>
      <c r="BN7" s="3543"/>
      <c r="BP7" s="3532" t="s">
        <v>343</v>
      </c>
      <c r="BQ7" s="3533"/>
      <c r="BR7" s="3533"/>
      <c r="BS7" s="3533"/>
      <c r="BT7" s="3534"/>
    </row>
    <row r="8" spans="2:72" ht="18" customHeight="1">
      <c r="B8" s="85" t="s">
        <v>344</v>
      </c>
      <c r="C8" s="102"/>
      <c r="D8" s="86" t="s">
        <v>42</v>
      </c>
      <c r="E8" s="86" t="s">
        <v>45</v>
      </c>
      <c r="G8" s="85" t="s">
        <v>344</v>
      </c>
      <c r="H8" s="103"/>
      <c r="I8" s="86" t="s">
        <v>48</v>
      </c>
      <c r="J8" s="86" t="s">
        <v>51</v>
      </c>
      <c r="L8" s="85" t="s">
        <v>344</v>
      </c>
      <c r="M8" s="104"/>
      <c r="N8" s="86" t="s">
        <v>54</v>
      </c>
      <c r="O8" s="86" t="s">
        <v>57</v>
      </c>
      <c r="Q8" s="3535"/>
      <c r="R8" s="3536"/>
      <c r="S8" s="3536"/>
      <c r="T8" s="3536"/>
      <c r="U8" s="3537"/>
      <c r="BA8" s="85" t="s">
        <v>344</v>
      </c>
      <c r="BB8" s="102"/>
      <c r="BC8" s="86" t="s">
        <v>42</v>
      </c>
      <c r="BD8" s="86" t="s">
        <v>45</v>
      </c>
      <c r="BF8" s="85" t="s">
        <v>344</v>
      </c>
      <c r="BG8" s="103"/>
      <c r="BH8" s="86" t="s">
        <v>48</v>
      </c>
      <c r="BI8" s="86" t="s">
        <v>51</v>
      </c>
      <c r="BK8" s="85" t="s">
        <v>344</v>
      </c>
      <c r="BL8" s="104"/>
      <c r="BM8" s="86" t="s">
        <v>54</v>
      </c>
      <c r="BN8" s="86" t="s">
        <v>57</v>
      </c>
      <c r="BP8" s="3535"/>
      <c r="BQ8" s="3536"/>
      <c r="BR8" s="3536"/>
      <c r="BS8" s="3536"/>
      <c r="BT8" s="3537"/>
    </row>
    <row r="9" spans="2:72" ht="18" customHeight="1">
      <c r="B9" s="85" t="s">
        <v>345</v>
      </c>
      <c r="C9" s="105"/>
      <c r="D9" s="86" t="s">
        <v>43</v>
      </c>
      <c r="E9" s="86" t="s">
        <v>46</v>
      </c>
      <c r="G9" s="85" t="s">
        <v>345</v>
      </c>
      <c r="H9" s="106"/>
      <c r="I9" s="86" t="s">
        <v>49</v>
      </c>
      <c r="J9" s="86" t="s">
        <v>52</v>
      </c>
      <c r="L9" s="85" t="s">
        <v>345</v>
      </c>
      <c r="M9" s="107"/>
      <c r="N9" s="86" t="s">
        <v>55</v>
      </c>
      <c r="O9" s="86" t="s">
        <v>58</v>
      </c>
      <c r="Q9" s="3535"/>
      <c r="R9" s="3536"/>
      <c r="S9" s="3536"/>
      <c r="T9" s="3536"/>
      <c r="U9" s="3537"/>
      <c r="BA9" s="85" t="s">
        <v>345</v>
      </c>
      <c r="BB9" s="105"/>
      <c r="BC9" s="86" t="s">
        <v>43</v>
      </c>
      <c r="BD9" s="86" t="s">
        <v>46</v>
      </c>
      <c r="BF9" s="85" t="s">
        <v>345</v>
      </c>
      <c r="BG9" s="106"/>
      <c r="BH9" s="86" t="s">
        <v>49</v>
      </c>
      <c r="BI9" s="86" t="s">
        <v>52</v>
      </c>
      <c r="BK9" s="85" t="s">
        <v>345</v>
      </c>
      <c r="BL9" s="107"/>
      <c r="BM9" s="86" t="s">
        <v>55</v>
      </c>
      <c r="BN9" s="86" t="s">
        <v>58</v>
      </c>
      <c r="BP9" s="3535"/>
      <c r="BQ9" s="3536"/>
      <c r="BR9" s="3536"/>
      <c r="BS9" s="3536"/>
      <c r="BT9" s="3537"/>
    </row>
    <row r="10" spans="2:72" ht="18" customHeight="1">
      <c r="B10" s="85" t="s">
        <v>346</v>
      </c>
      <c r="C10" s="108"/>
      <c r="D10" s="86" t="s">
        <v>44</v>
      </c>
      <c r="E10" s="86" t="s">
        <v>47</v>
      </c>
      <c r="G10" s="85" t="s">
        <v>346</v>
      </c>
      <c r="H10" s="109"/>
      <c r="I10" s="86" t="s">
        <v>50</v>
      </c>
      <c r="J10" s="86" t="s">
        <v>53</v>
      </c>
      <c r="L10" s="85" t="s">
        <v>346</v>
      </c>
      <c r="M10" s="110"/>
      <c r="N10" s="86" t="s">
        <v>56</v>
      </c>
      <c r="O10" s="86" t="s">
        <v>59</v>
      </c>
      <c r="Q10" s="3535"/>
      <c r="R10" s="3536"/>
      <c r="S10" s="3536"/>
      <c r="T10" s="3536"/>
      <c r="U10" s="3537"/>
      <c r="BA10" s="85" t="s">
        <v>346</v>
      </c>
      <c r="BB10" s="108"/>
      <c r="BC10" s="86" t="s">
        <v>44</v>
      </c>
      <c r="BD10" s="86" t="s">
        <v>47</v>
      </c>
      <c r="BF10" s="85" t="s">
        <v>346</v>
      </c>
      <c r="BG10" s="109"/>
      <c r="BH10" s="86" t="s">
        <v>50</v>
      </c>
      <c r="BI10" s="86" t="s">
        <v>53</v>
      </c>
      <c r="BK10" s="85" t="s">
        <v>346</v>
      </c>
      <c r="BL10" s="110"/>
      <c r="BM10" s="86" t="s">
        <v>56</v>
      </c>
      <c r="BN10" s="86" t="s">
        <v>59</v>
      </c>
      <c r="BP10" s="3535"/>
      <c r="BQ10" s="3536"/>
      <c r="BR10" s="3536"/>
      <c r="BS10" s="3536"/>
      <c r="BT10" s="3537"/>
    </row>
    <row r="11" spans="2:72" ht="18" customHeight="1">
      <c r="B11" s="85" t="s">
        <v>347</v>
      </c>
      <c r="C11" s="111"/>
      <c r="D11" s="86" t="s">
        <v>133</v>
      </c>
      <c r="E11" s="86" t="s">
        <v>136</v>
      </c>
      <c r="G11" s="85" t="s">
        <v>347</v>
      </c>
      <c r="H11" s="111"/>
      <c r="I11" s="86" t="s">
        <v>133</v>
      </c>
      <c r="J11" s="86" t="s">
        <v>136</v>
      </c>
      <c r="L11" s="85" t="s">
        <v>347</v>
      </c>
      <c r="M11" s="111"/>
      <c r="N11" s="86" t="s">
        <v>133</v>
      </c>
      <c r="O11" s="86" t="s">
        <v>136</v>
      </c>
      <c r="Q11" s="3535"/>
      <c r="R11" s="3536"/>
      <c r="S11" s="3536"/>
      <c r="T11" s="3536"/>
      <c r="U11" s="3537"/>
      <c r="BA11" s="85" t="s">
        <v>347</v>
      </c>
      <c r="BB11" s="111"/>
      <c r="BC11" s="86" t="s">
        <v>133</v>
      </c>
      <c r="BD11" s="86" t="s">
        <v>136</v>
      </c>
      <c r="BF11" s="85" t="s">
        <v>347</v>
      </c>
      <c r="BG11" s="111"/>
      <c r="BH11" s="86" t="s">
        <v>133</v>
      </c>
      <c r="BI11" s="86" t="s">
        <v>136</v>
      </c>
      <c r="BK11" s="85" t="s">
        <v>347</v>
      </c>
      <c r="BL11" s="111"/>
      <c r="BM11" s="86" t="s">
        <v>133</v>
      </c>
      <c r="BN11" s="86" t="s">
        <v>136</v>
      </c>
      <c r="BP11" s="3535"/>
      <c r="BQ11" s="3536"/>
      <c r="BR11" s="3536"/>
      <c r="BS11" s="3536"/>
      <c r="BT11" s="3537"/>
    </row>
    <row r="12" spans="2:72" ht="18" customHeight="1">
      <c r="B12" s="85" t="s">
        <v>348</v>
      </c>
      <c r="C12" s="112"/>
      <c r="D12" s="86" t="s">
        <v>95</v>
      </c>
      <c r="E12" s="86" t="s">
        <v>98</v>
      </c>
      <c r="G12" s="85" t="s">
        <v>348</v>
      </c>
      <c r="H12" s="112"/>
      <c r="I12" s="86" t="s">
        <v>95</v>
      </c>
      <c r="J12" s="86" t="s">
        <v>98</v>
      </c>
      <c r="L12" s="85" t="s">
        <v>348</v>
      </c>
      <c r="M12" s="112"/>
      <c r="N12" s="86" t="s">
        <v>95</v>
      </c>
      <c r="O12" s="86" t="s">
        <v>98</v>
      </c>
      <c r="Q12" s="3535"/>
      <c r="R12" s="3536"/>
      <c r="S12" s="3536"/>
      <c r="T12" s="3536"/>
      <c r="U12" s="3537"/>
      <c r="BA12" s="85" t="s">
        <v>348</v>
      </c>
      <c r="BB12" s="112"/>
      <c r="BC12" s="86" t="s">
        <v>95</v>
      </c>
      <c r="BD12" s="86" t="s">
        <v>98</v>
      </c>
      <c r="BF12" s="85" t="s">
        <v>348</v>
      </c>
      <c r="BG12" s="112"/>
      <c r="BH12" s="86" t="s">
        <v>95</v>
      </c>
      <c r="BI12" s="86" t="s">
        <v>98</v>
      </c>
      <c r="BK12" s="85" t="s">
        <v>348</v>
      </c>
      <c r="BL12" s="112"/>
      <c r="BM12" s="86" t="s">
        <v>95</v>
      </c>
      <c r="BN12" s="86" t="s">
        <v>98</v>
      </c>
      <c r="BP12" s="3535"/>
      <c r="BQ12" s="3536"/>
      <c r="BR12" s="3536"/>
      <c r="BS12" s="3536"/>
      <c r="BT12" s="3537"/>
    </row>
    <row r="13" spans="2:72" ht="18" customHeight="1">
      <c r="B13" s="85" t="s">
        <v>349</v>
      </c>
      <c r="C13" s="113"/>
      <c r="D13" s="86" t="s">
        <v>206</v>
      </c>
      <c r="E13" s="86" t="s">
        <v>208</v>
      </c>
      <c r="G13" s="85" t="s">
        <v>349</v>
      </c>
      <c r="H13" s="113"/>
      <c r="I13" s="86" t="s">
        <v>206</v>
      </c>
      <c r="J13" s="86" t="s">
        <v>208</v>
      </c>
      <c r="L13" s="85" t="s">
        <v>349</v>
      </c>
      <c r="M13" s="113"/>
      <c r="N13" s="86" t="s">
        <v>206</v>
      </c>
      <c r="O13" s="86" t="s">
        <v>208</v>
      </c>
      <c r="Q13" s="3535"/>
      <c r="R13" s="3536"/>
      <c r="S13" s="3536"/>
      <c r="T13" s="3536"/>
      <c r="U13" s="3537"/>
      <c r="BA13" s="85" t="s">
        <v>349</v>
      </c>
      <c r="BB13" s="113"/>
      <c r="BC13" s="86" t="s">
        <v>206</v>
      </c>
      <c r="BD13" s="86" t="s">
        <v>208</v>
      </c>
      <c r="BF13" s="85" t="s">
        <v>349</v>
      </c>
      <c r="BG13" s="113"/>
      <c r="BH13" s="86" t="s">
        <v>206</v>
      </c>
      <c r="BI13" s="86" t="s">
        <v>208</v>
      </c>
      <c r="BK13" s="85" t="s">
        <v>349</v>
      </c>
      <c r="BL13" s="113"/>
      <c r="BM13" s="86" t="s">
        <v>206</v>
      </c>
      <c r="BN13" s="86" t="s">
        <v>208</v>
      </c>
      <c r="BP13" s="3535"/>
      <c r="BQ13" s="3536"/>
      <c r="BR13" s="3536"/>
      <c r="BS13" s="3536"/>
      <c r="BT13" s="3537"/>
    </row>
    <row r="14" spans="2:72" ht="18" customHeight="1">
      <c r="B14" s="85" t="s">
        <v>350</v>
      </c>
      <c r="C14" s="114"/>
      <c r="D14" s="86" t="s">
        <v>309</v>
      </c>
      <c r="E14" s="86" t="s">
        <v>310</v>
      </c>
      <c r="G14" s="85" t="s">
        <v>350</v>
      </c>
      <c r="H14" s="114"/>
      <c r="I14" s="86" t="s">
        <v>309</v>
      </c>
      <c r="J14" s="86" t="s">
        <v>310</v>
      </c>
      <c r="L14" s="85" t="s">
        <v>350</v>
      </c>
      <c r="M14" s="114"/>
      <c r="N14" s="86" t="s">
        <v>309</v>
      </c>
      <c r="O14" s="86" t="s">
        <v>310</v>
      </c>
      <c r="Q14" s="3538"/>
      <c r="R14" s="3539"/>
      <c r="S14" s="3539"/>
      <c r="T14" s="3539"/>
      <c r="U14" s="3540"/>
      <c r="BA14" s="85" t="s">
        <v>350</v>
      </c>
      <c r="BB14" s="114"/>
      <c r="BC14" s="86" t="s">
        <v>309</v>
      </c>
      <c r="BD14" s="86" t="s">
        <v>310</v>
      </c>
      <c r="BF14" s="85" t="s">
        <v>350</v>
      </c>
      <c r="BG14" s="114"/>
      <c r="BH14" s="86" t="s">
        <v>309</v>
      </c>
      <c r="BI14" s="86" t="s">
        <v>310</v>
      </c>
      <c r="BK14" s="85" t="s">
        <v>350</v>
      </c>
      <c r="BL14" s="114"/>
      <c r="BM14" s="86" t="s">
        <v>309</v>
      </c>
      <c r="BN14" s="86" t="s">
        <v>310</v>
      </c>
      <c r="BP14" s="3538"/>
      <c r="BQ14" s="3539"/>
      <c r="BR14" s="3539"/>
      <c r="BS14" s="3539"/>
      <c r="BT14" s="3540"/>
    </row>
    <row r="15" spans="2:72" ht="8.1" customHeight="1">
      <c r="B15" s="3544"/>
      <c r="C15" s="3512"/>
      <c r="D15" s="3512"/>
      <c r="E15" s="3512"/>
      <c r="F15" s="3512"/>
      <c r="G15" s="3512"/>
      <c r="H15" s="3512"/>
      <c r="I15" s="3512"/>
      <c r="J15" s="3512"/>
      <c r="K15" s="3512"/>
      <c r="L15" s="3512"/>
      <c r="M15" s="3512"/>
      <c r="N15" s="3512"/>
      <c r="O15" s="3512"/>
      <c r="BA15" s="3545"/>
      <c r="BB15" s="3545"/>
      <c r="BC15" s="3545"/>
      <c r="BD15" s="3545"/>
      <c r="BE15" s="3545"/>
      <c r="BF15" s="3545"/>
      <c r="BG15" s="3545"/>
      <c r="BH15" s="3545"/>
      <c r="BI15" s="3545"/>
      <c r="BJ15" s="3545"/>
      <c r="BK15" s="3545"/>
      <c r="BL15" s="3545"/>
      <c r="BM15" s="3545"/>
      <c r="BN15" s="3545"/>
    </row>
    <row r="16" spans="2:72" ht="21.95" customHeight="1">
      <c r="B16" s="3529" t="s">
        <v>351</v>
      </c>
      <c r="C16" s="3530"/>
      <c r="D16" s="3530"/>
      <c r="E16" s="3530"/>
      <c r="F16" s="3530"/>
      <c r="G16" s="3530"/>
      <c r="H16" s="3530"/>
      <c r="I16" s="3530"/>
      <c r="J16" s="3530"/>
      <c r="K16" s="3530"/>
      <c r="L16" s="3530"/>
      <c r="M16" s="3530"/>
      <c r="N16" s="3530"/>
      <c r="O16" s="3531"/>
      <c r="Q16" s="3532" t="s">
        <v>343</v>
      </c>
      <c r="R16" s="3533"/>
      <c r="S16" s="3533"/>
      <c r="T16" s="3533"/>
      <c r="U16" s="3534"/>
      <c r="BA16" s="3541" t="s">
        <v>351</v>
      </c>
      <c r="BB16" s="3542"/>
      <c r="BC16" s="3542"/>
      <c r="BD16" s="3542"/>
      <c r="BE16" s="3542"/>
      <c r="BF16" s="3542"/>
      <c r="BG16" s="3542"/>
      <c r="BH16" s="3542"/>
      <c r="BI16" s="3542"/>
      <c r="BJ16" s="3542"/>
      <c r="BK16" s="3542"/>
      <c r="BL16" s="3542"/>
      <c r="BM16" s="3542"/>
      <c r="BN16" s="3543"/>
      <c r="BP16" s="3532" t="s">
        <v>343</v>
      </c>
      <c r="BQ16" s="3533"/>
      <c r="BR16" s="3533"/>
      <c r="BS16" s="3533"/>
      <c r="BT16" s="3534"/>
    </row>
    <row r="17" spans="2:72" ht="18" customHeight="1">
      <c r="B17" s="87" t="s">
        <v>344</v>
      </c>
      <c r="C17" s="115"/>
      <c r="D17" s="88" t="s">
        <v>64</v>
      </c>
      <c r="E17" s="88" t="s">
        <v>67</v>
      </c>
      <c r="G17" s="87" t="s">
        <v>344</v>
      </c>
      <c r="H17" s="116"/>
      <c r="I17" s="88" t="s">
        <v>70</v>
      </c>
      <c r="J17" s="88" t="s">
        <v>72</v>
      </c>
      <c r="L17" s="87" t="s">
        <v>344</v>
      </c>
      <c r="M17" s="79"/>
      <c r="N17" s="88" t="s">
        <v>30</v>
      </c>
      <c r="O17" s="88" t="s">
        <v>32</v>
      </c>
      <c r="Q17" s="3535"/>
      <c r="R17" s="3536"/>
      <c r="S17" s="3536"/>
      <c r="T17" s="3536"/>
      <c r="U17" s="3537"/>
      <c r="BA17" s="87" t="s">
        <v>344</v>
      </c>
      <c r="BB17" s="115"/>
      <c r="BC17" s="88" t="s">
        <v>64</v>
      </c>
      <c r="BD17" s="88" t="s">
        <v>67</v>
      </c>
      <c r="BF17" s="87" t="s">
        <v>344</v>
      </c>
      <c r="BG17" s="116"/>
      <c r="BH17" s="88" t="s">
        <v>70</v>
      </c>
      <c r="BI17" s="88" t="s">
        <v>72</v>
      </c>
      <c r="BK17" s="87" t="s">
        <v>344</v>
      </c>
      <c r="BL17" s="79"/>
      <c r="BM17" s="88" t="s">
        <v>30</v>
      </c>
      <c r="BN17" s="88" t="s">
        <v>32</v>
      </c>
      <c r="BP17" s="3535"/>
      <c r="BQ17" s="3536"/>
      <c r="BR17" s="3536"/>
      <c r="BS17" s="3536"/>
      <c r="BT17" s="3537"/>
    </row>
    <row r="18" spans="2:72" ht="18" customHeight="1">
      <c r="B18" s="87" t="s">
        <v>345</v>
      </c>
      <c r="C18" s="117"/>
      <c r="D18" s="88" t="s">
        <v>65</v>
      </c>
      <c r="E18" s="88" t="s">
        <v>68</v>
      </c>
      <c r="G18" s="87" t="s">
        <v>345</v>
      </c>
      <c r="H18" s="118"/>
      <c r="I18" s="88" t="s">
        <v>71</v>
      </c>
      <c r="J18" s="88" t="s">
        <v>73</v>
      </c>
      <c r="L18" s="87" t="s">
        <v>345</v>
      </c>
      <c r="M18" s="119"/>
      <c r="N18" s="88" t="s">
        <v>74</v>
      </c>
      <c r="O18" s="88" t="s">
        <v>76</v>
      </c>
      <c r="Q18" s="3535"/>
      <c r="R18" s="3536"/>
      <c r="S18" s="3536"/>
      <c r="T18" s="3536"/>
      <c r="U18" s="3537"/>
      <c r="BA18" s="87" t="s">
        <v>345</v>
      </c>
      <c r="BB18" s="117"/>
      <c r="BC18" s="88" t="s">
        <v>65</v>
      </c>
      <c r="BD18" s="88" t="s">
        <v>68</v>
      </c>
      <c r="BF18" s="87" t="s">
        <v>345</v>
      </c>
      <c r="BG18" s="118"/>
      <c r="BH18" s="88" t="s">
        <v>71</v>
      </c>
      <c r="BI18" s="88" t="s">
        <v>73</v>
      </c>
      <c r="BK18" s="87" t="s">
        <v>345</v>
      </c>
      <c r="BL18" s="119"/>
      <c r="BM18" s="88" t="s">
        <v>74</v>
      </c>
      <c r="BN18" s="88" t="s">
        <v>76</v>
      </c>
      <c r="BP18" s="3535"/>
      <c r="BQ18" s="3536"/>
      <c r="BR18" s="3536"/>
      <c r="BS18" s="3536"/>
      <c r="BT18" s="3537"/>
    </row>
    <row r="19" spans="2:72" ht="18" customHeight="1">
      <c r="B19" s="87" t="s">
        <v>346</v>
      </c>
      <c r="C19" s="120"/>
      <c r="D19" s="88" t="s">
        <v>66</v>
      </c>
      <c r="E19" s="88" t="s">
        <v>69</v>
      </c>
      <c r="G19" s="87" t="s">
        <v>346</v>
      </c>
      <c r="H19" s="80"/>
      <c r="I19" s="88" t="s">
        <v>31</v>
      </c>
      <c r="J19" s="88" t="s">
        <v>33</v>
      </c>
      <c r="L19" s="87" t="s">
        <v>346</v>
      </c>
      <c r="M19" s="121"/>
      <c r="N19" s="88" t="s">
        <v>75</v>
      </c>
      <c r="O19" s="88" t="s">
        <v>77</v>
      </c>
      <c r="Q19" s="3535"/>
      <c r="R19" s="3536"/>
      <c r="S19" s="3536"/>
      <c r="T19" s="3536"/>
      <c r="U19" s="3537"/>
      <c r="BA19" s="87" t="s">
        <v>346</v>
      </c>
      <c r="BB19" s="120"/>
      <c r="BC19" s="88" t="s">
        <v>66</v>
      </c>
      <c r="BD19" s="88" t="s">
        <v>69</v>
      </c>
      <c r="BF19" s="87" t="s">
        <v>346</v>
      </c>
      <c r="BG19" s="80"/>
      <c r="BH19" s="88" t="s">
        <v>31</v>
      </c>
      <c r="BI19" s="88" t="s">
        <v>33</v>
      </c>
      <c r="BK19" s="87" t="s">
        <v>346</v>
      </c>
      <c r="BL19" s="121"/>
      <c r="BM19" s="88" t="s">
        <v>75</v>
      </c>
      <c r="BN19" s="88" t="s">
        <v>77</v>
      </c>
      <c r="BP19" s="3535"/>
      <c r="BQ19" s="3536"/>
      <c r="BR19" s="3536"/>
      <c r="BS19" s="3536"/>
      <c r="BT19" s="3537"/>
    </row>
    <row r="20" spans="2:72" ht="18" customHeight="1">
      <c r="B20" s="87" t="s">
        <v>347</v>
      </c>
      <c r="C20" s="111"/>
      <c r="D20" s="88" t="s">
        <v>133</v>
      </c>
      <c r="E20" s="88" t="s">
        <v>136</v>
      </c>
      <c r="G20" s="87" t="s">
        <v>347</v>
      </c>
      <c r="H20" s="111"/>
      <c r="I20" s="88" t="s">
        <v>133</v>
      </c>
      <c r="J20" s="88" t="s">
        <v>136</v>
      </c>
      <c r="L20" s="87" t="s">
        <v>347</v>
      </c>
      <c r="M20" s="111"/>
      <c r="N20" s="88" t="s">
        <v>133</v>
      </c>
      <c r="O20" s="88" t="s">
        <v>136</v>
      </c>
      <c r="Q20" s="3535"/>
      <c r="R20" s="3536"/>
      <c r="S20" s="3536"/>
      <c r="T20" s="3536"/>
      <c r="U20" s="3537"/>
      <c r="BA20" s="87" t="s">
        <v>347</v>
      </c>
      <c r="BB20" s="111"/>
      <c r="BC20" s="88" t="s">
        <v>133</v>
      </c>
      <c r="BD20" s="88" t="s">
        <v>136</v>
      </c>
      <c r="BF20" s="87" t="s">
        <v>347</v>
      </c>
      <c r="BG20" s="111"/>
      <c r="BH20" s="88" t="s">
        <v>133</v>
      </c>
      <c r="BI20" s="88" t="s">
        <v>136</v>
      </c>
      <c r="BK20" s="87" t="s">
        <v>347</v>
      </c>
      <c r="BL20" s="111"/>
      <c r="BM20" s="88" t="s">
        <v>133</v>
      </c>
      <c r="BN20" s="88" t="s">
        <v>136</v>
      </c>
      <c r="BP20" s="3535"/>
      <c r="BQ20" s="3536"/>
      <c r="BR20" s="3536"/>
      <c r="BS20" s="3536"/>
      <c r="BT20" s="3537"/>
    </row>
    <row r="21" spans="2:72" ht="18" customHeight="1">
      <c r="B21" s="87" t="s">
        <v>348</v>
      </c>
      <c r="C21" s="112"/>
      <c r="D21" s="88" t="s">
        <v>95</v>
      </c>
      <c r="E21" s="88" t="s">
        <v>98</v>
      </c>
      <c r="G21" s="87" t="s">
        <v>348</v>
      </c>
      <c r="H21" s="112"/>
      <c r="I21" s="88" t="s">
        <v>95</v>
      </c>
      <c r="J21" s="88" t="s">
        <v>98</v>
      </c>
      <c r="L21" s="87" t="s">
        <v>348</v>
      </c>
      <c r="M21" s="112"/>
      <c r="N21" s="88" t="s">
        <v>95</v>
      </c>
      <c r="O21" s="88" t="s">
        <v>98</v>
      </c>
      <c r="Q21" s="3535"/>
      <c r="R21" s="3536"/>
      <c r="S21" s="3536"/>
      <c r="T21" s="3536"/>
      <c r="U21" s="3537"/>
      <c r="BA21" s="87" t="s">
        <v>348</v>
      </c>
      <c r="BB21" s="112"/>
      <c r="BC21" s="88" t="s">
        <v>95</v>
      </c>
      <c r="BD21" s="88" t="s">
        <v>98</v>
      </c>
      <c r="BF21" s="87" t="s">
        <v>348</v>
      </c>
      <c r="BG21" s="112"/>
      <c r="BH21" s="88" t="s">
        <v>95</v>
      </c>
      <c r="BI21" s="88" t="s">
        <v>98</v>
      </c>
      <c r="BK21" s="87" t="s">
        <v>348</v>
      </c>
      <c r="BL21" s="112"/>
      <c r="BM21" s="88" t="s">
        <v>95</v>
      </c>
      <c r="BN21" s="88" t="s">
        <v>98</v>
      </c>
      <c r="BP21" s="3535"/>
      <c r="BQ21" s="3536"/>
      <c r="BR21" s="3536"/>
      <c r="BS21" s="3536"/>
      <c r="BT21" s="3537"/>
    </row>
    <row r="22" spans="2:72" ht="18" customHeight="1">
      <c r="B22" s="87" t="s">
        <v>349</v>
      </c>
      <c r="C22" s="113"/>
      <c r="D22" s="88" t="s">
        <v>206</v>
      </c>
      <c r="E22" s="88" t="s">
        <v>208</v>
      </c>
      <c r="G22" s="87" t="s">
        <v>349</v>
      </c>
      <c r="H22" s="113"/>
      <c r="I22" s="88" t="s">
        <v>206</v>
      </c>
      <c r="J22" s="88" t="s">
        <v>208</v>
      </c>
      <c r="L22" s="87" t="s">
        <v>349</v>
      </c>
      <c r="M22" s="113"/>
      <c r="N22" s="88" t="s">
        <v>206</v>
      </c>
      <c r="O22" s="88" t="s">
        <v>208</v>
      </c>
      <c r="Q22" s="3535"/>
      <c r="R22" s="3536"/>
      <c r="S22" s="3536"/>
      <c r="T22" s="3536"/>
      <c r="U22" s="3537"/>
      <c r="BA22" s="87" t="s">
        <v>349</v>
      </c>
      <c r="BB22" s="113"/>
      <c r="BC22" s="88" t="s">
        <v>206</v>
      </c>
      <c r="BD22" s="88" t="s">
        <v>208</v>
      </c>
      <c r="BF22" s="87" t="s">
        <v>349</v>
      </c>
      <c r="BG22" s="113"/>
      <c r="BH22" s="88" t="s">
        <v>206</v>
      </c>
      <c r="BI22" s="88" t="s">
        <v>208</v>
      </c>
      <c r="BK22" s="87" t="s">
        <v>349</v>
      </c>
      <c r="BL22" s="113"/>
      <c r="BM22" s="88" t="s">
        <v>206</v>
      </c>
      <c r="BN22" s="88" t="s">
        <v>208</v>
      </c>
      <c r="BP22" s="3535"/>
      <c r="BQ22" s="3536"/>
      <c r="BR22" s="3536"/>
      <c r="BS22" s="3536"/>
      <c r="BT22" s="3537"/>
    </row>
    <row r="23" spans="2:72" ht="18" customHeight="1">
      <c r="B23" s="87" t="s">
        <v>350</v>
      </c>
      <c r="C23" s="114"/>
      <c r="D23" s="88" t="s">
        <v>309</v>
      </c>
      <c r="E23" s="88" t="s">
        <v>310</v>
      </c>
      <c r="G23" s="87" t="s">
        <v>350</v>
      </c>
      <c r="H23" s="114"/>
      <c r="I23" s="88" t="s">
        <v>309</v>
      </c>
      <c r="J23" s="88" t="s">
        <v>310</v>
      </c>
      <c r="L23" s="87" t="s">
        <v>350</v>
      </c>
      <c r="M23" s="114"/>
      <c r="N23" s="88" t="s">
        <v>309</v>
      </c>
      <c r="O23" s="88" t="s">
        <v>310</v>
      </c>
      <c r="Q23" s="3538"/>
      <c r="R23" s="3539"/>
      <c r="S23" s="3539"/>
      <c r="T23" s="3539"/>
      <c r="U23" s="3540"/>
      <c r="BA23" s="87" t="s">
        <v>350</v>
      </c>
      <c r="BB23" s="114"/>
      <c r="BC23" s="88" t="s">
        <v>309</v>
      </c>
      <c r="BD23" s="88" t="s">
        <v>310</v>
      </c>
      <c r="BF23" s="87" t="s">
        <v>350</v>
      </c>
      <c r="BG23" s="114"/>
      <c r="BH23" s="88" t="s">
        <v>309</v>
      </c>
      <c r="BI23" s="88" t="s">
        <v>310</v>
      </c>
      <c r="BK23" s="87" t="s">
        <v>350</v>
      </c>
      <c r="BL23" s="114"/>
      <c r="BM23" s="88" t="s">
        <v>309</v>
      </c>
      <c r="BN23" s="88" t="s">
        <v>310</v>
      </c>
      <c r="BP23" s="3538"/>
      <c r="BQ23" s="3539"/>
      <c r="BR23" s="3539"/>
      <c r="BS23" s="3539"/>
      <c r="BT23" s="3540"/>
    </row>
    <row r="24" spans="2:72" ht="8.1" customHeight="1">
      <c r="B24" s="3544"/>
      <c r="C24" s="3512"/>
      <c r="D24" s="3512"/>
      <c r="E24" s="3512"/>
      <c r="F24" s="3512"/>
      <c r="G24" s="3512"/>
      <c r="H24" s="3512"/>
      <c r="I24" s="3512"/>
      <c r="J24" s="3512"/>
      <c r="K24" s="3512"/>
      <c r="L24" s="3512"/>
      <c r="M24" s="3512"/>
      <c r="N24" s="3512"/>
      <c r="O24" s="3512"/>
      <c r="BA24" s="3545"/>
      <c r="BB24" s="3545"/>
      <c r="BC24" s="3545"/>
      <c r="BD24" s="3545"/>
      <c r="BE24" s="3545"/>
      <c r="BF24" s="3545"/>
      <c r="BG24" s="3545"/>
      <c r="BH24" s="3545"/>
      <c r="BI24" s="3545"/>
      <c r="BJ24" s="3545"/>
      <c r="BK24" s="3545"/>
      <c r="BL24" s="3545"/>
      <c r="BM24" s="3545"/>
      <c r="BN24" s="3545"/>
    </row>
    <row r="25" spans="2:72" ht="21.95" customHeight="1">
      <c r="B25" s="3529" t="s">
        <v>352</v>
      </c>
      <c r="C25" s="3530"/>
      <c r="D25" s="3530"/>
      <c r="E25" s="3530"/>
      <c r="F25" s="3530"/>
      <c r="G25" s="3530"/>
      <c r="H25" s="3530"/>
      <c r="I25" s="3530"/>
      <c r="J25" s="3530"/>
      <c r="K25" s="3530"/>
      <c r="L25" s="3530"/>
      <c r="M25" s="3530"/>
      <c r="N25" s="3530"/>
      <c r="O25" s="3531"/>
      <c r="Q25" s="3532" t="s">
        <v>343</v>
      </c>
      <c r="R25" s="3533"/>
      <c r="S25" s="3533"/>
      <c r="T25" s="3533"/>
      <c r="U25" s="3534"/>
      <c r="BA25" s="3541" t="s">
        <v>352</v>
      </c>
      <c r="BB25" s="3542"/>
      <c r="BC25" s="3542"/>
      <c r="BD25" s="3542"/>
      <c r="BE25" s="3542"/>
      <c r="BF25" s="3542"/>
      <c r="BG25" s="3542"/>
      <c r="BH25" s="3542"/>
      <c r="BI25" s="3542"/>
      <c r="BJ25" s="3542"/>
      <c r="BK25" s="3542"/>
      <c r="BL25" s="3542"/>
      <c r="BM25" s="3542"/>
      <c r="BN25" s="3543"/>
      <c r="BP25" s="3532" t="s">
        <v>343</v>
      </c>
      <c r="BQ25" s="3533"/>
      <c r="BR25" s="3533"/>
      <c r="BS25" s="3533"/>
      <c r="BT25" s="3534"/>
    </row>
    <row r="26" spans="2:72" ht="18" customHeight="1">
      <c r="B26" s="85" t="s">
        <v>344</v>
      </c>
      <c r="C26" s="122"/>
      <c r="D26" s="86" t="s">
        <v>82</v>
      </c>
      <c r="E26" s="86" t="s">
        <v>85</v>
      </c>
      <c r="G26" s="85" t="s">
        <v>344</v>
      </c>
      <c r="H26" s="123"/>
      <c r="I26" s="86" t="s">
        <v>88</v>
      </c>
      <c r="J26" s="86" t="s">
        <v>91</v>
      </c>
      <c r="L26" s="85" t="s">
        <v>344</v>
      </c>
      <c r="M26" s="124"/>
      <c r="N26" s="86" t="s">
        <v>94</v>
      </c>
      <c r="O26" s="86" t="s">
        <v>97</v>
      </c>
      <c r="Q26" s="3535"/>
      <c r="R26" s="3536"/>
      <c r="S26" s="3536"/>
      <c r="T26" s="3536"/>
      <c r="U26" s="3537"/>
      <c r="BA26" s="85" t="s">
        <v>344</v>
      </c>
      <c r="BB26" s="122"/>
      <c r="BC26" s="86" t="s">
        <v>82</v>
      </c>
      <c r="BD26" s="86" t="s">
        <v>85</v>
      </c>
      <c r="BF26" s="85" t="s">
        <v>344</v>
      </c>
      <c r="BG26" s="123"/>
      <c r="BH26" s="86" t="s">
        <v>88</v>
      </c>
      <c r="BI26" s="86" t="s">
        <v>91</v>
      </c>
      <c r="BK26" s="85" t="s">
        <v>344</v>
      </c>
      <c r="BL26" s="124"/>
      <c r="BM26" s="86" t="s">
        <v>94</v>
      </c>
      <c r="BN26" s="86" t="s">
        <v>97</v>
      </c>
      <c r="BP26" s="3535"/>
      <c r="BQ26" s="3536"/>
      <c r="BR26" s="3536"/>
      <c r="BS26" s="3536"/>
      <c r="BT26" s="3537"/>
    </row>
    <row r="27" spans="2:72" ht="18" customHeight="1">
      <c r="B27" s="85" t="s">
        <v>345</v>
      </c>
      <c r="C27" s="125"/>
      <c r="D27" s="86" t="s">
        <v>83</v>
      </c>
      <c r="E27" s="86" t="s">
        <v>86</v>
      </c>
      <c r="G27" s="85" t="s">
        <v>345</v>
      </c>
      <c r="H27" s="126"/>
      <c r="I27" s="86" t="s">
        <v>89</v>
      </c>
      <c r="J27" s="86" t="s">
        <v>92</v>
      </c>
      <c r="L27" s="85" t="s">
        <v>345</v>
      </c>
      <c r="M27" s="112"/>
      <c r="N27" s="86" t="s">
        <v>95</v>
      </c>
      <c r="O27" s="86" t="s">
        <v>98</v>
      </c>
      <c r="Q27" s="3535"/>
      <c r="R27" s="3536"/>
      <c r="S27" s="3536"/>
      <c r="T27" s="3536"/>
      <c r="U27" s="3537"/>
      <c r="BA27" s="85" t="s">
        <v>345</v>
      </c>
      <c r="BB27" s="125"/>
      <c r="BC27" s="86" t="s">
        <v>83</v>
      </c>
      <c r="BD27" s="86" t="s">
        <v>86</v>
      </c>
      <c r="BF27" s="85" t="s">
        <v>345</v>
      </c>
      <c r="BG27" s="126"/>
      <c r="BH27" s="86" t="s">
        <v>89</v>
      </c>
      <c r="BI27" s="86" t="s">
        <v>92</v>
      </c>
      <c r="BK27" s="85" t="s">
        <v>345</v>
      </c>
      <c r="BL27" s="112"/>
      <c r="BM27" s="86" t="s">
        <v>95</v>
      </c>
      <c r="BN27" s="86" t="s">
        <v>98</v>
      </c>
      <c r="BP27" s="3535"/>
      <c r="BQ27" s="3536"/>
      <c r="BR27" s="3536"/>
      <c r="BS27" s="3536"/>
      <c r="BT27" s="3537"/>
    </row>
    <row r="28" spans="2:72" ht="18" customHeight="1">
      <c r="B28" s="85" t="s">
        <v>346</v>
      </c>
      <c r="C28" s="127"/>
      <c r="D28" s="86" t="s">
        <v>84</v>
      </c>
      <c r="E28" s="86" t="s">
        <v>87</v>
      </c>
      <c r="G28" s="85" t="s">
        <v>346</v>
      </c>
      <c r="H28" s="128"/>
      <c r="I28" s="86" t="s">
        <v>90</v>
      </c>
      <c r="J28" s="86" t="s">
        <v>93</v>
      </c>
      <c r="L28" s="85" t="s">
        <v>346</v>
      </c>
      <c r="M28" s="129"/>
      <c r="N28" s="86" t="s">
        <v>96</v>
      </c>
      <c r="O28" s="86" t="s">
        <v>99</v>
      </c>
      <c r="Q28" s="3535"/>
      <c r="R28" s="3536"/>
      <c r="S28" s="3536"/>
      <c r="T28" s="3536"/>
      <c r="U28" s="3537"/>
      <c r="BA28" s="85" t="s">
        <v>346</v>
      </c>
      <c r="BB28" s="127"/>
      <c r="BC28" s="86" t="s">
        <v>84</v>
      </c>
      <c r="BD28" s="86" t="s">
        <v>87</v>
      </c>
      <c r="BF28" s="85" t="s">
        <v>346</v>
      </c>
      <c r="BG28" s="128"/>
      <c r="BH28" s="86" t="s">
        <v>90</v>
      </c>
      <c r="BI28" s="86" t="s">
        <v>93</v>
      </c>
      <c r="BK28" s="85" t="s">
        <v>346</v>
      </c>
      <c r="BL28" s="129"/>
      <c r="BM28" s="86" t="s">
        <v>96</v>
      </c>
      <c r="BN28" s="86" t="s">
        <v>99</v>
      </c>
      <c r="BP28" s="3535"/>
      <c r="BQ28" s="3536"/>
      <c r="BR28" s="3536"/>
      <c r="BS28" s="3536"/>
      <c r="BT28" s="3537"/>
    </row>
    <row r="29" spans="2:72" ht="18" customHeight="1">
      <c r="B29" s="85" t="s">
        <v>347</v>
      </c>
      <c r="C29" s="111"/>
      <c r="D29" s="86" t="s">
        <v>133</v>
      </c>
      <c r="E29" s="86" t="s">
        <v>136</v>
      </c>
      <c r="G29" s="85" t="s">
        <v>347</v>
      </c>
      <c r="H29" s="111"/>
      <c r="I29" s="86" t="s">
        <v>133</v>
      </c>
      <c r="J29" s="86" t="s">
        <v>136</v>
      </c>
      <c r="L29" s="85" t="s">
        <v>347</v>
      </c>
      <c r="M29" s="111"/>
      <c r="N29" s="86" t="s">
        <v>133</v>
      </c>
      <c r="O29" s="86" t="s">
        <v>136</v>
      </c>
      <c r="Q29" s="3535"/>
      <c r="R29" s="3536"/>
      <c r="S29" s="3536"/>
      <c r="T29" s="3536"/>
      <c r="U29" s="3537"/>
      <c r="BA29" s="85" t="s">
        <v>347</v>
      </c>
      <c r="BB29" s="111"/>
      <c r="BC29" s="86" t="s">
        <v>133</v>
      </c>
      <c r="BD29" s="86" t="s">
        <v>136</v>
      </c>
      <c r="BF29" s="85" t="s">
        <v>347</v>
      </c>
      <c r="BG29" s="111"/>
      <c r="BH29" s="86" t="s">
        <v>133</v>
      </c>
      <c r="BI29" s="86" t="s">
        <v>136</v>
      </c>
      <c r="BK29" s="85" t="s">
        <v>347</v>
      </c>
      <c r="BL29" s="111"/>
      <c r="BM29" s="86" t="s">
        <v>133</v>
      </c>
      <c r="BN29" s="86" t="s">
        <v>136</v>
      </c>
      <c r="BP29" s="3535"/>
      <c r="BQ29" s="3536"/>
      <c r="BR29" s="3536"/>
      <c r="BS29" s="3536"/>
      <c r="BT29" s="3537"/>
    </row>
    <row r="30" spans="2:72" ht="18" customHeight="1">
      <c r="B30" s="85" t="s">
        <v>348</v>
      </c>
      <c r="C30" s="112"/>
      <c r="D30" s="86" t="s">
        <v>95</v>
      </c>
      <c r="E30" s="86" t="s">
        <v>98</v>
      </c>
      <c r="G30" s="85" t="s">
        <v>348</v>
      </c>
      <c r="H30" s="112"/>
      <c r="I30" s="86" t="s">
        <v>95</v>
      </c>
      <c r="J30" s="86" t="s">
        <v>98</v>
      </c>
      <c r="L30" s="85" t="s">
        <v>348</v>
      </c>
      <c r="M30" s="112"/>
      <c r="N30" s="86" t="s">
        <v>95</v>
      </c>
      <c r="O30" s="86" t="s">
        <v>98</v>
      </c>
      <c r="Q30" s="3535"/>
      <c r="R30" s="3536"/>
      <c r="S30" s="3536"/>
      <c r="T30" s="3536"/>
      <c r="U30" s="3537"/>
      <c r="BA30" s="85" t="s">
        <v>348</v>
      </c>
      <c r="BB30" s="112"/>
      <c r="BC30" s="86" t="s">
        <v>95</v>
      </c>
      <c r="BD30" s="86" t="s">
        <v>98</v>
      </c>
      <c r="BF30" s="85" t="s">
        <v>348</v>
      </c>
      <c r="BG30" s="112"/>
      <c r="BH30" s="86" t="s">
        <v>95</v>
      </c>
      <c r="BI30" s="86" t="s">
        <v>98</v>
      </c>
      <c r="BK30" s="85" t="s">
        <v>348</v>
      </c>
      <c r="BL30" s="112"/>
      <c r="BM30" s="86" t="s">
        <v>95</v>
      </c>
      <c r="BN30" s="86" t="s">
        <v>98</v>
      </c>
      <c r="BP30" s="3535"/>
      <c r="BQ30" s="3536"/>
      <c r="BR30" s="3536"/>
      <c r="BS30" s="3536"/>
      <c r="BT30" s="3537"/>
    </row>
    <row r="31" spans="2:72" ht="18" customHeight="1">
      <c r="B31" s="85" t="s">
        <v>349</v>
      </c>
      <c r="C31" s="113"/>
      <c r="D31" s="86" t="s">
        <v>206</v>
      </c>
      <c r="E31" s="86" t="s">
        <v>208</v>
      </c>
      <c r="G31" s="85" t="s">
        <v>349</v>
      </c>
      <c r="H31" s="113"/>
      <c r="I31" s="86" t="s">
        <v>206</v>
      </c>
      <c r="J31" s="86" t="s">
        <v>208</v>
      </c>
      <c r="L31" s="85" t="s">
        <v>349</v>
      </c>
      <c r="M31" s="113"/>
      <c r="N31" s="86" t="s">
        <v>206</v>
      </c>
      <c r="O31" s="86" t="s">
        <v>208</v>
      </c>
      <c r="Q31" s="3535"/>
      <c r="R31" s="3536"/>
      <c r="S31" s="3536"/>
      <c r="T31" s="3536"/>
      <c r="U31" s="3537"/>
      <c r="BA31" s="85" t="s">
        <v>349</v>
      </c>
      <c r="BB31" s="113"/>
      <c r="BC31" s="86" t="s">
        <v>206</v>
      </c>
      <c r="BD31" s="86" t="s">
        <v>208</v>
      </c>
      <c r="BF31" s="85" t="s">
        <v>349</v>
      </c>
      <c r="BG31" s="113"/>
      <c r="BH31" s="86" t="s">
        <v>206</v>
      </c>
      <c r="BI31" s="86" t="s">
        <v>208</v>
      </c>
      <c r="BK31" s="85" t="s">
        <v>349</v>
      </c>
      <c r="BL31" s="113"/>
      <c r="BM31" s="86" t="s">
        <v>206</v>
      </c>
      <c r="BN31" s="86" t="s">
        <v>208</v>
      </c>
      <c r="BP31" s="3535"/>
      <c r="BQ31" s="3536"/>
      <c r="BR31" s="3536"/>
      <c r="BS31" s="3536"/>
      <c r="BT31" s="3537"/>
    </row>
    <row r="32" spans="2:72" ht="18" customHeight="1">
      <c r="B32" s="85" t="s">
        <v>350</v>
      </c>
      <c r="C32" s="114"/>
      <c r="D32" s="86" t="s">
        <v>309</v>
      </c>
      <c r="E32" s="86" t="s">
        <v>310</v>
      </c>
      <c r="G32" s="85" t="s">
        <v>350</v>
      </c>
      <c r="H32" s="114"/>
      <c r="I32" s="86" t="s">
        <v>309</v>
      </c>
      <c r="J32" s="86" t="s">
        <v>310</v>
      </c>
      <c r="L32" s="85" t="s">
        <v>350</v>
      </c>
      <c r="M32" s="114"/>
      <c r="N32" s="86" t="s">
        <v>309</v>
      </c>
      <c r="O32" s="86" t="s">
        <v>310</v>
      </c>
      <c r="Q32" s="3538"/>
      <c r="R32" s="3539"/>
      <c r="S32" s="3539"/>
      <c r="T32" s="3539"/>
      <c r="U32" s="3540"/>
      <c r="BA32" s="85" t="s">
        <v>350</v>
      </c>
      <c r="BB32" s="114"/>
      <c r="BC32" s="86" t="s">
        <v>309</v>
      </c>
      <c r="BD32" s="86" t="s">
        <v>310</v>
      </c>
      <c r="BF32" s="85" t="s">
        <v>350</v>
      </c>
      <c r="BG32" s="114"/>
      <c r="BH32" s="86" t="s">
        <v>309</v>
      </c>
      <c r="BI32" s="86" t="s">
        <v>310</v>
      </c>
      <c r="BK32" s="85" t="s">
        <v>350</v>
      </c>
      <c r="BL32" s="114"/>
      <c r="BM32" s="86" t="s">
        <v>309</v>
      </c>
      <c r="BN32" s="86" t="s">
        <v>310</v>
      </c>
      <c r="BP32" s="3538"/>
      <c r="BQ32" s="3539"/>
      <c r="BR32" s="3539"/>
      <c r="BS32" s="3539"/>
      <c r="BT32" s="3540"/>
    </row>
    <row r="33" spans="2:72" ht="8.1" customHeight="1">
      <c r="B33" s="3544"/>
      <c r="C33" s="3512"/>
      <c r="D33" s="3512"/>
      <c r="E33" s="3512"/>
      <c r="F33" s="3512"/>
      <c r="G33" s="3512"/>
      <c r="H33" s="3512"/>
      <c r="I33" s="3512"/>
      <c r="J33" s="3512"/>
      <c r="K33" s="3512"/>
      <c r="L33" s="3512"/>
      <c r="M33" s="3512"/>
      <c r="N33" s="3512"/>
      <c r="O33" s="3512"/>
      <c r="BA33" s="3545"/>
      <c r="BB33" s="3545"/>
      <c r="BC33" s="3545"/>
      <c r="BD33" s="3545"/>
      <c r="BE33" s="3545"/>
      <c r="BF33" s="3545"/>
      <c r="BG33" s="3545"/>
      <c r="BH33" s="3545"/>
      <c r="BI33" s="3545"/>
      <c r="BJ33" s="3545"/>
      <c r="BK33" s="3545"/>
      <c r="BL33" s="3545"/>
      <c r="BM33" s="3545"/>
      <c r="BN33" s="3545"/>
    </row>
    <row r="34" spans="2:72" ht="21.95" customHeight="1">
      <c r="B34" s="3529" t="s">
        <v>353</v>
      </c>
      <c r="C34" s="3530"/>
      <c r="D34" s="3530"/>
      <c r="E34" s="3530"/>
      <c r="F34" s="3530"/>
      <c r="G34" s="3530"/>
      <c r="H34" s="3530"/>
      <c r="I34" s="3530"/>
      <c r="J34" s="3530"/>
      <c r="K34" s="3530"/>
      <c r="L34" s="3530"/>
      <c r="M34" s="3530"/>
      <c r="N34" s="3530"/>
      <c r="O34" s="3531"/>
      <c r="Q34" s="3532" t="s">
        <v>343</v>
      </c>
      <c r="R34" s="3533"/>
      <c r="S34" s="3533"/>
      <c r="T34" s="3533"/>
      <c r="U34" s="3534"/>
      <c r="BA34" s="3541" t="s">
        <v>353</v>
      </c>
      <c r="BB34" s="3542"/>
      <c r="BC34" s="3542"/>
      <c r="BD34" s="3542"/>
      <c r="BE34" s="3542"/>
      <c r="BF34" s="3542"/>
      <c r="BG34" s="3542"/>
      <c r="BH34" s="3542"/>
      <c r="BI34" s="3542"/>
      <c r="BJ34" s="3542"/>
      <c r="BK34" s="3542"/>
      <c r="BL34" s="3542"/>
      <c r="BM34" s="3542"/>
      <c r="BN34" s="3543"/>
      <c r="BP34" s="3532" t="s">
        <v>343</v>
      </c>
      <c r="BQ34" s="3533"/>
      <c r="BR34" s="3533"/>
      <c r="BS34" s="3533"/>
      <c r="BT34" s="3534"/>
    </row>
    <row r="35" spans="2:72" ht="18" customHeight="1">
      <c r="B35" s="87" t="s">
        <v>344</v>
      </c>
      <c r="C35" s="130"/>
      <c r="D35" s="88" t="s">
        <v>104</v>
      </c>
      <c r="E35" s="88" t="s">
        <v>107</v>
      </c>
      <c r="G35" s="87" t="s">
        <v>344</v>
      </c>
      <c r="H35" s="131"/>
      <c r="I35" s="88" t="s">
        <v>110</v>
      </c>
      <c r="J35" s="88" t="s">
        <v>113</v>
      </c>
      <c r="L35" s="87" t="s">
        <v>344</v>
      </c>
      <c r="M35" s="132"/>
      <c r="N35" s="88" t="s">
        <v>116</v>
      </c>
      <c r="O35" s="88" t="s">
        <v>119</v>
      </c>
      <c r="Q35" s="3535"/>
      <c r="R35" s="3536"/>
      <c r="S35" s="3536"/>
      <c r="T35" s="3536"/>
      <c r="U35" s="3537"/>
      <c r="BA35" s="87" t="s">
        <v>344</v>
      </c>
      <c r="BB35" s="130"/>
      <c r="BC35" s="88" t="s">
        <v>104</v>
      </c>
      <c r="BD35" s="88" t="s">
        <v>107</v>
      </c>
      <c r="BF35" s="87" t="s">
        <v>344</v>
      </c>
      <c r="BG35" s="131"/>
      <c r="BH35" s="88" t="s">
        <v>110</v>
      </c>
      <c r="BI35" s="88" t="s">
        <v>113</v>
      </c>
      <c r="BK35" s="87" t="s">
        <v>344</v>
      </c>
      <c r="BL35" s="132"/>
      <c r="BM35" s="88" t="s">
        <v>116</v>
      </c>
      <c r="BN35" s="88" t="s">
        <v>119</v>
      </c>
      <c r="BP35" s="3535"/>
      <c r="BQ35" s="3536"/>
      <c r="BR35" s="3536"/>
      <c r="BS35" s="3536"/>
      <c r="BT35" s="3537"/>
    </row>
    <row r="36" spans="2:72" ht="18" customHeight="1">
      <c r="B36" s="87" t="s">
        <v>345</v>
      </c>
      <c r="C36" s="133"/>
      <c r="D36" s="88" t="s">
        <v>105</v>
      </c>
      <c r="E36" s="88" t="s">
        <v>108</v>
      </c>
      <c r="G36" s="87" t="s">
        <v>345</v>
      </c>
      <c r="H36" s="134"/>
      <c r="I36" s="88" t="s">
        <v>111</v>
      </c>
      <c r="J36" s="88" t="s">
        <v>114</v>
      </c>
      <c r="L36" s="87" t="s">
        <v>345</v>
      </c>
      <c r="M36" s="135"/>
      <c r="N36" s="88" t="s">
        <v>117</v>
      </c>
      <c r="O36" s="88" t="s">
        <v>120</v>
      </c>
      <c r="Q36" s="3535"/>
      <c r="R36" s="3536"/>
      <c r="S36" s="3536"/>
      <c r="T36" s="3536"/>
      <c r="U36" s="3537"/>
      <c r="BA36" s="87" t="s">
        <v>345</v>
      </c>
      <c r="BB36" s="133"/>
      <c r="BC36" s="88" t="s">
        <v>105</v>
      </c>
      <c r="BD36" s="88" t="s">
        <v>108</v>
      </c>
      <c r="BF36" s="87" t="s">
        <v>345</v>
      </c>
      <c r="BG36" s="134"/>
      <c r="BH36" s="88" t="s">
        <v>111</v>
      </c>
      <c r="BI36" s="88" t="s">
        <v>114</v>
      </c>
      <c r="BK36" s="87" t="s">
        <v>345</v>
      </c>
      <c r="BL36" s="135"/>
      <c r="BM36" s="88" t="s">
        <v>117</v>
      </c>
      <c r="BN36" s="88" t="s">
        <v>120</v>
      </c>
      <c r="BP36" s="3535"/>
      <c r="BQ36" s="3536"/>
      <c r="BR36" s="3536"/>
      <c r="BS36" s="3536"/>
      <c r="BT36" s="3537"/>
    </row>
    <row r="37" spans="2:72" ht="18" customHeight="1">
      <c r="B37" s="87" t="s">
        <v>346</v>
      </c>
      <c r="C37" s="136"/>
      <c r="D37" s="88" t="s">
        <v>106</v>
      </c>
      <c r="E37" s="88" t="s">
        <v>109</v>
      </c>
      <c r="G37" s="87" t="s">
        <v>346</v>
      </c>
      <c r="H37" s="137"/>
      <c r="I37" s="88" t="s">
        <v>112</v>
      </c>
      <c r="J37" s="88" t="s">
        <v>115</v>
      </c>
      <c r="L37" s="87" t="s">
        <v>346</v>
      </c>
      <c r="M37" s="138"/>
      <c r="N37" s="88" t="s">
        <v>118</v>
      </c>
      <c r="O37" s="88" t="s">
        <v>121</v>
      </c>
      <c r="Q37" s="3535"/>
      <c r="R37" s="3536"/>
      <c r="S37" s="3536"/>
      <c r="T37" s="3536"/>
      <c r="U37" s="3537"/>
      <c r="BA37" s="87" t="s">
        <v>346</v>
      </c>
      <c r="BB37" s="136"/>
      <c r="BC37" s="88" t="s">
        <v>106</v>
      </c>
      <c r="BD37" s="88" t="s">
        <v>109</v>
      </c>
      <c r="BF37" s="87" t="s">
        <v>346</v>
      </c>
      <c r="BG37" s="137"/>
      <c r="BH37" s="88" t="s">
        <v>112</v>
      </c>
      <c r="BI37" s="88" t="s">
        <v>115</v>
      </c>
      <c r="BK37" s="87" t="s">
        <v>346</v>
      </c>
      <c r="BL37" s="138"/>
      <c r="BM37" s="88" t="s">
        <v>118</v>
      </c>
      <c r="BN37" s="88" t="s">
        <v>121</v>
      </c>
      <c r="BP37" s="3535"/>
      <c r="BQ37" s="3536"/>
      <c r="BR37" s="3536"/>
      <c r="BS37" s="3536"/>
      <c r="BT37" s="3537"/>
    </row>
    <row r="38" spans="2:72" ht="18" customHeight="1">
      <c r="B38" s="87" t="s">
        <v>347</v>
      </c>
      <c r="C38" s="111"/>
      <c r="D38" s="88" t="s">
        <v>133</v>
      </c>
      <c r="E38" s="88" t="s">
        <v>136</v>
      </c>
      <c r="G38" s="87" t="s">
        <v>347</v>
      </c>
      <c r="H38" s="111"/>
      <c r="I38" s="88" t="s">
        <v>133</v>
      </c>
      <c r="J38" s="88" t="s">
        <v>136</v>
      </c>
      <c r="L38" s="87" t="s">
        <v>347</v>
      </c>
      <c r="M38" s="111"/>
      <c r="N38" s="88" t="s">
        <v>133</v>
      </c>
      <c r="O38" s="88" t="s">
        <v>136</v>
      </c>
      <c r="Q38" s="3535"/>
      <c r="R38" s="3536"/>
      <c r="S38" s="3536"/>
      <c r="T38" s="3536"/>
      <c r="U38" s="3537"/>
      <c r="BA38" s="87" t="s">
        <v>347</v>
      </c>
      <c r="BB38" s="111"/>
      <c r="BC38" s="88" t="s">
        <v>133</v>
      </c>
      <c r="BD38" s="88" t="s">
        <v>136</v>
      </c>
      <c r="BF38" s="87" t="s">
        <v>347</v>
      </c>
      <c r="BG38" s="111"/>
      <c r="BH38" s="88" t="s">
        <v>133</v>
      </c>
      <c r="BI38" s="88" t="s">
        <v>136</v>
      </c>
      <c r="BK38" s="87" t="s">
        <v>347</v>
      </c>
      <c r="BL38" s="111"/>
      <c r="BM38" s="88" t="s">
        <v>133</v>
      </c>
      <c r="BN38" s="88" t="s">
        <v>136</v>
      </c>
      <c r="BP38" s="3535"/>
      <c r="BQ38" s="3536"/>
      <c r="BR38" s="3536"/>
      <c r="BS38" s="3536"/>
      <c r="BT38" s="3537"/>
    </row>
    <row r="39" spans="2:72" ht="18" customHeight="1">
      <c r="B39" s="87" t="s">
        <v>348</v>
      </c>
      <c r="C39" s="112"/>
      <c r="D39" s="88" t="s">
        <v>95</v>
      </c>
      <c r="E39" s="88" t="s">
        <v>98</v>
      </c>
      <c r="G39" s="87" t="s">
        <v>348</v>
      </c>
      <c r="H39" s="112"/>
      <c r="I39" s="88" t="s">
        <v>95</v>
      </c>
      <c r="J39" s="88" t="s">
        <v>98</v>
      </c>
      <c r="L39" s="87" t="s">
        <v>348</v>
      </c>
      <c r="M39" s="112"/>
      <c r="N39" s="88" t="s">
        <v>95</v>
      </c>
      <c r="O39" s="88" t="s">
        <v>98</v>
      </c>
      <c r="Q39" s="3535"/>
      <c r="R39" s="3536"/>
      <c r="S39" s="3536"/>
      <c r="T39" s="3536"/>
      <c r="U39" s="3537"/>
      <c r="BA39" s="87" t="s">
        <v>348</v>
      </c>
      <c r="BB39" s="112"/>
      <c r="BC39" s="88" t="s">
        <v>95</v>
      </c>
      <c r="BD39" s="88" t="s">
        <v>98</v>
      </c>
      <c r="BF39" s="87" t="s">
        <v>348</v>
      </c>
      <c r="BG39" s="112"/>
      <c r="BH39" s="88" t="s">
        <v>95</v>
      </c>
      <c r="BI39" s="88" t="s">
        <v>98</v>
      </c>
      <c r="BK39" s="87" t="s">
        <v>348</v>
      </c>
      <c r="BL39" s="112"/>
      <c r="BM39" s="88" t="s">
        <v>95</v>
      </c>
      <c r="BN39" s="88" t="s">
        <v>98</v>
      </c>
      <c r="BP39" s="3535"/>
      <c r="BQ39" s="3536"/>
      <c r="BR39" s="3536"/>
      <c r="BS39" s="3536"/>
      <c r="BT39" s="3537"/>
    </row>
    <row r="40" spans="2:72" ht="18" customHeight="1">
      <c r="B40" s="87" t="s">
        <v>349</v>
      </c>
      <c r="C40" s="113"/>
      <c r="D40" s="88" t="s">
        <v>206</v>
      </c>
      <c r="E40" s="88" t="s">
        <v>208</v>
      </c>
      <c r="G40" s="87" t="s">
        <v>349</v>
      </c>
      <c r="H40" s="113"/>
      <c r="I40" s="88" t="s">
        <v>206</v>
      </c>
      <c r="J40" s="88" t="s">
        <v>208</v>
      </c>
      <c r="L40" s="87" t="s">
        <v>349</v>
      </c>
      <c r="M40" s="113"/>
      <c r="N40" s="88" t="s">
        <v>206</v>
      </c>
      <c r="O40" s="88" t="s">
        <v>208</v>
      </c>
      <c r="Q40" s="3535"/>
      <c r="R40" s="3536"/>
      <c r="S40" s="3536"/>
      <c r="T40" s="3536"/>
      <c r="U40" s="3537"/>
      <c r="BA40" s="87" t="s">
        <v>349</v>
      </c>
      <c r="BB40" s="113"/>
      <c r="BC40" s="88" t="s">
        <v>206</v>
      </c>
      <c r="BD40" s="88" t="s">
        <v>208</v>
      </c>
      <c r="BF40" s="87" t="s">
        <v>349</v>
      </c>
      <c r="BG40" s="113"/>
      <c r="BH40" s="88" t="s">
        <v>206</v>
      </c>
      <c r="BI40" s="88" t="s">
        <v>208</v>
      </c>
      <c r="BK40" s="87" t="s">
        <v>349</v>
      </c>
      <c r="BL40" s="113"/>
      <c r="BM40" s="88" t="s">
        <v>206</v>
      </c>
      <c r="BN40" s="88" t="s">
        <v>208</v>
      </c>
      <c r="BP40" s="3535"/>
      <c r="BQ40" s="3536"/>
      <c r="BR40" s="3536"/>
      <c r="BS40" s="3536"/>
      <c r="BT40" s="3537"/>
    </row>
    <row r="41" spans="2:72" ht="18" customHeight="1">
      <c r="B41" s="87" t="s">
        <v>350</v>
      </c>
      <c r="C41" s="114"/>
      <c r="D41" s="88" t="s">
        <v>309</v>
      </c>
      <c r="E41" s="88" t="s">
        <v>310</v>
      </c>
      <c r="G41" s="87" t="s">
        <v>350</v>
      </c>
      <c r="H41" s="114"/>
      <c r="I41" s="88" t="s">
        <v>309</v>
      </c>
      <c r="J41" s="88" t="s">
        <v>310</v>
      </c>
      <c r="L41" s="87" t="s">
        <v>350</v>
      </c>
      <c r="M41" s="114"/>
      <c r="N41" s="88" t="s">
        <v>309</v>
      </c>
      <c r="O41" s="88" t="s">
        <v>310</v>
      </c>
      <c r="Q41" s="3538"/>
      <c r="R41" s="3539"/>
      <c r="S41" s="3539"/>
      <c r="T41" s="3539"/>
      <c r="U41" s="3540"/>
      <c r="BA41" s="87" t="s">
        <v>350</v>
      </c>
      <c r="BB41" s="114"/>
      <c r="BC41" s="88" t="s">
        <v>309</v>
      </c>
      <c r="BD41" s="88" t="s">
        <v>310</v>
      </c>
      <c r="BF41" s="87" t="s">
        <v>350</v>
      </c>
      <c r="BG41" s="114"/>
      <c r="BH41" s="88" t="s">
        <v>309</v>
      </c>
      <c r="BI41" s="88" t="s">
        <v>310</v>
      </c>
      <c r="BK41" s="87" t="s">
        <v>350</v>
      </c>
      <c r="BL41" s="114"/>
      <c r="BM41" s="88" t="s">
        <v>309</v>
      </c>
      <c r="BN41" s="88" t="s">
        <v>310</v>
      </c>
      <c r="BP41" s="3538"/>
      <c r="BQ41" s="3539"/>
      <c r="BR41" s="3539"/>
      <c r="BS41" s="3539"/>
      <c r="BT41" s="3540"/>
    </row>
    <row r="42" spans="2:72" ht="8.1" customHeight="1">
      <c r="B42" s="3544"/>
      <c r="C42" s="3512"/>
      <c r="D42" s="3512"/>
      <c r="E42" s="3512"/>
      <c r="F42" s="3512"/>
      <c r="G42" s="3512"/>
      <c r="H42" s="3512"/>
      <c r="I42" s="3512"/>
      <c r="J42" s="3512"/>
      <c r="K42" s="3512"/>
      <c r="L42" s="3512"/>
      <c r="M42" s="3512"/>
      <c r="N42" s="3512"/>
      <c r="O42" s="3512"/>
      <c r="BA42" s="3545"/>
      <c r="BB42" s="3545"/>
      <c r="BC42" s="3545"/>
      <c r="BD42" s="3545"/>
      <c r="BE42" s="3545"/>
      <c r="BF42" s="3545"/>
      <c r="BG42" s="3545"/>
      <c r="BH42" s="3545"/>
      <c r="BI42" s="3545"/>
      <c r="BJ42" s="3545"/>
      <c r="BK42" s="3545"/>
      <c r="BL42" s="3545"/>
      <c r="BM42" s="3545"/>
      <c r="BN42" s="3545"/>
    </row>
    <row r="43" spans="2:72" ht="21.95" customHeight="1">
      <c r="B43" s="3529" t="s">
        <v>354</v>
      </c>
      <c r="C43" s="3530"/>
      <c r="D43" s="3530"/>
      <c r="E43" s="3530"/>
      <c r="F43" s="3530"/>
      <c r="G43" s="3530"/>
      <c r="H43" s="3530"/>
      <c r="I43" s="3530"/>
      <c r="J43" s="3530"/>
      <c r="K43" s="3530"/>
      <c r="L43" s="3530"/>
      <c r="M43" s="3530"/>
      <c r="N43" s="3530"/>
      <c r="O43" s="3531"/>
      <c r="Q43" s="3532" t="s">
        <v>343</v>
      </c>
      <c r="R43" s="3533"/>
      <c r="S43" s="3533"/>
      <c r="T43" s="3533"/>
      <c r="U43" s="3534"/>
      <c r="BA43" s="3541" t="s">
        <v>354</v>
      </c>
      <c r="BB43" s="3542"/>
      <c r="BC43" s="3542"/>
      <c r="BD43" s="3542"/>
      <c r="BE43" s="3542"/>
      <c r="BF43" s="3542"/>
      <c r="BG43" s="3542"/>
      <c r="BH43" s="3542"/>
      <c r="BI43" s="3542"/>
      <c r="BJ43" s="3542"/>
      <c r="BK43" s="3542"/>
      <c r="BL43" s="3542"/>
      <c r="BM43" s="3542"/>
      <c r="BN43" s="3543"/>
      <c r="BP43" s="3532" t="s">
        <v>343</v>
      </c>
      <c r="BQ43" s="3533"/>
      <c r="BR43" s="3533"/>
      <c r="BS43" s="3533"/>
      <c r="BT43" s="3534"/>
    </row>
    <row r="44" spans="2:72" ht="18" customHeight="1">
      <c r="B44" s="85" t="s">
        <v>344</v>
      </c>
      <c r="C44" s="81"/>
      <c r="D44" s="86" t="s">
        <v>34</v>
      </c>
      <c r="E44" s="86" t="s">
        <v>35</v>
      </c>
      <c r="G44" s="85" t="s">
        <v>344</v>
      </c>
      <c r="H44" s="139"/>
      <c r="I44" s="86" t="s">
        <v>128</v>
      </c>
      <c r="J44" s="86" t="s">
        <v>130</v>
      </c>
      <c r="L44" s="85" t="s">
        <v>344</v>
      </c>
      <c r="M44" s="140"/>
      <c r="N44" s="86" t="s">
        <v>132</v>
      </c>
      <c r="O44" s="86" t="s">
        <v>135</v>
      </c>
      <c r="Q44" s="3535"/>
      <c r="R44" s="3536"/>
      <c r="S44" s="3536"/>
      <c r="T44" s="3536"/>
      <c r="U44" s="3537"/>
      <c r="BA44" s="85" t="s">
        <v>344</v>
      </c>
      <c r="BB44" s="81"/>
      <c r="BC44" s="86" t="s">
        <v>34</v>
      </c>
      <c r="BD44" s="86" t="s">
        <v>35</v>
      </c>
      <c r="BF44" s="85" t="s">
        <v>344</v>
      </c>
      <c r="BG44" s="139"/>
      <c r="BH44" s="86" t="s">
        <v>128</v>
      </c>
      <c r="BI44" s="86" t="s">
        <v>130</v>
      </c>
      <c r="BK44" s="85" t="s">
        <v>344</v>
      </c>
      <c r="BL44" s="140"/>
      <c r="BM44" s="86" t="s">
        <v>132</v>
      </c>
      <c r="BN44" s="86" t="s">
        <v>135</v>
      </c>
      <c r="BP44" s="3535"/>
      <c r="BQ44" s="3536"/>
      <c r="BR44" s="3536"/>
      <c r="BS44" s="3536"/>
      <c r="BT44" s="3537"/>
    </row>
    <row r="45" spans="2:72" ht="18" customHeight="1">
      <c r="B45" s="85" t="s">
        <v>345</v>
      </c>
      <c r="C45" s="141"/>
      <c r="D45" s="86" t="s">
        <v>126</v>
      </c>
      <c r="E45" s="86" t="s">
        <v>127</v>
      </c>
      <c r="G45" s="85" t="s">
        <v>345</v>
      </c>
      <c r="H45" s="142"/>
      <c r="I45" s="86" t="s">
        <v>129</v>
      </c>
      <c r="J45" s="86" t="s">
        <v>131</v>
      </c>
      <c r="L45" s="85" t="s">
        <v>345</v>
      </c>
      <c r="M45" s="111"/>
      <c r="N45" s="86" t="s">
        <v>133</v>
      </c>
      <c r="O45" s="86" t="s">
        <v>136</v>
      </c>
      <c r="Q45" s="3535"/>
      <c r="R45" s="3536"/>
      <c r="S45" s="3536"/>
      <c r="T45" s="3536"/>
      <c r="U45" s="3537"/>
      <c r="BA45" s="85" t="s">
        <v>345</v>
      </c>
      <c r="BB45" s="141"/>
      <c r="BC45" s="86" t="s">
        <v>126</v>
      </c>
      <c r="BD45" s="86" t="s">
        <v>127</v>
      </c>
      <c r="BF45" s="85" t="s">
        <v>345</v>
      </c>
      <c r="BG45" s="142"/>
      <c r="BH45" s="86" t="s">
        <v>129</v>
      </c>
      <c r="BI45" s="86" t="s">
        <v>131</v>
      </c>
      <c r="BK45" s="85" t="s">
        <v>345</v>
      </c>
      <c r="BL45" s="111"/>
      <c r="BM45" s="86" t="s">
        <v>133</v>
      </c>
      <c r="BN45" s="86" t="s">
        <v>136</v>
      </c>
      <c r="BP45" s="3535"/>
      <c r="BQ45" s="3536"/>
      <c r="BR45" s="3536"/>
      <c r="BS45" s="3536"/>
      <c r="BT45" s="3537"/>
    </row>
    <row r="46" spans="2:72" ht="18" customHeight="1">
      <c r="B46" s="85" t="s">
        <v>346</v>
      </c>
      <c r="C46" s="78"/>
      <c r="D46" s="86" t="s">
        <v>27</v>
      </c>
      <c r="E46" s="86" t="s">
        <v>29</v>
      </c>
      <c r="G46" s="85" t="s">
        <v>346</v>
      </c>
      <c r="H46" s="80"/>
      <c r="I46" s="86" t="s">
        <v>31</v>
      </c>
      <c r="J46" s="86" t="s">
        <v>33</v>
      </c>
      <c r="L46" s="85" t="s">
        <v>346</v>
      </c>
      <c r="M46" s="143"/>
      <c r="N46" s="86" t="s">
        <v>134</v>
      </c>
      <c r="O46" s="86" t="s">
        <v>137</v>
      </c>
      <c r="Q46" s="3535"/>
      <c r="R46" s="3536"/>
      <c r="S46" s="3536"/>
      <c r="T46" s="3536"/>
      <c r="U46" s="3537"/>
      <c r="BA46" s="85" t="s">
        <v>346</v>
      </c>
      <c r="BB46" s="78"/>
      <c r="BC46" s="86" t="s">
        <v>27</v>
      </c>
      <c r="BD46" s="86" t="s">
        <v>29</v>
      </c>
      <c r="BF46" s="85" t="s">
        <v>346</v>
      </c>
      <c r="BG46" s="80"/>
      <c r="BH46" s="86" t="s">
        <v>31</v>
      </c>
      <c r="BI46" s="86" t="s">
        <v>33</v>
      </c>
      <c r="BK46" s="85" t="s">
        <v>346</v>
      </c>
      <c r="BL46" s="143"/>
      <c r="BM46" s="86" t="s">
        <v>134</v>
      </c>
      <c r="BN46" s="86" t="s">
        <v>137</v>
      </c>
      <c r="BP46" s="3535"/>
      <c r="BQ46" s="3536"/>
      <c r="BR46" s="3536"/>
      <c r="BS46" s="3536"/>
      <c r="BT46" s="3537"/>
    </row>
    <row r="47" spans="2:72" ht="18" customHeight="1">
      <c r="B47" s="85" t="s">
        <v>347</v>
      </c>
      <c r="C47" s="111"/>
      <c r="D47" s="86" t="s">
        <v>133</v>
      </c>
      <c r="E47" s="86" t="s">
        <v>136</v>
      </c>
      <c r="G47" s="85" t="s">
        <v>347</v>
      </c>
      <c r="H47" s="111"/>
      <c r="I47" s="86" t="s">
        <v>133</v>
      </c>
      <c r="J47" s="86" t="s">
        <v>136</v>
      </c>
      <c r="L47" s="85" t="s">
        <v>347</v>
      </c>
      <c r="M47" s="111"/>
      <c r="N47" s="86" t="s">
        <v>133</v>
      </c>
      <c r="O47" s="86" t="s">
        <v>136</v>
      </c>
      <c r="Q47" s="3535"/>
      <c r="R47" s="3536"/>
      <c r="S47" s="3536"/>
      <c r="T47" s="3536"/>
      <c r="U47" s="3537"/>
      <c r="BA47" s="85" t="s">
        <v>347</v>
      </c>
      <c r="BB47" s="111"/>
      <c r="BC47" s="86" t="s">
        <v>133</v>
      </c>
      <c r="BD47" s="86" t="s">
        <v>136</v>
      </c>
      <c r="BF47" s="85" t="s">
        <v>347</v>
      </c>
      <c r="BG47" s="111"/>
      <c r="BH47" s="86" t="s">
        <v>133</v>
      </c>
      <c r="BI47" s="86" t="s">
        <v>136</v>
      </c>
      <c r="BK47" s="85" t="s">
        <v>347</v>
      </c>
      <c r="BL47" s="111"/>
      <c r="BM47" s="86" t="s">
        <v>133</v>
      </c>
      <c r="BN47" s="86" t="s">
        <v>136</v>
      </c>
      <c r="BP47" s="3535"/>
      <c r="BQ47" s="3536"/>
      <c r="BR47" s="3536"/>
      <c r="BS47" s="3536"/>
      <c r="BT47" s="3537"/>
    </row>
    <row r="48" spans="2:72" ht="18" customHeight="1">
      <c r="B48" s="85" t="s">
        <v>348</v>
      </c>
      <c r="C48" s="112"/>
      <c r="D48" s="86" t="s">
        <v>95</v>
      </c>
      <c r="E48" s="86" t="s">
        <v>98</v>
      </c>
      <c r="G48" s="85" t="s">
        <v>348</v>
      </c>
      <c r="H48" s="112"/>
      <c r="I48" s="86" t="s">
        <v>95</v>
      </c>
      <c r="J48" s="86" t="s">
        <v>98</v>
      </c>
      <c r="L48" s="85" t="s">
        <v>348</v>
      </c>
      <c r="M48" s="112"/>
      <c r="N48" s="86" t="s">
        <v>95</v>
      </c>
      <c r="O48" s="86" t="s">
        <v>98</v>
      </c>
      <c r="Q48" s="3535"/>
      <c r="R48" s="3536"/>
      <c r="S48" s="3536"/>
      <c r="T48" s="3536"/>
      <c r="U48" s="3537"/>
      <c r="BA48" s="85" t="s">
        <v>348</v>
      </c>
      <c r="BB48" s="112"/>
      <c r="BC48" s="86" t="s">
        <v>95</v>
      </c>
      <c r="BD48" s="86" t="s">
        <v>98</v>
      </c>
      <c r="BF48" s="85" t="s">
        <v>348</v>
      </c>
      <c r="BG48" s="112"/>
      <c r="BH48" s="86" t="s">
        <v>95</v>
      </c>
      <c r="BI48" s="86" t="s">
        <v>98</v>
      </c>
      <c r="BK48" s="85" t="s">
        <v>348</v>
      </c>
      <c r="BL48" s="112"/>
      <c r="BM48" s="86" t="s">
        <v>95</v>
      </c>
      <c r="BN48" s="86" t="s">
        <v>98</v>
      </c>
      <c r="BP48" s="3535"/>
      <c r="BQ48" s="3536"/>
      <c r="BR48" s="3536"/>
      <c r="BS48" s="3536"/>
      <c r="BT48" s="3537"/>
    </row>
    <row r="49" spans="2:72" ht="18" customHeight="1">
      <c r="B49" s="85" t="s">
        <v>349</v>
      </c>
      <c r="C49" s="113"/>
      <c r="D49" s="86" t="s">
        <v>206</v>
      </c>
      <c r="E49" s="86" t="s">
        <v>208</v>
      </c>
      <c r="G49" s="85" t="s">
        <v>349</v>
      </c>
      <c r="H49" s="113"/>
      <c r="I49" s="86" t="s">
        <v>206</v>
      </c>
      <c r="J49" s="86" t="s">
        <v>208</v>
      </c>
      <c r="L49" s="85" t="s">
        <v>349</v>
      </c>
      <c r="M49" s="113"/>
      <c r="N49" s="86" t="s">
        <v>206</v>
      </c>
      <c r="O49" s="86" t="s">
        <v>208</v>
      </c>
      <c r="Q49" s="3535"/>
      <c r="R49" s="3536"/>
      <c r="S49" s="3536"/>
      <c r="T49" s="3536"/>
      <c r="U49" s="3537"/>
      <c r="BA49" s="85" t="s">
        <v>349</v>
      </c>
      <c r="BB49" s="113"/>
      <c r="BC49" s="86" t="s">
        <v>206</v>
      </c>
      <c r="BD49" s="86" t="s">
        <v>208</v>
      </c>
      <c r="BF49" s="85" t="s">
        <v>349</v>
      </c>
      <c r="BG49" s="113"/>
      <c r="BH49" s="86" t="s">
        <v>206</v>
      </c>
      <c r="BI49" s="86" t="s">
        <v>208</v>
      </c>
      <c r="BK49" s="85" t="s">
        <v>349</v>
      </c>
      <c r="BL49" s="113"/>
      <c r="BM49" s="86" t="s">
        <v>206</v>
      </c>
      <c r="BN49" s="86" t="s">
        <v>208</v>
      </c>
      <c r="BP49" s="3535"/>
      <c r="BQ49" s="3536"/>
      <c r="BR49" s="3536"/>
      <c r="BS49" s="3536"/>
      <c r="BT49" s="3537"/>
    </row>
    <row r="50" spans="2:72" ht="18" customHeight="1">
      <c r="B50" s="85" t="s">
        <v>350</v>
      </c>
      <c r="C50" s="114"/>
      <c r="D50" s="86" t="s">
        <v>309</v>
      </c>
      <c r="E50" s="86" t="s">
        <v>310</v>
      </c>
      <c r="G50" s="85" t="s">
        <v>350</v>
      </c>
      <c r="H50" s="114"/>
      <c r="I50" s="86" t="s">
        <v>309</v>
      </c>
      <c r="J50" s="86" t="s">
        <v>310</v>
      </c>
      <c r="L50" s="85" t="s">
        <v>350</v>
      </c>
      <c r="M50" s="114"/>
      <c r="N50" s="86" t="s">
        <v>309</v>
      </c>
      <c r="O50" s="86" t="s">
        <v>310</v>
      </c>
      <c r="Q50" s="3538"/>
      <c r="R50" s="3539"/>
      <c r="S50" s="3539"/>
      <c r="T50" s="3539"/>
      <c r="U50" s="3540"/>
      <c r="BA50" s="85" t="s">
        <v>350</v>
      </c>
      <c r="BB50" s="114"/>
      <c r="BC50" s="86" t="s">
        <v>309</v>
      </c>
      <c r="BD50" s="86" t="s">
        <v>310</v>
      </c>
      <c r="BF50" s="85" t="s">
        <v>350</v>
      </c>
      <c r="BG50" s="114"/>
      <c r="BH50" s="86" t="s">
        <v>309</v>
      </c>
      <c r="BI50" s="86" t="s">
        <v>310</v>
      </c>
      <c r="BK50" s="85" t="s">
        <v>350</v>
      </c>
      <c r="BL50" s="114"/>
      <c r="BM50" s="86" t="s">
        <v>309</v>
      </c>
      <c r="BN50" s="86" t="s">
        <v>310</v>
      </c>
      <c r="BP50" s="3538"/>
      <c r="BQ50" s="3539"/>
      <c r="BR50" s="3539"/>
      <c r="BS50" s="3539"/>
      <c r="BT50" s="3540"/>
    </row>
    <row r="51" spans="2:72" ht="8.1" customHeight="1">
      <c r="B51" s="3544"/>
      <c r="C51" s="3512"/>
      <c r="D51" s="3512"/>
      <c r="E51" s="3512"/>
      <c r="F51" s="3512"/>
      <c r="G51" s="3512"/>
      <c r="H51" s="3512"/>
      <c r="I51" s="3512"/>
      <c r="J51" s="3512"/>
      <c r="K51" s="3512"/>
      <c r="L51" s="3512"/>
      <c r="M51" s="3512"/>
      <c r="N51" s="3512"/>
      <c r="O51" s="3512"/>
      <c r="BA51" s="3545"/>
      <c r="BB51" s="3545"/>
      <c r="BC51" s="3545"/>
      <c r="BD51" s="3545"/>
      <c r="BE51" s="3545"/>
      <c r="BF51" s="3545"/>
      <c r="BG51" s="3545"/>
      <c r="BH51" s="3545"/>
      <c r="BI51" s="3545"/>
      <c r="BJ51" s="3545"/>
      <c r="BK51" s="3545"/>
      <c r="BL51" s="3545"/>
      <c r="BM51" s="3545"/>
      <c r="BN51" s="3545"/>
    </row>
    <row r="52" spans="2:72" ht="21.95" customHeight="1">
      <c r="B52" s="3529" t="s">
        <v>355</v>
      </c>
      <c r="C52" s="3530"/>
      <c r="D52" s="3530"/>
      <c r="E52" s="3530"/>
      <c r="F52" s="3530"/>
      <c r="G52" s="3530"/>
      <c r="H52" s="3530"/>
      <c r="I52" s="3530"/>
      <c r="J52" s="3530"/>
      <c r="K52" s="3530"/>
      <c r="L52" s="3530"/>
      <c r="M52" s="3530"/>
      <c r="N52" s="3530"/>
      <c r="O52" s="3531"/>
      <c r="Q52" s="3532" t="s">
        <v>343</v>
      </c>
      <c r="R52" s="3533"/>
      <c r="S52" s="3533"/>
      <c r="T52" s="3533"/>
      <c r="U52" s="3534"/>
      <c r="BA52" s="3541" t="s">
        <v>355</v>
      </c>
      <c r="BB52" s="3542"/>
      <c r="BC52" s="3542"/>
      <c r="BD52" s="3542"/>
      <c r="BE52" s="3542"/>
      <c r="BF52" s="3542"/>
      <c r="BG52" s="3542"/>
      <c r="BH52" s="3542"/>
      <c r="BI52" s="3542"/>
      <c r="BJ52" s="3542"/>
      <c r="BK52" s="3542"/>
      <c r="BL52" s="3542"/>
      <c r="BM52" s="3542"/>
      <c r="BN52" s="3543"/>
      <c r="BP52" s="3532" t="s">
        <v>343</v>
      </c>
      <c r="BQ52" s="3533"/>
      <c r="BR52" s="3533"/>
      <c r="BS52" s="3533"/>
      <c r="BT52" s="3534"/>
    </row>
    <row r="53" spans="2:72" ht="18" customHeight="1">
      <c r="B53" s="87" t="s">
        <v>344</v>
      </c>
      <c r="C53" s="144"/>
      <c r="D53" s="88" t="s">
        <v>142</v>
      </c>
      <c r="E53" s="88" t="s">
        <v>145</v>
      </c>
      <c r="G53" s="87" t="s">
        <v>344</v>
      </c>
      <c r="H53" s="76"/>
      <c r="I53" s="88" t="s">
        <v>24</v>
      </c>
      <c r="J53" s="88" t="s">
        <v>25</v>
      </c>
      <c r="L53" s="87" t="s">
        <v>344</v>
      </c>
      <c r="M53" s="145"/>
      <c r="N53" s="88" t="s">
        <v>152</v>
      </c>
      <c r="O53" s="88" t="s">
        <v>155</v>
      </c>
      <c r="Q53" s="3535"/>
      <c r="R53" s="3536"/>
      <c r="S53" s="3536"/>
      <c r="T53" s="3536"/>
      <c r="U53" s="3537"/>
      <c r="BA53" s="87" t="s">
        <v>344</v>
      </c>
      <c r="BB53" s="144"/>
      <c r="BC53" s="88" t="s">
        <v>142</v>
      </c>
      <c r="BD53" s="88" t="s">
        <v>145</v>
      </c>
      <c r="BF53" s="87" t="s">
        <v>344</v>
      </c>
      <c r="BG53" s="76"/>
      <c r="BH53" s="88" t="s">
        <v>24</v>
      </c>
      <c r="BI53" s="88" t="s">
        <v>25</v>
      </c>
      <c r="BK53" s="87" t="s">
        <v>344</v>
      </c>
      <c r="BL53" s="145"/>
      <c r="BM53" s="88" t="s">
        <v>152</v>
      </c>
      <c r="BN53" s="88" t="s">
        <v>155</v>
      </c>
      <c r="BP53" s="3535"/>
      <c r="BQ53" s="3536"/>
      <c r="BR53" s="3536"/>
      <c r="BS53" s="3536"/>
      <c r="BT53" s="3537"/>
    </row>
    <row r="54" spans="2:72" ht="18" customHeight="1">
      <c r="B54" s="87" t="s">
        <v>345</v>
      </c>
      <c r="C54" s="146"/>
      <c r="D54" s="88" t="s">
        <v>143</v>
      </c>
      <c r="E54" s="88" t="s">
        <v>146</v>
      </c>
      <c r="G54" s="87" t="s">
        <v>345</v>
      </c>
      <c r="H54" s="147"/>
      <c r="I54" s="88" t="s">
        <v>148</v>
      </c>
      <c r="J54" s="88" t="s">
        <v>150</v>
      </c>
      <c r="L54" s="87" t="s">
        <v>345</v>
      </c>
      <c r="M54" s="148"/>
      <c r="N54" s="88" t="s">
        <v>153</v>
      </c>
      <c r="O54" s="88" t="s">
        <v>156</v>
      </c>
      <c r="Q54" s="3535"/>
      <c r="R54" s="3536"/>
      <c r="S54" s="3536"/>
      <c r="T54" s="3536"/>
      <c r="U54" s="3537"/>
      <c r="BA54" s="87" t="s">
        <v>345</v>
      </c>
      <c r="BB54" s="146"/>
      <c r="BC54" s="88" t="s">
        <v>143</v>
      </c>
      <c r="BD54" s="88" t="s">
        <v>146</v>
      </c>
      <c r="BF54" s="87" t="s">
        <v>345</v>
      </c>
      <c r="BG54" s="147"/>
      <c r="BH54" s="88" t="s">
        <v>148</v>
      </c>
      <c r="BI54" s="88" t="s">
        <v>150</v>
      </c>
      <c r="BK54" s="87" t="s">
        <v>345</v>
      </c>
      <c r="BL54" s="148"/>
      <c r="BM54" s="88" t="s">
        <v>153</v>
      </c>
      <c r="BN54" s="88" t="s">
        <v>156</v>
      </c>
      <c r="BP54" s="3535"/>
      <c r="BQ54" s="3536"/>
      <c r="BR54" s="3536"/>
      <c r="BS54" s="3536"/>
      <c r="BT54" s="3537"/>
    </row>
    <row r="55" spans="2:72" ht="18" customHeight="1">
      <c r="B55" s="87" t="s">
        <v>346</v>
      </c>
      <c r="C55" s="149"/>
      <c r="D55" s="88" t="s">
        <v>144</v>
      </c>
      <c r="E55" s="88" t="s">
        <v>147</v>
      </c>
      <c r="G55" s="87" t="s">
        <v>346</v>
      </c>
      <c r="H55" s="150"/>
      <c r="I55" s="88" t="s">
        <v>149</v>
      </c>
      <c r="J55" s="88" t="s">
        <v>151</v>
      </c>
      <c r="L55" s="87" t="s">
        <v>346</v>
      </c>
      <c r="M55" s="151"/>
      <c r="N55" s="88" t="s">
        <v>154</v>
      </c>
      <c r="O55" s="88" t="s">
        <v>157</v>
      </c>
      <c r="Q55" s="3535"/>
      <c r="R55" s="3536"/>
      <c r="S55" s="3536"/>
      <c r="T55" s="3536"/>
      <c r="U55" s="3537"/>
      <c r="BA55" s="87" t="s">
        <v>346</v>
      </c>
      <c r="BB55" s="149"/>
      <c r="BC55" s="88" t="s">
        <v>144</v>
      </c>
      <c r="BD55" s="88" t="s">
        <v>147</v>
      </c>
      <c r="BF55" s="87" t="s">
        <v>346</v>
      </c>
      <c r="BG55" s="150"/>
      <c r="BH55" s="88" t="s">
        <v>149</v>
      </c>
      <c r="BI55" s="88" t="s">
        <v>151</v>
      </c>
      <c r="BK55" s="87" t="s">
        <v>346</v>
      </c>
      <c r="BL55" s="151"/>
      <c r="BM55" s="88" t="s">
        <v>154</v>
      </c>
      <c r="BN55" s="88" t="s">
        <v>157</v>
      </c>
      <c r="BP55" s="3535"/>
      <c r="BQ55" s="3536"/>
      <c r="BR55" s="3536"/>
      <c r="BS55" s="3536"/>
      <c r="BT55" s="3537"/>
    </row>
    <row r="56" spans="2:72" ht="18" customHeight="1">
      <c r="B56" s="87" t="s">
        <v>347</v>
      </c>
      <c r="C56" s="111"/>
      <c r="D56" s="88" t="s">
        <v>133</v>
      </c>
      <c r="E56" s="88" t="s">
        <v>136</v>
      </c>
      <c r="G56" s="87" t="s">
        <v>347</v>
      </c>
      <c r="H56" s="111"/>
      <c r="I56" s="88" t="s">
        <v>133</v>
      </c>
      <c r="J56" s="88" t="s">
        <v>136</v>
      </c>
      <c r="L56" s="87" t="s">
        <v>347</v>
      </c>
      <c r="M56" s="111"/>
      <c r="N56" s="88" t="s">
        <v>133</v>
      </c>
      <c r="O56" s="88" t="s">
        <v>136</v>
      </c>
      <c r="Q56" s="3535"/>
      <c r="R56" s="3536"/>
      <c r="S56" s="3536"/>
      <c r="T56" s="3536"/>
      <c r="U56" s="3537"/>
      <c r="BA56" s="87" t="s">
        <v>347</v>
      </c>
      <c r="BB56" s="111"/>
      <c r="BC56" s="88" t="s">
        <v>133</v>
      </c>
      <c r="BD56" s="88" t="s">
        <v>136</v>
      </c>
      <c r="BF56" s="87" t="s">
        <v>347</v>
      </c>
      <c r="BG56" s="111"/>
      <c r="BH56" s="88" t="s">
        <v>133</v>
      </c>
      <c r="BI56" s="88" t="s">
        <v>136</v>
      </c>
      <c r="BK56" s="87" t="s">
        <v>347</v>
      </c>
      <c r="BL56" s="111"/>
      <c r="BM56" s="88" t="s">
        <v>133</v>
      </c>
      <c r="BN56" s="88" t="s">
        <v>136</v>
      </c>
      <c r="BP56" s="3535"/>
      <c r="BQ56" s="3536"/>
      <c r="BR56" s="3536"/>
      <c r="BS56" s="3536"/>
      <c r="BT56" s="3537"/>
    </row>
    <row r="57" spans="2:72" ht="18" customHeight="1">
      <c r="B57" s="87" t="s">
        <v>348</v>
      </c>
      <c r="C57" s="112"/>
      <c r="D57" s="88" t="s">
        <v>95</v>
      </c>
      <c r="E57" s="88" t="s">
        <v>98</v>
      </c>
      <c r="G57" s="87" t="s">
        <v>348</v>
      </c>
      <c r="H57" s="112"/>
      <c r="I57" s="88" t="s">
        <v>95</v>
      </c>
      <c r="J57" s="88" t="s">
        <v>98</v>
      </c>
      <c r="L57" s="87" t="s">
        <v>348</v>
      </c>
      <c r="M57" s="112"/>
      <c r="N57" s="88" t="s">
        <v>95</v>
      </c>
      <c r="O57" s="88" t="s">
        <v>98</v>
      </c>
      <c r="Q57" s="3535"/>
      <c r="R57" s="3536"/>
      <c r="S57" s="3536"/>
      <c r="T57" s="3536"/>
      <c r="U57" s="3537"/>
      <c r="BA57" s="87" t="s">
        <v>348</v>
      </c>
      <c r="BB57" s="112"/>
      <c r="BC57" s="88" t="s">
        <v>95</v>
      </c>
      <c r="BD57" s="88" t="s">
        <v>98</v>
      </c>
      <c r="BF57" s="87" t="s">
        <v>348</v>
      </c>
      <c r="BG57" s="112"/>
      <c r="BH57" s="88" t="s">
        <v>95</v>
      </c>
      <c r="BI57" s="88" t="s">
        <v>98</v>
      </c>
      <c r="BK57" s="87" t="s">
        <v>348</v>
      </c>
      <c r="BL57" s="112"/>
      <c r="BM57" s="88" t="s">
        <v>95</v>
      </c>
      <c r="BN57" s="88" t="s">
        <v>98</v>
      </c>
      <c r="BP57" s="3535"/>
      <c r="BQ57" s="3536"/>
      <c r="BR57" s="3536"/>
      <c r="BS57" s="3536"/>
      <c r="BT57" s="3537"/>
    </row>
    <row r="58" spans="2:72" ht="18" customHeight="1">
      <c r="B58" s="87" t="s">
        <v>349</v>
      </c>
      <c r="C58" s="113"/>
      <c r="D58" s="88" t="s">
        <v>206</v>
      </c>
      <c r="E58" s="88" t="s">
        <v>208</v>
      </c>
      <c r="G58" s="87" t="s">
        <v>349</v>
      </c>
      <c r="H58" s="113"/>
      <c r="I58" s="88" t="s">
        <v>206</v>
      </c>
      <c r="J58" s="88" t="s">
        <v>208</v>
      </c>
      <c r="L58" s="87" t="s">
        <v>349</v>
      </c>
      <c r="M58" s="113"/>
      <c r="N58" s="88" t="s">
        <v>206</v>
      </c>
      <c r="O58" s="88" t="s">
        <v>208</v>
      </c>
      <c r="Q58" s="3535"/>
      <c r="R58" s="3536"/>
      <c r="S58" s="3536"/>
      <c r="T58" s="3536"/>
      <c r="U58" s="3537"/>
      <c r="BA58" s="87" t="s">
        <v>349</v>
      </c>
      <c r="BB58" s="113"/>
      <c r="BC58" s="88" t="s">
        <v>206</v>
      </c>
      <c r="BD58" s="88" t="s">
        <v>208</v>
      </c>
      <c r="BF58" s="87" t="s">
        <v>349</v>
      </c>
      <c r="BG58" s="113"/>
      <c r="BH58" s="88" t="s">
        <v>206</v>
      </c>
      <c r="BI58" s="88" t="s">
        <v>208</v>
      </c>
      <c r="BK58" s="87" t="s">
        <v>349</v>
      </c>
      <c r="BL58" s="113"/>
      <c r="BM58" s="88" t="s">
        <v>206</v>
      </c>
      <c r="BN58" s="88" t="s">
        <v>208</v>
      </c>
      <c r="BP58" s="3535"/>
      <c r="BQ58" s="3536"/>
      <c r="BR58" s="3536"/>
      <c r="BS58" s="3536"/>
      <c r="BT58" s="3537"/>
    </row>
    <row r="59" spans="2:72" ht="18" customHeight="1">
      <c r="B59" s="87" t="s">
        <v>350</v>
      </c>
      <c r="C59" s="114"/>
      <c r="D59" s="88" t="s">
        <v>309</v>
      </c>
      <c r="E59" s="88" t="s">
        <v>310</v>
      </c>
      <c r="G59" s="87" t="s">
        <v>350</v>
      </c>
      <c r="H59" s="114"/>
      <c r="I59" s="88" t="s">
        <v>309</v>
      </c>
      <c r="J59" s="88" t="s">
        <v>310</v>
      </c>
      <c r="L59" s="87" t="s">
        <v>350</v>
      </c>
      <c r="M59" s="114"/>
      <c r="N59" s="88" t="s">
        <v>309</v>
      </c>
      <c r="O59" s="88" t="s">
        <v>310</v>
      </c>
      <c r="Q59" s="3538"/>
      <c r="R59" s="3539"/>
      <c r="S59" s="3539"/>
      <c r="T59" s="3539"/>
      <c r="U59" s="3540"/>
      <c r="BA59" s="87" t="s">
        <v>350</v>
      </c>
      <c r="BB59" s="114"/>
      <c r="BC59" s="88" t="s">
        <v>309</v>
      </c>
      <c r="BD59" s="88" t="s">
        <v>310</v>
      </c>
      <c r="BF59" s="87" t="s">
        <v>350</v>
      </c>
      <c r="BG59" s="114"/>
      <c r="BH59" s="88" t="s">
        <v>309</v>
      </c>
      <c r="BI59" s="88" t="s">
        <v>310</v>
      </c>
      <c r="BK59" s="87" t="s">
        <v>350</v>
      </c>
      <c r="BL59" s="114"/>
      <c r="BM59" s="88" t="s">
        <v>309</v>
      </c>
      <c r="BN59" s="88" t="s">
        <v>310</v>
      </c>
      <c r="BP59" s="3538"/>
      <c r="BQ59" s="3539"/>
      <c r="BR59" s="3539"/>
      <c r="BS59" s="3539"/>
      <c r="BT59" s="3540"/>
    </row>
    <row r="60" spans="2:72" ht="8.1" customHeight="1">
      <c r="B60" s="3544"/>
      <c r="C60" s="3512"/>
      <c r="D60" s="3512"/>
      <c r="E60" s="3512"/>
      <c r="F60" s="3512"/>
      <c r="G60" s="3512"/>
      <c r="H60" s="3512"/>
      <c r="I60" s="3512"/>
      <c r="J60" s="3512"/>
      <c r="K60" s="3512"/>
      <c r="L60" s="3512"/>
      <c r="M60" s="3512"/>
      <c r="N60" s="3512"/>
      <c r="O60" s="3512"/>
      <c r="BA60" s="3545"/>
      <c r="BB60" s="3545"/>
      <c r="BC60" s="3545"/>
      <c r="BD60" s="3545"/>
      <c r="BE60" s="3545"/>
      <c r="BF60" s="3545"/>
      <c r="BG60" s="3545"/>
      <c r="BH60" s="3545"/>
      <c r="BI60" s="3545"/>
      <c r="BJ60" s="3545"/>
      <c r="BK60" s="3545"/>
      <c r="BL60" s="3545"/>
      <c r="BM60" s="3545"/>
      <c r="BN60" s="3545"/>
    </row>
    <row r="61" spans="2:72" ht="21.95" customHeight="1">
      <c r="B61" s="3529" t="s">
        <v>356</v>
      </c>
      <c r="C61" s="3530"/>
      <c r="D61" s="3530"/>
      <c r="E61" s="3530"/>
      <c r="F61" s="3530"/>
      <c r="G61" s="3530"/>
      <c r="H61" s="3530"/>
      <c r="I61" s="3530"/>
      <c r="J61" s="3530"/>
      <c r="K61" s="3530"/>
      <c r="L61" s="3530"/>
      <c r="M61" s="3530"/>
      <c r="N61" s="3530"/>
      <c r="O61" s="3531"/>
      <c r="Q61" s="3532" t="s">
        <v>343</v>
      </c>
      <c r="R61" s="3533"/>
      <c r="S61" s="3533"/>
      <c r="T61" s="3533"/>
      <c r="U61" s="3534"/>
      <c r="BA61" s="3541" t="s">
        <v>356</v>
      </c>
      <c r="BB61" s="3542"/>
      <c r="BC61" s="3542"/>
      <c r="BD61" s="3542"/>
      <c r="BE61" s="3542"/>
      <c r="BF61" s="3542"/>
      <c r="BG61" s="3542"/>
      <c r="BH61" s="3542"/>
      <c r="BI61" s="3542"/>
      <c r="BJ61" s="3542"/>
      <c r="BK61" s="3542"/>
      <c r="BL61" s="3542"/>
      <c r="BM61" s="3542"/>
      <c r="BN61" s="3543"/>
      <c r="BP61" s="3532" t="s">
        <v>343</v>
      </c>
      <c r="BQ61" s="3533"/>
      <c r="BR61" s="3533"/>
      <c r="BS61" s="3533"/>
      <c r="BT61" s="3534"/>
    </row>
    <row r="62" spans="2:72" ht="18" customHeight="1">
      <c r="B62" s="85" t="s">
        <v>344</v>
      </c>
      <c r="C62" s="152"/>
      <c r="D62" s="86" t="s">
        <v>162</v>
      </c>
      <c r="E62" s="86" t="s">
        <v>165</v>
      </c>
      <c r="G62" s="85" t="s">
        <v>344</v>
      </c>
      <c r="H62" s="153"/>
      <c r="I62" s="86" t="s">
        <v>168</v>
      </c>
      <c r="J62" s="86" t="s">
        <v>171</v>
      </c>
      <c r="L62" s="85" t="s">
        <v>344</v>
      </c>
      <c r="M62" s="154"/>
      <c r="N62" s="86" t="s">
        <v>174</v>
      </c>
      <c r="O62" s="86" t="s">
        <v>177</v>
      </c>
      <c r="Q62" s="3535"/>
      <c r="R62" s="3536"/>
      <c r="S62" s="3536"/>
      <c r="T62" s="3536"/>
      <c r="U62" s="3537"/>
      <c r="BA62" s="85" t="s">
        <v>344</v>
      </c>
      <c r="BB62" s="152"/>
      <c r="BC62" s="86" t="s">
        <v>162</v>
      </c>
      <c r="BD62" s="86" t="s">
        <v>165</v>
      </c>
      <c r="BF62" s="85" t="s">
        <v>344</v>
      </c>
      <c r="BG62" s="153"/>
      <c r="BH62" s="86" t="s">
        <v>168</v>
      </c>
      <c r="BI62" s="86" t="s">
        <v>171</v>
      </c>
      <c r="BK62" s="85" t="s">
        <v>344</v>
      </c>
      <c r="BL62" s="154"/>
      <c r="BM62" s="86" t="s">
        <v>174</v>
      </c>
      <c r="BN62" s="86" t="s">
        <v>177</v>
      </c>
      <c r="BP62" s="3535"/>
      <c r="BQ62" s="3536"/>
      <c r="BR62" s="3536"/>
      <c r="BS62" s="3536"/>
      <c r="BT62" s="3537"/>
    </row>
    <row r="63" spans="2:72" ht="18" customHeight="1">
      <c r="B63" s="85" t="s">
        <v>345</v>
      </c>
      <c r="C63" s="155"/>
      <c r="D63" s="86" t="s">
        <v>163</v>
      </c>
      <c r="E63" s="86" t="s">
        <v>166</v>
      </c>
      <c r="G63" s="85" t="s">
        <v>345</v>
      </c>
      <c r="H63" s="156"/>
      <c r="I63" s="86" t="s">
        <v>169</v>
      </c>
      <c r="J63" s="86" t="s">
        <v>172</v>
      </c>
      <c r="L63" s="85" t="s">
        <v>345</v>
      </c>
      <c r="M63" s="157"/>
      <c r="N63" s="86" t="s">
        <v>175</v>
      </c>
      <c r="O63" s="86" t="s">
        <v>178</v>
      </c>
      <c r="Q63" s="3535"/>
      <c r="R63" s="3536"/>
      <c r="S63" s="3536"/>
      <c r="T63" s="3536"/>
      <c r="U63" s="3537"/>
      <c r="BA63" s="85" t="s">
        <v>345</v>
      </c>
      <c r="BB63" s="155"/>
      <c r="BC63" s="86" t="s">
        <v>163</v>
      </c>
      <c r="BD63" s="86" t="s">
        <v>166</v>
      </c>
      <c r="BF63" s="85" t="s">
        <v>345</v>
      </c>
      <c r="BG63" s="156"/>
      <c r="BH63" s="86" t="s">
        <v>169</v>
      </c>
      <c r="BI63" s="86" t="s">
        <v>172</v>
      </c>
      <c r="BK63" s="85" t="s">
        <v>345</v>
      </c>
      <c r="BL63" s="157"/>
      <c r="BM63" s="86" t="s">
        <v>175</v>
      </c>
      <c r="BN63" s="86" t="s">
        <v>178</v>
      </c>
      <c r="BP63" s="3535"/>
      <c r="BQ63" s="3536"/>
      <c r="BR63" s="3536"/>
      <c r="BS63" s="3536"/>
      <c r="BT63" s="3537"/>
    </row>
    <row r="64" spans="2:72" ht="18" customHeight="1">
      <c r="B64" s="85" t="s">
        <v>346</v>
      </c>
      <c r="C64" s="158"/>
      <c r="D64" s="86" t="s">
        <v>164</v>
      </c>
      <c r="E64" s="86" t="s">
        <v>167</v>
      </c>
      <c r="G64" s="85" t="s">
        <v>346</v>
      </c>
      <c r="H64" s="159"/>
      <c r="I64" s="86" t="s">
        <v>170</v>
      </c>
      <c r="J64" s="86" t="s">
        <v>173</v>
      </c>
      <c r="L64" s="85" t="s">
        <v>346</v>
      </c>
      <c r="M64" s="160"/>
      <c r="N64" s="86" t="s">
        <v>176</v>
      </c>
      <c r="O64" s="86" t="s">
        <v>179</v>
      </c>
      <c r="Q64" s="3535"/>
      <c r="R64" s="3536"/>
      <c r="S64" s="3536"/>
      <c r="T64" s="3536"/>
      <c r="U64" s="3537"/>
      <c r="BA64" s="85" t="s">
        <v>346</v>
      </c>
      <c r="BB64" s="158"/>
      <c r="BC64" s="86" t="s">
        <v>164</v>
      </c>
      <c r="BD64" s="86" t="s">
        <v>167</v>
      </c>
      <c r="BF64" s="85" t="s">
        <v>346</v>
      </c>
      <c r="BG64" s="159"/>
      <c r="BH64" s="86" t="s">
        <v>170</v>
      </c>
      <c r="BI64" s="86" t="s">
        <v>173</v>
      </c>
      <c r="BK64" s="85" t="s">
        <v>346</v>
      </c>
      <c r="BL64" s="160"/>
      <c r="BM64" s="86" t="s">
        <v>176</v>
      </c>
      <c r="BN64" s="86" t="s">
        <v>179</v>
      </c>
      <c r="BP64" s="3535"/>
      <c r="BQ64" s="3536"/>
      <c r="BR64" s="3536"/>
      <c r="BS64" s="3536"/>
      <c r="BT64" s="3537"/>
    </row>
    <row r="65" spans="2:72" ht="18" customHeight="1">
      <c r="B65" s="85" t="s">
        <v>347</v>
      </c>
      <c r="C65" s="111"/>
      <c r="D65" s="86" t="s">
        <v>133</v>
      </c>
      <c r="E65" s="86" t="s">
        <v>136</v>
      </c>
      <c r="G65" s="85" t="s">
        <v>347</v>
      </c>
      <c r="H65" s="111"/>
      <c r="I65" s="86" t="s">
        <v>133</v>
      </c>
      <c r="J65" s="86" t="s">
        <v>136</v>
      </c>
      <c r="L65" s="85" t="s">
        <v>347</v>
      </c>
      <c r="M65" s="111"/>
      <c r="N65" s="86" t="s">
        <v>133</v>
      </c>
      <c r="O65" s="86" t="s">
        <v>136</v>
      </c>
      <c r="Q65" s="3535"/>
      <c r="R65" s="3536"/>
      <c r="S65" s="3536"/>
      <c r="T65" s="3536"/>
      <c r="U65" s="3537"/>
      <c r="BA65" s="85" t="s">
        <v>347</v>
      </c>
      <c r="BB65" s="111"/>
      <c r="BC65" s="86" t="s">
        <v>133</v>
      </c>
      <c r="BD65" s="86" t="s">
        <v>136</v>
      </c>
      <c r="BF65" s="85" t="s">
        <v>347</v>
      </c>
      <c r="BG65" s="111"/>
      <c r="BH65" s="86" t="s">
        <v>133</v>
      </c>
      <c r="BI65" s="86" t="s">
        <v>136</v>
      </c>
      <c r="BK65" s="85" t="s">
        <v>347</v>
      </c>
      <c r="BL65" s="111"/>
      <c r="BM65" s="86" t="s">
        <v>133</v>
      </c>
      <c r="BN65" s="86" t="s">
        <v>136</v>
      </c>
      <c r="BP65" s="3535"/>
      <c r="BQ65" s="3536"/>
      <c r="BR65" s="3536"/>
      <c r="BS65" s="3536"/>
      <c r="BT65" s="3537"/>
    </row>
    <row r="66" spans="2:72" ht="18" customHeight="1">
      <c r="B66" s="85" t="s">
        <v>348</v>
      </c>
      <c r="C66" s="112"/>
      <c r="D66" s="86" t="s">
        <v>95</v>
      </c>
      <c r="E66" s="86" t="s">
        <v>98</v>
      </c>
      <c r="G66" s="85" t="s">
        <v>348</v>
      </c>
      <c r="H66" s="112"/>
      <c r="I66" s="86" t="s">
        <v>95</v>
      </c>
      <c r="J66" s="86" t="s">
        <v>98</v>
      </c>
      <c r="L66" s="85" t="s">
        <v>348</v>
      </c>
      <c r="M66" s="112"/>
      <c r="N66" s="86" t="s">
        <v>95</v>
      </c>
      <c r="O66" s="86" t="s">
        <v>98</v>
      </c>
      <c r="Q66" s="3535"/>
      <c r="R66" s="3536"/>
      <c r="S66" s="3536"/>
      <c r="T66" s="3536"/>
      <c r="U66" s="3537"/>
      <c r="BA66" s="85" t="s">
        <v>348</v>
      </c>
      <c r="BB66" s="112"/>
      <c r="BC66" s="86" t="s">
        <v>95</v>
      </c>
      <c r="BD66" s="86" t="s">
        <v>98</v>
      </c>
      <c r="BF66" s="85" t="s">
        <v>348</v>
      </c>
      <c r="BG66" s="112"/>
      <c r="BH66" s="86" t="s">
        <v>95</v>
      </c>
      <c r="BI66" s="86" t="s">
        <v>98</v>
      </c>
      <c r="BK66" s="85" t="s">
        <v>348</v>
      </c>
      <c r="BL66" s="112"/>
      <c r="BM66" s="86" t="s">
        <v>95</v>
      </c>
      <c r="BN66" s="86" t="s">
        <v>98</v>
      </c>
      <c r="BP66" s="3535"/>
      <c r="BQ66" s="3536"/>
      <c r="BR66" s="3536"/>
      <c r="BS66" s="3536"/>
      <c r="BT66" s="3537"/>
    </row>
    <row r="67" spans="2:72" ht="18" customHeight="1">
      <c r="B67" s="85" t="s">
        <v>349</v>
      </c>
      <c r="C67" s="113"/>
      <c r="D67" s="86" t="s">
        <v>206</v>
      </c>
      <c r="E67" s="86" t="s">
        <v>208</v>
      </c>
      <c r="G67" s="85" t="s">
        <v>349</v>
      </c>
      <c r="H67" s="113"/>
      <c r="I67" s="86" t="s">
        <v>206</v>
      </c>
      <c r="J67" s="86" t="s">
        <v>208</v>
      </c>
      <c r="L67" s="85" t="s">
        <v>349</v>
      </c>
      <c r="M67" s="113"/>
      <c r="N67" s="86" t="s">
        <v>206</v>
      </c>
      <c r="O67" s="86" t="s">
        <v>208</v>
      </c>
      <c r="Q67" s="3535"/>
      <c r="R67" s="3536"/>
      <c r="S67" s="3536"/>
      <c r="T67" s="3536"/>
      <c r="U67" s="3537"/>
      <c r="BA67" s="85" t="s">
        <v>349</v>
      </c>
      <c r="BB67" s="113"/>
      <c r="BC67" s="86" t="s">
        <v>206</v>
      </c>
      <c r="BD67" s="86" t="s">
        <v>208</v>
      </c>
      <c r="BF67" s="85" t="s">
        <v>349</v>
      </c>
      <c r="BG67" s="113"/>
      <c r="BH67" s="86" t="s">
        <v>206</v>
      </c>
      <c r="BI67" s="86" t="s">
        <v>208</v>
      </c>
      <c r="BK67" s="85" t="s">
        <v>349</v>
      </c>
      <c r="BL67" s="113"/>
      <c r="BM67" s="86" t="s">
        <v>206</v>
      </c>
      <c r="BN67" s="86" t="s">
        <v>208</v>
      </c>
      <c r="BP67" s="3535"/>
      <c r="BQ67" s="3536"/>
      <c r="BR67" s="3536"/>
      <c r="BS67" s="3536"/>
      <c r="BT67" s="3537"/>
    </row>
    <row r="68" spans="2:72" ht="18" customHeight="1">
      <c r="B68" s="85" t="s">
        <v>350</v>
      </c>
      <c r="C68" s="114"/>
      <c r="D68" s="86" t="s">
        <v>309</v>
      </c>
      <c r="E68" s="86" t="s">
        <v>310</v>
      </c>
      <c r="G68" s="85" t="s">
        <v>350</v>
      </c>
      <c r="H68" s="114"/>
      <c r="I68" s="86" t="s">
        <v>309</v>
      </c>
      <c r="J68" s="86" t="s">
        <v>310</v>
      </c>
      <c r="L68" s="85" t="s">
        <v>350</v>
      </c>
      <c r="M68" s="114"/>
      <c r="N68" s="86" t="s">
        <v>309</v>
      </c>
      <c r="O68" s="86" t="s">
        <v>310</v>
      </c>
      <c r="Q68" s="3538"/>
      <c r="R68" s="3539"/>
      <c r="S68" s="3539"/>
      <c r="T68" s="3539"/>
      <c r="U68" s="3540"/>
      <c r="BA68" s="85" t="s">
        <v>350</v>
      </c>
      <c r="BB68" s="114"/>
      <c r="BC68" s="86" t="s">
        <v>309</v>
      </c>
      <c r="BD68" s="86" t="s">
        <v>310</v>
      </c>
      <c r="BF68" s="85" t="s">
        <v>350</v>
      </c>
      <c r="BG68" s="114"/>
      <c r="BH68" s="86" t="s">
        <v>309</v>
      </c>
      <c r="BI68" s="86" t="s">
        <v>310</v>
      </c>
      <c r="BK68" s="85" t="s">
        <v>350</v>
      </c>
      <c r="BL68" s="114"/>
      <c r="BM68" s="86" t="s">
        <v>309</v>
      </c>
      <c r="BN68" s="86" t="s">
        <v>310</v>
      </c>
      <c r="BP68" s="3538"/>
      <c r="BQ68" s="3539"/>
      <c r="BR68" s="3539"/>
      <c r="BS68" s="3539"/>
      <c r="BT68" s="3540"/>
    </row>
    <row r="69" spans="2:72" ht="8.1" customHeight="1">
      <c r="B69" s="3544"/>
      <c r="C69" s="3512"/>
      <c r="D69" s="3512"/>
      <c r="E69" s="3512"/>
      <c r="F69" s="3512"/>
      <c r="G69" s="3512"/>
      <c r="H69" s="3512"/>
      <c r="I69" s="3512"/>
      <c r="J69" s="3512"/>
      <c r="K69" s="3512"/>
      <c r="L69" s="3512"/>
      <c r="M69" s="3512"/>
      <c r="N69" s="3512"/>
      <c r="O69" s="3512"/>
      <c r="BA69" s="3545"/>
      <c r="BB69" s="3545"/>
      <c r="BC69" s="3545"/>
      <c r="BD69" s="3545"/>
      <c r="BE69" s="3545"/>
      <c r="BF69" s="3545"/>
      <c r="BG69" s="3545"/>
      <c r="BH69" s="3545"/>
      <c r="BI69" s="3545"/>
      <c r="BJ69" s="3545"/>
      <c r="BK69" s="3545"/>
      <c r="BL69" s="3545"/>
      <c r="BM69" s="3545"/>
      <c r="BN69" s="3545"/>
    </row>
    <row r="70" spans="2:72" ht="21.95" customHeight="1">
      <c r="B70" s="3529" t="s">
        <v>357</v>
      </c>
      <c r="C70" s="3530"/>
      <c r="D70" s="3530"/>
      <c r="E70" s="3530"/>
      <c r="F70" s="3530"/>
      <c r="G70" s="3530"/>
      <c r="H70" s="3530"/>
      <c r="I70" s="3530"/>
      <c r="J70" s="3530"/>
      <c r="K70" s="3530"/>
      <c r="L70" s="3530"/>
      <c r="M70" s="3530"/>
      <c r="N70" s="3530"/>
      <c r="O70" s="3531"/>
      <c r="Q70" s="3532" t="s">
        <v>343</v>
      </c>
      <c r="R70" s="3533"/>
      <c r="S70" s="3533"/>
      <c r="T70" s="3533"/>
      <c r="U70" s="3534"/>
      <c r="BA70" s="3541" t="s">
        <v>357</v>
      </c>
      <c r="BB70" s="3542"/>
      <c r="BC70" s="3542"/>
      <c r="BD70" s="3542"/>
      <c r="BE70" s="3542"/>
      <c r="BF70" s="3542"/>
      <c r="BG70" s="3542"/>
      <c r="BH70" s="3542"/>
      <c r="BI70" s="3542"/>
      <c r="BJ70" s="3542"/>
      <c r="BK70" s="3542"/>
      <c r="BL70" s="3542"/>
      <c r="BM70" s="3542"/>
      <c r="BN70" s="3543"/>
      <c r="BP70" s="3532" t="s">
        <v>343</v>
      </c>
      <c r="BQ70" s="3533"/>
      <c r="BR70" s="3533"/>
      <c r="BS70" s="3533"/>
      <c r="BT70" s="3534"/>
    </row>
    <row r="71" spans="2:72" ht="18" customHeight="1">
      <c r="B71" s="87" t="s">
        <v>344</v>
      </c>
      <c r="C71" s="79"/>
      <c r="D71" s="88" t="s">
        <v>30</v>
      </c>
      <c r="E71" s="88" t="s">
        <v>32</v>
      </c>
      <c r="G71" s="87" t="s">
        <v>344</v>
      </c>
      <c r="H71" s="81"/>
      <c r="I71" s="88" t="s">
        <v>34</v>
      </c>
      <c r="J71" s="88" t="s">
        <v>35</v>
      </c>
      <c r="L71" s="87" t="s">
        <v>344</v>
      </c>
      <c r="M71" s="161"/>
      <c r="N71" s="88" t="s">
        <v>190</v>
      </c>
      <c r="O71" s="88" t="s">
        <v>192</v>
      </c>
      <c r="Q71" s="3535"/>
      <c r="R71" s="3536"/>
      <c r="S71" s="3536"/>
      <c r="T71" s="3536"/>
      <c r="U71" s="3537"/>
      <c r="BA71" s="87" t="s">
        <v>344</v>
      </c>
      <c r="BB71" s="79"/>
      <c r="BC71" s="88" t="s">
        <v>30</v>
      </c>
      <c r="BD71" s="88" t="s">
        <v>32</v>
      </c>
      <c r="BF71" s="87" t="s">
        <v>344</v>
      </c>
      <c r="BG71" s="81"/>
      <c r="BH71" s="88" t="s">
        <v>34</v>
      </c>
      <c r="BI71" s="88" t="s">
        <v>35</v>
      </c>
      <c r="BK71" s="87" t="s">
        <v>344</v>
      </c>
      <c r="BL71" s="161"/>
      <c r="BM71" s="88" t="s">
        <v>190</v>
      </c>
      <c r="BN71" s="88" t="s">
        <v>192</v>
      </c>
      <c r="BP71" s="3535"/>
      <c r="BQ71" s="3536"/>
      <c r="BR71" s="3536"/>
      <c r="BS71" s="3536"/>
      <c r="BT71" s="3537"/>
    </row>
    <row r="72" spans="2:72" ht="18" customHeight="1">
      <c r="B72" s="87" t="s">
        <v>345</v>
      </c>
      <c r="C72" s="162"/>
      <c r="D72" s="88" t="s">
        <v>184</v>
      </c>
      <c r="E72" s="88" t="s">
        <v>186</v>
      </c>
      <c r="G72" s="87" t="s">
        <v>345</v>
      </c>
      <c r="H72" s="163"/>
      <c r="I72" s="88" t="s">
        <v>188</v>
      </c>
      <c r="J72" s="88" t="s">
        <v>189</v>
      </c>
      <c r="L72" s="87" t="s">
        <v>345</v>
      </c>
      <c r="M72" s="164"/>
      <c r="N72" s="88" t="s">
        <v>191</v>
      </c>
      <c r="O72" s="88" t="s">
        <v>193</v>
      </c>
      <c r="Q72" s="3535"/>
      <c r="R72" s="3536"/>
      <c r="S72" s="3536"/>
      <c r="T72" s="3536"/>
      <c r="U72" s="3537"/>
      <c r="BA72" s="87" t="s">
        <v>345</v>
      </c>
      <c r="BB72" s="162"/>
      <c r="BC72" s="88" t="s">
        <v>184</v>
      </c>
      <c r="BD72" s="88" t="s">
        <v>186</v>
      </c>
      <c r="BF72" s="87" t="s">
        <v>345</v>
      </c>
      <c r="BG72" s="163"/>
      <c r="BH72" s="88" t="s">
        <v>188</v>
      </c>
      <c r="BI72" s="88" t="s">
        <v>189</v>
      </c>
      <c r="BK72" s="87" t="s">
        <v>345</v>
      </c>
      <c r="BL72" s="164"/>
      <c r="BM72" s="88" t="s">
        <v>191</v>
      </c>
      <c r="BN72" s="88" t="s">
        <v>193</v>
      </c>
      <c r="BP72" s="3535"/>
      <c r="BQ72" s="3536"/>
      <c r="BR72" s="3536"/>
      <c r="BS72" s="3536"/>
      <c r="BT72" s="3537"/>
    </row>
    <row r="73" spans="2:72" ht="18" customHeight="1">
      <c r="B73" s="87" t="s">
        <v>346</v>
      </c>
      <c r="C73" s="165"/>
      <c r="D73" s="88" t="s">
        <v>185</v>
      </c>
      <c r="E73" s="88" t="s">
        <v>187</v>
      </c>
      <c r="G73" s="87" t="s">
        <v>346</v>
      </c>
      <c r="H73" s="165"/>
      <c r="I73" s="88" t="s">
        <v>185</v>
      </c>
      <c r="J73" s="88" t="s">
        <v>187</v>
      </c>
      <c r="L73" s="87" t="s">
        <v>346</v>
      </c>
      <c r="M73" s="165"/>
      <c r="N73" s="88" t="s">
        <v>185</v>
      </c>
      <c r="O73" s="88" t="s">
        <v>187</v>
      </c>
      <c r="Q73" s="3535"/>
      <c r="R73" s="3536"/>
      <c r="S73" s="3536"/>
      <c r="T73" s="3536"/>
      <c r="U73" s="3537"/>
      <c r="BA73" s="87" t="s">
        <v>346</v>
      </c>
      <c r="BB73" s="165"/>
      <c r="BC73" s="88" t="s">
        <v>185</v>
      </c>
      <c r="BD73" s="88" t="s">
        <v>187</v>
      </c>
      <c r="BF73" s="87" t="s">
        <v>346</v>
      </c>
      <c r="BG73" s="165"/>
      <c r="BH73" s="88" t="s">
        <v>185</v>
      </c>
      <c r="BI73" s="88" t="s">
        <v>187</v>
      </c>
      <c r="BK73" s="87" t="s">
        <v>346</v>
      </c>
      <c r="BL73" s="165"/>
      <c r="BM73" s="88" t="s">
        <v>185</v>
      </c>
      <c r="BN73" s="88" t="s">
        <v>187</v>
      </c>
      <c r="BP73" s="3535"/>
      <c r="BQ73" s="3536"/>
      <c r="BR73" s="3536"/>
      <c r="BS73" s="3536"/>
      <c r="BT73" s="3537"/>
    </row>
    <row r="74" spans="2:72" ht="18" customHeight="1">
      <c r="B74" s="87" t="s">
        <v>347</v>
      </c>
      <c r="C74" s="111"/>
      <c r="D74" s="88" t="s">
        <v>133</v>
      </c>
      <c r="E74" s="88" t="s">
        <v>136</v>
      </c>
      <c r="G74" s="87" t="s">
        <v>347</v>
      </c>
      <c r="H74" s="111"/>
      <c r="I74" s="88" t="s">
        <v>133</v>
      </c>
      <c r="J74" s="88" t="s">
        <v>136</v>
      </c>
      <c r="L74" s="87" t="s">
        <v>347</v>
      </c>
      <c r="M74" s="111"/>
      <c r="N74" s="88" t="s">
        <v>133</v>
      </c>
      <c r="O74" s="88" t="s">
        <v>136</v>
      </c>
      <c r="Q74" s="3535"/>
      <c r="R74" s="3536"/>
      <c r="S74" s="3536"/>
      <c r="T74" s="3536"/>
      <c r="U74" s="3537"/>
      <c r="BA74" s="87" t="s">
        <v>347</v>
      </c>
      <c r="BB74" s="111"/>
      <c r="BC74" s="88" t="s">
        <v>133</v>
      </c>
      <c r="BD74" s="88" t="s">
        <v>136</v>
      </c>
      <c r="BF74" s="87" t="s">
        <v>347</v>
      </c>
      <c r="BG74" s="111"/>
      <c r="BH74" s="88" t="s">
        <v>133</v>
      </c>
      <c r="BI74" s="88" t="s">
        <v>136</v>
      </c>
      <c r="BK74" s="87" t="s">
        <v>347</v>
      </c>
      <c r="BL74" s="111"/>
      <c r="BM74" s="88" t="s">
        <v>133</v>
      </c>
      <c r="BN74" s="88" t="s">
        <v>136</v>
      </c>
      <c r="BP74" s="3535"/>
      <c r="BQ74" s="3536"/>
      <c r="BR74" s="3536"/>
      <c r="BS74" s="3536"/>
      <c r="BT74" s="3537"/>
    </row>
    <row r="75" spans="2:72" ht="18" customHeight="1">
      <c r="B75" s="87" t="s">
        <v>348</v>
      </c>
      <c r="C75" s="112"/>
      <c r="D75" s="88" t="s">
        <v>95</v>
      </c>
      <c r="E75" s="88" t="s">
        <v>98</v>
      </c>
      <c r="G75" s="87" t="s">
        <v>348</v>
      </c>
      <c r="H75" s="112"/>
      <c r="I75" s="88" t="s">
        <v>95</v>
      </c>
      <c r="J75" s="88" t="s">
        <v>98</v>
      </c>
      <c r="L75" s="87" t="s">
        <v>348</v>
      </c>
      <c r="M75" s="112"/>
      <c r="N75" s="88" t="s">
        <v>95</v>
      </c>
      <c r="O75" s="88" t="s">
        <v>98</v>
      </c>
      <c r="Q75" s="3535"/>
      <c r="R75" s="3536"/>
      <c r="S75" s="3536"/>
      <c r="T75" s="3536"/>
      <c r="U75" s="3537"/>
      <c r="BA75" s="87" t="s">
        <v>348</v>
      </c>
      <c r="BB75" s="112"/>
      <c r="BC75" s="88" t="s">
        <v>95</v>
      </c>
      <c r="BD75" s="88" t="s">
        <v>98</v>
      </c>
      <c r="BF75" s="87" t="s">
        <v>348</v>
      </c>
      <c r="BG75" s="112"/>
      <c r="BH75" s="88" t="s">
        <v>95</v>
      </c>
      <c r="BI75" s="88" t="s">
        <v>98</v>
      </c>
      <c r="BK75" s="87" t="s">
        <v>348</v>
      </c>
      <c r="BL75" s="112"/>
      <c r="BM75" s="88" t="s">
        <v>95</v>
      </c>
      <c r="BN75" s="88" t="s">
        <v>98</v>
      </c>
      <c r="BP75" s="3535"/>
      <c r="BQ75" s="3536"/>
      <c r="BR75" s="3536"/>
      <c r="BS75" s="3536"/>
      <c r="BT75" s="3537"/>
    </row>
    <row r="76" spans="2:72" ht="18" customHeight="1">
      <c r="B76" s="87" t="s">
        <v>349</v>
      </c>
      <c r="C76" s="113"/>
      <c r="D76" s="88" t="s">
        <v>206</v>
      </c>
      <c r="E76" s="88" t="s">
        <v>208</v>
      </c>
      <c r="G76" s="87" t="s">
        <v>349</v>
      </c>
      <c r="H76" s="113"/>
      <c r="I76" s="88" t="s">
        <v>206</v>
      </c>
      <c r="J76" s="88" t="s">
        <v>208</v>
      </c>
      <c r="L76" s="87" t="s">
        <v>349</v>
      </c>
      <c r="M76" s="113"/>
      <c r="N76" s="88" t="s">
        <v>206</v>
      </c>
      <c r="O76" s="88" t="s">
        <v>208</v>
      </c>
      <c r="Q76" s="3535"/>
      <c r="R76" s="3536"/>
      <c r="S76" s="3536"/>
      <c r="T76" s="3536"/>
      <c r="U76" s="3537"/>
      <c r="BA76" s="87" t="s">
        <v>349</v>
      </c>
      <c r="BB76" s="113"/>
      <c r="BC76" s="88" t="s">
        <v>206</v>
      </c>
      <c r="BD76" s="88" t="s">
        <v>208</v>
      </c>
      <c r="BF76" s="87" t="s">
        <v>349</v>
      </c>
      <c r="BG76" s="113"/>
      <c r="BH76" s="88" t="s">
        <v>206</v>
      </c>
      <c r="BI76" s="88" t="s">
        <v>208</v>
      </c>
      <c r="BK76" s="87" t="s">
        <v>349</v>
      </c>
      <c r="BL76" s="113"/>
      <c r="BM76" s="88" t="s">
        <v>206</v>
      </c>
      <c r="BN76" s="88" t="s">
        <v>208</v>
      </c>
      <c r="BP76" s="3535"/>
      <c r="BQ76" s="3536"/>
      <c r="BR76" s="3536"/>
      <c r="BS76" s="3536"/>
      <c r="BT76" s="3537"/>
    </row>
    <row r="77" spans="2:72" ht="18" customHeight="1">
      <c r="B77" s="87" t="s">
        <v>350</v>
      </c>
      <c r="C77" s="114"/>
      <c r="D77" s="88" t="s">
        <v>309</v>
      </c>
      <c r="E77" s="88" t="s">
        <v>310</v>
      </c>
      <c r="G77" s="87" t="s">
        <v>350</v>
      </c>
      <c r="H77" s="114"/>
      <c r="I77" s="88" t="s">
        <v>309</v>
      </c>
      <c r="J77" s="88" t="s">
        <v>310</v>
      </c>
      <c r="L77" s="87" t="s">
        <v>350</v>
      </c>
      <c r="M77" s="114"/>
      <c r="N77" s="88" t="s">
        <v>309</v>
      </c>
      <c r="O77" s="88" t="s">
        <v>310</v>
      </c>
      <c r="Q77" s="3538"/>
      <c r="R77" s="3539"/>
      <c r="S77" s="3539"/>
      <c r="T77" s="3539"/>
      <c r="U77" s="3540"/>
      <c r="BA77" s="87" t="s">
        <v>350</v>
      </c>
      <c r="BB77" s="114"/>
      <c r="BC77" s="88" t="s">
        <v>309</v>
      </c>
      <c r="BD77" s="88" t="s">
        <v>310</v>
      </c>
      <c r="BF77" s="87" t="s">
        <v>350</v>
      </c>
      <c r="BG77" s="114"/>
      <c r="BH77" s="88" t="s">
        <v>309</v>
      </c>
      <c r="BI77" s="88" t="s">
        <v>310</v>
      </c>
      <c r="BK77" s="87" t="s">
        <v>350</v>
      </c>
      <c r="BL77" s="114"/>
      <c r="BM77" s="88" t="s">
        <v>309</v>
      </c>
      <c r="BN77" s="88" t="s">
        <v>310</v>
      </c>
      <c r="BP77" s="3538"/>
      <c r="BQ77" s="3539"/>
      <c r="BR77" s="3539"/>
      <c r="BS77" s="3539"/>
      <c r="BT77" s="3540"/>
    </row>
    <row r="78" spans="2:72" ht="8.1" customHeight="1">
      <c r="B78" s="3544"/>
      <c r="C78" s="3512"/>
      <c r="D78" s="3512"/>
      <c r="E78" s="3512"/>
      <c r="F78" s="3512"/>
      <c r="G78" s="3512"/>
      <c r="H78" s="3512"/>
      <c r="I78" s="3512"/>
      <c r="J78" s="3512"/>
      <c r="K78" s="3512"/>
      <c r="L78" s="3512"/>
      <c r="M78" s="3512"/>
      <c r="N78" s="3512"/>
      <c r="O78" s="3512"/>
      <c r="BA78" s="3545"/>
      <c r="BB78" s="3545"/>
      <c r="BC78" s="3545"/>
      <c r="BD78" s="3545"/>
      <c r="BE78" s="3545"/>
      <c r="BF78" s="3545"/>
      <c r="BG78" s="3545"/>
      <c r="BH78" s="3545"/>
      <c r="BI78" s="3545"/>
      <c r="BJ78" s="3545"/>
      <c r="BK78" s="3545"/>
      <c r="BL78" s="3545"/>
      <c r="BM78" s="3545"/>
      <c r="BN78" s="3545"/>
    </row>
    <row r="79" spans="2:72" ht="21.95" customHeight="1">
      <c r="B79" s="3529" t="s">
        <v>358</v>
      </c>
      <c r="C79" s="3530"/>
      <c r="D79" s="3530"/>
      <c r="E79" s="3530"/>
      <c r="F79" s="3530"/>
      <c r="G79" s="3530"/>
      <c r="H79" s="3530"/>
      <c r="I79" s="3530"/>
      <c r="J79" s="3530"/>
      <c r="K79" s="3530"/>
      <c r="L79" s="3530"/>
      <c r="M79" s="3530"/>
      <c r="N79" s="3530"/>
      <c r="O79" s="3531"/>
      <c r="Q79" s="3532" t="s">
        <v>343</v>
      </c>
      <c r="R79" s="3533"/>
      <c r="S79" s="3533"/>
      <c r="T79" s="3533"/>
      <c r="U79" s="3534"/>
      <c r="BA79" s="3541" t="s">
        <v>358</v>
      </c>
      <c r="BB79" s="3542"/>
      <c r="BC79" s="3542"/>
      <c r="BD79" s="3542"/>
      <c r="BE79" s="3542"/>
      <c r="BF79" s="3542"/>
      <c r="BG79" s="3542"/>
      <c r="BH79" s="3542"/>
      <c r="BI79" s="3542"/>
      <c r="BJ79" s="3542"/>
      <c r="BK79" s="3542"/>
      <c r="BL79" s="3542"/>
      <c r="BM79" s="3542"/>
      <c r="BN79" s="3543"/>
      <c r="BP79" s="3532" t="s">
        <v>343</v>
      </c>
      <c r="BQ79" s="3533"/>
      <c r="BR79" s="3533"/>
      <c r="BS79" s="3533"/>
      <c r="BT79" s="3534"/>
    </row>
    <row r="80" spans="2:72" ht="18" customHeight="1">
      <c r="B80" s="85" t="s">
        <v>344</v>
      </c>
      <c r="C80" s="116"/>
      <c r="D80" s="86" t="s">
        <v>70</v>
      </c>
      <c r="E80" s="86" t="s">
        <v>72</v>
      </c>
      <c r="G80" s="85" t="s">
        <v>344</v>
      </c>
      <c r="H80" s="79"/>
      <c r="I80" s="86" t="s">
        <v>30</v>
      </c>
      <c r="J80" s="86" t="s">
        <v>32</v>
      </c>
      <c r="L80" s="85" t="s">
        <v>344</v>
      </c>
      <c r="M80" s="81"/>
      <c r="N80" s="86" t="s">
        <v>34</v>
      </c>
      <c r="O80" s="86" t="s">
        <v>35</v>
      </c>
      <c r="Q80" s="3535"/>
      <c r="R80" s="3536"/>
      <c r="S80" s="3536"/>
      <c r="T80" s="3536"/>
      <c r="U80" s="3537"/>
      <c r="BA80" s="85" t="s">
        <v>344</v>
      </c>
      <c r="BB80" s="116"/>
      <c r="BC80" s="86" t="s">
        <v>70</v>
      </c>
      <c r="BD80" s="86" t="s">
        <v>72</v>
      </c>
      <c r="BF80" s="85" t="s">
        <v>344</v>
      </c>
      <c r="BG80" s="79"/>
      <c r="BH80" s="86" t="s">
        <v>30</v>
      </c>
      <c r="BI80" s="86" t="s">
        <v>32</v>
      </c>
      <c r="BK80" s="85" t="s">
        <v>344</v>
      </c>
      <c r="BL80" s="81"/>
      <c r="BM80" s="86" t="s">
        <v>34</v>
      </c>
      <c r="BN80" s="86" t="s">
        <v>35</v>
      </c>
      <c r="BP80" s="3535"/>
      <c r="BQ80" s="3536"/>
      <c r="BR80" s="3536"/>
      <c r="BS80" s="3536"/>
      <c r="BT80" s="3537"/>
    </row>
    <row r="81" spans="2:72" ht="18" customHeight="1">
      <c r="B81" s="85" t="s">
        <v>345</v>
      </c>
      <c r="C81" s="166"/>
      <c r="D81" s="86" t="s">
        <v>198</v>
      </c>
      <c r="E81" s="86" t="s">
        <v>200</v>
      </c>
      <c r="G81" s="85" t="s">
        <v>345</v>
      </c>
      <c r="H81" s="167"/>
      <c r="I81" s="86" t="s">
        <v>202</v>
      </c>
      <c r="J81" s="86" t="s">
        <v>204</v>
      </c>
      <c r="L81" s="85" t="s">
        <v>345</v>
      </c>
      <c r="M81" s="113"/>
      <c r="N81" s="86" t="s">
        <v>206</v>
      </c>
      <c r="O81" s="86" t="s">
        <v>208</v>
      </c>
      <c r="Q81" s="3535"/>
      <c r="R81" s="3536"/>
      <c r="S81" s="3536"/>
      <c r="T81" s="3536"/>
      <c r="U81" s="3537"/>
      <c r="BA81" s="85" t="s">
        <v>345</v>
      </c>
      <c r="BB81" s="166"/>
      <c r="BC81" s="86" t="s">
        <v>198</v>
      </c>
      <c r="BD81" s="86" t="s">
        <v>200</v>
      </c>
      <c r="BF81" s="85" t="s">
        <v>345</v>
      </c>
      <c r="BG81" s="167"/>
      <c r="BH81" s="86" t="s">
        <v>202</v>
      </c>
      <c r="BI81" s="86" t="s">
        <v>204</v>
      </c>
      <c r="BK81" s="85" t="s">
        <v>345</v>
      </c>
      <c r="BL81" s="113"/>
      <c r="BM81" s="86" t="s">
        <v>206</v>
      </c>
      <c r="BN81" s="86" t="s">
        <v>208</v>
      </c>
      <c r="BP81" s="3535"/>
      <c r="BQ81" s="3536"/>
      <c r="BR81" s="3536"/>
      <c r="BS81" s="3536"/>
      <c r="BT81" s="3537"/>
    </row>
    <row r="82" spans="2:72" ht="18" customHeight="1">
      <c r="B82" s="85" t="s">
        <v>346</v>
      </c>
      <c r="C82" s="168"/>
      <c r="D82" s="86" t="s">
        <v>199</v>
      </c>
      <c r="E82" s="86" t="s">
        <v>201</v>
      </c>
      <c r="G82" s="85" t="s">
        <v>346</v>
      </c>
      <c r="H82" s="169"/>
      <c r="I82" s="86" t="s">
        <v>203</v>
      </c>
      <c r="J82" s="86" t="s">
        <v>205</v>
      </c>
      <c r="L82" s="85" t="s">
        <v>346</v>
      </c>
      <c r="M82" s="170"/>
      <c r="N82" s="86" t="s">
        <v>207</v>
      </c>
      <c r="O82" s="86" t="s">
        <v>209</v>
      </c>
      <c r="Q82" s="3535"/>
      <c r="R82" s="3536"/>
      <c r="S82" s="3536"/>
      <c r="T82" s="3536"/>
      <c r="U82" s="3537"/>
      <c r="BA82" s="85" t="s">
        <v>346</v>
      </c>
      <c r="BB82" s="168"/>
      <c r="BC82" s="86" t="s">
        <v>199</v>
      </c>
      <c r="BD82" s="86" t="s">
        <v>201</v>
      </c>
      <c r="BF82" s="85" t="s">
        <v>346</v>
      </c>
      <c r="BG82" s="169"/>
      <c r="BH82" s="86" t="s">
        <v>203</v>
      </c>
      <c r="BI82" s="86" t="s">
        <v>205</v>
      </c>
      <c r="BK82" s="85" t="s">
        <v>346</v>
      </c>
      <c r="BL82" s="170"/>
      <c r="BM82" s="86" t="s">
        <v>207</v>
      </c>
      <c r="BN82" s="86" t="s">
        <v>209</v>
      </c>
      <c r="BP82" s="3535"/>
      <c r="BQ82" s="3536"/>
      <c r="BR82" s="3536"/>
      <c r="BS82" s="3536"/>
      <c r="BT82" s="3537"/>
    </row>
    <row r="83" spans="2:72" ht="18" customHeight="1">
      <c r="B83" s="85" t="s">
        <v>347</v>
      </c>
      <c r="C83" s="111"/>
      <c r="D83" s="86" t="s">
        <v>133</v>
      </c>
      <c r="E83" s="86" t="s">
        <v>136</v>
      </c>
      <c r="G83" s="85" t="s">
        <v>347</v>
      </c>
      <c r="H83" s="111"/>
      <c r="I83" s="86" t="s">
        <v>133</v>
      </c>
      <c r="J83" s="86" t="s">
        <v>136</v>
      </c>
      <c r="L83" s="85" t="s">
        <v>347</v>
      </c>
      <c r="M83" s="111"/>
      <c r="N83" s="86" t="s">
        <v>133</v>
      </c>
      <c r="O83" s="86" t="s">
        <v>136</v>
      </c>
      <c r="Q83" s="3535"/>
      <c r="R83" s="3536"/>
      <c r="S83" s="3536"/>
      <c r="T83" s="3536"/>
      <c r="U83" s="3537"/>
      <c r="BA83" s="85" t="s">
        <v>347</v>
      </c>
      <c r="BB83" s="111"/>
      <c r="BC83" s="86" t="s">
        <v>133</v>
      </c>
      <c r="BD83" s="86" t="s">
        <v>136</v>
      </c>
      <c r="BF83" s="85" t="s">
        <v>347</v>
      </c>
      <c r="BG83" s="111"/>
      <c r="BH83" s="86" t="s">
        <v>133</v>
      </c>
      <c r="BI83" s="86" t="s">
        <v>136</v>
      </c>
      <c r="BK83" s="85" t="s">
        <v>347</v>
      </c>
      <c r="BL83" s="111"/>
      <c r="BM83" s="86" t="s">
        <v>133</v>
      </c>
      <c r="BN83" s="86" t="s">
        <v>136</v>
      </c>
      <c r="BP83" s="3535"/>
      <c r="BQ83" s="3536"/>
      <c r="BR83" s="3536"/>
      <c r="BS83" s="3536"/>
      <c r="BT83" s="3537"/>
    </row>
    <row r="84" spans="2:72" ht="18" customHeight="1">
      <c r="B84" s="85" t="s">
        <v>348</v>
      </c>
      <c r="C84" s="112"/>
      <c r="D84" s="86" t="s">
        <v>95</v>
      </c>
      <c r="E84" s="86" t="s">
        <v>98</v>
      </c>
      <c r="G84" s="85" t="s">
        <v>348</v>
      </c>
      <c r="H84" s="112"/>
      <c r="I84" s="86" t="s">
        <v>95</v>
      </c>
      <c r="J84" s="86" t="s">
        <v>98</v>
      </c>
      <c r="L84" s="85" t="s">
        <v>348</v>
      </c>
      <c r="M84" s="112"/>
      <c r="N84" s="86" t="s">
        <v>95</v>
      </c>
      <c r="O84" s="86" t="s">
        <v>98</v>
      </c>
      <c r="Q84" s="3535"/>
      <c r="R84" s="3536"/>
      <c r="S84" s="3536"/>
      <c r="T84" s="3536"/>
      <c r="U84" s="3537"/>
      <c r="BA84" s="85" t="s">
        <v>348</v>
      </c>
      <c r="BB84" s="112"/>
      <c r="BC84" s="86" t="s">
        <v>95</v>
      </c>
      <c r="BD84" s="86" t="s">
        <v>98</v>
      </c>
      <c r="BF84" s="85" t="s">
        <v>348</v>
      </c>
      <c r="BG84" s="112"/>
      <c r="BH84" s="86" t="s">
        <v>95</v>
      </c>
      <c r="BI84" s="86" t="s">
        <v>98</v>
      </c>
      <c r="BK84" s="85" t="s">
        <v>348</v>
      </c>
      <c r="BL84" s="112"/>
      <c r="BM84" s="86" t="s">
        <v>95</v>
      </c>
      <c r="BN84" s="86" t="s">
        <v>98</v>
      </c>
      <c r="BP84" s="3535"/>
      <c r="BQ84" s="3536"/>
      <c r="BR84" s="3536"/>
      <c r="BS84" s="3536"/>
      <c r="BT84" s="3537"/>
    </row>
    <row r="85" spans="2:72" ht="18" customHeight="1">
      <c r="B85" s="85" t="s">
        <v>349</v>
      </c>
      <c r="C85" s="113"/>
      <c r="D85" s="86" t="s">
        <v>206</v>
      </c>
      <c r="E85" s="86" t="s">
        <v>208</v>
      </c>
      <c r="G85" s="85" t="s">
        <v>349</v>
      </c>
      <c r="H85" s="113"/>
      <c r="I85" s="86" t="s">
        <v>206</v>
      </c>
      <c r="J85" s="86" t="s">
        <v>208</v>
      </c>
      <c r="L85" s="85" t="s">
        <v>349</v>
      </c>
      <c r="M85" s="113"/>
      <c r="N85" s="86" t="s">
        <v>206</v>
      </c>
      <c r="O85" s="86" t="s">
        <v>208</v>
      </c>
      <c r="Q85" s="3535"/>
      <c r="R85" s="3536"/>
      <c r="S85" s="3536"/>
      <c r="T85" s="3536"/>
      <c r="U85" s="3537"/>
      <c r="BA85" s="85" t="s">
        <v>349</v>
      </c>
      <c r="BB85" s="113"/>
      <c r="BC85" s="86" t="s">
        <v>206</v>
      </c>
      <c r="BD85" s="86" t="s">
        <v>208</v>
      </c>
      <c r="BF85" s="85" t="s">
        <v>349</v>
      </c>
      <c r="BG85" s="113"/>
      <c r="BH85" s="86" t="s">
        <v>206</v>
      </c>
      <c r="BI85" s="86" t="s">
        <v>208</v>
      </c>
      <c r="BK85" s="85" t="s">
        <v>349</v>
      </c>
      <c r="BL85" s="113"/>
      <c r="BM85" s="86" t="s">
        <v>206</v>
      </c>
      <c r="BN85" s="86" t="s">
        <v>208</v>
      </c>
      <c r="BP85" s="3535"/>
      <c r="BQ85" s="3536"/>
      <c r="BR85" s="3536"/>
      <c r="BS85" s="3536"/>
      <c r="BT85" s="3537"/>
    </row>
    <row r="86" spans="2:72" ht="18" customHeight="1">
      <c r="B86" s="85" t="s">
        <v>350</v>
      </c>
      <c r="C86" s="114"/>
      <c r="D86" s="86" t="s">
        <v>309</v>
      </c>
      <c r="E86" s="86" t="s">
        <v>310</v>
      </c>
      <c r="G86" s="85" t="s">
        <v>350</v>
      </c>
      <c r="H86" s="114"/>
      <c r="I86" s="86" t="s">
        <v>309</v>
      </c>
      <c r="J86" s="86" t="s">
        <v>310</v>
      </c>
      <c r="L86" s="85" t="s">
        <v>350</v>
      </c>
      <c r="M86" s="114"/>
      <c r="N86" s="86" t="s">
        <v>309</v>
      </c>
      <c r="O86" s="86" t="s">
        <v>310</v>
      </c>
      <c r="Q86" s="3538"/>
      <c r="R86" s="3539"/>
      <c r="S86" s="3539"/>
      <c r="T86" s="3539"/>
      <c r="U86" s="3540"/>
      <c r="BA86" s="85" t="s">
        <v>350</v>
      </c>
      <c r="BB86" s="114"/>
      <c r="BC86" s="86" t="s">
        <v>309</v>
      </c>
      <c r="BD86" s="86" t="s">
        <v>310</v>
      </c>
      <c r="BF86" s="85" t="s">
        <v>350</v>
      </c>
      <c r="BG86" s="114"/>
      <c r="BH86" s="86" t="s">
        <v>309</v>
      </c>
      <c r="BI86" s="86" t="s">
        <v>310</v>
      </c>
      <c r="BK86" s="85" t="s">
        <v>350</v>
      </c>
      <c r="BL86" s="114"/>
      <c r="BM86" s="86" t="s">
        <v>309</v>
      </c>
      <c r="BN86" s="86" t="s">
        <v>310</v>
      </c>
      <c r="BP86" s="3538"/>
      <c r="BQ86" s="3539"/>
      <c r="BR86" s="3539"/>
      <c r="BS86" s="3539"/>
      <c r="BT86" s="3540"/>
    </row>
    <row r="87" spans="2:72" ht="8.1" customHeight="1">
      <c r="B87" s="3544"/>
      <c r="C87" s="3512"/>
      <c r="D87" s="3512"/>
      <c r="E87" s="3512"/>
      <c r="F87" s="3512"/>
      <c r="G87" s="3512"/>
      <c r="H87" s="3512"/>
      <c r="I87" s="3512"/>
      <c r="J87" s="3512"/>
      <c r="K87" s="3512"/>
      <c r="L87" s="3512"/>
      <c r="M87" s="3512"/>
      <c r="N87" s="3512"/>
      <c r="O87" s="3512"/>
      <c r="BA87" s="3545"/>
      <c r="BB87" s="3545"/>
      <c r="BC87" s="3545"/>
      <c r="BD87" s="3545"/>
      <c r="BE87" s="3545"/>
      <c r="BF87" s="3545"/>
      <c r="BG87" s="3545"/>
      <c r="BH87" s="3545"/>
      <c r="BI87" s="3545"/>
      <c r="BJ87" s="3545"/>
      <c r="BK87" s="3545"/>
      <c r="BL87" s="3545"/>
      <c r="BM87" s="3545"/>
      <c r="BN87" s="3545"/>
    </row>
    <row r="88" spans="2:72" ht="21.95" customHeight="1">
      <c r="B88" s="3529" t="s">
        <v>359</v>
      </c>
      <c r="C88" s="3530"/>
      <c r="D88" s="3530"/>
      <c r="E88" s="3530"/>
      <c r="F88" s="3530"/>
      <c r="G88" s="3530"/>
      <c r="H88" s="3530"/>
      <c r="I88" s="3530"/>
      <c r="J88" s="3530"/>
      <c r="K88" s="3530"/>
      <c r="L88" s="3530"/>
      <c r="M88" s="3530"/>
      <c r="N88" s="3530"/>
      <c r="O88" s="3531"/>
      <c r="Q88" s="3532" t="s">
        <v>343</v>
      </c>
      <c r="R88" s="3533"/>
      <c r="S88" s="3533"/>
      <c r="T88" s="3533"/>
      <c r="U88" s="3534"/>
      <c r="BA88" s="3541" t="s">
        <v>359</v>
      </c>
      <c r="BB88" s="3542"/>
      <c r="BC88" s="3542"/>
      <c r="BD88" s="3542"/>
      <c r="BE88" s="3542"/>
      <c r="BF88" s="3542"/>
      <c r="BG88" s="3542"/>
      <c r="BH88" s="3542"/>
      <c r="BI88" s="3542"/>
      <c r="BJ88" s="3542"/>
      <c r="BK88" s="3542"/>
      <c r="BL88" s="3542"/>
      <c r="BM88" s="3542"/>
      <c r="BN88" s="3543"/>
      <c r="BP88" s="3532" t="s">
        <v>343</v>
      </c>
      <c r="BQ88" s="3533"/>
      <c r="BR88" s="3533"/>
      <c r="BS88" s="3533"/>
      <c r="BT88" s="3534"/>
    </row>
    <row r="89" spans="2:72" ht="18" customHeight="1">
      <c r="B89" s="87" t="s">
        <v>344</v>
      </c>
      <c r="C89" s="171"/>
      <c r="D89" s="88" t="s">
        <v>214</v>
      </c>
      <c r="E89" s="88" t="s">
        <v>217</v>
      </c>
      <c r="G89" s="87" t="s">
        <v>344</v>
      </c>
      <c r="H89" s="172"/>
      <c r="I89" s="88" t="s">
        <v>220</v>
      </c>
      <c r="J89" s="88" t="s">
        <v>222</v>
      </c>
      <c r="L89" s="87" t="s">
        <v>344</v>
      </c>
      <c r="M89" s="173"/>
      <c r="N89" s="88" t="s">
        <v>224</v>
      </c>
      <c r="O89" s="88" t="s">
        <v>226</v>
      </c>
      <c r="Q89" s="3535"/>
      <c r="R89" s="3536"/>
      <c r="S89" s="3536"/>
      <c r="T89" s="3536"/>
      <c r="U89" s="3537"/>
      <c r="BA89" s="87" t="s">
        <v>344</v>
      </c>
      <c r="BB89" s="171"/>
      <c r="BC89" s="88" t="s">
        <v>214</v>
      </c>
      <c r="BD89" s="88" t="s">
        <v>217</v>
      </c>
      <c r="BF89" s="87" t="s">
        <v>344</v>
      </c>
      <c r="BG89" s="172"/>
      <c r="BH89" s="88" t="s">
        <v>220</v>
      </c>
      <c r="BI89" s="88" t="s">
        <v>222</v>
      </c>
      <c r="BK89" s="87" t="s">
        <v>344</v>
      </c>
      <c r="BL89" s="173"/>
      <c r="BM89" s="88" t="s">
        <v>224</v>
      </c>
      <c r="BN89" s="88" t="s">
        <v>226</v>
      </c>
      <c r="BP89" s="3535"/>
      <c r="BQ89" s="3536"/>
      <c r="BR89" s="3536"/>
      <c r="BS89" s="3536"/>
      <c r="BT89" s="3537"/>
    </row>
    <row r="90" spans="2:72" ht="18" customHeight="1">
      <c r="B90" s="87" t="s">
        <v>345</v>
      </c>
      <c r="C90" s="174"/>
      <c r="D90" s="88" t="s">
        <v>215</v>
      </c>
      <c r="E90" s="88" t="s">
        <v>218</v>
      </c>
      <c r="G90" s="87" t="s">
        <v>345</v>
      </c>
      <c r="H90" s="77"/>
      <c r="I90" s="88" t="s">
        <v>26</v>
      </c>
      <c r="J90" s="88" t="s">
        <v>28</v>
      </c>
      <c r="L90" s="87" t="s">
        <v>345</v>
      </c>
      <c r="M90" s="175"/>
      <c r="N90" s="88" t="s">
        <v>225</v>
      </c>
      <c r="O90" s="88" t="s">
        <v>227</v>
      </c>
      <c r="Q90" s="3535"/>
      <c r="R90" s="3536"/>
      <c r="S90" s="3536"/>
      <c r="T90" s="3536"/>
      <c r="U90" s="3537"/>
      <c r="BA90" s="87" t="s">
        <v>345</v>
      </c>
      <c r="BB90" s="174"/>
      <c r="BC90" s="88" t="s">
        <v>215</v>
      </c>
      <c r="BD90" s="88" t="s">
        <v>218</v>
      </c>
      <c r="BF90" s="87" t="s">
        <v>345</v>
      </c>
      <c r="BG90" s="77"/>
      <c r="BH90" s="88" t="s">
        <v>26</v>
      </c>
      <c r="BI90" s="88" t="s">
        <v>28</v>
      </c>
      <c r="BK90" s="87" t="s">
        <v>345</v>
      </c>
      <c r="BL90" s="175"/>
      <c r="BM90" s="88" t="s">
        <v>225</v>
      </c>
      <c r="BN90" s="88" t="s">
        <v>227</v>
      </c>
      <c r="BP90" s="3535"/>
      <c r="BQ90" s="3536"/>
      <c r="BR90" s="3536"/>
      <c r="BS90" s="3536"/>
      <c r="BT90" s="3537"/>
    </row>
    <row r="91" spans="2:72" ht="18" customHeight="1">
      <c r="B91" s="87" t="s">
        <v>346</v>
      </c>
      <c r="C91" s="176"/>
      <c r="D91" s="88" t="s">
        <v>216</v>
      </c>
      <c r="E91" s="88" t="s">
        <v>219</v>
      </c>
      <c r="G91" s="87" t="s">
        <v>346</v>
      </c>
      <c r="H91" s="177"/>
      <c r="I91" s="88" t="s">
        <v>221</v>
      </c>
      <c r="J91" s="88" t="s">
        <v>223</v>
      </c>
      <c r="L91" s="87" t="s">
        <v>346</v>
      </c>
      <c r="M91" s="143"/>
      <c r="N91" s="88" t="s">
        <v>134</v>
      </c>
      <c r="O91" s="88" t="s">
        <v>137</v>
      </c>
      <c r="Q91" s="3535"/>
      <c r="R91" s="3536"/>
      <c r="S91" s="3536"/>
      <c r="T91" s="3536"/>
      <c r="U91" s="3537"/>
      <c r="BA91" s="87" t="s">
        <v>346</v>
      </c>
      <c r="BB91" s="176"/>
      <c r="BC91" s="88" t="s">
        <v>216</v>
      </c>
      <c r="BD91" s="88" t="s">
        <v>219</v>
      </c>
      <c r="BF91" s="87" t="s">
        <v>346</v>
      </c>
      <c r="BG91" s="177"/>
      <c r="BH91" s="88" t="s">
        <v>221</v>
      </c>
      <c r="BI91" s="88" t="s">
        <v>223</v>
      </c>
      <c r="BK91" s="87" t="s">
        <v>346</v>
      </c>
      <c r="BL91" s="143"/>
      <c r="BM91" s="88" t="s">
        <v>134</v>
      </c>
      <c r="BN91" s="88" t="s">
        <v>137</v>
      </c>
      <c r="BP91" s="3535"/>
      <c r="BQ91" s="3536"/>
      <c r="BR91" s="3536"/>
      <c r="BS91" s="3536"/>
      <c r="BT91" s="3537"/>
    </row>
    <row r="92" spans="2:72" ht="18" customHeight="1">
      <c r="B92" s="87" t="s">
        <v>347</v>
      </c>
      <c r="C92" s="111"/>
      <c r="D92" s="88" t="s">
        <v>133</v>
      </c>
      <c r="E92" s="88" t="s">
        <v>136</v>
      </c>
      <c r="G92" s="87" t="s">
        <v>347</v>
      </c>
      <c r="H92" s="111"/>
      <c r="I92" s="88" t="s">
        <v>133</v>
      </c>
      <c r="J92" s="88" t="s">
        <v>136</v>
      </c>
      <c r="L92" s="87" t="s">
        <v>347</v>
      </c>
      <c r="M92" s="111"/>
      <c r="N92" s="88" t="s">
        <v>133</v>
      </c>
      <c r="O92" s="88" t="s">
        <v>136</v>
      </c>
      <c r="Q92" s="3535"/>
      <c r="R92" s="3536"/>
      <c r="S92" s="3536"/>
      <c r="T92" s="3536"/>
      <c r="U92" s="3537"/>
      <c r="BA92" s="87" t="s">
        <v>347</v>
      </c>
      <c r="BB92" s="111"/>
      <c r="BC92" s="88" t="s">
        <v>133</v>
      </c>
      <c r="BD92" s="88" t="s">
        <v>136</v>
      </c>
      <c r="BF92" s="87" t="s">
        <v>347</v>
      </c>
      <c r="BG92" s="111"/>
      <c r="BH92" s="88" t="s">
        <v>133</v>
      </c>
      <c r="BI92" s="88" t="s">
        <v>136</v>
      </c>
      <c r="BK92" s="87" t="s">
        <v>347</v>
      </c>
      <c r="BL92" s="111"/>
      <c r="BM92" s="88" t="s">
        <v>133</v>
      </c>
      <c r="BN92" s="88" t="s">
        <v>136</v>
      </c>
      <c r="BP92" s="3535"/>
      <c r="BQ92" s="3536"/>
      <c r="BR92" s="3536"/>
      <c r="BS92" s="3536"/>
      <c r="BT92" s="3537"/>
    </row>
    <row r="93" spans="2:72" ht="18" customHeight="1">
      <c r="B93" s="87" t="s">
        <v>348</v>
      </c>
      <c r="C93" s="112"/>
      <c r="D93" s="88" t="s">
        <v>95</v>
      </c>
      <c r="E93" s="88" t="s">
        <v>98</v>
      </c>
      <c r="G93" s="87" t="s">
        <v>348</v>
      </c>
      <c r="H93" s="112"/>
      <c r="I93" s="88" t="s">
        <v>95</v>
      </c>
      <c r="J93" s="88" t="s">
        <v>98</v>
      </c>
      <c r="L93" s="87" t="s">
        <v>348</v>
      </c>
      <c r="M93" s="112"/>
      <c r="N93" s="88" t="s">
        <v>95</v>
      </c>
      <c r="O93" s="88" t="s">
        <v>98</v>
      </c>
      <c r="Q93" s="3535"/>
      <c r="R93" s="3536"/>
      <c r="S93" s="3536"/>
      <c r="T93" s="3536"/>
      <c r="U93" s="3537"/>
      <c r="BA93" s="87" t="s">
        <v>348</v>
      </c>
      <c r="BB93" s="112"/>
      <c r="BC93" s="88" t="s">
        <v>95</v>
      </c>
      <c r="BD93" s="88" t="s">
        <v>98</v>
      </c>
      <c r="BF93" s="87" t="s">
        <v>348</v>
      </c>
      <c r="BG93" s="112"/>
      <c r="BH93" s="88" t="s">
        <v>95</v>
      </c>
      <c r="BI93" s="88" t="s">
        <v>98</v>
      </c>
      <c r="BK93" s="87" t="s">
        <v>348</v>
      </c>
      <c r="BL93" s="112"/>
      <c r="BM93" s="88" t="s">
        <v>95</v>
      </c>
      <c r="BN93" s="88" t="s">
        <v>98</v>
      </c>
      <c r="BP93" s="3535"/>
      <c r="BQ93" s="3536"/>
      <c r="BR93" s="3536"/>
      <c r="BS93" s="3536"/>
      <c r="BT93" s="3537"/>
    </row>
    <row r="94" spans="2:72" ht="18" customHeight="1">
      <c r="B94" s="87" t="s">
        <v>349</v>
      </c>
      <c r="C94" s="113"/>
      <c r="D94" s="88" t="s">
        <v>206</v>
      </c>
      <c r="E94" s="88" t="s">
        <v>208</v>
      </c>
      <c r="G94" s="87" t="s">
        <v>349</v>
      </c>
      <c r="H94" s="113"/>
      <c r="I94" s="88" t="s">
        <v>206</v>
      </c>
      <c r="J94" s="88" t="s">
        <v>208</v>
      </c>
      <c r="L94" s="87" t="s">
        <v>349</v>
      </c>
      <c r="M94" s="113"/>
      <c r="N94" s="88" t="s">
        <v>206</v>
      </c>
      <c r="O94" s="88" t="s">
        <v>208</v>
      </c>
      <c r="Q94" s="3535"/>
      <c r="R94" s="3536"/>
      <c r="S94" s="3536"/>
      <c r="T94" s="3536"/>
      <c r="U94" s="3537"/>
      <c r="BA94" s="87" t="s">
        <v>349</v>
      </c>
      <c r="BB94" s="113"/>
      <c r="BC94" s="88" t="s">
        <v>206</v>
      </c>
      <c r="BD94" s="88" t="s">
        <v>208</v>
      </c>
      <c r="BF94" s="87" t="s">
        <v>349</v>
      </c>
      <c r="BG94" s="113"/>
      <c r="BH94" s="88" t="s">
        <v>206</v>
      </c>
      <c r="BI94" s="88" t="s">
        <v>208</v>
      </c>
      <c r="BK94" s="87" t="s">
        <v>349</v>
      </c>
      <c r="BL94" s="113"/>
      <c r="BM94" s="88" t="s">
        <v>206</v>
      </c>
      <c r="BN94" s="88" t="s">
        <v>208</v>
      </c>
      <c r="BP94" s="3535"/>
      <c r="BQ94" s="3536"/>
      <c r="BR94" s="3536"/>
      <c r="BS94" s="3536"/>
      <c r="BT94" s="3537"/>
    </row>
    <row r="95" spans="2:72" ht="18" customHeight="1">
      <c r="B95" s="87" t="s">
        <v>350</v>
      </c>
      <c r="C95" s="114"/>
      <c r="D95" s="88" t="s">
        <v>309</v>
      </c>
      <c r="E95" s="88" t="s">
        <v>310</v>
      </c>
      <c r="G95" s="87" t="s">
        <v>350</v>
      </c>
      <c r="H95" s="114"/>
      <c r="I95" s="88" t="s">
        <v>309</v>
      </c>
      <c r="J95" s="88" t="s">
        <v>310</v>
      </c>
      <c r="L95" s="87" t="s">
        <v>350</v>
      </c>
      <c r="M95" s="114"/>
      <c r="N95" s="88" t="s">
        <v>309</v>
      </c>
      <c r="O95" s="88" t="s">
        <v>310</v>
      </c>
      <c r="Q95" s="3538"/>
      <c r="R95" s="3539"/>
      <c r="S95" s="3539"/>
      <c r="T95" s="3539"/>
      <c r="U95" s="3540"/>
      <c r="BA95" s="87" t="s">
        <v>350</v>
      </c>
      <c r="BB95" s="114"/>
      <c r="BC95" s="88" t="s">
        <v>309</v>
      </c>
      <c r="BD95" s="88" t="s">
        <v>310</v>
      </c>
      <c r="BF95" s="87" t="s">
        <v>350</v>
      </c>
      <c r="BG95" s="114"/>
      <c r="BH95" s="88" t="s">
        <v>309</v>
      </c>
      <c r="BI95" s="88" t="s">
        <v>310</v>
      </c>
      <c r="BK95" s="87" t="s">
        <v>350</v>
      </c>
      <c r="BL95" s="114"/>
      <c r="BM95" s="88" t="s">
        <v>309</v>
      </c>
      <c r="BN95" s="88" t="s">
        <v>310</v>
      </c>
      <c r="BP95" s="3538"/>
      <c r="BQ95" s="3539"/>
      <c r="BR95" s="3539"/>
      <c r="BS95" s="3539"/>
      <c r="BT95" s="3540"/>
    </row>
    <row r="96" spans="2:72" ht="8.1" customHeight="1">
      <c r="B96" s="3544"/>
      <c r="C96" s="3512"/>
      <c r="D96" s="3512"/>
      <c r="E96" s="3512"/>
      <c r="F96" s="3512"/>
      <c r="G96" s="3512"/>
      <c r="H96" s="3512"/>
      <c r="I96" s="3512"/>
      <c r="J96" s="3512"/>
      <c r="K96" s="3512"/>
      <c r="L96" s="3512"/>
      <c r="M96" s="3512"/>
      <c r="N96" s="3512"/>
      <c r="O96" s="3512"/>
      <c r="BA96" s="3545"/>
      <c r="BB96" s="3545"/>
      <c r="BC96" s="3545"/>
      <c r="BD96" s="3545"/>
      <c r="BE96" s="3545"/>
      <c r="BF96" s="3545"/>
      <c r="BG96" s="3545"/>
      <c r="BH96" s="3545"/>
      <c r="BI96" s="3545"/>
      <c r="BJ96" s="3545"/>
      <c r="BK96" s="3545"/>
      <c r="BL96" s="3545"/>
      <c r="BM96" s="3545"/>
      <c r="BN96" s="3545"/>
    </row>
    <row r="97" spans="2:72" ht="21.95" customHeight="1">
      <c r="B97" s="3529" t="s">
        <v>360</v>
      </c>
      <c r="C97" s="3530"/>
      <c r="D97" s="3530"/>
      <c r="E97" s="3530"/>
      <c r="F97" s="3530"/>
      <c r="G97" s="3530"/>
      <c r="H97" s="3530"/>
      <c r="I97" s="3530"/>
      <c r="J97" s="3530"/>
      <c r="K97" s="3530"/>
      <c r="L97" s="3530"/>
      <c r="M97" s="3530"/>
      <c r="N97" s="3530"/>
      <c r="O97" s="3531"/>
      <c r="Q97" s="3532" t="s">
        <v>343</v>
      </c>
      <c r="R97" s="3533"/>
      <c r="S97" s="3533"/>
      <c r="T97" s="3533"/>
      <c r="U97" s="3534"/>
      <c r="BA97" s="3541" t="s">
        <v>360</v>
      </c>
      <c r="BB97" s="3542"/>
      <c r="BC97" s="3542"/>
      <c r="BD97" s="3542"/>
      <c r="BE97" s="3542"/>
      <c r="BF97" s="3542"/>
      <c r="BG97" s="3542"/>
      <c r="BH97" s="3542"/>
      <c r="BI97" s="3542"/>
      <c r="BJ97" s="3542"/>
      <c r="BK97" s="3542"/>
      <c r="BL97" s="3542"/>
      <c r="BM97" s="3542"/>
      <c r="BN97" s="3543"/>
      <c r="BP97" s="3532" t="s">
        <v>343</v>
      </c>
      <c r="BQ97" s="3533"/>
      <c r="BR97" s="3533"/>
      <c r="BS97" s="3533"/>
      <c r="BT97" s="3534"/>
    </row>
    <row r="98" spans="2:72" ht="18" customHeight="1">
      <c r="B98" s="85" t="s">
        <v>344</v>
      </c>
      <c r="C98" s="178"/>
      <c r="D98" s="86" t="s">
        <v>232</v>
      </c>
      <c r="E98" s="86" t="s">
        <v>235</v>
      </c>
      <c r="G98" s="85" t="s">
        <v>344</v>
      </c>
      <c r="H98" s="75"/>
      <c r="I98" s="86" t="s">
        <v>22</v>
      </c>
      <c r="J98" s="86" t="s">
        <v>23</v>
      </c>
      <c r="L98" s="85" t="s">
        <v>344</v>
      </c>
      <c r="M98" s="179"/>
      <c r="N98" s="86" t="s">
        <v>242</v>
      </c>
      <c r="O98" s="86" t="s">
        <v>245</v>
      </c>
      <c r="Q98" s="3535"/>
      <c r="R98" s="3536"/>
      <c r="S98" s="3536"/>
      <c r="T98" s="3536"/>
      <c r="U98" s="3537"/>
      <c r="BA98" s="85" t="s">
        <v>344</v>
      </c>
      <c r="BB98" s="178"/>
      <c r="BC98" s="86" t="s">
        <v>232</v>
      </c>
      <c r="BD98" s="86" t="s">
        <v>235</v>
      </c>
      <c r="BF98" s="85" t="s">
        <v>344</v>
      </c>
      <c r="BG98" s="75"/>
      <c r="BH98" s="86" t="s">
        <v>22</v>
      </c>
      <c r="BI98" s="86" t="s">
        <v>23</v>
      </c>
      <c r="BK98" s="85" t="s">
        <v>344</v>
      </c>
      <c r="BL98" s="179"/>
      <c r="BM98" s="86" t="s">
        <v>242</v>
      </c>
      <c r="BN98" s="86" t="s">
        <v>245</v>
      </c>
      <c r="BP98" s="3535"/>
      <c r="BQ98" s="3536"/>
      <c r="BR98" s="3536"/>
      <c r="BS98" s="3536"/>
      <c r="BT98" s="3537"/>
    </row>
    <row r="99" spans="2:72" ht="18" customHeight="1">
      <c r="B99" s="85" t="s">
        <v>345</v>
      </c>
      <c r="C99" s="180"/>
      <c r="D99" s="86" t="s">
        <v>233</v>
      </c>
      <c r="E99" s="86" t="s">
        <v>236</v>
      </c>
      <c r="G99" s="85" t="s">
        <v>345</v>
      </c>
      <c r="H99" s="181"/>
      <c r="I99" s="86" t="s">
        <v>238</v>
      </c>
      <c r="J99" s="86" t="s">
        <v>240</v>
      </c>
      <c r="L99" s="85" t="s">
        <v>345</v>
      </c>
      <c r="M99" s="182"/>
      <c r="N99" s="86" t="s">
        <v>243</v>
      </c>
      <c r="O99" s="86" t="s">
        <v>246</v>
      </c>
      <c r="Q99" s="3535"/>
      <c r="R99" s="3536"/>
      <c r="S99" s="3536"/>
      <c r="T99" s="3536"/>
      <c r="U99" s="3537"/>
      <c r="BA99" s="85" t="s">
        <v>345</v>
      </c>
      <c r="BB99" s="180"/>
      <c r="BC99" s="86" t="s">
        <v>233</v>
      </c>
      <c r="BD99" s="86" t="s">
        <v>236</v>
      </c>
      <c r="BF99" s="85" t="s">
        <v>345</v>
      </c>
      <c r="BG99" s="181"/>
      <c r="BH99" s="86" t="s">
        <v>238</v>
      </c>
      <c r="BI99" s="86" t="s">
        <v>240</v>
      </c>
      <c r="BK99" s="85" t="s">
        <v>345</v>
      </c>
      <c r="BL99" s="182"/>
      <c r="BM99" s="86" t="s">
        <v>243</v>
      </c>
      <c r="BN99" s="86" t="s">
        <v>246</v>
      </c>
      <c r="BP99" s="3535"/>
      <c r="BQ99" s="3536"/>
      <c r="BR99" s="3536"/>
      <c r="BS99" s="3536"/>
      <c r="BT99" s="3537"/>
    </row>
    <row r="100" spans="2:72" ht="18" customHeight="1">
      <c r="B100" s="85" t="s">
        <v>346</v>
      </c>
      <c r="C100" s="183"/>
      <c r="D100" s="86" t="s">
        <v>234</v>
      </c>
      <c r="E100" s="86" t="s">
        <v>237</v>
      </c>
      <c r="G100" s="85" t="s">
        <v>346</v>
      </c>
      <c r="H100" s="184"/>
      <c r="I100" s="86" t="s">
        <v>239</v>
      </c>
      <c r="J100" s="86" t="s">
        <v>241</v>
      </c>
      <c r="L100" s="85" t="s">
        <v>346</v>
      </c>
      <c r="M100" s="185"/>
      <c r="N100" s="86" t="s">
        <v>244</v>
      </c>
      <c r="O100" s="86" t="s">
        <v>247</v>
      </c>
      <c r="Q100" s="3535"/>
      <c r="R100" s="3536"/>
      <c r="S100" s="3536"/>
      <c r="T100" s="3536"/>
      <c r="U100" s="3537"/>
      <c r="BA100" s="85" t="s">
        <v>346</v>
      </c>
      <c r="BB100" s="183"/>
      <c r="BC100" s="86" t="s">
        <v>234</v>
      </c>
      <c r="BD100" s="86" t="s">
        <v>237</v>
      </c>
      <c r="BF100" s="85" t="s">
        <v>346</v>
      </c>
      <c r="BG100" s="184"/>
      <c r="BH100" s="86" t="s">
        <v>239</v>
      </c>
      <c r="BI100" s="86" t="s">
        <v>241</v>
      </c>
      <c r="BK100" s="85" t="s">
        <v>346</v>
      </c>
      <c r="BL100" s="185"/>
      <c r="BM100" s="86" t="s">
        <v>244</v>
      </c>
      <c r="BN100" s="86" t="s">
        <v>247</v>
      </c>
      <c r="BP100" s="3535"/>
      <c r="BQ100" s="3536"/>
      <c r="BR100" s="3536"/>
      <c r="BS100" s="3536"/>
      <c r="BT100" s="3537"/>
    </row>
    <row r="101" spans="2:72" ht="18" customHeight="1">
      <c r="B101" s="85" t="s">
        <v>347</v>
      </c>
      <c r="C101" s="111"/>
      <c r="D101" s="86" t="s">
        <v>133</v>
      </c>
      <c r="E101" s="86" t="s">
        <v>136</v>
      </c>
      <c r="G101" s="85" t="s">
        <v>347</v>
      </c>
      <c r="H101" s="111"/>
      <c r="I101" s="86" t="s">
        <v>133</v>
      </c>
      <c r="J101" s="86" t="s">
        <v>136</v>
      </c>
      <c r="L101" s="85" t="s">
        <v>347</v>
      </c>
      <c r="M101" s="111"/>
      <c r="N101" s="86" t="s">
        <v>133</v>
      </c>
      <c r="O101" s="86" t="s">
        <v>136</v>
      </c>
      <c r="Q101" s="3535"/>
      <c r="R101" s="3536"/>
      <c r="S101" s="3536"/>
      <c r="T101" s="3536"/>
      <c r="U101" s="3537"/>
      <c r="BA101" s="85" t="s">
        <v>347</v>
      </c>
      <c r="BB101" s="111"/>
      <c r="BC101" s="86" t="s">
        <v>133</v>
      </c>
      <c r="BD101" s="86" t="s">
        <v>136</v>
      </c>
      <c r="BF101" s="85" t="s">
        <v>347</v>
      </c>
      <c r="BG101" s="111"/>
      <c r="BH101" s="86" t="s">
        <v>133</v>
      </c>
      <c r="BI101" s="86" t="s">
        <v>136</v>
      </c>
      <c r="BK101" s="85" t="s">
        <v>347</v>
      </c>
      <c r="BL101" s="111"/>
      <c r="BM101" s="86" t="s">
        <v>133</v>
      </c>
      <c r="BN101" s="86" t="s">
        <v>136</v>
      </c>
      <c r="BP101" s="3535"/>
      <c r="BQ101" s="3536"/>
      <c r="BR101" s="3536"/>
      <c r="BS101" s="3536"/>
      <c r="BT101" s="3537"/>
    </row>
    <row r="102" spans="2:72" ht="18" customHeight="1">
      <c r="B102" s="85" t="s">
        <v>348</v>
      </c>
      <c r="C102" s="112"/>
      <c r="D102" s="86" t="s">
        <v>95</v>
      </c>
      <c r="E102" s="86" t="s">
        <v>98</v>
      </c>
      <c r="G102" s="85" t="s">
        <v>348</v>
      </c>
      <c r="H102" s="112"/>
      <c r="I102" s="86" t="s">
        <v>95</v>
      </c>
      <c r="J102" s="86" t="s">
        <v>98</v>
      </c>
      <c r="L102" s="85" t="s">
        <v>348</v>
      </c>
      <c r="M102" s="112"/>
      <c r="N102" s="86" t="s">
        <v>95</v>
      </c>
      <c r="O102" s="86" t="s">
        <v>98</v>
      </c>
      <c r="Q102" s="3535"/>
      <c r="R102" s="3536"/>
      <c r="S102" s="3536"/>
      <c r="T102" s="3536"/>
      <c r="U102" s="3537"/>
      <c r="BA102" s="85" t="s">
        <v>348</v>
      </c>
      <c r="BB102" s="112"/>
      <c r="BC102" s="86" t="s">
        <v>95</v>
      </c>
      <c r="BD102" s="86" t="s">
        <v>98</v>
      </c>
      <c r="BF102" s="85" t="s">
        <v>348</v>
      </c>
      <c r="BG102" s="112"/>
      <c r="BH102" s="86" t="s">
        <v>95</v>
      </c>
      <c r="BI102" s="86" t="s">
        <v>98</v>
      </c>
      <c r="BK102" s="85" t="s">
        <v>348</v>
      </c>
      <c r="BL102" s="112"/>
      <c r="BM102" s="86" t="s">
        <v>95</v>
      </c>
      <c r="BN102" s="86" t="s">
        <v>98</v>
      </c>
      <c r="BP102" s="3535"/>
      <c r="BQ102" s="3536"/>
      <c r="BR102" s="3536"/>
      <c r="BS102" s="3536"/>
      <c r="BT102" s="3537"/>
    </row>
    <row r="103" spans="2:72" ht="18" customHeight="1">
      <c r="B103" s="85" t="s">
        <v>349</v>
      </c>
      <c r="C103" s="113"/>
      <c r="D103" s="86" t="s">
        <v>206</v>
      </c>
      <c r="E103" s="86" t="s">
        <v>208</v>
      </c>
      <c r="G103" s="85" t="s">
        <v>349</v>
      </c>
      <c r="H103" s="113"/>
      <c r="I103" s="86" t="s">
        <v>206</v>
      </c>
      <c r="J103" s="86" t="s">
        <v>208</v>
      </c>
      <c r="L103" s="85" t="s">
        <v>349</v>
      </c>
      <c r="M103" s="113"/>
      <c r="N103" s="86" t="s">
        <v>206</v>
      </c>
      <c r="O103" s="86" t="s">
        <v>208</v>
      </c>
      <c r="Q103" s="3535"/>
      <c r="R103" s="3536"/>
      <c r="S103" s="3536"/>
      <c r="T103" s="3536"/>
      <c r="U103" s="3537"/>
      <c r="BA103" s="85" t="s">
        <v>349</v>
      </c>
      <c r="BB103" s="113"/>
      <c r="BC103" s="86" t="s">
        <v>206</v>
      </c>
      <c r="BD103" s="86" t="s">
        <v>208</v>
      </c>
      <c r="BF103" s="85" t="s">
        <v>349</v>
      </c>
      <c r="BG103" s="113"/>
      <c r="BH103" s="86" t="s">
        <v>206</v>
      </c>
      <c r="BI103" s="86" t="s">
        <v>208</v>
      </c>
      <c r="BK103" s="85" t="s">
        <v>349</v>
      </c>
      <c r="BL103" s="113"/>
      <c r="BM103" s="86" t="s">
        <v>206</v>
      </c>
      <c r="BN103" s="86" t="s">
        <v>208</v>
      </c>
      <c r="BP103" s="3535"/>
      <c r="BQ103" s="3536"/>
      <c r="BR103" s="3536"/>
      <c r="BS103" s="3536"/>
      <c r="BT103" s="3537"/>
    </row>
    <row r="104" spans="2:72" ht="18" customHeight="1">
      <c r="B104" s="85" t="s">
        <v>350</v>
      </c>
      <c r="C104" s="114"/>
      <c r="D104" s="86" t="s">
        <v>309</v>
      </c>
      <c r="E104" s="86" t="s">
        <v>310</v>
      </c>
      <c r="G104" s="85" t="s">
        <v>350</v>
      </c>
      <c r="H104" s="114"/>
      <c r="I104" s="86" t="s">
        <v>309</v>
      </c>
      <c r="J104" s="86" t="s">
        <v>310</v>
      </c>
      <c r="L104" s="85" t="s">
        <v>350</v>
      </c>
      <c r="M104" s="114"/>
      <c r="N104" s="86" t="s">
        <v>309</v>
      </c>
      <c r="O104" s="86" t="s">
        <v>310</v>
      </c>
      <c r="Q104" s="3538"/>
      <c r="R104" s="3539"/>
      <c r="S104" s="3539"/>
      <c r="T104" s="3539"/>
      <c r="U104" s="3540"/>
      <c r="BA104" s="85" t="s">
        <v>350</v>
      </c>
      <c r="BB104" s="114"/>
      <c r="BC104" s="86" t="s">
        <v>309</v>
      </c>
      <c r="BD104" s="86" t="s">
        <v>310</v>
      </c>
      <c r="BF104" s="85" t="s">
        <v>350</v>
      </c>
      <c r="BG104" s="114"/>
      <c r="BH104" s="86" t="s">
        <v>309</v>
      </c>
      <c r="BI104" s="86" t="s">
        <v>310</v>
      </c>
      <c r="BK104" s="85" t="s">
        <v>350</v>
      </c>
      <c r="BL104" s="114"/>
      <c r="BM104" s="86" t="s">
        <v>309</v>
      </c>
      <c r="BN104" s="86" t="s">
        <v>310</v>
      </c>
      <c r="BP104" s="3538"/>
      <c r="BQ104" s="3539"/>
      <c r="BR104" s="3539"/>
      <c r="BS104" s="3539"/>
      <c r="BT104" s="3540"/>
    </row>
    <row r="105" spans="2:72" ht="8.1" customHeight="1">
      <c r="B105" s="3544"/>
      <c r="C105" s="3512"/>
      <c r="D105" s="3512"/>
      <c r="E105" s="3512"/>
      <c r="F105" s="3512"/>
      <c r="G105" s="3512"/>
      <c r="H105" s="3512"/>
      <c r="I105" s="3512"/>
      <c r="J105" s="3512"/>
      <c r="K105" s="3512"/>
      <c r="L105" s="3512"/>
      <c r="M105" s="3512"/>
      <c r="N105" s="3512"/>
      <c r="O105" s="3512"/>
      <c r="BA105" s="3545"/>
      <c r="BB105" s="3545"/>
      <c r="BC105" s="3545"/>
      <c r="BD105" s="3545"/>
      <c r="BE105" s="3545"/>
      <c r="BF105" s="3545"/>
      <c r="BG105" s="3545"/>
      <c r="BH105" s="3545"/>
      <c r="BI105" s="3545"/>
      <c r="BJ105" s="3545"/>
      <c r="BK105" s="3545"/>
      <c r="BL105" s="3545"/>
      <c r="BM105" s="3545"/>
      <c r="BN105" s="3545"/>
    </row>
    <row r="106" spans="2:72" ht="21.95" customHeight="1">
      <c r="B106" s="3529" t="s">
        <v>361</v>
      </c>
      <c r="C106" s="3530"/>
      <c r="D106" s="3530"/>
      <c r="E106" s="3530"/>
      <c r="F106" s="3530"/>
      <c r="G106" s="3530"/>
      <c r="H106" s="3530"/>
      <c r="I106" s="3530"/>
      <c r="J106" s="3530"/>
      <c r="K106" s="3530"/>
      <c r="L106" s="3530"/>
      <c r="M106" s="3530"/>
      <c r="N106" s="3530"/>
      <c r="O106" s="3531"/>
      <c r="Q106" s="3532" t="s">
        <v>343</v>
      </c>
      <c r="R106" s="3533"/>
      <c r="S106" s="3533"/>
      <c r="T106" s="3533"/>
      <c r="U106" s="3534"/>
      <c r="BA106" s="3541" t="s">
        <v>361</v>
      </c>
      <c r="BB106" s="3542"/>
      <c r="BC106" s="3542"/>
      <c r="BD106" s="3542"/>
      <c r="BE106" s="3542"/>
      <c r="BF106" s="3542"/>
      <c r="BG106" s="3542"/>
      <c r="BH106" s="3542"/>
      <c r="BI106" s="3542"/>
      <c r="BJ106" s="3542"/>
      <c r="BK106" s="3542"/>
      <c r="BL106" s="3542"/>
      <c r="BM106" s="3542"/>
      <c r="BN106" s="3543"/>
      <c r="BP106" s="3532" t="s">
        <v>343</v>
      </c>
      <c r="BQ106" s="3533"/>
      <c r="BR106" s="3533"/>
      <c r="BS106" s="3533"/>
      <c r="BT106" s="3534"/>
    </row>
    <row r="107" spans="2:72" ht="18" customHeight="1">
      <c r="B107" s="87" t="s">
        <v>344</v>
      </c>
      <c r="C107" s="79"/>
      <c r="D107" s="88" t="s">
        <v>30</v>
      </c>
      <c r="E107" s="88" t="s">
        <v>32</v>
      </c>
      <c r="G107" s="87" t="s">
        <v>344</v>
      </c>
      <c r="H107" s="186"/>
      <c r="I107" s="88" t="s">
        <v>254</v>
      </c>
      <c r="J107" s="88" t="s">
        <v>256</v>
      </c>
      <c r="L107" s="87" t="s">
        <v>344</v>
      </c>
      <c r="M107" s="186"/>
      <c r="N107" s="88" t="s">
        <v>254</v>
      </c>
      <c r="O107" s="88" t="s">
        <v>256</v>
      </c>
      <c r="Q107" s="3535"/>
      <c r="R107" s="3536"/>
      <c r="S107" s="3536"/>
      <c r="T107" s="3536"/>
      <c r="U107" s="3537"/>
      <c r="BA107" s="87" t="s">
        <v>344</v>
      </c>
      <c r="BB107" s="79"/>
      <c r="BC107" s="88" t="s">
        <v>30</v>
      </c>
      <c r="BD107" s="88" t="s">
        <v>32</v>
      </c>
      <c r="BF107" s="87" t="s">
        <v>344</v>
      </c>
      <c r="BG107" s="186"/>
      <c r="BH107" s="88" t="s">
        <v>254</v>
      </c>
      <c r="BI107" s="88" t="s">
        <v>256</v>
      </c>
      <c r="BK107" s="87" t="s">
        <v>344</v>
      </c>
      <c r="BL107" s="186"/>
      <c r="BM107" s="88" t="s">
        <v>254</v>
      </c>
      <c r="BN107" s="88" t="s">
        <v>256</v>
      </c>
      <c r="BP107" s="3535"/>
      <c r="BQ107" s="3536"/>
      <c r="BR107" s="3536"/>
      <c r="BS107" s="3536"/>
      <c r="BT107" s="3537"/>
    </row>
    <row r="108" spans="2:72" ht="18" customHeight="1">
      <c r="B108" s="87" t="s">
        <v>345</v>
      </c>
      <c r="C108" s="115"/>
      <c r="D108" s="88" t="s">
        <v>64</v>
      </c>
      <c r="E108" s="88" t="s">
        <v>67</v>
      </c>
      <c r="G108" s="87" t="s">
        <v>345</v>
      </c>
      <c r="H108" s="187"/>
      <c r="I108" s="88" t="s">
        <v>255</v>
      </c>
      <c r="J108" s="88" t="s">
        <v>257</v>
      </c>
      <c r="L108" s="87" t="s">
        <v>345</v>
      </c>
      <c r="M108" s="188"/>
      <c r="N108" s="88" t="s">
        <v>258</v>
      </c>
      <c r="O108" s="88" t="s">
        <v>260</v>
      </c>
      <c r="Q108" s="3535"/>
      <c r="R108" s="3536"/>
      <c r="S108" s="3536"/>
      <c r="T108" s="3536"/>
      <c r="U108" s="3537"/>
      <c r="BA108" s="87" t="s">
        <v>345</v>
      </c>
      <c r="BB108" s="115"/>
      <c r="BC108" s="88" t="s">
        <v>64</v>
      </c>
      <c r="BD108" s="88" t="s">
        <v>67</v>
      </c>
      <c r="BF108" s="87" t="s">
        <v>345</v>
      </c>
      <c r="BG108" s="187"/>
      <c r="BH108" s="88" t="s">
        <v>255</v>
      </c>
      <c r="BI108" s="88" t="s">
        <v>257</v>
      </c>
      <c r="BK108" s="87" t="s">
        <v>345</v>
      </c>
      <c r="BL108" s="188"/>
      <c r="BM108" s="88" t="s">
        <v>258</v>
      </c>
      <c r="BN108" s="88" t="s">
        <v>260</v>
      </c>
      <c r="BP108" s="3535"/>
      <c r="BQ108" s="3536"/>
      <c r="BR108" s="3536"/>
      <c r="BS108" s="3536"/>
      <c r="BT108" s="3537"/>
    </row>
    <row r="109" spans="2:72" ht="18" customHeight="1">
      <c r="B109" s="87" t="s">
        <v>346</v>
      </c>
      <c r="C109" s="189"/>
      <c r="D109" s="88" t="s">
        <v>252</v>
      </c>
      <c r="E109" s="88" t="s">
        <v>253</v>
      </c>
      <c r="G109" s="87" t="s">
        <v>346</v>
      </c>
      <c r="H109" s="110"/>
      <c r="I109" s="88" t="s">
        <v>56</v>
      </c>
      <c r="J109" s="88" t="s">
        <v>59</v>
      </c>
      <c r="L109" s="87" t="s">
        <v>346</v>
      </c>
      <c r="M109" s="190"/>
      <c r="N109" s="88" t="s">
        <v>259</v>
      </c>
      <c r="O109" s="88" t="s">
        <v>261</v>
      </c>
      <c r="Q109" s="3535"/>
      <c r="R109" s="3536"/>
      <c r="S109" s="3536"/>
      <c r="T109" s="3536"/>
      <c r="U109" s="3537"/>
      <c r="BA109" s="87" t="s">
        <v>346</v>
      </c>
      <c r="BB109" s="189"/>
      <c r="BC109" s="88" t="s">
        <v>252</v>
      </c>
      <c r="BD109" s="88" t="s">
        <v>253</v>
      </c>
      <c r="BF109" s="87" t="s">
        <v>346</v>
      </c>
      <c r="BG109" s="110"/>
      <c r="BH109" s="88" t="s">
        <v>56</v>
      </c>
      <c r="BI109" s="88" t="s">
        <v>59</v>
      </c>
      <c r="BK109" s="87" t="s">
        <v>346</v>
      </c>
      <c r="BL109" s="190"/>
      <c r="BM109" s="88" t="s">
        <v>259</v>
      </c>
      <c r="BN109" s="88" t="s">
        <v>261</v>
      </c>
      <c r="BP109" s="3535"/>
      <c r="BQ109" s="3536"/>
      <c r="BR109" s="3536"/>
      <c r="BS109" s="3536"/>
      <c r="BT109" s="3537"/>
    </row>
    <row r="110" spans="2:72" ht="18" customHeight="1">
      <c r="B110" s="87" t="s">
        <v>347</v>
      </c>
      <c r="C110" s="111"/>
      <c r="D110" s="88" t="s">
        <v>133</v>
      </c>
      <c r="E110" s="88" t="s">
        <v>136</v>
      </c>
      <c r="G110" s="87" t="s">
        <v>347</v>
      </c>
      <c r="H110" s="111"/>
      <c r="I110" s="88" t="s">
        <v>133</v>
      </c>
      <c r="J110" s="88" t="s">
        <v>136</v>
      </c>
      <c r="L110" s="87" t="s">
        <v>347</v>
      </c>
      <c r="M110" s="111"/>
      <c r="N110" s="88" t="s">
        <v>133</v>
      </c>
      <c r="O110" s="88" t="s">
        <v>136</v>
      </c>
      <c r="Q110" s="3535"/>
      <c r="R110" s="3536"/>
      <c r="S110" s="3536"/>
      <c r="T110" s="3536"/>
      <c r="U110" s="3537"/>
      <c r="BA110" s="87" t="s">
        <v>347</v>
      </c>
      <c r="BB110" s="111"/>
      <c r="BC110" s="88" t="s">
        <v>133</v>
      </c>
      <c r="BD110" s="88" t="s">
        <v>136</v>
      </c>
      <c r="BF110" s="87" t="s">
        <v>347</v>
      </c>
      <c r="BG110" s="111"/>
      <c r="BH110" s="88" t="s">
        <v>133</v>
      </c>
      <c r="BI110" s="88" t="s">
        <v>136</v>
      </c>
      <c r="BK110" s="87" t="s">
        <v>347</v>
      </c>
      <c r="BL110" s="111"/>
      <c r="BM110" s="88" t="s">
        <v>133</v>
      </c>
      <c r="BN110" s="88" t="s">
        <v>136</v>
      </c>
      <c r="BP110" s="3535"/>
      <c r="BQ110" s="3536"/>
      <c r="BR110" s="3536"/>
      <c r="BS110" s="3536"/>
      <c r="BT110" s="3537"/>
    </row>
    <row r="111" spans="2:72" ht="18" customHeight="1">
      <c r="B111" s="87" t="s">
        <v>348</v>
      </c>
      <c r="C111" s="112"/>
      <c r="D111" s="88" t="s">
        <v>95</v>
      </c>
      <c r="E111" s="88" t="s">
        <v>98</v>
      </c>
      <c r="G111" s="87" t="s">
        <v>348</v>
      </c>
      <c r="H111" s="112"/>
      <c r="I111" s="88" t="s">
        <v>95</v>
      </c>
      <c r="J111" s="88" t="s">
        <v>98</v>
      </c>
      <c r="L111" s="87" t="s">
        <v>348</v>
      </c>
      <c r="M111" s="112"/>
      <c r="N111" s="88" t="s">
        <v>95</v>
      </c>
      <c r="O111" s="88" t="s">
        <v>98</v>
      </c>
      <c r="Q111" s="3535"/>
      <c r="R111" s="3536"/>
      <c r="S111" s="3536"/>
      <c r="T111" s="3536"/>
      <c r="U111" s="3537"/>
      <c r="BA111" s="87" t="s">
        <v>348</v>
      </c>
      <c r="BB111" s="112"/>
      <c r="BC111" s="88" t="s">
        <v>95</v>
      </c>
      <c r="BD111" s="88" t="s">
        <v>98</v>
      </c>
      <c r="BF111" s="87" t="s">
        <v>348</v>
      </c>
      <c r="BG111" s="112"/>
      <c r="BH111" s="88" t="s">
        <v>95</v>
      </c>
      <c r="BI111" s="88" t="s">
        <v>98</v>
      </c>
      <c r="BK111" s="87" t="s">
        <v>348</v>
      </c>
      <c r="BL111" s="112"/>
      <c r="BM111" s="88" t="s">
        <v>95</v>
      </c>
      <c r="BN111" s="88" t="s">
        <v>98</v>
      </c>
      <c r="BP111" s="3535"/>
      <c r="BQ111" s="3536"/>
      <c r="BR111" s="3536"/>
      <c r="BS111" s="3536"/>
      <c r="BT111" s="3537"/>
    </row>
    <row r="112" spans="2:72" ht="18" customHeight="1">
      <c r="B112" s="87" t="s">
        <v>349</v>
      </c>
      <c r="C112" s="113"/>
      <c r="D112" s="88" t="s">
        <v>206</v>
      </c>
      <c r="E112" s="88" t="s">
        <v>208</v>
      </c>
      <c r="G112" s="87" t="s">
        <v>349</v>
      </c>
      <c r="H112" s="113"/>
      <c r="I112" s="88" t="s">
        <v>206</v>
      </c>
      <c r="J112" s="88" t="s">
        <v>208</v>
      </c>
      <c r="L112" s="87" t="s">
        <v>349</v>
      </c>
      <c r="M112" s="113"/>
      <c r="N112" s="88" t="s">
        <v>206</v>
      </c>
      <c r="O112" s="88" t="s">
        <v>208</v>
      </c>
      <c r="Q112" s="3535"/>
      <c r="R112" s="3536"/>
      <c r="S112" s="3536"/>
      <c r="T112" s="3536"/>
      <c r="U112" s="3537"/>
      <c r="BA112" s="87" t="s">
        <v>349</v>
      </c>
      <c r="BB112" s="113"/>
      <c r="BC112" s="88" t="s">
        <v>206</v>
      </c>
      <c r="BD112" s="88" t="s">
        <v>208</v>
      </c>
      <c r="BF112" s="87" t="s">
        <v>349</v>
      </c>
      <c r="BG112" s="113"/>
      <c r="BH112" s="88" t="s">
        <v>206</v>
      </c>
      <c r="BI112" s="88" t="s">
        <v>208</v>
      </c>
      <c r="BK112" s="87" t="s">
        <v>349</v>
      </c>
      <c r="BL112" s="113"/>
      <c r="BM112" s="88" t="s">
        <v>206</v>
      </c>
      <c r="BN112" s="88" t="s">
        <v>208</v>
      </c>
      <c r="BP112" s="3535"/>
      <c r="BQ112" s="3536"/>
      <c r="BR112" s="3536"/>
      <c r="BS112" s="3536"/>
      <c r="BT112" s="3537"/>
    </row>
    <row r="113" spans="2:72" ht="18" customHeight="1">
      <c r="B113" s="87" t="s">
        <v>350</v>
      </c>
      <c r="C113" s="114"/>
      <c r="D113" s="88" t="s">
        <v>309</v>
      </c>
      <c r="E113" s="88" t="s">
        <v>310</v>
      </c>
      <c r="G113" s="87" t="s">
        <v>350</v>
      </c>
      <c r="H113" s="114"/>
      <c r="I113" s="88" t="s">
        <v>309</v>
      </c>
      <c r="J113" s="88" t="s">
        <v>310</v>
      </c>
      <c r="L113" s="87" t="s">
        <v>350</v>
      </c>
      <c r="M113" s="114"/>
      <c r="N113" s="88" t="s">
        <v>309</v>
      </c>
      <c r="O113" s="88" t="s">
        <v>310</v>
      </c>
      <c r="Q113" s="3538"/>
      <c r="R113" s="3539"/>
      <c r="S113" s="3539"/>
      <c r="T113" s="3539"/>
      <c r="U113" s="3540"/>
      <c r="BA113" s="87" t="s">
        <v>350</v>
      </c>
      <c r="BB113" s="114"/>
      <c r="BC113" s="88" t="s">
        <v>309</v>
      </c>
      <c r="BD113" s="88" t="s">
        <v>310</v>
      </c>
      <c r="BF113" s="87" t="s">
        <v>350</v>
      </c>
      <c r="BG113" s="114"/>
      <c r="BH113" s="88" t="s">
        <v>309</v>
      </c>
      <c r="BI113" s="88" t="s">
        <v>310</v>
      </c>
      <c r="BK113" s="87" t="s">
        <v>350</v>
      </c>
      <c r="BL113" s="114"/>
      <c r="BM113" s="88" t="s">
        <v>309</v>
      </c>
      <c r="BN113" s="88" t="s">
        <v>310</v>
      </c>
      <c r="BP113" s="3538"/>
      <c r="BQ113" s="3539"/>
      <c r="BR113" s="3539"/>
      <c r="BS113" s="3539"/>
      <c r="BT113" s="3540"/>
    </row>
    <row r="114" spans="2:72" ht="8.1" customHeight="1">
      <c r="B114" s="3544"/>
      <c r="C114" s="3512"/>
      <c r="D114" s="3512"/>
      <c r="E114" s="3512"/>
      <c r="F114" s="3512"/>
      <c r="G114" s="3512"/>
      <c r="H114" s="3512"/>
      <c r="I114" s="3512"/>
      <c r="J114" s="3512"/>
      <c r="K114" s="3512"/>
      <c r="L114" s="3512"/>
      <c r="M114" s="3512"/>
      <c r="N114" s="3512"/>
      <c r="O114" s="3512"/>
      <c r="BA114" s="3544"/>
      <c r="BB114" s="3544"/>
      <c r="BC114" s="3544"/>
      <c r="BD114" s="3544"/>
      <c r="BE114" s="3544"/>
      <c r="BF114" s="3544"/>
      <c r="BG114" s="3544"/>
      <c r="BH114" s="3544"/>
      <c r="BI114" s="3544"/>
      <c r="BJ114" s="3544"/>
      <c r="BK114" s="3544"/>
      <c r="BL114" s="3544"/>
      <c r="BM114" s="3544"/>
      <c r="BN114" s="3544"/>
    </row>
    <row r="115" spans="2:72" ht="24" customHeight="1">
      <c r="B115" s="3546" t="s">
        <v>362</v>
      </c>
      <c r="C115" s="3547"/>
      <c r="D115" s="3547"/>
      <c r="E115" s="3547"/>
      <c r="F115" s="3547"/>
      <c r="G115" s="3547"/>
      <c r="H115" s="3547"/>
      <c r="I115" s="3547"/>
      <c r="J115" s="3547"/>
      <c r="K115" s="3547"/>
      <c r="L115" s="3547"/>
      <c r="M115" s="3547"/>
      <c r="N115" s="3547"/>
      <c r="O115" s="3547"/>
      <c r="BA115" s="3546" t="s">
        <v>362</v>
      </c>
      <c r="BB115" s="3546"/>
      <c r="BC115" s="3546"/>
      <c r="BD115" s="3546"/>
      <c r="BE115" s="3546"/>
      <c r="BF115" s="3546"/>
      <c r="BG115" s="3546"/>
      <c r="BH115" s="3546"/>
      <c r="BI115" s="3546"/>
      <c r="BJ115" s="3546"/>
      <c r="BK115" s="3546"/>
      <c r="BL115" s="3546"/>
      <c r="BM115" s="3546"/>
      <c r="BN115" s="3546"/>
    </row>
    <row r="116" spans="2:72" ht="18" customHeight="1">
      <c r="B116" s="3548" t="s">
        <v>4476</v>
      </c>
      <c r="C116" s="3512"/>
      <c r="D116" s="3512"/>
      <c r="E116" s="3512"/>
      <c r="F116" s="3512"/>
      <c r="G116" s="3512"/>
      <c r="H116" s="3512"/>
      <c r="I116" s="3512"/>
      <c r="J116" s="3512"/>
      <c r="K116" s="3512"/>
      <c r="L116" s="3512"/>
      <c r="M116" s="3512"/>
      <c r="N116" s="3512"/>
      <c r="O116" s="3512"/>
      <c r="BA116" s="3549" t="s">
        <v>4476</v>
      </c>
      <c r="BB116" s="3549"/>
      <c r="BC116" s="3549"/>
      <c r="BD116" s="3549"/>
      <c r="BE116" s="3549"/>
      <c r="BF116" s="3549"/>
      <c r="BG116" s="3549"/>
      <c r="BH116" s="3549"/>
      <c r="BI116" s="3549"/>
      <c r="BJ116" s="3549"/>
      <c r="BK116" s="3549"/>
      <c r="BL116" s="3549"/>
      <c r="BM116" s="3549"/>
      <c r="BN116" s="3549"/>
    </row>
    <row r="117" spans="2:72" ht="20.100000000000001" customHeight="1">
      <c r="B117" s="2990" t="s">
        <v>4475</v>
      </c>
      <c r="C117" s="3550" t="s">
        <v>4474</v>
      </c>
      <c r="D117" s="3550"/>
      <c r="E117" s="3550" t="s">
        <v>4473</v>
      </c>
      <c r="F117" s="3550"/>
      <c r="G117" s="3550"/>
      <c r="H117" s="3550"/>
      <c r="I117" s="3550"/>
      <c r="J117" s="3550"/>
      <c r="K117" s="3550" t="s">
        <v>4472</v>
      </c>
      <c r="L117" s="3550"/>
      <c r="M117" s="3550"/>
      <c r="N117" s="3550"/>
      <c r="O117" s="3550"/>
      <c r="BA117" s="2990" t="s">
        <v>4475</v>
      </c>
      <c r="BB117" s="3551" t="s">
        <v>4474</v>
      </c>
      <c r="BC117" s="3552"/>
      <c r="BD117" s="3551" t="s">
        <v>4473</v>
      </c>
      <c r="BE117" s="3553"/>
      <c r="BF117" s="3553"/>
      <c r="BG117" s="3553"/>
      <c r="BH117" s="3553"/>
      <c r="BI117" s="3552"/>
      <c r="BJ117" s="3551" t="s">
        <v>4472</v>
      </c>
      <c r="BK117" s="3553"/>
      <c r="BL117" s="3553"/>
      <c r="BM117" s="3553"/>
      <c r="BN117" s="3552"/>
    </row>
    <row r="118" spans="2:72" ht="69.75" customHeight="1">
      <c r="B118" s="2989" t="s">
        <v>4471</v>
      </c>
      <c r="C118" s="3554" t="s">
        <v>4470</v>
      </c>
      <c r="D118" s="3555"/>
      <c r="E118" s="3555" t="s">
        <v>4469</v>
      </c>
      <c r="F118" s="3555"/>
      <c r="G118" s="3555"/>
      <c r="H118" s="3555"/>
      <c r="I118" s="3555"/>
      <c r="J118" s="3555"/>
      <c r="K118" s="3555" t="s">
        <v>4468</v>
      </c>
      <c r="L118" s="3555"/>
      <c r="M118" s="3555"/>
      <c r="N118" s="3555"/>
      <c r="O118" s="3555"/>
      <c r="BA118" s="2989" t="s">
        <v>4471</v>
      </c>
      <c r="BB118" s="3556" t="s">
        <v>4470</v>
      </c>
      <c r="BC118" s="3557"/>
      <c r="BD118" s="3558" t="s">
        <v>4469</v>
      </c>
      <c r="BE118" s="3559"/>
      <c r="BF118" s="3559"/>
      <c r="BG118" s="3559"/>
      <c r="BH118" s="3559"/>
      <c r="BI118" s="3560"/>
      <c r="BJ118" s="3558" t="s">
        <v>4468</v>
      </c>
      <c r="BK118" s="3559"/>
      <c r="BL118" s="3559"/>
      <c r="BM118" s="3559"/>
      <c r="BN118" s="3560"/>
    </row>
    <row r="119" spans="2:72" ht="57" customHeight="1">
      <c r="B119" s="2988" t="s">
        <v>4467</v>
      </c>
      <c r="C119" s="3561" t="s">
        <v>4466</v>
      </c>
      <c r="D119" s="3562"/>
      <c r="E119" s="3562" t="s">
        <v>4465</v>
      </c>
      <c r="F119" s="3562"/>
      <c r="G119" s="3562"/>
      <c r="H119" s="3562"/>
      <c r="I119" s="3562"/>
      <c r="J119" s="3562"/>
      <c r="K119" s="3562" t="s">
        <v>4464</v>
      </c>
      <c r="L119" s="3562"/>
      <c r="M119" s="3562"/>
      <c r="N119" s="3562"/>
      <c r="O119" s="3562"/>
      <c r="BA119" s="2988" t="s">
        <v>4467</v>
      </c>
      <c r="BB119" s="3563" t="s">
        <v>4466</v>
      </c>
      <c r="BC119" s="3564"/>
      <c r="BD119" s="3565" t="s">
        <v>4465</v>
      </c>
      <c r="BE119" s="3566"/>
      <c r="BF119" s="3566"/>
      <c r="BG119" s="3566"/>
      <c r="BH119" s="3566"/>
      <c r="BI119" s="3567"/>
      <c r="BJ119" s="3565" t="s">
        <v>4464</v>
      </c>
      <c r="BK119" s="3566"/>
      <c r="BL119" s="3566"/>
      <c r="BM119" s="3566"/>
      <c r="BN119" s="3567"/>
    </row>
    <row r="120" spans="2:72" ht="60.75" customHeight="1">
      <c r="B120" s="2989" t="s">
        <v>4463</v>
      </c>
      <c r="C120" s="3554" t="s">
        <v>4462</v>
      </c>
      <c r="D120" s="3555"/>
      <c r="E120" s="3555" t="s">
        <v>4461</v>
      </c>
      <c r="F120" s="3555"/>
      <c r="G120" s="3555"/>
      <c r="H120" s="3555"/>
      <c r="I120" s="3555"/>
      <c r="J120" s="3555"/>
      <c r="K120" s="3555" t="s">
        <v>4460</v>
      </c>
      <c r="L120" s="3555"/>
      <c r="M120" s="3555"/>
      <c r="N120" s="3555"/>
      <c r="O120" s="3555"/>
      <c r="BA120" s="2989" t="s">
        <v>4463</v>
      </c>
      <c r="BB120" s="3556" t="s">
        <v>4462</v>
      </c>
      <c r="BC120" s="3557"/>
      <c r="BD120" s="3558" t="s">
        <v>4461</v>
      </c>
      <c r="BE120" s="3559"/>
      <c r="BF120" s="3559"/>
      <c r="BG120" s="3559"/>
      <c r="BH120" s="3559"/>
      <c r="BI120" s="3560"/>
      <c r="BJ120" s="3558" t="s">
        <v>4460</v>
      </c>
      <c r="BK120" s="3559"/>
      <c r="BL120" s="3559"/>
      <c r="BM120" s="3559"/>
      <c r="BN120" s="3560"/>
    </row>
    <row r="121" spans="2:72" ht="56.25" customHeight="1">
      <c r="B121" s="2988" t="s">
        <v>4459</v>
      </c>
      <c r="C121" s="3561" t="s">
        <v>4458</v>
      </c>
      <c r="D121" s="3562"/>
      <c r="E121" s="3562" t="s">
        <v>4457</v>
      </c>
      <c r="F121" s="3562"/>
      <c r="G121" s="3562"/>
      <c r="H121" s="3562"/>
      <c r="I121" s="3562"/>
      <c r="J121" s="3562"/>
      <c r="K121" s="3562" t="s">
        <v>4456</v>
      </c>
      <c r="L121" s="3562"/>
      <c r="M121" s="3562"/>
      <c r="N121" s="3562"/>
      <c r="O121" s="3562"/>
      <c r="BA121" s="2988" t="s">
        <v>4459</v>
      </c>
      <c r="BB121" s="3563" t="s">
        <v>4458</v>
      </c>
      <c r="BC121" s="3564"/>
      <c r="BD121" s="3565" t="s">
        <v>4457</v>
      </c>
      <c r="BE121" s="3566"/>
      <c r="BF121" s="3566"/>
      <c r="BG121" s="3566"/>
      <c r="BH121" s="3566"/>
      <c r="BI121" s="3567"/>
      <c r="BJ121" s="3565" t="s">
        <v>4456</v>
      </c>
      <c r="BK121" s="3566"/>
      <c r="BL121" s="3566"/>
      <c r="BM121" s="3566"/>
      <c r="BN121" s="3567"/>
    </row>
    <row r="122" spans="2:72" ht="72.75" customHeight="1">
      <c r="B122" s="2989" t="s">
        <v>4455</v>
      </c>
      <c r="C122" s="3554" t="s">
        <v>4454</v>
      </c>
      <c r="D122" s="3555"/>
      <c r="E122" s="3555" t="s">
        <v>4453</v>
      </c>
      <c r="F122" s="3555"/>
      <c r="G122" s="3555"/>
      <c r="H122" s="3555"/>
      <c r="I122" s="3555"/>
      <c r="J122" s="3555"/>
      <c r="K122" s="3555" t="s">
        <v>4452</v>
      </c>
      <c r="L122" s="3555"/>
      <c r="M122" s="3555"/>
      <c r="N122" s="3555"/>
      <c r="O122" s="3555"/>
      <c r="BA122" s="2989" t="s">
        <v>4455</v>
      </c>
      <c r="BB122" s="3556" t="s">
        <v>4454</v>
      </c>
      <c r="BC122" s="3557"/>
      <c r="BD122" s="3558" t="s">
        <v>4453</v>
      </c>
      <c r="BE122" s="3559"/>
      <c r="BF122" s="3559"/>
      <c r="BG122" s="3559"/>
      <c r="BH122" s="3559"/>
      <c r="BI122" s="3560"/>
      <c r="BJ122" s="3558" t="s">
        <v>4452</v>
      </c>
      <c r="BK122" s="3559"/>
      <c r="BL122" s="3559"/>
      <c r="BM122" s="3559"/>
      <c r="BN122" s="3560"/>
    </row>
    <row r="123" spans="2:72" ht="79.5" customHeight="1">
      <c r="B123" s="2988" t="s">
        <v>4451</v>
      </c>
      <c r="C123" s="3561" t="s">
        <v>4450</v>
      </c>
      <c r="D123" s="3562"/>
      <c r="E123" s="3562" t="s">
        <v>4449</v>
      </c>
      <c r="F123" s="3562"/>
      <c r="G123" s="3562"/>
      <c r="H123" s="3562"/>
      <c r="I123" s="3562"/>
      <c r="J123" s="3562"/>
      <c r="K123" s="3562" t="s">
        <v>4448</v>
      </c>
      <c r="L123" s="3562"/>
      <c r="M123" s="3562"/>
      <c r="N123" s="3562"/>
      <c r="O123" s="3562"/>
      <c r="BA123" s="2988" t="s">
        <v>4451</v>
      </c>
      <c r="BB123" s="3563" t="s">
        <v>4450</v>
      </c>
      <c r="BC123" s="3564"/>
      <c r="BD123" s="3565" t="s">
        <v>4449</v>
      </c>
      <c r="BE123" s="3566"/>
      <c r="BF123" s="3566"/>
      <c r="BG123" s="3566"/>
      <c r="BH123" s="3566"/>
      <c r="BI123" s="3567"/>
      <c r="BJ123" s="3565" t="s">
        <v>4448</v>
      </c>
      <c r="BK123" s="3566"/>
      <c r="BL123" s="3566"/>
      <c r="BM123" s="3566"/>
      <c r="BN123" s="3567"/>
    </row>
    <row r="124" spans="2:72">
      <c r="B124" s="2987"/>
      <c r="C124" s="2987"/>
      <c r="D124" s="2987"/>
      <c r="E124" s="2987"/>
      <c r="F124" s="2987"/>
      <c r="G124" s="2987"/>
      <c r="H124" s="2987"/>
      <c r="I124" s="2987"/>
      <c r="J124" s="2987"/>
      <c r="K124" s="2987"/>
      <c r="L124" s="2987"/>
      <c r="M124" s="2987"/>
      <c r="N124" s="2987"/>
      <c r="O124" s="2987"/>
      <c r="BA124" s="2987"/>
      <c r="BB124" s="2987"/>
      <c r="BC124" s="2987"/>
      <c r="BD124" s="2987"/>
      <c r="BE124" s="2987"/>
      <c r="BF124" s="2987"/>
      <c r="BG124" s="2987"/>
      <c r="BH124" s="2987"/>
      <c r="BI124" s="2987"/>
      <c r="BJ124" s="2987"/>
      <c r="BK124" s="2987"/>
      <c r="BL124" s="2987"/>
      <c r="BM124" s="2987"/>
      <c r="BN124" s="2987"/>
    </row>
    <row r="125" spans="2:72" ht="18" customHeight="1">
      <c r="B125" s="3568" t="s">
        <v>4447</v>
      </c>
      <c r="C125" s="3569"/>
      <c r="D125" s="3569"/>
      <c r="E125" s="3569"/>
      <c r="F125" s="3569"/>
      <c r="G125" s="3569"/>
      <c r="H125" s="3569"/>
      <c r="I125" s="3569"/>
      <c r="J125" s="3569"/>
      <c r="K125" s="3569"/>
      <c r="L125" s="3569"/>
      <c r="M125" s="3569"/>
      <c r="N125" s="3569"/>
      <c r="O125" s="3569"/>
      <c r="BA125" s="3568" t="s">
        <v>4447</v>
      </c>
      <c r="BB125" s="3568"/>
      <c r="BC125" s="3568"/>
      <c r="BD125" s="3568"/>
      <c r="BE125" s="3568"/>
      <c r="BF125" s="3568"/>
      <c r="BG125" s="3568"/>
      <c r="BH125" s="3568"/>
      <c r="BI125" s="3568"/>
      <c r="BJ125" s="3568"/>
      <c r="BK125" s="3568"/>
      <c r="BL125" s="3568"/>
      <c r="BM125" s="3568"/>
      <c r="BN125" s="3568"/>
    </row>
    <row r="126" spans="2:72" ht="15.75">
      <c r="B126" s="2985"/>
      <c r="C126" s="2985"/>
      <c r="D126" s="2985"/>
      <c r="E126" s="2985"/>
      <c r="F126" s="2985"/>
      <c r="G126" s="2985"/>
      <c r="H126" s="2985"/>
      <c r="I126" s="2985"/>
      <c r="J126" s="2985"/>
      <c r="K126" s="2985"/>
      <c r="L126" s="2985"/>
      <c r="M126" s="2985"/>
      <c r="N126" s="2985"/>
      <c r="O126" s="2985"/>
      <c r="BA126" s="2985"/>
      <c r="BB126" s="2985"/>
      <c r="BC126" s="2985"/>
      <c r="BD126" s="2985"/>
      <c r="BE126" s="2985"/>
      <c r="BF126" s="2985"/>
      <c r="BG126" s="2985"/>
      <c r="BH126" s="2985"/>
      <c r="BI126" s="2985"/>
      <c r="BJ126" s="2985"/>
      <c r="BK126" s="2985"/>
      <c r="BL126" s="2985"/>
      <c r="BM126" s="2985"/>
      <c r="BN126" s="2985"/>
    </row>
    <row r="127" spans="2:72" ht="15.75" customHeight="1">
      <c r="B127" s="2986" t="s">
        <v>4446</v>
      </c>
      <c r="C127" s="2984"/>
      <c r="D127" s="2985"/>
      <c r="E127" s="2985"/>
      <c r="F127" s="2985"/>
      <c r="G127" s="2985"/>
      <c r="H127" s="2985"/>
      <c r="I127" s="2985"/>
      <c r="J127" s="2985"/>
      <c r="K127" s="2985"/>
      <c r="L127" s="2985"/>
      <c r="M127" s="2985"/>
      <c r="N127" s="2985"/>
      <c r="O127" s="2985"/>
      <c r="BA127" s="2986" t="s">
        <v>4446</v>
      </c>
      <c r="BB127" s="2984"/>
      <c r="BC127" s="2985"/>
      <c r="BD127" s="2985"/>
      <c r="BE127" s="2985"/>
      <c r="BF127" s="2985"/>
      <c r="BG127" s="2985"/>
      <c r="BH127" s="2985"/>
      <c r="BI127" s="2985"/>
      <c r="BJ127" s="2985"/>
      <c r="BK127" s="2985"/>
      <c r="BL127" s="2985"/>
      <c r="BM127" s="2985"/>
      <c r="BN127" s="2985"/>
    </row>
    <row r="128" spans="2:72" ht="15.75">
      <c r="B128" s="2986" t="s">
        <v>4445</v>
      </c>
      <c r="C128" s="2986" t="s">
        <v>3617</v>
      </c>
      <c r="D128" s="2985"/>
      <c r="E128" s="2985"/>
      <c r="F128" s="2985"/>
      <c r="G128" s="2985"/>
      <c r="H128" s="2985"/>
      <c r="I128" s="2985"/>
      <c r="J128" s="2985"/>
      <c r="K128" s="2985"/>
      <c r="L128" s="2985"/>
      <c r="M128" s="2985"/>
      <c r="N128" s="2985"/>
      <c r="O128" s="2985"/>
      <c r="BA128" s="2986" t="s">
        <v>4445</v>
      </c>
      <c r="BB128" s="2986" t="s">
        <v>3617</v>
      </c>
      <c r="BC128" s="2985"/>
      <c r="BD128" s="2985"/>
      <c r="BE128" s="2985"/>
      <c r="BF128" s="2985"/>
      <c r="BG128" s="2985"/>
      <c r="BH128" s="2985"/>
      <c r="BI128" s="2985"/>
      <c r="BJ128" s="2985"/>
      <c r="BK128" s="2985"/>
      <c r="BL128" s="2985"/>
      <c r="BM128" s="2985"/>
      <c r="BN128" s="2985"/>
    </row>
    <row r="129" spans="2:66" ht="15.75" customHeight="1">
      <c r="B129" s="2984">
        <v>131</v>
      </c>
      <c r="C129" s="2984" t="s">
        <v>362</v>
      </c>
      <c r="D129" s="2985"/>
      <c r="E129" s="2985"/>
      <c r="F129" s="2985"/>
      <c r="G129" s="2985"/>
      <c r="H129" s="2985"/>
      <c r="I129" s="2985"/>
      <c r="J129" s="2985"/>
      <c r="K129" s="2985"/>
      <c r="L129" s="2985"/>
      <c r="M129" s="2985"/>
      <c r="N129" s="2985"/>
      <c r="O129" s="2985"/>
      <c r="BA129" s="2984">
        <v>131</v>
      </c>
      <c r="BB129" s="2984" t="s">
        <v>362</v>
      </c>
      <c r="BC129" s="2985"/>
      <c r="BD129" s="2985"/>
      <c r="BE129" s="2985"/>
      <c r="BF129" s="2985"/>
      <c r="BG129" s="2985"/>
      <c r="BH129" s="2985"/>
      <c r="BI129" s="2985"/>
      <c r="BJ129" s="2985"/>
      <c r="BK129" s="2985"/>
      <c r="BL129" s="2985"/>
      <c r="BM129" s="2985"/>
      <c r="BN129" s="2985"/>
    </row>
    <row r="130" spans="2:66" ht="15.75">
      <c r="B130" s="2984">
        <v>133</v>
      </c>
      <c r="C130" s="2984" t="s">
        <v>363</v>
      </c>
      <c r="D130" s="2984"/>
      <c r="E130" s="2984"/>
      <c r="F130" s="2984"/>
      <c r="G130" s="2984"/>
      <c r="H130" s="2984"/>
      <c r="I130" s="2984"/>
      <c r="J130" s="2984"/>
      <c r="K130" s="2984"/>
      <c r="L130" s="2984"/>
      <c r="M130" s="2984"/>
      <c r="N130" s="2984"/>
      <c r="O130" s="2984"/>
      <c r="BA130" s="2984">
        <v>133</v>
      </c>
      <c r="BB130" s="2984" t="s">
        <v>363</v>
      </c>
      <c r="BC130" s="2984"/>
      <c r="BD130" s="2984"/>
      <c r="BE130" s="2984"/>
      <c r="BF130" s="2984"/>
      <c r="BG130" s="2984"/>
      <c r="BH130" s="2984"/>
      <c r="BI130" s="2984"/>
      <c r="BJ130" s="2984"/>
      <c r="BK130" s="2984"/>
      <c r="BL130" s="2984"/>
      <c r="BM130" s="2984"/>
      <c r="BN130" s="2984"/>
    </row>
    <row r="131" spans="2:66" ht="15.75">
      <c r="B131" s="2984">
        <v>134</v>
      </c>
      <c r="C131" s="2984" t="s">
        <v>364</v>
      </c>
      <c r="D131" s="2984"/>
      <c r="E131" s="2984"/>
      <c r="F131" s="2984"/>
      <c r="G131" s="2984"/>
      <c r="H131" s="2984"/>
      <c r="I131" s="2984"/>
      <c r="J131" s="2984"/>
      <c r="K131" s="2984"/>
      <c r="L131" s="2984"/>
      <c r="M131" s="2984"/>
      <c r="N131" s="2984"/>
      <c r="O131" s="2984"/>
      <c r="BA131" s="2984">
        <v>134</v>
      </c>
      <c r="BB131" s="2984" t="s">
        <v>364</v>
      </c>
      <c r="BC131" s="2984"/>
      <c r="BD131" s="2984"/>
      <c r="BE131" s="2984"/>
      <c r="BF131" s="2984"/>
      <c r="BG131" s="2984"/>
      <c r="BH131" s="2984"/>
      <c r="BI131" s="2984"/>
      <c r="BJ131" s="2984"/>
      <c r="BK131" s="2984"/>
      <c r="BL131" s="2984"/>
      <c r="BM131" s="2984"/>
      <c r="BN131" s="2984"/>
    </row>
    <row r="132" spans="2:66" ht="15.75">
      <c r="B132" s="2984">
        <v>135</v>
      </c>
      <c r="C132" s="2984" t="s">
        <v>365</v>
      </c>
      <c r="D132" s="2984"/>
      <c r="E132" s="2984"/>
      <c r="F132" s="2984"/>
      <c r="G132" s="2984"/>
      <c r="H132" s="2984"/>
      <c r="I132" s="2984"/>
      <c r="J132" s="2984"/>
      <c r="K132" s="2984"/>
      <c r="L132" s="2984"/>
      <c r="M132" s="2984"/>
      <c r="N132" s="2984"/>
      <c r="O132" s="2984"/>
      <c r="BA132" s="2984">
        <v>135</v>
      </c>
      <c r="BB132" s="2984" t="s">
        <v>365</v>
      </c>
      <c r="BC132" s="2984"/>
      <c r="BD132" s="2984"/>
      <c r="BE132" s="2984"/>
      <c r="BF132" s="2984"/>
      <c r="BG132" s="2984"/>
      <c r="BH132" s="2984"/>
      <c r="BI132" s="2984"/>
      <c r="BJ132" s="2984"/>
      <c r="BK132" s="2984"/>
      <c r="BL132" s="2984"/>
      <c r="BM132" s="2984"/>
      <c r="BN132" s="2984"/>
    </row>
    <row r="133" spans="2:66" ht="15.75">
      <c r="B133" s="2984">
        <v>136</v>
      </c>
      <c r="C133" s="2984" t="s">
        <v>366</v>
      </c>
      <c r="D133" s="2984"/>
      <c r="E133" s="2984"/>
      <c r="F133" s="2984"/>
      <c r="G133" s="2984"/>
      <c r="H133" s="2984"/>
      <c r="I133" s="2984"/>
      <c r="J133" s="2984"/>
      <c r="K133" s="2984"/>
      <c r="L133" s="2984"/>
      <c r="M133" s="2984"/>
      <c r="N133" s="2984"/>
      <c r="O133" s="2984"/>
      <c r="BA133" s="2984">
        <v>136</v>
      </c>
      <c r="BB133" s="2984" t="s">
        <v>366</v>
      </c>
      <c r="BC133" s="2984"/>
      <c r="BD133" s="2984"/>
      <c r="BE133" s="2984"/>
      <c r="BF133" s="2984"/>
      <c r="BG133" s="2984"/>
      <c r="BH133" s="2984"/>
      <c r="BI133" s="2984"/>
      <c r="BJ133" s="2984"/>
      <c r="BK133" s="2984"/>
      <c r="BL133" s="2984"/>
      <c r="BM133" s="2984"/>
      <c r="BN133" s="2984"/>
    </row>
    <row r="134" spans="2:66" ht="15.75">
      <c r="B134" s="2984">
        <v>137</v>
      </c>
      <c r="C134" s="2984" t="s">
        <v>367</v>
      </c>
      <c r="D134" s="2984"/>
      <c r="E134" s="2984"/>
      <c r="F134" s="2984"/>
      <c r="G134" s="2984"/>
      <c r="H134" s="2984"/>
      <c r="I134" s="2984"/>
      <c r="J134" s="2984"/>
      <c r="K134" s="2984"/>
      <c r="L134" s="2984"/>
      <c r="M134" s="2984"/>
      <c r="N134" s="2984"/>
      <c r="O134" s="2984"/>
      <c r="BA134" s="2984">
        <v>137</v>
      </c>
      <c r="BB134" s="2984" t="s">
        <v>367</v>
      </c>
      <c r="BC134" s="2984"/>
      <c r="BD134" s="2984"/>
      <c r="BE134" s="2984"/>
      <c r="BF134" s="2984"/>
      <c r="BG134" s="2984"/>
      <c r="BH134" s="2984"/>
      <c r="BI134" s="2984"/>
      <c r="BJ134" s="2984"/>
      <c r="BK134" s="2984"/>
      <c r="BL134" s="2984"/>
      <c r="BM134" s="2984"/>
      <c r="BN134" s="2984"/>
    </row>
    <row r="135" spans="2:66" ht="15.75">
      <c r="B135" s="2984">
        <v>138</v>
      </c>
      <c r="C135" s="2984" t="s">
        <v>368</v>
      </c>
      <c r="D135" s="2984"/>
      <c r="E135" s="2984"/>
      <c r="F135" s="2984"/>
      <c r="G135" s="2984"/>
      <c r="H135" s="2984"/>
      <c r="I135" s="2984"/>
      <c r="J135" s="2984"/>
      <c r="K135" s="2984"/>
      <c r="L135" s="2984"/>
      <c r="M135" s="2984"/>
      <c r="N135" s="2984"/>
      <c r="O135" s="2984"/>
      <c r="BA135" s="2984">
        <v>138</v>
      </c>
      <c r="BB135" s="2984" t="s">
        <v>368</v>
      </c>
      <c r="BC135" s="2984"/>
      <c r="BD135" s="2984"/>
      <c r="BE135" s="2984"/>
      <c r="BF135" s="2984"/>
      <c r="BG135" s="2984"/>
      <c r="BH135" s="2984"/>
      <c r="BI135" s="2984"/>
      <c r="BJ135" s="2984"/>
      <c r="BK135" s="2984"/>
      <c r="BL135" s="2984"/>
      <c r="BM135" s="2984"/>
      <c r="BN135" s="2984"/>
    </row>
    <row r="136" spans="2:66" ht="15.75">
      <c r="B136" s="2984">
        <v>139</v>
      </c>
      <c r="C136" s="2984" t="s">
        <v>369</v>
      </c>
      <c r="D136" s="2984"/>
      <c r="E136" s="2984"/>
      <c r="F136" s="2984"/>
      <c r="G136" s="2984"/>
      <c r="H136" s="2984"/>
      <c r="I136" s="2984"/>
      <c r="J136" s="2984"/>
      <c r="K136" s="2984"/>
      <c r="L136" s="2984"/>
      <c r="M136" s="2984"/>
      <c r="N136" s="2984"/>
      <c r="O136" s="2984"/>
      <c r="BA136" s="2984">
        <v>139</v>
      </c>
      <c r="BB136" s="2984" t="s">
        <v>369</v>
      </c>
      <c r="BC136" s="2984"/>
      <c r="BD136" s="2984"/>
      <c r="BE136" s="2984"/>
      <c r="BF136" s="2984"/>
      <c r="BG136" s="2984"/>
      <c r="BH136" s="2984"/>
      <c r="BI136" s="2984"/>
      <c r="BJ136" s="2984"/>
      <c r="BK136" s="2984"/>
      <c r="BL136" s="2984"/>
      <c r="BM136" s="2984"/>
      <c r="BN136" s="2984"/>
    </row>
    <row r="137" spans="2:66" ht="15.75">
      <c r="B137" s="2984">
        <v>140</v>
      </c>
      <c r="C137" s="2984" t="s">
        <v>370</v>
      </c>
      <c r="D137" s="2984"/>
      <c r="E137" s="2984"/>
      <c r="F137" s="2984"/>
      <c r="G137" s="2984"/>
      <c r="H137" s="2984"/>
      <c r="I137" s="2984"/>
      <c r="J137" s="2984"/>
      <c r="K137" s="2984"/>
      <c r="L137" s="2984"/>
      <c r="M137" s="2984"/>
      <c r="N137" s="2984"/>
      <c r="O137" s="2984"/>
      <c r="BA137" s="2984">
        <v>140</v>
      </c>
      <c r="BB137" s="2984" t="s">
        <v>370</v>
      </c>
      <c r="BC137" s="2984"/>
      <c r="BD137" s="2984"/>
      <c r="BE137" s="2984"/>
      <c r="BF137" s="2984"/>
      <c r="BG137" s="2984"/>
      <c r="BH137" s="2984"/>
      <c r="BI137" s="2984"/>
      <c r="BJ137" s="2984"/>
      <c r="BK137" s="2984"/>
      <c r="BL137" s="2984"/>
      <c r="BM137" s="2984"/>
      <c r="BN137" s="2984"/>
    </row>
    <row r="138" spans="2:66" ht="15.75">
      <c r="B138" s="2984">
        <v>141</v>
      </c>
      <c r="C138" s="2984" t="s">
        <v>371</v>
      </c>
      <c r="D138" s="2984"/>
      <c r="E138" s="2984"/>
      <c r="F138" s="2984"/>
      <c r="G138" s="2984"/>
      <c r="H138" s="2984"/>
      <c r="I138" s="2984"/>
      <c r="J138" s="2984"/>
      <c r="K138" s="2984"/>
      <c r="L138" s="2984"/>
      <c r="M138" s="2984"/>
      <c r="N138" s="2984"/>
      <c r="O138" s="2984"/>
      <c r="BA138" s="2984">
        <v>141</v>
      </c>
      <c r="BB138" s="2984" t="s">
        <v>371</v>
      </c>
      <c r="BC138" s="2984"/>
      <c r="BD138" s="2984"/>
      <c r="BE138" s="2984"/>
      <c r="BF138" s="2984"/>
      <c r="BG138" s="2984"/>
      <c r="BH138" s="2984"/>
      <c r="BI138" s="2984"/>
      <c r="BJ138" s="2984"/>
      <c r="BK138" s="2984"/>
      <c r="BL138" s="2984"/>
      <c r="BM138" s="2984"/>
      <c r="BN138" s="2984"/>
    </row>
    <row r="139" spans="2:66" ht="15.75">
      <c r="B139" s="2984">
        <v>142</v>
      </c>
      <c r="C139" s="2984" t="s">
        <v>372</v>
      </c>
      <c r="D139" s="2984"/>
      <c r="E139" s="2984"/>
      <c r="F139" s="2984"/>
      <c r="G139" s="2984"/>
      <c r="H139" s="2984"/>
      <c r="I139" s="2984"/>
      <c r="J139" s="2984"/>
      <c r="K139" s="2984"/>
      <c r="L139" s="2984"/>
      <c r="M139" s="2984"/>
      <c r="N139" s="2984"/>
      <c r="O139" s="2984"/>
      <c r="BA139" s="2984">
        <v>142</v>
      </c>
      <c r="BB139" s="2984" t="s">
        <v>372</v>
      </c>
      <c r="BC139" s="2984"/>
      <c r="BD139" s="2984"/>
      <c r="BE139" s="2984"/>
      <c r="BF139" s="2984"/>
      <c r="BG139" s="2984"/>
      <c r="BH139" s="2984"/>
      <c r="BI139" s="2984"/>
      <c r="BJ139" s="2984"/>
      <c r="BK139" s="2984"/>
      <c r="BL139" s="2984"/>
      <c r="BM139" s="2984"/>
      <c r="BN139" s="2984"/>
    </row>
    <row r="140" spans="2:66" ht="15.75">
      <c r="B140" s="2984">
        <v>143</v>
      </c>
      <c r="C140" s="2984" t="s">
        <v>373</v>
      </c>
      <c r="D140" s="2984"/>
      <c r="E140" s="2984"/>
      <c r="F140" s="2984"/>
      <c r="G140" s="2984"/>
      <c r="H140" s="2984"/>
      <c r="I140" s="2984"/>
      <c r="J140" s="2984"/>
      <c r="K140" s="2984"/>
      <c r="L140" s="2984"/>
      <c r="M140" s="2984"/>
      <c r="N140" s="2984"/>
      <c r="O140" s="2984"/>
      <c r="BA140" s="2984">
        <v>143</v>
      </c>
      <c r="BB140" s="2984" t="s">
        <v>373</v>
      </c>
      <c r="BC140" s="2984"/>
      <c r="BD140" s="2984"/>
      <c r="BE140" s="2984"/>
      <c r="BF140" s="2984"/>
      <c r="BG140" s="2984"/>
      <c r="BH140" s="2984"/>
      <c r="BI140" s="2984"/>
      <c r="BJ140" s="2984"/>
      <c r="BK140" s="2984"/>
      <c r="BL140" s="2984"/>
      <c r="BM140" s="2984"/>
      <c r="BN140" s="2984"/>
    </row>
    <row r="141" spans="2:66" ht="15.75">
      <c r="B141" s="2984">
        <v>144</v>
      </c>
      <c r="C141" s="2984" t="s">
        <v>374</v>
      </c>
      <c r="D141" s="2984"/>
      <c r="E141" s="2984"/>
      <c r="F141" s="2984"/>
      <c r="G141" s="2984"/>
      <c r="H141" s="2984"/>
      <c r="I141" s="2984"/>
      <c r="J141" s="2984"/>
      <c r="K141" s="2984"/>
      <c r="L141" s="2984"/>
      <c r="M141" s="2984"/>
      <c r="N141" s="2984"/>
      <c r="O141" s="2984"/>
      <c r="BA141" s="2984">
        <v>144</v>
      </c>
      <c r="BB141" s="2984" t="s">
        <v>374</v>
      </c>
      <c r="BC141" s="2984"/>
      <c r="BD141" s="2984"/>
      <c r="BE141" s="2984"/>
      <c r="BF141" s="2984"/>
      <c r="BG141" s="2984"/>
      <c r="BH141" s="2984"/>
      <c r="BI141" s="2984"/>
      <c r="BJ141" s="2984"/>
      <c r="BK141" s="2984"/>
      <c r="BL141" s="2984"/>
      <c r="BM141" s="2984"/>
      <c r="BN141" s="2984"/>
    </row>
    <row r="142" spans="2:66" ht="15.75">
      <c r="B142" s="2984">
        <v>145</v>
      </c>
      <c r="C142" s="2984" t="s">
        <v>375</v>
      </c>
      <c r="D142" s="2984"/>
      <c r="E142" s="2984"/>
      <c r="F142" s="2984"/>
      <c r="G142" s="2984"/>
      <c r="H142" s="2984"/>
      <c r="I142" s="2984"/>
      <c r="J142" s="2984"/>
      <c r="K142" s="2984"/>
      <c r="L142" s="2984"/>
      <c r="M142" s="2984"/>
      <c r="N142" s="2984"/>
      <c r="O142" s="2984"/>
      <c r="BA142" s="2984">
        <v>145</v>
      </c>
      <c r="BB142" s="2984" t="s">
        <v>375</v>
      </c>
      <c r="BC142" s="2984"/>
      <c r="BD142" s="2984"/>
      <c r="BE142" s="2984"/>
      <c r="BF142" s="2984"/>
      <c r="BG142" s="2984"/>
      <c r="BH142" s="2984"/>
      <c r="BI142" s="2984"/>
      <c r="BJ142" s="2984"/>
      <c r="BK142" s="2984"/>
      <c r="BL142" s="2984"/>
      <c r="BM142" s="2984"/>
      <c r="BN142" s="2984"/>
    </row>
    <row r="143" spans="2:66" ht="15.75">
      <c r="B143" s="2984"/>
      <c r="C143" s="2984"/>
      <c r="D143" s="2984"/>
      <c r="E143" s="2984"/>
      <c r="F143" s="2984"/>
      <c r="G143" s="2984"/>
      <c r="H143" s="2984"/>
      <c r="I143" s="2984"/>
      <c r="J143" s="2984"/>
      <c r="K143" s="2984"/>
      <c r="L143" s="2984"/>
      <c r="M143" s="2984"/>
      <c r="N143" s="2984"/>
      <c r="O143" s="2984"/>
      <c r="BA143" s="2984"/>
      <c r="BB143" s="2984"/>
      <c r="BC143" s="2984"/>
      <c r="BD143" s="2984"/>
      <c r="BE143" s="2984"/>
      <c r="BF143" s="2984"/>
      <c r="BG143" s="2984"/>
      <c r="BH143" s="2984"/>
      <c r="BI143" s="2984"/>
      <c r="BJ143" s="2984"/>
      <c r="BK143" s="2984"/>
      <c r="BL143" s="2984"/>
      <c r="BM143" s="2984"/>
      <c r="BN143" s="2984"/>
    </row>
  </sheetData>
  <mergeCells count="130">
    <mergeCell ref="C122:D122"/>
    <mergeCell ref="E122:J122"/>
    <mergeCell ref="K122:O122"/>
    <mergeCell ref="BB122:BC122"/>
    <mergeCell ref="BD122:BI122"/>
    <mergeCell ref="BJ122:BN122"/>
    <mergeCell ref="B125:O125"/>
    <mergeCell ref="BA125:BN125"/>
    <mergeCell ref="C123:D123"/>
    <mergeCell ref="E123:J123"/>
    <mergeCell ref="K123:O123"/>
    <mergeCell ref="BB123:BC123"/>
    <mergeCell ref="BD123:BI123"/>
    <mergeCell ref="BJ123:BN123"/>
    <mergeCell ref="C120:D120"/>
    <mergeCell ref="E120:J120"/>
    <mergeCell ref="K120:O120"/>
    <mergeCell ref="BB120:BC120"/>
    <mergeCell ref="BD120:BI120"/>
    <mergeCell ref="BJ120:BN120"/>
    <mergeCell ref="C121:D121"/>
    <mergeCell ref="E121:J121"/>
    <mergeCell ref="K121:O121"/>
    <mergeCell ref="BB121:BC121"/>
    <mergeCell ref="BD121:BI121"/>
    <mergeCell ref="BJ121:BN121"/>
    <mergeCell ref="C118:D118"/>
    <mergeCell ref="E118:J118"/>
    <mergeCell ref="K118:O118"/>
    <mergeCell ref="BB118:BC118"/>
    <mergeCell ref="BD118:BI118"/>
    <mergeCell ref="BJ118:BN118"/>
    <mergeCell ref="C119:D119"/>
    <mergeCell ref="E119:J119"/>
    <mergeCell ref="K119:O119"/>
    <mergeCell ref="BB119:BC119"/>
    <mergeCell ref="BD119:BI119"/>
    <mergeCell ref="BJ119:BN119"/>
    <mergeCell ref="B114:O114"/>
    <mergeCell ref="BA114:BN114"/>
    <mergeCell ref="B115:O115"/>
    <mergeCell ref="BA115:BN115"/>
    <mergeCell ref="B116:O116"/>
    <mergeCell ref="BA116:BN116"/>
    <mergeCell ref="C117:D117"/>
    <mergeCell ref="E117:J117"/>
    <mergeCell ref="K117:O117"/>
    <mergeCell ref="BB117:BC117"/>
    <mergeCell ref="BD117:BI117"/>
    <mergeCell ref="BJ117:BN117"/>
    <mergeCell ref="B96:O96"/>
    <mergeCell ref="BA96:BN96"/>
    <mergeCell ref="B97:O97"/>
    <mergeCell ref="Q97:U104"/>
    <mergeCell ref="BA97:BN97"/>
    <mergeCell ref="BP97:BT104"/>
    <mergeCell ref="B105:O105"/>
    <mergeCell ref="BA105:BN105"/>
    <mergeCell ref="B106:O106"/>
    <mergeCell ref="Q106:U113"/>
    <mergeCell ref="BA106:BN106"/>
    <mergeCell ref="BP106:BT113"/>
    <mergeCell ref="B78:O78"/>
    <mergeCell ref="BA78:BN78"/>
    <mergeCell ref="B79:O79"/>
    <mergeCell ref="Q79:U86"/>
    <mergeCell ref="BA79:BN79"/>
    <mergeCell ref="BP79:BT86"/>
    <mergeCell ref="B87:O87"/>
    <mergeCell ref="BA87:BN87"/>
    <mergeCell ref="B88:O88"/>
    <mergeCell ref="Q88:U95"/>
    <mergeCell ref="BA88:BN88"/>
    <mergeCell ref="BP88:BT95"/>
    <mergeCell ref="B60:O60"/>
    <mergeCell ref="BA60:BN60"/>
    <mergeCell ref="B61:O61"/>
    <mergeCell ref="Q61:U68"/>
    <mergeCell ref="BA61:BN61"/>
    <mergeCell ref="BP61:BT68"/>
    <mergeCell ref="B69:O69"/>
    <mergeCell ref="BA69:BN69"/>
    <mergeCell ref="B70:O70"/>
    <mergeCell ref="Q70:U77"/>
    <mergeCell ref="BA70:BN70"/>
    <mergeCell ref="BP70:BT77"/>
    <mergeCell ref="B42:O42"/>
    <mergeCell ref="BA42:BN42"/>
    <mergeCell ref="B43:O43"/>
    <mergeCell ref="Q43:U50"/>
    <mergeCell ref="BA43:BN43"/>
    <mergeCell ref="BP43:BT50"/>
    <mergeCell ref="B51:O51"/>
    <mergeCell ref="BA51:BN51"/>
    <mergeCell ref="B52:O52"/>
    <mergeCell ref="Q52:U59"/>
    <mergeCell ref="BA52:BN52"/>
    <mergeCell ref="BP52:BT59"/>
    <mergeCell ref="B24:O24"/>
    <mergeCell ref="BA24:BN24"/>
    <mergeCell ref="B25:O25"/>
    <mergeCell ref="Q25:U32"/>
    <mergeCell ref="BA25:BN25"/>
    <mergeCell ref="BP25:BT32"/>
    <mergeCell ref="B33:O33"/>
    <mergeCell ref="BA33:BN33"/>
    <mergeCell ref="B34:O34"/>
    <mergeCell ref="Q34:U41"/>
    <mergeCell ref="BA34:BN34"/>
    <mergeCell ref="BP34:BT41"/>
    <mergeCell ref="B7:O7"/>
    <mergeCell ref="Q7:U14"/>
    <mergeCell ref="BA7:BN7"/>
    <mergeCell ref="BP7:BT14"/>
    <mergeCell ref="B15:O15"/>
    <mergeCell ref="BA15:BN15"/>
    <mergeCell ref="B16:O16"/>
    <mergeCell ref="Q16:U23"/>
    <mergeCell ref="BA16:BN16"/>
    <mergeCell ref="BP16:BT23"/>
    <mergeCell ref="B3:Q3"/>
    <mergeCell ref="BA3:BP3"/>
    <mergeCell ref="B5:E5"/>
    <mergeCell ref="G5:J5"/>
    <mergeCell ref="L5:O5"/>
    <mergeCell ref="BA5:BD5"/>
    <mergeCell ref="BF5:BI5"/>
    <mergeCell ref="BK5:BN5"/>
    <mergeCell ref="Q6:U6"/>
    <mergeCell ref="BP6:BT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A08B-4A17-4674-AC1C-07191084F081}">
  <dimension ref="B1:AX87"/>
  <sheetViews>
    <sheetView showGridLines="0" zoomScaleNormal="100" workbookViewId="0">
      <selection activeCell="B4" sqref="B4"/>
    </sheetView>
  </sheetViews>
  <sheetFormatPr baseColWidth="10" defaultColWidth="9.140625" defaultRowHeight="15"/>
  <cols>
    <col min="2" max="2" width="40.7109375" customWidth="1"/>
    <col min="3" max="3" width="44.28515625" customWidth="1"/>
    <col min="4" max="4" width="31.85546875" customWidth="1"/>
    <col min="5" max="5" width="22.7109375" customWidth="1"/>
  </cols>
  <sheetData>
    <row r="1" spans="2:50" ht="15.75" thickTop="1">
      <c r="B1" s="2580" t="str">
        <f t="shared" ref="B1:AX1" si="0">SUBSTITUTE(ADDRESS(1,COLUMN(),4),"1","")</f>
        <v>B</v>
      </c>
      <c r="C1" s="2580" t="str">
        <f t="shared" si="0"/>
        <v>C</v>
      </c>
      <c r="D1" s="2580" t="str">
        <f t="shared" si="0"/>
        <v>D</v>
      </c>
      <c r="E1" s="2580" t="str">
        <f t="shared" si="0"/>
        <v>E</v>
      </c>
      <c r="G1" s="2580" t="str">
        <f t="shared" si="0"/>
        <v>G</v>
      </c>
      <c r="H1" s="2580" t="str">
        <f t="shared" si="0"/>
        <v>H</v>
      </c>
      <c r="I1" s="2580" t="str">
        <f t="shared" si="0"/>
        <v>I</v>
      </c>
      <c r="J1" s="2580" t="str">
        <f t="shared" si="0"/>
        <v>J</v>
      </c>
      <c r="K1" s="2580" t="str">
        <f t="shared" si="0"/>
        <v>K</v>
      </c>
      <c r="L1" s="2580" t="str">
        <f t="shared" si="0"/>
        <v>L</v>
      </c>
      <c r="M1" s="2580" t="str">
        <f t="shared" si="0"/>
        <v>M</v>
      </c>
      <c r="N1" s="2580" t="str">
        <f t="shared" si="0"/>
        <v>N</v>
      </c>
      <c r="O1" s="2580" t="str">
        <f t="shared" si="0"/>
        <v>O</v>
      </c>
      <c r="P1" s="2580" t="str">
        <f t="shared" si="0"/>
        <v>P</v>
      </c>
      <c r="Q1" s="2580" t="str">
        <f t="shared" si="0"/>
        <v>Q</v>
      </c>
      <c r="R1" s="2580" t="str">
        <f t="shared" si="0"/>
        <v>R</v>
      </c>
      <c r="S1" s="2580" t="str">
        <f t="shared" si="0"/>
        <v>S</v>
      </c>
      <c r="T1" s="2580" t="str">
        <f t="shared" si="0"/>
        <v>T</v>
      </c>
      <c r="V1" s="2580" t="str">
        <f t="shared" si="0"/>
        <v>V</v>
      </c>
      <c r="W1" s="2580" t="str">
        <f t="shared" si="0"/>
        <v>W</v>
      </c>
      <c r="X1" s="2580" t="str">
        <f t="shared" si="0"/>
        <v>X</v>
      </c>
      <c r="Y1" s="2580" t="str">
        <f t="shared" si="0"/>
        <v>Y</v>
      </c>
      <c r="Z1" s="2580" t="str">
        <f t="shared" si="0"/>
        <v>Z</v>
      </c>
      <c r="AA1" s="2580" t="str">
        <f t="shared" si="0"/>
        <v>AA</v>
      </c>
      <c r="AB1" s="2580" t="str">
        <f t="shared" si="0"/>
        <v>AB</v>
      </c>
      <c r="AC1" s="2580" t="str">
        <f t="shared" si="0"/>
        <v>AC</v>
      </c>
      <c r="AD1" s="2580" t="str">
        <f t="shared" si="0"/>
        <v>AD</v>
      </c>
      <c r="AE1" s="2580" t="str">
        <f t="shared" si="0"/>
        <v>AE</v>
      </c>
      <c r="AF1" s="2580" t="str">
        <f t="shared" si="0"/>
        <v>AF</v>
      </c>
      <c r="AG1" s="2580" t="str">
        <f t="shared" si="0"/>
        <v>AG</v>
      </c>
      <c r="AH1" s="2580" t="str">
        <f t="shared" si="0"/>
        <v>AH</v>
      </c>
      <c r="AI1" s="2580" t="str">
        <f t="shared" si="0"/>
        <v>AI</v>
      </c>
      <c r="AK1" s="2580" t="str">
        <f t="shared" si="0"/>
        <v>AK</v>
      </c>
      <c r="AL1" s="2580" t="str">
        <f t="shared" si="0"/>
        <v>AL</v>
      </c>
      <c r="AM1" s="2580" t="str">
        <f t="shared" si="0"/>
        <v>AM</v>
      </c>
      <c r="AN1" s="2580" t="str">
        <f t="shared" si="0"/>
        <v>AN</v>
      </c>
      <c r="AO1" s="2580" t="str">
        <f t="shared" si="0"/>
        <v>AO</v>
      </c>
      <c r="AP1" s="2580" t="str">
        <f t="shared" si="0"/>
        <v>AP</v>
      </c>
      <c r="AQ1" s="2580" t="str">
        <f t="shared" si="0"/>
        <v>AQ</v>
      </c>
      <c r="AR1" s="2580" t="str">
        <f t="shared" si="0"/>
        <v>AR</v>
      </c>
      <c r="AS1" s="2580" t="str">
        <f t="shared" si="0"/>
        <v>AS</v>
      </c>
      <c r="AT1" s="2580" t="str">
        <f t="shared" si="0"/>
        <v>AT</v>
      </c>
      <c r="AU1" s="2580" t="str">
        <f t="shared" si="0"/>
        <v>AU</v>
      </c>
      <c r="AV1" s="2580" t="str">
        <f t="shared" si="0"/>
        <v>AV</v>
      </c>
      <c r="AW1" s="2580" t="str">
        <f t="shared" si="0"/>
        <v>AW</v>
      </c>
      <c r="AX1" s="2580" t="str">
        <f t="shared" si="0"/>
        <v>AX</v>
      </c>
    </row>
    <row r="2" spans="2:50">
      <c r="B2" s="5">
        <f t="shared" ref="B2:AX2" ca="1" si="1">CELL("largeur",B2)</f>
        <v>40</v>
      </c>
      <c r="C2" s="5">
        <f t="shared" ca="1" si="1"/>
        <v>44</v>
      </c>
      <c r="D2" s="5">
        <f t="shared" ca="1" si="1"/>
        <v>31</v>
      </c>
      <c r="E2" s="5">
        <f t="shared" ca="1" si="1"/>
        <v>22</v>
      </c>
      <c r="G2" s="5">
        <f t="shared" ca="1" si="1"/>
        <v>8</v>
      </c>
      <c r="H2" s="5">
        <f t="shared" ca="1" si="1"/>
        <v>8</v>
      </c>
      <c r="I2" s="5">
        <f t="shared" ca="1" si="1"/>
        <v>8</v>
      </c>
      <c r="J2" s="5">
        <f t="shared" ca="1" si="1"/>
        <v>8</v>
      </c>
      <c r="K2" s="5">
        <f t="shared" ca="1" si="1"/>
        <v>8</v>
      </c>
      <c r="L2" s="5">
        <f t="shared" ca="1" si="1"/>
        <v>8</v>
      </c>
      <c r="M2" s="5">
        <f t="shared" ca="1" si="1"/>
        <v>8</v>
      </c>
      <c r="N2" s="5">
        <f t="shared" ca="1" si="1"/>
        <v>8</v>
      </c>
      <c r="O2" s="5">
        <f t="shared" ca="1" si="1"/>
        <v>8</v>
      </c>
      <c r="P2" s="5">
        <f t="shared" ca="1" si="1"/>
        <v>8</v>
      </c>
      <c r="Q2" s="5">
        <f t="shared" ca="1" si="1"/>
        <v>8</v>
      </c>
      <c r="R2" s="5">
        <f t="shared" ca="1" si="1"/>
        <v>8</v>
      </c>
      <c r="S2" s="5">
        <f t="shared" ca="1" si="1"/>
        <v>8</v>
      </c>
      <c r="T2" s="5">
        <f t="shared" ca="1" si="1"/>
        <v>8</v>
      </c>
      <c r="V2" s="5">
        <f t="shared" ca="1" si="1"/>
        <v>8</v>
      </c>
      <c r="W2" s="5">
        <f t="shared" ca="1" si="1"/>
        <v>8</v>
      </c>
      <c r="X2" s="5">
        <f t="shared" ca="1" si="1"/>
        <v>8</v>
      </c>
      <c r="Y2" s="5">
        <f t="shared" ca="1" si="1"/>
        <v>8</v>
      </c>
      <c r="Z2" s="5">
        <f t="shared" ca="1" si="1"/>
        <v>8</v>
      </c>
      <c r="AA2" s="5">
        <f t="shared" ca="1" si="1"/>
        <v>8</v>
      </c>
      <c r="AB2" s="5">
        <f t="shared" ca="1" si="1"/>
        <v>8</v>
      </c>
      <c r="AC2" s="5">
        <f t="shared" ca="1" si="1"/>
        <v>8</v>
      </c>
      <c r="AD2" s="5">
        <f t="shared" ca="1" si="1"/>
        <v>8</v>
      </c>
      <c r="AE2" s="5">
        <f t="shared" ca="1" si="1"/>
        <v>8</v>
      </c>
      <c r="AF2" s="5">
        <f t="shared" ca="1" si="1"/>
        <v>8</v>
      </c>
      <c r="AG2" s="5">
        <f t="shared" ca="1" si="1"/>
        <v>8</v>
      </c>
      <c r="AH2" s="5">
        <f t="shared" ca="1" si="1"/>
        <v>8</v>
      </c>
      <c r="AI2" s="5">
        <f t="shared" ca="1" si="1"/>
        <v>8</v>
      </c>
      <c r="AK2" s="5">
        <f t="shared" ca="1" si="1"/>
        <v>8</v>
      </c>
      <c r="AL2" s="5">
        <f t="shared" ca="1" si="1"/>
        <v>8</v>
      </c>
      <c r="AM2" s="5">
        <f t="shared" ca="1" si="1"/>
        <v>8</v>
      </c>
      <c r="AN2" s="5">
        <f t="shared" ca="1" si="1"/>
        <v>8</v>
      </c>
      <c r="AO2" s="5">
        <f t="shared" ca="1" si="1"/>
        <v>8</v>
      </c>
      <c r="AP2" s="5">
        <f t="shared" ca="1" si="1"/>
        <v>8</v>
      </c>
      <c r="AQ2" s="5">
        <f t="shared" ca="1" si="1"/>
        <v>8</v>
      </c>
      <c r="AR2" s="5">
        <f t="shared" ca="1" si="1"/>
        <v>8</v>
      </c>
      <c r="AS2" s="5">
        <f t="shared" ca="1" si="1"/>
        <v>8</v>
      </c>
      <c r="AT2" s="5">
        <f t="shared" ca="1" si="1"/>
        <v>8</v>
      </c>
      <c r="AU2" s="5">
        <f t="shared" ca="1" si="1"/>
        <v>8</v>
      </c>
      <c r="AV2" s="5">
        <f t="shared" ca="1" si="1"/>
        <v>8</v>
      </c>
      <c r="AW2" s="5">
        <f t="shared" ca="1" si="1"/>
        <v>8</v>
      </c>
      <c r="AX2" s="5">
        <f t="shared" ca="1" si="1"/>
        <v>8</v>
      </c>
    </row>
    <row r="3" spans="2:50">
      <c r="B3" s="6">
        <v>40</v>
      </c>
      <c r="C3" s="6">
        <v>44</v>
      </c>
      <c r="D3" s="6">
        <v>31</v>
      </c>
      <c r="E3" s="6">
        <v>22</v>
      </c>
      <c r="G3" s="6">
        <v>8</v>
      </c>
      <c r="H3" s="6">
        <v>8</v>
      </c>
      <c r="I3" s="6">
        <v>8</v>
      </c>
      <c r="J3" s="6">
        <v>8</v>
      </c>
      <c r="K3" s="6">
        <v>8</v>
      </c>
      <c r="L3" s="6">
        <v>8</v>
      </c>
      <c r="M3" s="6">
        <v>8</v>
      </c>
      <c r="N3" s="6">
        <v>8</v>
      </c>
      <c r="O3" s="6">
        <v>8</v>
      </c>
      <c r="P3" s="6">
        <v>8</v>
      </c>
      <c r="Q3" s="6">
        <v>8</v>
      </c>
      <c r="R3" s="6">
        <v>8</v>
      </c>
      <c r="S3" s="6">
        <v>8</v>
      </c>
      <c r="T3" s="6">
        <v>8</v>
      </c>
      <c r="V3" s="6">
        <v>8</v>
      </c>
      <c r="W3" s="6">
        <v>8</v>
      </c>
      <c r="X3" s="6">
        <v>8</v>
      </c>
      <c r="Y3" s="6">
        <v>8</v>
      </c>
      <c r="Z3" s="6">
        <v>8</v>
      </c>
      <c r="AA3" s="6">
        <v>8</v>
      </c>
      <c r="AB3" s="6">
        <v>8</v>
      </c>
      <c r="AC3" s="6">
        <v>8</v>
      </c>
      <c r="AD3" s="6">
        <v>8</v>
      </c>
      <c r="AE3" s="6">
        <v>8</v>
      </c>
      <c r="AF3" s="6">
        <v>8</v>
      </c>
      <c r="AG3" s="6">
        <v>8</v>
      </c>
      <c r="AH3" s="6">
        <v>8</v>
      </c>
      <c r="AI3" s="6">
        <v>8</v>
      </c>
      <c r="AK3" s="6">
        <v>8</v>
      </c>
      <c r="AL3" s="6">
        <v>8</v>
      </c>
      <c r="AM3" s="6">
        <v>8</v>
      </c>
      <c r="AN3" s="6">
        <v>8</v>
      </c>
      <c r="AO3" s="6">
        <v>8</v>
      </c>
      <c r="AP3" s="6">
        <v>8</v>
      </c>
      <c r="AQ3" s="6">
        <v>8</v>
      </c>
      <c r="AR3" s="6">
        <v>8</v>
      </c>
      <c r="AS3" s="6">
        <v>8</v>
      </c>
      <c r="AT3" s="6">
        <v>8</v>
      </c>
      <c r="AU3" s="6">
        <v>8</v>
      </c>
      <c r="AV3" s="6">
        <v>8</v>
      </c>
      <c r="AW3" s="6">
        <v>8</v>
      </c>
      <c r="AX3" s="6">
        <v>8</v>
      </c>
    </row>
    <row r="4" spans="2:50">
      <c r="B4" s="3448" t="s">
        <v>4827</v>
      </c>
    </row>
    <row r="5" spans="2:50" s="1" customFormat="1" ht="21.95" customHeight="1">
      <c r="B5" s="2991" t="s">
        <v>36</v>
      </c>
      <c r="C5" s="2992"/>
      <c r="D5" s="2991" t="s">
        <v>20</v>
      </c>
      <c r="E5" s="2992"/>
      <c r="G5" s="3570" t="s">
        <v>294</v>
      </c>
      <c r="H5" s="3571"/>
      <c r="I5" s="3571"/>
      <c r="J5" s="3571"/>
      <c r="K5" s="3571"/>
      <c r="L5" s="3571"/>
      <c r="M5" s="3571"/>
      <c r="N5" s="3571"/>
      <c r="O5" s="3571"/>
      <c r="P5" s="3571"/>
      <c r="Q5" s="3571"/>
      <c r="R5" s="3571"/>
      <c r="S5" s="3571"/>
      <c r="T5" s="3571"/>
      <c r="V5" s="3572" t="s">
        <v>295</v>
      </c>
      <c r="W5" s="3573"/>
      <c r="X5" s="3573"/>
      <c r="Y5" s="3573"/>
      <c r="Z5" s="3573"/>
      <c r="AA5" s="3573"/>
      <c r="AB5" s="3573"/>
      <c r="AC5" s="3573"/>
      <c r="AD5" s="3573"/>
      <c r="AE5" s="3573"/>
      <c r="AF5" s="3573"/>
      <c r="AG5" s="3573"/>
      <c r="AH5" s="3573"/>
      <c r="AI5" s="3573"/>
      <c r="AK5" s="3574" t="s">
        <v>296</v>
      </c>
      <c r="AL5" s="3530"/>
      <c r="AM5" s="3530"/>
      <c r="AN5" s="3530"/>
      <c r="AO5" s="3530"/>
      <c r="AP5" s="3530"/>
      <c r="AQ5" s="3530"/>
      <c r="AR5" s="3530"/>
      <c r="AS5" s="3530"/>
      <c r="AT5" s="3530"/>
      <c r="AU5" s="3530"/>
      <c r="AV5" s="3530"/>
      <c r="AW5" s="3530"/>
      <c r="AX5" s="3531"/>
    </row>
    <row r="6" spans="2:50" s="1" customFormat="1" ht="33.950000000000003" customHeight="1">
      <c r="B6" s="2993" t="s">
        <v>21</v>
      </c>
      <c r="C6" s="2993" t="s">
        <v>39</v>
      </c>
      <c r="D6" s="2993" t="s">
        <v>38</v>
      </c>
      <c r="E6" s="2993" t="s">
        <v>37</v>
      </c>
      <c r="G6" s="89" t="s">
        <v>269</v>
      </c>
      <c r="H6" s="89" t="s">
        <v>270</v>
      </c>
      <c r="I6" s="89" t="s">
        <v>271</v>
      </c>
      <c r="J6" s="89" t="s">
        <v>299</v>
      </c>
      <c r="K6" s="89" t="s">
        <v>272</v>
      </c>
      <c r="L6" s="89" t="s">
        <v>273</v>
      </c>
      <c r="M6" s="89" t="s">
        <v>300</v>
      </c>
      <c r="N6" s="84" t="s">
        <v>264</v>
      </c>
      <c r="O6" s="84" t="s">
        <v>265</v>
      </c>
      <c r="P6" s="84" t="s">
        <v>266</v>
      </c>
      <c r="Q6" s="84" t="s">
        <v>297</v>
      </c>
      <c r="R6" s="84" t="s">
        <v>267</v>
      </c>
      <c r="S6" s="84" t="s">
        <v>268</v>
      </c>
      <c r="T6" s="84" t="s">
        <v>298</v>
      </c>
      <c r="V6" s="84" t="s">
        <v>279</v>
      </c>
      <c r="W6" s="84" t="s">
        <v>280</v>
      </c>
      <c r="X6" s="84" t="s">
        <v>281</v>
      </c>
      <c r="Y6" s="84" t="s">
        <v>303</v>
      </c>
      <c r="Z6" s="84" t="s">
        <v>282</v>
      </c>
      <c r="AA6" s="84" t="s">
        <v>283</v>
      </c>
      <c r="AB6" s="84" t="s">
        <v>304</v>
      </c>
      <c r="AC6" s="84" t="s">
        <v>274</v>
      </c>
      <c r="AD6" s="84" t="s">
        <v>275</v>
      </c>
      <c r="AE6" s="84" t="s">
        <v>276</v>
      </c>
      <c r="AF6" s="84" t="s">
        <v>301</v>
      </c>
      <c r="AG6" s="84" t="s">
        <v>277</v>
      </c>
      <c r="AH6" s="84" t="s">
        <v>278</v>
      </c>
      <c r="AI6" s="84" t="s">
        <v>302</v>
      </c>
      <c r="AK6" s="84" t="s">
        <v>284</v>
      </c>
      <c r="AL6" s="84" t="s">
        <v>285</v>
      </c>
      <c r="AM6" s="84" t="s">
        <v>286</v>
      </c>
      <c r="AN6" s="84" t="s">
        <v>305</v>
      </c>
      <c r="AO6" s="84" t="s">
        <v>287</v>
      </c>
      <c r="AP6" s="84" t="s">
        <v>288</v>
      </c>
      <c r="AQ6" s="84" t="s">
        <v>306</v>
      </c>
      <c r="AR6" s="89" t="s">
        <v>289</v>
      </c>
      <c r="AS6" s="89" t="s">
        <v>290</v>
      </c>
      <c r="AT6" s="89" t="s">
        <v>291</v>
      </c>
      <c r="AU6" s="89" t="s">
        <v>307</v>
      </c>
      <c r="AV6" s="89" t="s">
        <v>292</v>
      </c>
      <c r="AW6" s="89" t="s">
        <v>293</v>
      </c>
      <c r="AX6" s="89" t="s">
        <v>308</v>
      </c>
    </row>
    <row r="7" spans="2:50" s="1" customFormat="1" ht="54" customHeight="1">
      <c r="B7" s="2994" t="s">
        <v>60</v>
      </c>
      <c r="C7" s="2995" t="s">
        <v>61</v>
      </c>
      <c r="D7" s="2996" t="s">
        <v>41</v>
      </c>
      <c r="E7" s="2996" t="s">
        <v>40</v>
      </c>
      <c r="G7" s="2997" t="s">
        <v>45</v>
      </c>
      <c r="H7" s="2997" t="s">
        <v>46</v>
      </c>
      <c r="I7" s="2997" t="s">
        <v>47</v>
      </c>
      <c r="J7" s="2997" t="s">
        <v>136</v>
      </c>
      <c r="K7" s="2997" t="s">
        <v>98</v>
      </c>
      <c r="L7" s="2997" t="s">
        <v>208</v>
      </c>
      <c r="M7" s="2997" t="s">
        <v>310</v>
      </c>
      <c r="N7" s="3066" t="s">
        <v>42</v>
      </c>
      <c r="O7" s="2998" t="s">
        <v>43</v>
      </c>
      <c r="P7" s="2999" t="s">
        <v>44</v>
      </c>
      <c r="Q7" s="3000" t="s">
        <v>133</v>
      </c>
      <c r="R7" s="3001" t="s">
        <v>95</v>
      </c>
      <c r="S7" s="3002" t="s">
        <v>206</v>
      </c>
      <c r="T7" s="3003" t="s">
        <v>309</v>
      </c>
      <c r="V7" s="2997" t="s">
        <v>51</v>
      </c>
      <c r="W7" s="2997" t="s">
        <v>52</v>
      </c>
      <c r="X7" s="2997" t="s">
        <v>53</v>
      </c>
      <c r="Y7" s="2997" t="s">
        <v>136</v>
      </c>
      <c r="Z7" s="2997" t="s">
        <v>98</v>
      </c>
      <c r="AA7" s="2997" t="s">
        <v>208</v>
      </c>
      <c r="AB7" s="2997" t="s">
        <v>310</v>
      </c>
      <c r="AC7" s="3077" t="s">
        <v>48</v>
      </c>
      <c r="AD7" s="3004" t="s">
        <v>49</v>
      </c>
      <c r="AE7" s="3005" t="s">
        <v>50</v>
      </c>
      <c r="AF7" s="3000" t="s">
        <v>133</v>
      </c>
      <c r="AG7" s="3001" t="s">
        <v>95</v>
      </c>
      <c r="AH7" s="3002" t="s">
        <v>206</v>
      </c>
      <c r="AI7" s="3003" t="s">
        <v>309</v>
      </c>
      <c r="AK7" s="3087" t="s">
        <v>54</v>
      </c>
      <c r="AL7" s="3006" t="s">
        <v>55</v>
      </c>
      <c r="AM7" s="3007" t="s">
        <v>56</v>
      </c>
      <c r="AN7" s="3000" t="s">
        <v>133</v>
      </c>
      <c r="AO7" s="3001" t="s">
        <v>95</v>
      </c>
      <c r="AP7" s="3002" t="s">
        <v>206</v>
      </c>
      <c r="AQ7" s="3003" t="s">
        <v>309</v>
      </c>
      <c r="AR7" s="2997" t="s">
        <v>57</v>
      </c>
      <c r="AS7" s="2997" t="s">
        <v>58</v>
      </c>
      <c r="AT7" s="2997" t="s">
        <v>59</v>
      </c>
      <c r="AU7" s="2997" t="s">
        <v>136</v>
      </c>
      <c r="AV7" s="2997" t="s">
        <v>98</v>
      </c>
      <c r="AW7" s="2997" t="s">
        <v>208</v>
      </c>
      <c r="AX7" s="2997" t="s">
        <v>310</v>
      </c>
    </row>
    <row r="8" spans="2:50" s="1" customFormat="1" ht="54" customHeight="1">
      <c r="B8" s="2994" t="s">
        <v>78</v>
      </c>
      <c r="C8" s="2995" t="s">
        <v>79</v>
      </c>
      <c r="D8" s="2996" t="s">
        <v>63</v>
      </c>
      <c r="E8" s="2996" t="s">
        <v>62</v>
      </c>
      <c r="G8" s="3008" t="s">
        <v>67</v>
      </c>
      <c r="H8" s="3008" t="s">
        <v>68</v>
      </c>
      <c r="I8" s="3008" t="s">
        <v>69</v>
      </c>
      <c r="J8" s="3008" t="s">
        <v>136</v>
      </c>
      <c r="K8" s="3008" t="s">
        <v>98</v>
      </c>
      <c r="L8" s="3008" t="s">
        <v>208</v>
      </c>
      <c r="M8" s="3008" t="s">
        <v>310</v>
      </c>
      <c r="N8" s="3067" t="s">
        <v>64</v>
      </c>
      <c r="O8" s="3009" t="s">
        <v>65</v>
      </c>
      <c r="P8" s="3010" t="s">
        <v>66</v>
      </c>
      <c r="Q8" s="3011" t="s">
        <v>133</v>
      </c>
      <c r="R8" s="3001" t="s">
        <v>95</v>
      </c>
      <c r="S8" s="3002" t="s">
        <v>206</v>
      </c>
      <c r="T8" s="3003" t="s">
        <v>309</v>
      </c>
      <c r="V8" s="3008" t="s">
        <v>72</v>
      </c>
      <c r="W8" s="3008" t="s">
        <v>73</v>
      </c>
      <c r="X8" s="3008" t="s">
        <v>33</v>
      </c>
      <c r="Y8" s="3008" t="s">
        <v>136</v>
      </c>
      <c r="Z8" s="3008" t="s">
        <v>98</v>
      </c>
      <c r="AA8" s="3008" t="s">
        <v>208</v>
      </c>
      <c r="AB8" s="3008" t="s">
        <v>310</v>
      </c>
      <c r="AC8" s="3074" t="s">
        <v>70</v>
      </c>
      <c r="AD8" s="3012" t="s">
        <v>71</v>
      </c>
      <c r="AE8" s="3013" t="s">
        <v>31</v>
      </c>
      <c r="AF8" s="3000" t="s">
        <v>133</v>
      </c>
      <c r="AG8" s="3001" t="s">
        <v>95</v>
      </c>
      <c r="AH8" s="3002" t="s">
        <v>206</v>
      </c>
      <c r="AI8" s="3003" t="s">
        <v>309</v>
      </c>
      <c r="AK8" s="3073" t="s">
        <v>30</v>
      </c>
      <c r="AL8" s="3014" t="s">
        <v>74</v>
      </c>
      <c r="AM8" s="3015" t="s">
        <v>75</v>
      </c>
      <c r="AN8" s="3000" t="s">
        <v>133</v>
      </c>
      <c r="AO8" s="3001" t="s">
        <v>95</v>
      </c>
      <c r="AP8" s="3002" t="s">
        <v>206</v>
      </c>
      <c r="AQ8" s="3003" t="s">
        <v>309</v>
      </c>
      <c r="AR8" s="3008" t="s">
        <v>32</v>
      </c>
      <c r="AS8" s="3008" t="s">
        <v>76</v>
      </c>
      <c r="AT8" s="3008" t="s">
        <v>77</v>
      </c>
      <c r="AU8" s="3008" t="s">
        <v>136</v>
      </c>
      <c r="AV8" s="3008" t="s">
        <v>98</v>
      </c>
      <c r="AW8" s="3008" t="s">
        <v>208</v>
      </c>
      <c r="AX8" s="3008" t="s">
        <v>310</v>
      </c>
    </row>
    <row r="9" spans="2:50" s="1" customFormat="1" ht="54" customHeight="1">
      <c r="B9" s="2994" t="s">
        <v>100</v>
      </c>
      <c r="C9" s="2995" t="s">
        <v>101</v>
      </c>
      <c r="D9" s="2996" t="s">
        <v>81</v>
      </c>
      <c r="E9" s="2996" t="s">
        <v>80</v>
      </c>
      <c r="G9" s="2997" t="s">
        <v>85</v>
      </c>
      <c r="H9" s="2997" t="s">
        <v>86</v>
      </c>
      <c r="I9" s="2997" t="s">
        <v>87</v>
      </c>
      <c r="J9" s="2997" t="s">
        <v>136</v>
      </c>
      <c r="K9" s="2997" t="s">
        <v>98</v>
      </c>
      <c r="L9" s="2997" t="s">
        <v>208</v>
      </c>
      <c r="M9" s="2997" t="s">
        <v>310</v>
      </c>
      <c r="N9" s="3068" t="s">
        <v>82</v>
      </c>
      <c r="O9" s="3016" t="s">
        <v>83</v>
      </c>
      <c r="P9" s="3017" t="s">
        <v>84</v>
      </c>
      <c r="Q9" s="3000" t="s">
        <v>133</v>
      </c>
      <c r="R9" s="3001" t="s">
        <v>95</v>
      </c>
      <c r="S9" s="3002" t="s">
        <v>206</v>
      </c>
      <c r="T9" s="3003" t="s">
        <v>309</v>
      </c>
      <c r="V9" s="2997" t="s">
        <v>91</v>
      </c>
      <c r="W9" s="2997" t="s">
        <v>92</v>
      </c>
      <c r="X9" s="2997" t="s">
        <v>93</v>
      </c>
      <c r="Y9" s="2997" t="s">
        <v>136</v>
      </c>
      <c r="Z9" s="2997" t="s">
        <v>98</v>
      </c>
      <c r="AA9" s="2997" t="s">
        <v>208</v>
      </c>
      <c r="AB9" s="2997" t="s">
        <v>310</v>
      </c>
      <c r="AC9" s="3078" t="s">
        <v>88</v>
      </c>
      <c r="AD9" s="3018" t="s">
        <v>89</v>
      </c>
      <c r="AE9" s="3019" t="s">
        <v>90</v>
      </c>
      <c r="AF9" s="3000" t="s">
        <v>133</v>
      </c>
      <c r="AG9" s="3001" t="s">
        <v>95</v>
      </c>
      <c r="AH9" s="3002" t="s">
        <v>206</v>
      </c>
      <c r="AI9" s="3003" t="s">
        <v>309</v>
      </c>
      <c r="AK9" s="3088" t="s">
        <v>94</v>
      </c>
      <c r="AL9" s="3001" t="s">
        <v>95</v>
      </c>
      <c r="AM9" s="3020" t="s">
        <v>96</v>
      </c>
      <c r="AN9" s="3000" t="s">
        <v>133</v>
      </c>
      <c r="AO9" s="3001" t="s">
        <v>95</v>
      </c>
      <c r="AP9" s="3002" t="s">
        <v>206</v>
      </c>
      <c r="AQ9" s="3003" t="s">
        <v>309</v>
      </c>
      <c r="AR9" s="2997" t="s">
        <v>97</v>
      </c>
      <c r="AS9" s="2997" t="s">
        <v>98</v>
      </c>
      <c r="AT9" s="2997" t="s">
        <v>99</v>
      </c>
      <c r="AU9" s="2997" t="s">
        <v>136</v>
      </c>
      <c r="AV9" s="2997" t="s">
        <v>98</v>
      </c>
      <c r="AW9" s="2997" t="s">
        <v>208</v>
      </c>
      <c r="AX9" s="2997" t="s">
        <v>310</v>
      </c>
    </row>
    <row r="10" spans="2:50" s="1" customFormat="1" ht="54" customHeight="1">
      <c r="B10" s="2994" t="s">
        <v>122</v>
      </c>
      <c r="C10" s="2995" t="s">
        <v>123</v>
      </c>
      <c r="D10" s="2996" t="s">
        <v>103</v>
      </c>
      <c r="E10" s="2996" t="s">
        <v>102</v>
      </c>
      <c r="G10" s="3008" t="s">
        <v>107</v>
      </c>
      <c r="H10" s="3008" t="s">
        <v>108</v>
      </c>
      <c r="I10" s="3008" t="s">
        <v>109</v>
      </c>
      <c r="J10" s="3008" t="s">
        <v>136</v>
      </c>
      <c r="K10" s="3008" t="s">
        <v>98</v>
      </c>
      <c r="L10" s="3008" t="s">
        <v>208</v>
      </c>
      <c r="M10" s="3008" t="s">
        <v>310</v>
      </c>
      <c r="N10" s="3069" t="s">
        <v>104</v>
      </c>
      <c r="O10" s="3021" t="s">
        <v>105</v>
      </c>
      <c r="P10" s="3022" t="s">
        <v>106</v>
      </c>
      <c r="Q10" s="3000" t="s">
        <v>133</v>
      </c>
      <c r="R10" s="3001" t="s">
        <v>95</v>
      </c>
      <c r="S10" s="3002" t="s">
        <v>206</v>
      </c>
      <c r="T10" s="3003" t="s">
        <v>309</v>
      </c>
      <c r="V10" s="3008" t="s">
        <v>113</v>
      </c>
      <c r="W10" s="3008" t="s">
        <v>114</v>
      </c>
      <c r="X10" s="3008" t="s">
        <v>115</v>
      </c>
      <c r="Y10" s="3008" t="s">
        <v>136</v>
      </c>
      <c r="Z10" s="3008" t="s">
        <v>98</v>
      </c>
      <c r="AA10" s="3008" t="s">
        <v>208</v>
      </c>
      <c r="AB10" s="3008" t="s">
        <v>310</v>
      </c>
      <c r="AC10" s="3079" t="s">
        <v>110</v>
      </c>
      <c r="AD10" s="3023" t="s">
        <v>111</v>
      </c>
      <c r="AE10" s="3024" t="s">
        <v>112</v>
      </c>
      <c r="AF10" s="3000" t="s">
        <v>133</v>
      </c>
      <c r="AG10" s="3001" t="s">
        <v>95</v>
      </c>
      <c r="AH10" s="3002" t="s">
        <v>206</v>
      </c>
      <c r="AI10" s="3003" t="s">
        <v>309</v>
      </c>
      <c r="AK10" s="3089" t="s">
        <v>116</v>
      </c>
      <c r="AL10" s="3025" t="s">
        <v>117</v>
      </c>
      <c r="AM10" s="3026" t="s">
        <v>118</v>
      </c>
      <c r="AN10" s="3000" t="s">
        <v>133</v>
      </c>
      <c r="AO10" s="3001" t="s">
        <v>95</v>
      </c>
      <c r="AP10" s="3002" t="s">
        <v>206</v>
      </c>
      <c r="AQ10" s="3003" t="s">
        <v>309</v>
      </c>
      <c r="AR10" s="3008" t="s">
        <v>119</v>
      </c>
      <c r="AS10" s="3008" t="s">
        <v>120</v>
      </c>
      <c r="AT10" s="3008" t="s">
        <v>121</v>
      </c>
      <c r="AU10" s="3008" t="s">
        <v>136</v>
      </c>
      <c r="AV10" s="3008" t="s">
        <v>98</v>
      </c>
      <c r="AW10" s="3008" t="s">
        <v>208</v>
      </c>
      <c r="AX10" s="3008" t="s">
        <v>310</v>
      </c>
    </row>
    <row r="11" spans="2:50" s="1" customFormat="1" ht="54" customHeight="1">
      <c r="B11" s="2994" t="s">
        <v>138</v>
      </c>
      <c r="C11" s="2995" t="s">
        <v>139</v>
      </c>
      <c r="D11" s="2996" t="s">
        <v>125</v>
      </c>
      <c r="E11" s="2996" t="s">
        <v>124</v>
      </c>
      <c r="G11" s="2997" t="s">
        <v>35</v>
      </c>
      <c r="H11" s="2997" t="s">
        <v>127</v>
      </c>
      <c r="I11" s="2997" t="s">
        <v>29</v>
      </c>
      <c r="J11" s="2997" t="s">
        <v>136</v>
      </c>
      <c r="K11" s="2997" t="s">
        <v>98</v>
      </c>
      <c r="L11" s="2997" t="s">
        <v>208</v>
      </c>
      <c r="M11" s="2997" t="s">
        <v>310</v>
      </c>
      <c r="N11" s="3070" t="s">
        <v>34</v>
      </c>
      <c r="O11" s="3027" t="s">
        <v>126</v>
      </c>
      <c r="P11" s="3028" t="s">
        <v>27</v>
      </c>
      <c r="Q11" s="3000" t="s">
        <v>133</v>
      </c>
      <c r="R11" s="3001" t="s">
        <v>95</v>
      </c>
      <c r="S11" s="3002" t="s">
        <v>206</v>
      </c>
      <c r="T11" s="3003" t="s">
        <v>309</v>
      </c>
      <c r="V11" s="2997" t="s">
        <v>130</v>
      </c>
      <c r="W11" s="2997" t="s">
        <v>131</v>
      </c>
      <c r="X11" s="2997" t="s">
        <v>33</v>
      </c>
      <c r="Y11" s="2997" t="s">
        <v>136</v>
      </c>
      <c r="Z11" s="2997" t="s">
        <v>98</v>
      </c>
      <c r="AA11" s="2997" t="s">
        <v>208</v>
      </c>
      <c r="AB11" s="2997" t="s">
        <v>310</v>
      </c>
      <c r="AC11" s="3080" t="s">
        <v>128</v>
      </c>
      <c r="AD11" s="3029" t="s">
        <v>129</v>
      </c>
      <c r="AE11" s="3013" t="s">
        <v>31</v>
      </c>
      <c r="AF11" s="3000" t="s">
        <v>133</v>
      </c>
      <c r="AG11" s="3001" t="s">
        <v>95</v>
      </c>
      <c r="AH11" s="3002" t="s">
        <v>206</v>
      </c>
      <c r="AI11" s="3003" t="s">
        <v>309</v>
      </c>
      <c r="AK11" s="3090" t="s">
        <v>132</v>
      </c>
      <c r="AL11" s="3000" t="s">
        <v>133</v>
      </c>
      <c r="AM11" s="3030" t="s">
        <v>134</v>
      </c>
      <c r="AN11" s="3000" t="s">
        <v>133</v>
      </c>
      <c r="AO11" s="3001" t="s">
        <v>95</v>
      </c>
      <c r="AP11" s="3002" t="s">
        <v>206</v>
      </c>
      <c r="AQ11" s="3003" t="s">
        <v>309</v>
      </c>
      <c r="AR11" s="2997" t="s">
        <v>135</v>
      </c>
      <c r="AS11" s="2997" t="s">
        <v>136</v>
      </c>
      <c r="AT11" s="2997" t="s">
        <v>137</v>
      </c>
      <c r="AU11" s="2997" t="s">
        <v>136</v>
      </c>
      <c r="AV11" s="2997" t="s">
        <v>98</v>
      </c>
      <c r="AW11" s="2997" t="s">
        <v>208</v>
      </c>
      <c r="AX11" s="2997" t="s">
        <v>310</v>
      </c>
    </row>
    <row r="12" spans="2:50" s="1" customFormat="1" ht="54" customHeight="1">
      <c r="B12" s="2994" t="s">
        <v>158</v>
      </c>
      <c r="C12" s="2995" t="s">
        <v>159</v>
      </c>
      <c r="D12" s="2996" t="s">
        <v>141</v>
      </c>
      <c r="E12" s="2996" t="s">
        <v>140</v>
      </c>
      <c r="G12" s="3008" t="s">
        <v>145</v>
      </c>
      <c r="H12" s="3008" t="s">
        <v>146</v>
      </c>
      <c r="I12" s="3008" t="s">
        <v>147</v>
      </c>
      <c r="J12" s="3008" t="s">
        <v>136</v>
      </c>
      <c r="K12" s="3008" t="s">
        <v>98</v>
      </c>
      <c r="L12" s="3008" t="s">
        <v>208</v>
      </c>
      <c r="M12" s="3008" t="s">
        <v>310</v>
      </c>
      <c r="N12" s="3071" t="s">
        <v>142</v>
      </c>
      <c r="O12" s="3031" t="s">
        <v>143</v>
      </c>
      <c r="P12" s="3032" t="s">
        <v>144</v>
      </c>
      <c r="Q12" s="3000" t="s">
        <v>133</v>
      </c>
      <c r="R12" s="3001" t="s">
        <v>95</v>
      </c>
      <c r="S12" s="3002" t="s">
        <v>206</v>
      </c>
      <c r="T12" s="3003" t="s">
        <v>309</v>
      </c>
      <c r="V12" s="3008" t="s">
        <v>25</v>
      </c>
      <c r="W12" s="3008" t="s">
        <v>150</v>
      </c>
      <c r="X12" s="3008" t="s">
        <v>151</v>
      </c>
      <c r="Y12" s="3008" t="s">
        <v>136</v>
      </c>
      <c r="Z12" s="3008" t="s">
        <v>98</v>
      </c>
      <c r="AA12" s="3008" t="s">
        <v>208</v>
      </c>
      <c r="AB12" s="3008" t="s">
        <v>310</v>
      </c>
      <c r="AC12" s="3081" t="s">
        <v>24</v>
      </c>
      <c r="AD12" s="3033" t="s">
        <v>148</v>
      </c>
      <c r="AE12" s="3034" t="s">
        <v>149</v>
      </c>
      <c r="AF12" s="3000" t="s">
        <v>133</v>
      </c>
      <c r="AG12" s="3001" t="s">
        <v>95</v>
      </c>
      <c r="AH12" s="3002" t="s">
        <v>206</v>
      </c>
      <c r="AI12" s="3003" t="s">
        <v>309</v>
      </c>
      <c r="AK12" s="3091" t="s">
        <v>152</v>
      </c>
      <c r="AL12" s="3035" t="s">
        <v>153</v>
      </c>
      <c r="AM12" s="3036" t="s">
        <v>154</v>
      </c>
      <c r="AN12" s="3000" t="s">
        <v>133</v>
      </c>
      <c r="AO12" s="3001" t="s">
        <v>95</v>
      </c>
      <c r="AP12" s="3002" t="s">
        <v>206</v>
      </c>
      <c r="AQ12" s="3003" t="s">
        <v>309</v>
      </c>
      <c r="AR12" s="3008" t="s">
        <v>155</v>
      </c>
      <c r="AS12" s="3008" t="s">
        <v>156</v>
      </c>
      <c r="AT12" s="3008" t="s">
        <v>157</v>
      </c>
      <c r="AU12" s="3008" t="s">
        <v>136</v>
      </c>
      <c r="AV12" s="3008" t="s">
        <v>98</v>
      </c>
      <c r="AW12" s="3008" t="s">
        <v>208</v>
      </c>
      <c r="AX12" s="3008" t="s">
        <v>310</v>
      </c>
    </row>
    <row r="13" spans="2:50" s="1" customFormat="1" ht="54" customHeight="1">
      <c r="B13" s="2994" t="s">
        <v>180</v>
      </c>
      <c r="C13" s="2995" t="s">
        <v>181</v>
      </c>
      <c r="D13" s="2996" t="s">
        <v>161</v>
      </c>
      <c r="E13" s="2996" t="s">
        <v>160</v>
      </c>
      <c r="G13" s="2997" t="s">
        <v>165</v>
      </c>
      <c r="H13" s="2997" t="s">
        <v>166</v>
      </c>
      <c r="I13" s="2997" t="s">
        <v>167</v>
      </c>
      <c r="J13" s="2997" t="s">
        <v>136</v>
      </c>
      <c r="K13" s="2997" t="s">
        <v>98</v>
      </c>
      <c r="L13" s="2997" t="s">
        <v>208</v>
      </c>
      <c r="M13" s="2997" t="s">
        <v>310</v>
      </c>
      <c r="N13" s="3072" t="s">
        <v>162</v>
      </c>
      <c r="O13" s="3037" t="s">
        <v>163</v>
      </c>
      <c r="P13" s="3038" t="s">
        <v>164</v>
      </c>
      <c r="Q13" s="3000" t="s">
        <v>133</v>
      </c>
      <c r="R13" s="3001" t="s">
        <v>95</v>
      </c>
      <c r="S13" s="3002" t="s">
        <v>206</v>
      </c>
      <c r="T13" s="3003" t="s">
        <v>309</v>
      </c>
      <c r="V13" s="2997" t="s">
        <v>171</v>
      </c>
      <c r="W13" s="2997" t="s">
        <v>172</v>
      </c>
      <c r="X13" s="2997" t="s">
        <v>173</v>
      </c>
      <c r="Y13" s="2997" t="s">
        <v>136</v>
      </c>
      <c r="Z13" s="2997" t="s">
        <v>98</v>
      </c>
      <c r="AA13" s="2997" t="s">
        <v>208</v>
      </c>
      <c r="AB13" s="2997" t="s">
        <v>310</v>
      </c>
      <c r="AC13" s="3082" t="s">
        <v>168</v>
      </c>
      <c r="AD13" s="3039" t="s">
        <v>169</v>
      </c>
      <c r="AE13" s="3040" t="s">
        <v>170</v>
      </c>
      <c r="AF13" s="3000" t="s">
        <v>133</v>
      </c>
      <c r="AG13" s="3001" t="s">
        <v>95</v>
      </c>
      <c r="AH13" s="3002" t="s">
        <v>206</v>
      </c>
      <c r="AI13" s="3003" t="s">
        <v>309</v>
      </c>
      <c r="AK13" s="3092" t="s">
        <v>174</v>
      </c>
      <c r="AL13" s="3041" t="s">
        <v>175</v>
      </c>
      <c r="AM13" s="3042" t="s">
        <v>176</v>
      </c>
      <c r="AN13" s="3000" t="s">
        <v>133</v>
      </c>
      <c r="AO13" s="3001" t="s">
        <v>95</v>
      </c>
      <c r="AP13" s="3002" t="s">
        <v>206</v>
      </c>
      <c r="AQ13" s="3003" t="s">
        <v>309</v>
      </c>
      <c r="AR13" s="2997" t="s">
        <v>177</v>
      </c>
      <c r="AS13" s="2997" t="s">
        <v>178</v>
      </c>
      <c r="AT13" s="2997" t="s">
        <v>179</v>
      </c>
      <c r="AU13" s="2997" t="s">
        <v>136</v>
      </c>
      <c r="AV13" s="2997" t="s">
        <v>98</v>
      </c>
      <c r="AW13" s="2997" t="s">
        <v>208</v>
      </c>
      <c r="AX13" s="2997" t="s">
        <v>310</v>
      </c>
    </row>
    <row r="14" spans="2:50" s="1" customFormat="1" ht="54" customHeight="1">
      <c r="B14" s="2994" t="s">
        <v>194</v>
      </c>
      <c r="C14" s="2995" t="s">
        <v>195</v>
      </c>
      <c r="D14" s="2996" t="s">
        <v>183</v>
      </c>
      <c r="E14" s="2996" t="s">
        <v>182</v>
      </c>
      <c r="G14" s="3008" t="s">
        <v>32</v>
      </c>
      <c r="H14" s="3008" t="s">
        <v>186</v>
      </c>
      <c r="I14" s="3008" t="s">
        <v>187</v>
      </c>
      <c r="J14" s="3008" t="s">
        <v>136</v>
      </c>
      <c r="K14" s="3008" t="s">
        <v>98</v>
      </c>
      <c r="L14" s="3008" t="s">
        <v>208</v>
      </c>
      <c r="M14" s="3008" t="s">
        <v>310</v>
      </c>
      <c r="N14" s="3073" t="s">
        <v>30</v>
      </c>
      <c r="O14" s="3043" t="s">
        <v>184</v>
      </c>
      <c r="P14" s="3044" t="s">
        <v>185</v>
      </c>
      <c r="Q14" s="3000" t="s">
        <v>133</v>
      </c>
      <c r="R14" s="3001" t="s">
        <v>95</v>
      </c>
      <c r="S14" s="3002" t="s">
        <v>206</v>
      </c>
      <c r="T14" s="3003" t="s">
        <v>309</v>
      </c>
      <c r="V14" s="3008" t="s">
        <v>35</v>
      </c>
      <c r="W14" s="3008" t="s">
        <v>189</v>
      </c>
      <c r="X14" s="3008" t="s">
        <v>187</v>
      </c>
      <c r="Y14" s="3008" t="s">
        <v>136</v>
      </c>
      <c r="Z14" s="3008" t="s">
        <v>98</v>
      </c>
      <c r="AA14" s="3008" t="s">
        <v>208</v>
      </c>
      <c r="AB14" s="3008" t="s">
        <v>310</v>
      </c>
      <c r="AC14" s="3070" t="s">
        <v>34</v>
      </c>
      <c r="AD14" s="3045" t="s">
        <v>188</v>
      </c>
      <c r="AE14" s="3044" t="s">
        <v>185</v>
      </c>
      <c r="AF14" s="3000" t="s">
        <v>133</v>
      </c>
      <c r="AG14" s="3001" t="s">
        <v>95</v>
      </c>
      <c r="AH14" s="3002" t="s">
        <v>206</v>
      </c>
      <c r="AI14" s="3003" t="s">
        <v>309</v>
      </c>
      <c r="AK14" s="3093" t="s">
        <v>190</v>
      </c>
      <c r="AL14" s="3046" t="s">
        <v>191</v>
      </c>
      <c r="AM14" s="3044" t="s">
        <v>185</v>
      </c>
      <c r="AN14" s="3000" t="s">
        <v>133</v>
      </c>
      <c r="AO14" s="3001" t="s">
        <v>95</v>
      </c>
      <c r="AP14" s="3002" t="s">
        <v>206</v>
      </c>
      <c r="AQ14" s="3003" t="s">
        <v>309</v>
      </c>
      <c r="AR14" s="3008" t="s">
        <v>192</v>
      </c>
      <c r="AS14" s="3008" t="s">
        <v>193</v>
      </c>
      <c r="AT14" s="3008" t="s">
        <v>187</v>
      </c>
      <c r="AU14" s="3008" t="s">
        <v>136</v>
      </c>
      <c r="AV14" s="3008" t="s">
        <v>98</v>
      </c>
      <c r="AW14" s="3008" t="s">
        <v>208</v>
      </c>
      <c r="AX14" s="3008" t="s">
        <v>310</v>
      </c>
    </row>
    <row r="15" spans="2:50" s="1" customFormat="1" ht="54" customHeight="1">
      <c r="B15" s="2994" t="s">
        <v>210</v>
      </c>
      <c r="C15" s="2995" t="s">
        <v>211</v>
      </c>
      <c r="D15" s="2996" t="s">
        <v>197</v>
      </c>
      <c r="E15" s="2996" t="s">
        <v>196</v>
      </c>
      <c r="G15" s="2997" t="s">
        <v>72</v>
      </c>
      <c r="H15" s="2997" t="s">
        <v>200</v>
      </c>
      <c r="I15" s="2997" t="s">
        <v>201</v>
      </c>
      <c r="J15" s="2997" t="s">
        <v>136</v>
      </c>
      <c r="K15" s="2997" t="s">
        <v>98</v>
      </c>
      <c r="L15" s="2997" t="s">
        <v>208</v>
      </c>
      <c r="M15" s="2997" t="s">
        <v>310</v>
      </c>
      <c r="N15" s="3074" t="s">
        <v>70</v>
      </c>
      <c r="O15" s="3047" t="s">
        <v>198</v>
      </c>
      <c r="P15" s="3048" t="s">
        <v>199</v>
      </c>
      <c r="Q15" s="3000" t="s">
        <v>133</v>
      </c>
      <c r="R15" s="3001" t="s">
        <v>95</v>
      </c>
      <c r="S15" s="3002" t="s">
        <v>206</v>
      </c>
      <c r="T15" s="3003" t="s">
        <v>309</v>
      </c>
      <c r="V15" s="2997" t="s">
        <v>32</v>
      </c>
      <c r="W15" s="2997" t="s">
        <v>204</v>
      </c>
      <c r="X15" s="2997" t="s">
        <v>205</v>
      </c>
      <c r="Y15" s="2997" t="s">
        <v>136</v>
      </c>
      <c r="Z15" s="2997" t="s">
        <v>98</v>
      </c>
      <c r="AA15" s="2997" t="s">
        <v>208</v>
      </c>
      <c r="AB15" s="2997" t="s">
        <v>310</v>
      </c>
      <c r="AC15" s="3073" t="s">
        <v>30</v>
      </c>
      <c r="AD15" s="3049" t="s">
        <v>202</v>
      </c>
      <c r="AE15" s="3050" t="s">
        <v>203</v>
      </c>
      <c r="AF15" s="3000" t="s">
        <v>133</v>
      </c>
      <c r="AG15" s="3001" t="s">
        <v>95</v>
      </c>
      <c r="AH15" s="3002" t="s">
        <v>206</v>
      </c>
      <c r="AI15" s="3003" t="s">
        <v>309</v>
      </c>
      <c r="AK15" s="3070" t="s">
        <v>34</v>
      </c>
      <c r="AL15" s="3002" t="s">
        <v>206</v>
      </c>
      <c r="AM15" s="3051" t="s">
        <v>207</v>
      </c>
      <c r="AN15" s="3000" t="s">
        <v>133</v>
      </c>
      <c r="AO15" s="3001" t="s">
        <v>95</v>
      </c>
      <c r="AP15" s="3002" t="s">
        <v>206</v>
      </c>
      <c r="AQ15" s="3003" t="s">
        <v>309</v>
      </c>
      <c r="AR15" s="2997" t="s">
        <v>35</v>
      </c>
      <c r="AS15" s="2997" t="s">
        <v>208</v>
      </c>
      <c r="AT15" s="2997" t="s">
        <v>209</v>
      </c>
      <c r="AU15" s="2997" t="s">
        <v>136</v>
      </c>
      <c r="AV15" s="2997" t="s">
        <v>98</v>
      </c>
      <c r="AW15" s="2997" t="s">
        <v>208</v>
      </c>
      <c r="AX15" s="2997" t="s">
        <v>310</v>
      </c>
    </row>
    <row r="16" spans="2:50" s="1" customFormat="1" ht="54" customHeight="1">
      <c r="B16" s="2994" t="s">
        <v>228</v>
      </c>
      <c r="C16" s="2995" t="s">
        <v>229</v>
      </c>
      <c r="D16" s="2996" t="s">
        <v>213</v>
      </c>
      <c r="E16" s="2996" t="s">
        <v>212</v>
      </c>
      <c r="G16" s="3008" t="s">
        <v>217</v>
      </c>
      <c r="H16" s="3008" t="s">
        <v>218</v>
      </c>
      <c r="I16" s="3008" t="s">
        <v>219</v>
      </c>
      <c r="J16" s="3008" t="s">
        <v>136</v>
      </c>
      <c r="K16" s="3008" t="s">
        <v>98</v>
      </c>
      <c r="L16" s="3008" t="s">
        <v>208</v>
      </c>
      <c r="M16" s="3008" t="s">
        <v>310</v>
      </c>
      <c r="N16" s="3075" t="s">
        <v>214</v>
      </c>
      <c r="O16" s="3052" t="s">
        <v>215</v>
      </c>
      <c r="P16" s="3053" t="s">
        <v>216</v>
      </c>
      <c r="Q16" s="3000" t="s">
        <v>133</v>
      </c>
      <c r="R16" s="3001" t="s">
        <v>95</v>
      </c>
      <c r="S16" s="3002" t="s">
        <v>206</v>
      </c>
      <c r="T16" s="3003" t="s">
        <v>309</v>
      </c>
      <c r="V16" s="3008" t="s">
        <v>222</v>
      </c>
      <c r="W16" s="3008" t="s">
        <v>28</v>
      </c>
      <c r="X16" s="3008" t="s">
        <v>223</v>
      </c>
      <c r="Y16" s="3008" t="s">
        <v>136</v>
      </c>
      <c r="Z16" s="3008" t="s">
        <v>98</v>
      </c>
      <c r="AA16" s="3008" t="s">
        <v>208</v>
      </c>
      <c r="AB16" s="3008" t="s">
        <v>310</v>
      </c>
      <c r="AC16" s="3083" t="s">
        <v>220</v>
      </c>
      <c r="AD16" s="3054" t="s">
        <v>26</v>
      </c>
      <c r="AE16" s="3055" t="s">
        <v>221</v>
      </c>
      <c r="AF16" s="3000" t="s">
        <v>133</v>
      </c>
      <c r="AG16" s="3001" t="s">
        <v>95</v>
      </c>
      <c r="AH16" s="3002" t="s">
        <v>206</v>
      </c>
      <c r="AI16" s="3003" t="s">
        <v>309</v>
      </c>
      <c r="AK16" s="3094" t="s">
        <v>224</v>
      </c>
      <c r="AL16" s="3056" t="s">
        <v>225</v>
      </c>
      <c r="AM16" s="3030" t="s">
        <v>134</v>
      </c>
      <c r="AN16" s="3000" t="s">
        <v>133</v>
      </c>
      <c r="AO16" s="3001" t="s">
        <v>95</v>
      </c>
      <c r="AP16" s="3002" t="s">
        <v>206</v>
      </c>
      <c r="AQ16" s="3003" t="s">
        <v>309</v>
      </c>
      <c r="AR16" s="3008" t="s">
        <v>226</v>
      </c>
      <c r="AS16" s="3008" t="s">
        <v>227</v>
      </c>
      <c r="AT16" s="3008" t="s">
        <v>137</v>
      </c>
      <c r="AU16" s="3008" t="s">
        <v>136</v>
      </c>
      <c r="AV16" s="3008" t="s">
        <v>98</v>
      </c>
      <c r="AW16" s="3008" t="s">
        <v>208</v>
      </c>
      <c r="AX16" s="3008" t="s">
        <v>310</v>
      </c>
    </row>
    <row r="17" spans="2:50" s="1" customFormat="1" ht="54" customHeight="1">
      <c r="B17" s="2994" t="s">
        <v>248</v>
      </c>
      <c r="C17" s="2995" t="s">
        <v>249</v>
      </c>
      <c r="D17" s="2996" t="s">
        <v>231</v>
      </c>
      <c r="E17" s="2996" t="s">
        <v>230</v>
      </c>
      <c r="G17" s="2997" t="s">
        <v>235</v>
      </c>
      <c r="H17" s="2997" t="s">
        <v>236</v>
      </c>
      <c r="I17" s="2997" t="s">
        <v>237</v>
      </c>
      <c r="J17" s="2997" t="s">
        <v>136</v>
      </c>
      <c r="K17" s="2997" t="s">
        <v>98</v>
      </c>
      <c r="L17" s="2997" t="s">
        <v>208</v>
      </c>
      <c r="M17" s="2997" t="s">
        <v>310</v>
      </c>
      <c r="N17" s="3076" t="s">
        <v>232</v>
      </c>
      <c r="O17" s="3057" t="s">
        <v>233</v>
      </c>
      <c r="P17" s="3058" t="s">
        <v>234</v>
      </c>
      <c r="Q17" s="3000" t="s">
        <v>133</v>
      </c>
      <c r="R17" s="3001" t="s">
        <v>95</v>
      </c>
      <c r="S17" s="3002" t="s">
        <v>206</v>
      </c>
      <c r="T17" s="3003" t="s">
        <v>309</v>
      </c>
      <c r="V17" s="2997" t="s">
        <v>23</v>
      </c>
      <c r="W17" s="2997" t="s">
        <v>240</v>
      </c>
      <c r="X17" s="2997" t="s">
        <v>241</v>
      </c>
      <c r="Y17" s="2997" t="s">
        <v>136</v>
      </c>
      <c r="Z17" s="2997" t="s">
        <v>98</v>
      </c>
      <c r="AA17" s="2997" t="s">
        <v>208</v>
      </c>
      <c r="AB17" s="2997" t="s">
        <v>310</v>
      </c>
      <c r="AC17" s="3084" t="s">
        <v>22</v>
      </c>
      <c r="AD17" s="3059" t="s">
        <v>238</v>
      </c>
      <c r="AE17" s="3060" t="s">
        <v>239</v>
      </c>
      <c r="AF17" s="3000" t="s">
        <v>133</v>
      </c>
      <c r="AG17" s="3001" t="s">
        <v>95</v>
      </c>
      <c r="AH17" s="3002" t="s">
        <v>206</v>
      </c>
      <c r="AI17" s="3003" t="s">
        <v>309</v>
      </c>
      <c r="AK17" s="3095" t="s">
        <v>242</v>
      </c>
      <c r="AL17" s="3061" t="s">
        <v>243</v>
      </c>
      <c r="AM17" s="3062" t="s">
        <v>244</v>
      </c>
      <c r="AN17" s="3000" t="s">
        <v>133</v>
      </c>
      <c r="AO17" s="3001" t="s">
        <v>95</v>
      </c>
      <c r="AP17" s="3002" t="s">
        <v>206</v>
      </c>
      <c r="AQ17" s="3003" t="s">
        <v>309</v>
      </c>
      <c r="AR17" s="2997" t="s">
        <v>245</v>
      </c>
      <c r="AS17" s="2997" t="s">
        <v>246</v>
      </c>
      <c r="AT17" s="2997" t="s">
        <v>247</v>
      </c>
      <c r="AU17" s="2997" t="s">
        <v>136</v>
      </c>
      <c r="AV17" s="2997" t="s">
        <v>98</v>
      </c>
      <c r="AW17" s="2997" t="s">
        <v>208</v>
      </c>
      <c r="AX17" s="2997" t="s">
        <v>310</v>
      </c>
    </row>
    <row r="18" spans="2:50" s="1" customFormat="1" ht="54" customHeight="1">
      <c r="B18" s="2994" t="s">
        <v>262</v>
      </c>
      <c r="C18" s="2995" t="s">
        <v>263</v>
      </c>
      <c r="D18" s="2996" t="s">
        <v>251</v>
      </c>
      <c r="E18" s="2996" t="s">
        <v>250</v>
      </c>
      <c r="G18" s="3008" t="s">
        <v>32</v>
      </c>
      <c r="H18" s="3008" t="s">
        <v>67</v>
      </c>
      <c r="I18" s="3008" t="s">
        <v>253</v>
      </c>
      <c r="J18" s="3008" t="s">
        <v>136</v>
      </c>
      <c r="K18" s="3008" t="s">
        <v>98</v>
      </c>
      <c r="L18" s="3008" t="s">
        <v>208</v>
      </c>
      <c r="M18" s="3008" t="s">
        <v>310</v>
      </c>
      <c r="N18" s="3073" t="s">
        <v>30</v>
      </c>
      <c r="O18" s="3067" t="s">
        <v>64</v>
      </c>
      <c r="P18" s="3063" t="s">
        <v>252</v>
      </c>
      <c r="Q18" s="3000" t="s">
        <v>133</v>
      </c>
      <c r="R18" s="3001" t="s">
        <v>95</v>
      </c>
      <c r="S18" s="3002" t="s">
        <v>206</v>
      </c>
      <c r="T18" s="3003" t="s">
        <v>309</v>
      </c>
      <c r="V18" s="3008" t="s">
        <v>256</v>
      </c>
      <c r="W18" s="3008" t="s">
        <v>257</v>
      </c>
      <c r="X18" s="3008" t="s">
        <v>59</v>
      </c>
      <c r="Y18" s="3008" t="s">
        <v>136</v>
      </c>
      <c r="Z18" s="3008" t="s">
        <v>98</v>
      </c>
      <c r="AA18" s="3008" t="s">
        <v>208</v>
      </c>
      <c r="AB18" s="3008" t="s">
        <v>310</v>
      </c>
      <c r="AC18" s="3085" t="s">
        <v>254</v>
      </c>
      <c r="AD18" s="3086" t="s">
        <v>255</v>
      </c>
      <c r="AE18" s="3007" t="s">
        <v>56</v>
      </c>
      <c r="AF18" s="3000" t="s">
        <v>133</v>
      </c>
      <c r="AG18" s="3001" t="s">
        <v>95</v>
      </c>
      <c r="AH18" s="3002" t="s">
        <v>206</v>
      </c>
      <c r="AI18" s="3003" t="s">
        <v>309</v>
      </c>
      <c r="AK18" s="3085" t="s">
        <v>254</v>
      </c>
      <c r="AL18" s="3064" t="s">
        <v>258</v>
      </c>
      <c r="AM18" s="3065" t="s">
        <v>259</v>
      </c>
      <c r="AN18" s="3000" t="s">
        <v>133</v>
      </c>
      <c r="AO18" s="3001" t="s">
        <v>95</v>
      </c>
      <c r="AP18" s="3002" t="s">
        <v>206</v>
      </c>
      <c r="AQ18" s="3003" t="s">
        <v>309</v>
      </c>
      <c r="AR18" s="3008" t="s">
        <v>256</v>
      </c>
      <c r="AS18" s="3008" t="s">
        <v>260</v>
      </c>
      <c r="AT18" s="3008" t="s">
        <v>261</v>
      </c>
      <c r="AU18" s="3008" t="s">
        <v>136</v>
      </c>
      <c r="AV18" s="3008" t="s">
        <v>98</v>
      </c>
      <c r="AW18" s="3008" t="s">
        <v>208</v>
      </c>
      <c r="AX18" s="3008" t="s">
        <v>310</v>
      </c>
    </row>
    <row r="19" spans="2:50" ht="18.75" customHeight="1"/>
    <row r="20" spans="2:50" ht="18.75">
      <c r="B20" s="82" t="s">
        <v>311</v>
      </c>
      <c r="C20" s="82"/>
      <c r="D20" s="82"/>
      <c r="E20" s="82"/>
    </row>
    <row r="21" spans="2:50" ht="15.75">
      <c r="B21" s="100" t="s">
        <v>312</v>
      </c>
      <c r="C21" s="94" t="s">
        <v>313</v>
      </c>
      <c r="D21" s="1"/>
      <c r="E21" s="1"/>
    </row>
    <row r="22" spans="2:50" ht="15.75">
      <c r="B22" s="100" t="s">
        <v>314</v>
      </c>
      <c r="C22" s="95" t="s">
        <v>315</v>
      </c>
      <c r="D22" s="90"/>
      <c r="E22" s="90"/>
    </row>
    <row r="23" spans="2:50" ht="15.75">
      <c r="B23" s="100" t="s">
        <v>316</v>
      </c>
      <c r="C23" s="96" t="s">
        <v>317</v>
      </c>
      <c r="D23" s="91"/>
      <c r="E23" s="91"/>
    </row>
    <row r="24" spans="2:50" ht="15.75">
      <c r="B24" s="100" t="s">
        <v>318</v>
      </c>
      <c r="C24" s="97" t="s">
        <v>319</v>
      </c>
      <c r="D24" s="92"/>
      <c r="E24" s="92"/>
    </row>
    <row r="25" spans="2:50" ht="15.75">
      <c r="B25" s="100" t="s">
        <v>320</v>
      </c>
      <c r="C25" s="98" t="s">
        <v>321</v>
      </c>
      <c r="D25" s="93"/>
      <c r="E25" s="93"/>
    </row>
    <row r="26" spans="2:50" ht="15.75">
      <c r="B26" s="101" t="s">
        <v>322</v>
      </c>
      <c r="C26" s="99" t="s">
        <v>323</v>
      </c>
      <c r="D26" s="1"/>
      <c r="E26" s="1"/>
    </row>
    <row r="27" spans="2:50" ht="15.75">
      <c r="B27" s="101" t="s">
        <v>324</v>
      </c>
      <c r="C27" s="99" t="s">
        <v>325</v>
      </c>
      <c r="D27" s="1"/>
      <c r="E27" s="1"/>
    </row>
    <row r="28" spans="2:50" ht="15.75">
      <c r="B28" s="101" t="s">
        <v>326</v>
      </c>
      <c r="C28" s="99" t="s">
        <v>327</v>
      </c>
      <c r="D28" s="1"/>
      <c r="E28" s="1"/>
    </row>
    <row r="29" spans="2:50" ht="15.75">
      <c r="B29" s="101" t="s">
        <v>328</v>
      </c>
      <c r="C29" s="99" t="s">
        <v>329</v>
      </c>
      <c r="D29" s="1"/>
      <c r="E29" s="1"/>
    </row>
    <row r="30" spans="2:50" ht="15.75">
      <c r="B30" s="101" t="s">
        <v>330</v>
      </c>
      <c r="C30" s="99" t="s">
        <v>331</v>
      </c>
      <c r="D30" s="1"/>
      <c r="E30" s="1"/>
    </row>
    <row r="31" spans="2:50" ht="15.75">
      <c r="B31" s="101" t="s">
        <v>332</v>
      </c>
      <c r="C31" s="83" t="s">
        <v>333</v>
      </c>
      <c r="D31" s="1"/>
      <c r="E31" s="1"/>
    </row>
    <row r="32" spans="2:50">
      <c r="B32" s="1"/>
      <c r="C32" s="1"/>
      <c r="D32" s="1"/>
      <c r="E32" s="1"/>
    </row>
    <row r="33" spans="2:5">
      <c r="B33" s="1"/>
      <c r="C33" s="1"/>
      <c r="D33" s="1"/>
      <c r="E33" s="1"/>
    </row>
    <row r="34" spans="2:5">
      <c r="B34" s="51"/>
      <c r="C34" s="1"/>
      <c r="D34" s="1"/>
      <c r="E34" s="1"/>
    </row>
    <row r="35" spans="2:5">
      <c r="B35" s="71"/>
      <c r="C35" s="1"/>
      <c r="D35" s="1"/>
      <c r="E35" s="1"/>
    </row>
    <row r="36" spans="2:5">
      <c r="B36" s="52"/>
      <c r="C36" s="1"/>
      <c r="D36" s="1"/>
      <c r="E36" s="1"/>
    </row>
    <row r="37" spans="2:5">
      <c r="B37" s="38"/>
      <c r="C37" s="1"/>
      <c r="D37" s="1"/>
      <c r="E37" s="1"/>
    </row>
    <row r="38" spans="2:5">
      <c r="B38" s="37"/>
      <c r="C38" s="1"/>
      <c r="D38" s="1"/>
      <c r="E38" s="1"/>
    </row>
    <row r="39" spans="2:5">
      <c r="B39" s="58"/>
      <c r="C39" s="1"/>
      <c r="D39" s="1"/>
      <c r="E39" s="1"/>
    </row>
    <row r="40" spans="2:5">
      <c r="B40" s="21"/>
      <c r="C40" s="1"/>
      <c r="D40" s="1"/>
      <c r="E40" s="1"/>
    </row>
    <row r="41" spans="2:5">
      <c r="B41" s="24"/>
      <c r="C41" s="1"/>
      <c r="D41" s="1"/>
      <c r="E41" s="1"/>
    </row>
    <row r="42" spans="2:5">
      <c r="B42" s="74"/>
      <c r="C42" s="1"/>
      <c r="D42" s="1"/>
      <c r="E42" s="1"/>
    </row>
    <row r="43" spans="2:5">
      <c r="B43" s="70"/>
      <c r="C43" s="1"/>
      <c r="D43" s="1"/>
      <c r="E43" s="1"/>
    </row>
    <row r="44" spans="2:5">
      <c r="B44" s="48"/>
      <c r="C44" s="1"/>
      <c r="D44" s="1"/>
      <c r="E44" s="1"/>
    </row>
    <row r="45" spans="2:5">
      <c r="B45" s="22"/>
      <c r="C45" s="1"/>
      <c r="D45" s="1"/>
      <c r="E45" s="1"/>
    </row>
    <row r="46" spans="2:5">
      <c r="B46" s="46"/>
      <c r="C46" s="1"/>
      <c r="D46" s="1"/>
      <c r="E46" s="1"/>
    </row>
    <row r="47" spans="2:5">
      <c r="B47" s="25"/>
      <c r="C47" s="1"/>
      <c r="D47" s="1"/>
      <c r="E47" s="1"/>
    </row>
    <row r="48" spans="2:5">
      <c r="B48" s="53"/>
      <c r="C48" s="1"/>
      <c r="D48" s="1"/>
      <c r="E48" s="1"/>
    </row>
    <row r="49" spans="2:5">
      <c r="B49" s="66"/>
      <c r="C49" s="1"/>
      <c r="D49" s="1"/>
      <c r="E49" s="1"/>
    </row>
    <row r="50" spans="2:5">
      <c r="B50" s="39"/>
      <c r="C50" s="1"/>
      <c r="D50" s="1"/>
      <c r="E50" s="1"/>
    </row>
    <row r="51" spans="2:5">
      <c r="B51" s="67"/>
      <c r="C51" s="1"/>
      <c r="D51" s="1"/>
      <c r="E51" s="1"/>
    </row>
    <row r="52" spans="2:5">
      <c r="B52" s="62"/>
      <c r="C52" s="1"/>
      <c r="D52" s="1"/>
      <c r="E52" s="1"/>
    </row>
    <row r="53" spans="2:5">
      <c r="B53" s="63"/>
      <c r="C53" s="1"/>
      <c r="D53" s="1"/>
      <c r="E53" s="1"/>
    </row>
    <row r="54" spans="2:5">
      <c r="B54" s="73"/>
      <c r="C54" s="1"/>
      <c r="D54" s="1"/>
      <c r="E54" s="1"/>
    </row>
    <row r="55" spans="2:5">
      <c r="B55" s="47"/>
      <c r="C55" s="1"/>
      <c r="D55" s="1"/>
      <c r="E55" s="1"/>
    </row>
    <row r="56" spans="2:5">
      <c r="B56" s="64"/>
      <c r="C56" s="1"/>
      <c r="D56" s="1"/>
      <c r="E56" s="1"/>
    </row>
    <row r="57" spans="2:5">
      <c r="B57" s="49"/>
      <c r="C57" s="1"/>
      <c r="D57" s="1"/>
      <c r="E57" s="1"/>
    </row>
    <row r="58" spans="2:5">
      <c r="B58" s="50"/>
      <c r="C58" s="1"/>
      <c r="D58" s="1"/>
      <c r="E58" s="1"/>
    </row>
    <row r="59" spans="2:5">
      <c r="B59" s="72"/>
      <c r="C59" s="1"/>
      <c r="D59" s="1"/>
      <c r="E59" s="1"/>
    </row>
    <row r="60" spans="2:5">
      <c r="B60" s="68"/>
      <c r="C60" s="1"/>
      <c r="D60" s="1"/>
      <c r="E60" s="1"/>
    </row>
    <row r="61" spans="2:5">
      <c r="B61" s="54"/>
      <c r="C61" s="1"/>
      <c r="D61" s="1"/>
      <c r="E61" s="1"/>
    </row>
    <row r="62" spans="2:5">
      <c r="B62" s="28"/>
      <c r="C62" s="1"/>
      <c r="D62" s="1"/>
      <c r="E62" s="1"/>
    </row>
    <row r="63" spans="2:5">
      <c r="B63" s="56"/>
      <c r="C63" s="1"/>
      <c r="D63" s="1"/>
      <c r="E63" s="1"/>
    </row>
    <row r="64" spans="2:5">
      <c r="B64" s="23"/>
      <c r="C64" s="1"/>
      <c r="D64" s="1"/>
    </row>
    <row r="65" spans="2:4">
      <c r="B65" s="43"/>
      <c r="C65" s="1"/>
      <c r="D65" s="1"/>
    </row>
    <row r="66" spans="2:4">
      <c r="B66" s="45"/>
      <c r="C66" s="1"/>
      <c r="D66" s="1"/>
    </row>
    <row r="67" spans="2:4">
      <c r="B67" s="55"/>
      <c r="C67" s="1"/>
      <c r="D67" s="1"/>
    </row>
    <row r="68" spans="2:4">
      <c r="B68" s="26"/>
      <c r="C68" s="1"/>
      <c r="D68" s="1"/>
    </row>
    <row r="69" spans="2:4">
      <c r="B69" s="27"/>
      <c r="C69" s="1"/>
      <c r="D69" s="1"/>
    </row>
    <row r="70" spans="2:4">
      <c r="B70" s="40"/>
      <c r="C70" s="1"/>
      <c r="D70" s="1"/>
    </row>
    <row r="71" spans="2:4">
      <c r="B71" s="41"/>
      <c r="C71" s="1"/>
      <c r="D71" s="1"/>
    </row>
    <row r="72" spans="2:4">
      <c r="B72" s="69"/>
      <c r="C72" s="1"/>
      <c r="D72" s="1"/>
    </row>
    <row r="73" spans="2:4">
      <c r="B73" s="36"/>
      <c r="C73" s="1"/>
      <c r="D73" s="1"/>
    </row>
    <row r="74" spans="2:4">
      <c r="B74" s="61"/>
      <c r="C74" s="1"/>
      <c r="D74" s="1"/>
    </row>
    <row r="75" spans="2:4">
      <c r="B75" s="32"/>
      <c r="C75" s="1"/>
      <c r="D75" s="1"/>
    </row>
    <row r="76" spans="2:4">
      <c r="B76" s="33"/>
      <c r="C76" s="1"/>
      <c r="D76" s="1"/>
    </row>
    <row r="77" spans="2:4">
      <c r="B77" s="30"/>
      <c r="C77" s="1"/>
      <c r="D77" s="1"/>
    </row>
    <row r="78" spans="2:4">
      <c r="B78" s="65"/>
      <c r="C78" s="1"/>
      <c r="D78" s="1"/>
    </row>
    <row r="79" spans="2:4">
      <c r="B79" s="44"/>
      <c r="C79" s="1"/>
      <c r="D79" s="1"/>
    </row>
    <row r="80" spans="2:4">
      <c r="B80" s="34"/>
      <c r="C80" s="1"/>
      <c r="D80" s="1"/>
    </row>
    <row r="81" spans="2:5">
      <c r="B81" s="31"/>
      <c r="C81" s="1"/>
      <c r="D81" s="1"/>
    </row>
    <row r="82" spans="2:5">
      <c r="B82" s="35"/>
      <c r="C82" s="1"/>
      <c r="D82" s="1"/>
    </row>
    <row r="83" spans="2:5">
      <c r="B83" s="29"/>
      <c r="C83" s="1"/>
      <c r="D83" s="1"/>
    </row>
    <row r="84" spans="2:5">
      <c r="B84" s="59"/>
      <c r="C84" s="1"/>
      <c r="D84" s="1"/>
    </row>
    <row r="85" spans="2:5">
      <c r="B85" s="57"/>
      <c r="C85" s="1"/>
      <c r="D85" s="1"/>
    </row>
    <row r="86" spans="2:5">
      <c r="B86" s="60"/>
      <c r="C86" s="1"/>
      <c r="D86" s="1"/>
      <c r="E86" s="1"/>
    </row>
    <row r="87" spans="2:5">
      <c r="B87" s="42"/>
      <c r="C87" s="1"/>
      <c r="D87" s="1"/>
      <c r="E87" s="1"/>
    </row>
  </sheetData>
  <mergeCells count="3">
    <mergeCell ref="G5:T5"/>
    <mergeCell ref="V5:AI5"/>
    <mergeCell ref="AK5:AX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9FA9-C0C7-4614-A6E6-097332C077FF}">
  <dimension ref="A1:U224"/>
  <sheetViews>
    <sheetView showGridLines="0" workbookViewId="0">
      <selection activeCell="K15" sqref="K15"/>
    </sheetView>
  </sheetViews>
  <sheetFormatPr baseColWidth="10" defaultColWidth="9.140625" defaultRowHeight="15.75"/>
  <cols>
    <col min="2" max="2" width="12" customWidth="1"/>
    <col min="3" max="3" width="18" customWidth="1"/>
    <col min="4" max="4" width="34" customWidth="1"/>
    <col min="5" max="5" width="11" customWidth="1"/>
    <col min="6" max="6" width="9" customWidth="1"/>
    <col min="7" max="8" width="13" customWidth="1"/>
    <col min="9" max="9" width="32" customWidth="1"/>
    <col min="10" max="12" width="16" customWidth="1"/>
    <col min="16" max="16" width="11.140625" customWidth="1"/>
    <col min="17" max="20" width="9.140625" style="2248"/>
    <col min="21" max="21" width="80.28515625" style="2248" customWidth="1"/>
  </cols>
  <sheetData>
    <row r="1" spans="1:21" thickTop="1">
      <c r="A1" s="2242" t="str">
        <f>ADDRESS(ROW(),COLUMN(),4)</f>
        <v>A1</v>
      </c>
      <c r="B1" s="2580" t="str">
        <f t="shared" ref="B1:L1" si="0">SUBSTITUTE(ADDRESS(1,COLUMN(),4),"1","")</f>
        <v>B</v>
      </c>
      <c r="C1" s="2580" t="str">
        <f t="shared" si="0"/>
        <v>C</v>
      </c>
      <c r="D1" s="2580" t="str">
        <f t="shared" si="0"/>
        <v>D</v>
      </c>
      <c r="E1" s="2580" t="str">
        <f t="shared" si="0"/>
        <v>E</v>
      </c>
      <c r="F1" s="2580" t="str">
        <f t="shared" si="0"/>
        <v>F</v>
      </c>
      <c r="G1" s="2580" t="str">
        <f t="shared" si="0"/>
        <v>G</v>
      </c>
      <c r="H1" s="2580" t="str">
        <f t="shared" si="0"/>
        <v>H</v>
      </c>
      <c r="I1" s="2580" t="str">
        <f t="shared" si="0"/>
        <v>I</v>
      </c>
      <c r="J1" s="2580" t="str">
        <f t="shared" si="0"/>
        <v>J</v>
      </c>
      <c r="K1" s="2580" t="str">
        <f t="shared" si="0"/>
        <v>K</v>
      </c>
      <c r="L1" s="2580" t="str">
        <f t="shared" si="0"/>
        <v>L</v>
      </c>
      <c r="Q1" s="2243"/>
      <c r="R1" s="2243"/>
      <c r="S1" s="197">
        <v>1</v>
      </c>
      <c r="T1" s="8" t="str">
        <f>SUBSTITUTE(ADDRESS(1,COLUMN(),4),"1","")</f>
        <v>T</v>
      </c>
      <c r="U1" s="9" t="str">
        <f>SUBSTITUTE(ADDRESS(1,COLUMN(),4),"1","")</f>
        <v>U</v>
      </c>
    </row>
    <row r="2" spans="1:21">
      <c r="B2" s="5">
        <f t="shared" ref="B2:L2" ca="1" si="1">CELL("largeur",B2)</f>
        <v>11</v>
      </c>
      <c r="C2" s="5">
        <f t="shared" ca="1" si="1"/>
        <v>17</v>
      </c>
      <c r="D2" s="5">
        <f t="shared" ca="1" si="1"/>
        <v>33</v>
      </c>
      <c r="E2" s="5">
        <f t="shared" ca="1" si="1"/>
        <v>10</v>
      </c>
      <c r="F2" s="5">
        <f t="shared" ca="1" si="1"/>
        <v>8</v>
      </c>
      <c r="G2" s="5">
        <f t="shared" ca="1" si="1"/>
        <v>12</v>
      </c>
      <c r="H2" s="5">
        <f t="shared" ca="1" si="1"/>
        <v>12</v>
      </c>
      <c r="I2" s="5">
        <f t="shared" ca="1" si="1"/>
        <v>31</v>
      </c>
      <c r="J2" s="5">
        <f t="shared" ca="1" si="1"/>
        <v>15</v>
      </c>
      <c r="K2" s="5">
        <f t="shared" ca="1" si="1"/>
        <v>15</v>
      </c>
      <c r="L2" s="5">
        <f t="shared" ca="1" si="1"/>
        <v>15</v>
      </c>
      <c r="S2" s="197">
        <v>1</v>
      </c>
      <c r="T2" s="10" t="s">
        <v>0</v>
      </c>
      <c r="U2" s="11"/>
    </row>
    <row r="3" spans="1:21">
      <c r="B3" s="6">
        <v>11</v>
      </c>
      <c r="C3" s="6">
        <v>17</v>
      </c>
      <c r="D3" s="6">
        <v>33</v>
      </c>
      <c r="E3" s="6">
        <v>10</v>
      </c>
      <c r="F3" s="6">
        <v>8</v>
      </c>
      <c r="G3" s="6">
        <v>12</v>
      </c>
      <c r="H3" s="6">
        <v>12</v>
      </c>
      <c r="I3" s="6">
        <v>31</v>
      </c>
      <c r="J3" s="6">
        <v>15</v>
      </c>
      <c r="K3" s="6">
        <v>15</v>
      </c>
      <c r="L3" s="6">
        <v>15</v>
      </c>
      <c r="Q3" s="2243"/>
      <c r="R3" s="2243"/>
      <c r="S3" s="197">
        <v>1</v>
      </c>
      <c r="T3" s="12">
        <f ca="1">COUNTA(A1:S224) + COUNTBLANK(A1:S224)</f>
        <v>4261</v>
      </c>
      <c r="U3" s="13" t="e">
        <f>"cellules entre -cells -celdas  "&amp;" " &amp;#REF!&amp;" et  "&amp;S126</f>
        <v>#REF!</v>
      </c>
    </row>
    <row r="4" spans="1:21">
      <c r="B4" s="3448" t="s">
        <v>4827</v>
      </c>
      <c r="Q4" s="2245" t="s">
        <v>3534</v>
      </c>
      <c r="R4" s="7" t="str">
        <f>S224</f>
        <v>S224</v>
      </c>
      <c r="S4" s="197">
        <v>1</v>
      </c>
      <c r="T4" s="12">
        <f ca="1">COUNTA(A1:S224)</f>
        <v>548</v>
      </c>
      <c r="U4" s="13" t="s">
        <v>2</v>
      </c>
    </row>
    <row r="5" spans="1:21" ht="21" customHeight="1">
      <c r="D5" s="3613" t="s">
        <v>4558</v>
      </c>
      <c r="E5" s="3512"/>
      <c r="F5" s="3512"/>
      <c r="G5" s="3512"/>
      <c r="H5" s="3512"/>
      <c r="I5" s="3512"/>
      <c r="J5" s="3512"/>
      <c r="S5" s="197">
        <v>1</v>
      </c>
      <c r="T5" s="12">
        <f ca="1">COUNTBLANK(A1:S224)</f>
        <v>3713</v>
      </c>
      <c r="U5" s="13" t="s">
        <v>3</v>
      </c>
    </row>
    <row r="6" spans="1:21" ht="21" customHeight="1">
      <c r="D6" s="3512"/>
      <c r="E6" s="3512"/>
      <c r="F6" s="3512"/>
      <c r="G6" s="3512"/>
      <c r="H6" s="3512"/>
      <c r="I6" s="3512"/>
      <c r="J6" s="3512"/>
      <c r="Q6" s="2243"/>
      <c r="R6" s="2243"/>
      <c r="S6" s="197">
        <v>1</v>
      </c>
      <c r="T6" s="12">
        <f>SUM(S1:S126)+2</f>
        <v>128</v>
      </c>
      <c r="U6" s="13" t="s">
        <v>4</v>
      </c>
    </row>
    <row r="7" spans="1:21" ht="21" customHeight="1">
      <c r="Q7" s="2243"/>
      <c r="R7" s="2243"/>
      <c r="S7" s="197">
        <v>1</v>
      </c>
      <c r="T7" s="12">
        <f>SUM(A224:R224)+1</f>
        <v>19</v>
      </c>
      <c r="U7" s="13" t="s">
        <v>5</v>
      </c>
    </row>
    <row r="8" spans="1:21" ht="21" customHeight="1">
      <c r="D8" s="3158" t="s">
        <v>4557</v>
      </c>
      <c r="E8" s="3158" t="s">
        <v>4556</v>
      </c>
      <c r="F8" s="3158" t="s">
        <v>4555</v>
      </c>
      <c r="G8" s="3158" t="s">
        <v>4554</v>
      </c>
      <c r="H8" s="3158" t="s">
        <v>4553</v>
      </c>
      <c r="I8" s="3158" t="s">
        <v>4552</v>
      </c>
      <c r="J8" s="3158" t="s">
        <v>4551</v>
      </c>
      <c r="Q8" s="2243"/>
      <c r="R8" s="2243"/>
      <c r="S8" s="197">
        <v>1</v>
      </c>
      <c r="T8" s="2254"/>
      <c r="U8" s="2254"/>
    </row>
    <row r="9" spans="1:21" ht="21" customHeight="1">
      <c r="D9" s="3137" t="s">
        <v>4519</v>
      </c>
      <c r="E9" s="3157" t="s">
        <v>4550</v>
      </c>
      <c r="F9" s="3156" t="s">
        <v>4549</v>
      </c>
      <c r="G9" s="3131" t="s">
        <v>4548</v>
      </c>
      <c r="H9" s="3155" t="s">
        <v>4547</v>
      </c>
      <c r="I9" s="3154" t="s">
        <v>3565</v>
      </c>
      <c r="J9" s="3153" t="s">
        <v>4538</v>
      </c>
      <c r="Q9" s="2243"/>
      <c r="R9" s="2243"/>
      <c r="S9" s="197">
        <v>1</v>
      </c>
      <c r="T9" s="2254"/>
      <c r="U9" s="2254"/>
    </row>
    <row r="10" spans="1:21" ht="21" customHeight="1">
      <c r="D10" s="3137" t="s">
        <v>4518</v>
      </c>
      <c r="E10" s="3152" t="s">
        <v>3599</v>
      </c>
      <c r="F10" s="3151" t="s">
        <v>4546</v>
      </c>
      <c r="G10" s="3125" t="s">
        <v>4545</v>
      </c>
      <c r="H10" s="3150" t="s">
        <v>4544</v>
      </c>
      <c r="I10" s="3149" t="s">
        <v>4543</v>
      </c>
      <c r="J10" s="3148" t="s">
        <v>4542</v>
      </c>
      <c r="Q10" s="2243"/>
      <c r="R10" s="2243"/>
      <c r="S10" s="197">
        <v>1</v>
      </c>
      <c r="T10" s="2254"/>
      <c r="U10" s="2254"/>
    </row>
    <row r="11" spans="1:21" ht="21" customHeight="1">
      <c r="D11" s="3137" t="s">
        <v>4517</v>
      </c>
      <c r="E11" s="3146" t="s">
        <v>4541</v>
      </c>
      <c r="F11" s="3145" t="s">
        <v>4540</v>
      </c>
      <c r="G11" s="3119" t="s">
        <v>4539</v>
      </c>
      <c r="H11" s="3144" t="s">
        <v>112</v>
      </c>
      <c r="I11" s="3143" t="s">
        <v>4538</v>
      </c>
      <c r="J11" s="3142" t="s">
        <v>4537</v>
      </c>
      <c r="Q11" s="2243"/>
      <c r="R11" s="2243"/>
      <c r="S11" s="197">
        <v>1</v>
      </c>
      <c r="T11" s="2254"/>
      <c r="U11" s="2254"/>
    </row>
    <row r="12" spans="1:21" ht="21" customHeight="1">
      <c r="D12" s="3137" t="s">
        <v>4516</v>
      </c>
      <c r="E12" s="3141" t="s">
        <v>4536</v>
      </c>
      <c r="F12" s="3140" t="s">
        <v>4535</v>
      </c>
      <c r="G12" s="3113" t="s">
        <v>4534</v>
      </c>
      <c r="H12" s="3139" t="s">
        <v>4533</v>
      </c>
      <c r="I12" s="3138" t="s">
        <v>4532</v>
      </c>
      <c r="J12" s="3132" t="s">
        <v>4526</v>
      </c>
      <c r="Q12" s="2243"/>
      <c r="R12" s="2243"/>
      <c r="S12" s="197">
        <v>1</v>
      </c>
      <c r="T12" s="2254"/>
      <c r="U12" s="2254"/>
    </row>
    <row r="13" spans="1:21" ht="21" customHeight="1">
      <c r="D13" s="3137" t="s">
        <v>4515</v>
      </c>
      <c r="E13" s="3136" t="s">
        <v>4531</v>
      </c>
      <c r="F13" s="3135" t="s">
        <v>4530</v>
      </c>
      <c r="G13" s="3107" t="s">
        <v>4529</v>
      </c>
      <c r="H13" s="3134" t="s">
        <v>4528</v>
      </c>
      <c r="I13" s="3133" t="s">
        <v>4527</v>
      </c>
      <c r="J13" s="3132" t="s">
        <v>4526</v>
      </c>
      <c r="Q13" s="2243"/>
      <c r="R13" s="2243"/>
      <c r="S13" s="197">
        <v>1</v>
      </c>
      <c r="T13" s="2254"/>
      <c r="U13" s="2254"/>
    </row>
    <row r="14" spans="1:21" ht="21" customHeight="1">
      <c r="Q14" s="2243"/>
      <c r="R14" s="2243"/>
      <c r="S14" s="197">
        <v>1</v>
      </c>
      <c r="T14" s="2254"/>
      <c r="U14" s="2254"/>
    </row>
    <row r="15" spans="1:21" ht="21" customHeight="1">
      <c r="D15" s="3577" t="s">
        <v>4525</v>
      </c>
      <c r="E15" s="3578"/>
      <c r="F15" s="3578"/>
      <c r="G15" s="3578"/>
      <c r="H15" s="3578"/>
      <c r="I15" s="3578"/>
      <c r="J15" s="3579"/>
      <c r="Q15" s="2243"/>
      <c r="R15" s="2243"/>
      <c r="S15" s="197">
        <v>1</v>
      </c>
      <c r="T15" s="2254"/>
      <c r="U15" s="2254"/>
    </row>
    <row r="16" spans="1:21" ht="21" customHeight="1">
      <c r="D16" s="3580"/>
      <c r="E16" s="3512"/>
      <c r="F16" s="3512"/>
      <c r="G16" s="3512"/>
      <c r="H16" s="3512"/>
      <c r="I16" s="3512"/>
      <c r="J16" s="3581"/>
      <c r="Q16" s="2243"/>
      <c r="R16" s="2243"/>
      <c r="S16" s="197">
        <v>1</v>
      </c>
      <c r="T16" s="2254"/>
      <c r="U16" s="2254"/>
    </row>
    <row r="17" spans="2:21" ht="21" customHeight="1">
      <c r="D17" s="3580"/>
      <c r="E17" s="3512"/>
      <c r="F17" s="3512"/>
      <c r="G17" s="3512"/>
      <c r="H17" s="3512"/>
      <c r="I17" s="3512"/>
      <c r="J17" s="3581"/>
      <c r="Q17" s="2243"/>
      <c r="R17" s="2243"/>
      <c r="S17" s="197">
        <v>1</v>
      </c>
      <c r="T17" s="2254"/>
      <c r="U17" s="2254"/>
    </row>
    <row r="18" spans="2:21" ht="21" customHeight="1">
      <c r="D18" s="3580"/>
      <c r="E18" s="3512"/>
      <c r="F18" s="3512"/>
      <c r="G18" s="3512"/>
      <c r="H18" s="3512"/>
      <c r="I18" s="3512"/>
      <c r="J18" s="3581"/>
      <c r="Q18" s="2243"/>
      <c r="R18" s="2243"/>
      <c r="S18" s="197">
        <v>1</v>
      </c>
      <c r="T18" s="2254"/>
      <c r="U18" s="2254"/>
    </row>
    <row r="19" spans="2:21" ht="21" customHeight="1">
      <c r="D19" s="3582"/>
      <c r="E19" s="3583"/>
      <c r="F19" s="3583"/>
      <c r="G19" s="3583"/>
      <c r="H19" s="3583"/>
      <c r="I19" s="3583"/>
      <c r="J19" s="3584"/>
      <c r="Q19" s="2243"/>
      <c r="R19" s="2243"/>
      <c r="S19" s="197">
        <v>1</v>
      </c>
      <c r="T19" s="2254"/>
      <c r="U19" s="2254"/>
    </row>
    <row r="20" spans="2:21" ht="21" customHeight="1">
      <c r="Q20" s="2243"/>
      <c r="R20" s="2243"/>
      <c r="S20" s="197">
        <v>1</v>
      </c>
      <c r="T20" s="2254"/>
      <c r="U20" s="2254"/>
    </row>
    <row r="21" spans="2:21" ht="21" customHeight="1">
      <c r="B21" s="3589" t="s">
        <v>4524</v>
      </c>
      <c r="C21" s="3512"/>
      <c r="D21" s="3512"/>
      <c r="E21" s="3512"/>
      <c r="F21" s="3512"/>
      <c r="G21" s="3512"/>
      <c r="H21" s="3512"/>
      <c r="I21" s="3512"/>
      <c r="J21" s="3512"/>
      <c r="K21" s="3512"/>
      <c r="L21" s="3512"/>
      <c r="Q21" s="2243"/>
      <c r="R21" s="2243"/>
      <c r="S21" s="197">
        <v>1</v>
      </c>
      <c r="T21" s="2254"/>
      <c r="U21" s="2254"/>
    </row>
    <row r="22" spans="2:21" ht="21" customHeight="1">
      <c r="B22" s="3512"/>
      <c r="C22" s="3512"/>
      <c r="D22" s="3512"/>
      <c r="E22" s="3512"/>
      <c r="F22" s="3512"/>
      <c r="G22" s="3512"/>
      <c r="H22" s="3512"/>
      <c r="I22" s="3512"/>
      <c r="J22" s="3512"/>
      <c r="K22" s="3512"/>
      <c r="L22" s="3512"/>
      <c r="Q22" s="2243"/>
      <c r="R22" s="2243"/>
      <c r="S22" s="197">
        <v>1</v>
      </c>
      <c r="T22" s="2254"/>
      <c r="U22" s="2254"/>
    </row>
    <row r="23" spans="2:21" ht="21" customHeight="1">
      <c r="B23" s="3590" t="s">
        <v>4523</v>
      </c>
      <c r="C23" s="3512"/>
      <c r="D23" s="3512"/>
      <c r="E23" s="3512"/>
      <c r="F23" s="3512"/>
      <c r="G23" s="3512"/>
      <c r="H23" s="3512"/>
      <c r="I23" s="3512"/>
      <c r="J23" s="3512"/>
      <c r="K23" s="3512"/>
      <c r="L23" s="3512"/>
      <c r="Q23" s="2243"/>
      <c r="R23" s="2243"/>
      <c r="S23" s="197">
        <v>1</v>
      </c>
      <c r="T23" s="2254"/>
      <c r="U23" s="2254"/>
    </row>
    <row r="24" spans="2:21" ht="21" customHeight="1">
      <c r="Q24" s="2243"/>
      <c r="R24" s="2243"/>
      <c r="S24" s="197">
        <v>1</v>
      </c>
      <c r="T24" s="2254"/>
      <c r="U24" s="2254"/>
    </row>
    <row r="25" spans="2:21" ht="21" customHeight="1">
      <c r="B25" s="3591" t="s">
        <v>4522</v>
      </c>
      <c r="C25" s="3512"/>
      <c r="D25" s="3512"/>
      <c r="E25" s="3512"/>
      <c r="F25" s="3512"/>
      <c r="G25" s="3512"/>
      <c r="H25" s="3512"/>
      <c r="I25" s="3512"/>
      <c r="J25" s="3512"/>
      <c r="K25" s="3512"/>
      <c r="L25" s="3512"/>
      <c r="Q25" s="2243"/>
      <c r="R25" s="2243"/>
      <c r="S25" s="197">
        <v>1</v>
      </c>
      <c r="T25" s="2254"/>
      <c r="U25" s="2254"/>
    </row>
    <row r="26" spans="2:21" ht="21" customHeight="1">
      <c r="B26" s="3577" t="s">
        <v>4521</v>
      </c>
      <c r="C26" s="3578"/>
      <c r="D26" s="3578"/>
      <c r="E26" s="3578"/>
      <c r="F26" s="3578"/>
      <c r="G26" s="3578"/>
      <c r="H26" s="3578"/>
      <c r="I26" s="3578"/>
      <c r="J26" s="3578"/>
      <c r="K26" s="3578"/>
      <c r="L26" s="3579"/>
      <c r="Q26" s="2243"/>
      <c r="R26" s="2243"/>
      <c r="S26" s="197">
        <v>1</v>
      </c>
      <c r="T26" s="2254"/>
      <c r="U26" s="2254"/>
    </row>
    <row r="27" spans="2:21" ht="21" customHeight="1">
      <c r="B27" s="3580"/>
      <c r="C27" s="3512"/>
      <c r="D27" s="3512"/>
      <c r="E27" s="3512"/>
      <c r="F27" s="3512"/>
      <c r="G27" s="3512"/>
      <c r="H27" s="3512"/>
      <c r="I27" s="3512"/>
      <c r="J27" s="3512"/>
      <c r="K27" s="3512"/>
      <c r="L27" s="3581"/>
      <c r="Q27" s="2243"/>
      <c r="R27" s="2243"/>
      <c r="S27" s="197">
        <v>1</v>
      </c>
      <c r="T27" s="2254"/>
      <c r="U27" s="2254"/>
    </row>
    <row r="28" spans="2:21" ht="21" customHeight="1">
      <c r="B28" s="3580"/>
      <c r="C28" s="3512"/>
      <c r="D28" s="3512"/>
      <c r="E28" s="3512"/>
      <c r="F28" s="3512"/>
      <c r="G28" s="3512"/>
      <c r="H28" s="3512"/>
      <c r="I28" s="3512"/>
      <c r="J28" s="3512"/>
      <c r="K28" s="3512"/>
      <c r="L28" s="3581"/>
      <c r="Q28" s="2243"/>
      <c r="R28" s="2243"/>
      <c r="S28" s="197">
        <v>1</v>
      </c>
      <c r="T28" s="2254"/>
      <c r="U28" s="2254"/>
    </row>
    <row r="29" spans="2:21" ht="21" customHeight="1">
      <c r="B29" s="3582"/>
      <c r="C29" s="3583"/>
      <c r="D29" s="3583"/>
      <c r="E29" s="3583"/>
      <c r="F29" s="3583"/>
      <c r="G29" s="3583"/>
      <c r="H29" s="3583"/>
      <c r="I29" s="3583"/>
      <c r="J29" s="3583"/>
      <c r="K29" s="3583"/>
      <c r="L29" s="3584"/>
      <c r="Q29" s="2243"/>
      <c r="R29" s="2243"/>
      <c r="S29" s="197">
        <v>1</v>
      </c>
      <c r="T29" s="2254"/>
      <c r="U29" s="2254"/>
    </row>
    <row r="30" spans="2:21" ht="21" customHeight="1">
      <c r="Q30" s="2243"/>
      <c r="R30" s="2243"/>
      <c r="S30" s="197">
        <v>1</v>
      </c>
      <c r="T30" s="2254"/>
      <c r="U30" s="2254"/>
    </row>
    <row r="31" spans="2:21" ht="21" customHeight="1">
      <c r="B31" s="3592" t="s">
        <v>4520</v>
      </c>
      <c r="C31" s="3512"/>
      <c r="D31" s="3512"/>
      <c r="E31" s="3512"/>
      <c r="F31" s="3512"/>
      <c r="G31" s="3512"/>
      <c r="H31" s="3512"/>
      <c r="I31" s="3512"/>
      <c r="J31" s="3512"/>
      <c r="K31" s="3512"/>
      <c r="L31" s="3512"/>
      <c r="Q31" s="2243"/>
      <c r="R31" s="2243"/>
      <c r="S31" s="197">
        <v>1</v>
      </c>
      <c r="T31" s="2254"/>
      <c r="U31" s="2254"/>
    </row>
    <row r="32" spans="2:21" ht="21" customHeight="1">
      <c r="B32" s="3595" t="s">
        <v>4519</v>
      </c>
      <c r="C32" s="3514"/>
      <c r="D32" s="3515"/>
      <c r="E32" s="3575" t="s">
        <v>4514</v>
      </c>
      <c r="F32" s="3514"/>
      <c r="G32" s="3514"/>
      <c r="H32" s="3514"/>
      <c r="I32" s="3514"/>
      <c r="J32" s="3514"/>
      <c r="K32" s="3514"/>
      <c r="L32" s="3515"/>
      <c r="Q32" s="2243"/>
      <c r="R32" s="2243"/>
      <c r="S32" s="197">
        <v>1</v>
      </c>
      <c r="T32" s="2254"/>
      <c r="U32" s="2254"/>
    </row>
    <row r="33" spans="2:21" ht="21" customHeight="1">
      <c r="B33" s="3596" t="s">
        <v>4518</v>
      </c>
      <c r="C33" s="3514"/>
      <c r="D33" s="3515"/>
      <c r="E33" s="3575" t="s">
        <v>4514</v>
      </c>
      <c r="F33" s="3514"/>
      <c r="G33" s="3514"/>
      <c r="H33" s="3514"/>
      <c r="I33" s="3514"/>
      <c r="J33" s="3514"/>
      <c r="K33" s="3514"/>
      <c r="L33" s="3515"/>
      <c r="Q33" s="2243"/>
      <c r="R33" s="2243"/>
      <c r="S33" s="197">
        <v>1</v>
      </c>
      <c r="T33" s="2254"/>
      <c r="U33" s="2254"/>
    </row>
    <row r="34" spans="2:21" ht="21" customHeight="1">
      <c r="B34" s="3576" t="s">
        <v>4517</v>
      </c>
      <c r="C34" s="3514"/>
      <c r="D34" s="3515"/>
      <c r="E34" s="3575" t="s">
        <v>4514</v>
      </c>
      <c r="F34" s="3514"/>
      <c r="G34" s="3514"/>
      <c r="H34" s="3514"/>
      <c r="I34" s="3514"/>
      <c r="J34" s="3514"/>
      <c r="K34" s="3514"/>
      <c r="L34" s="3515"/>
      <c r="Q34" s="2243"/>
      <c r="R34" s="2243"/>
      <c r="S34" s="197">
        <v>1</v>
      </c>
      <c r="T34" s="2254"/>
      <c r="U34" s="2254"/>
    </row>
    <row r="35" spans="2:21" ht="21" customHeight="1">
      <c r="B35" s="3593" t="s">
        <v>4516</v>
      </c>
      <c r="C35" s="3514"/>
      <c r="D35" s="3515"/>
      <c r="E35" s="3575" t="s">
        <v>4514</v>
      </c>
      <c r="F35" s="3514"/>
      <c r="G35" s="3514"/>
      <c r="H35" s="3514"/>
      <c r="I35" s="3514"/>
      <c r="J35" s="3514"/>
      <c r="K35" s="3514"/>
      <c r="L35" s="3515"/>
      <c r="Q35" s="2344"/>
      <c r="R35" s="2344"/>
      <c r="S35" s="197">
        <v>1</v>
      </c>
      <c r="T35" s="2254"/>
      <c r="U35" s="2254"/>
    </row>
    <row r="36" spans="2:21" ht="21" customHeight="1">
      <c r="B36" s="3594" t="s">
        <v>4515</v>
      </c>
      <c r="C36" s="3514"/>
      <c r="D36" s="3515"/>
      <c r="E36" s="3575" t="s">
        <v>4514</v>
      </c>
      <c r="F36" s="3514"/>
      <c r="G36" s="3514"/>
      <c r="H36" s="3514"/>
      <c r="I36" s="3514"/>
      <c r="J36" s="3514"/>
      <c r="K36" s="3514"/>
      <c r="L36" s="3515"/>
      <c r="Q36" s="2345"/>
      <c r="R36" s="2345"/>
      <c r="S36" s="197">
        <v>1</v>
      </c>
      <c r="T36" s="2254"/>
      <c r="U36" s="2254"/>
    </row>
    <row r="37" spans="2:21" ht="21" customHeight="1">
      <c r="Q37" s="2345"/>
      <c r="R37" s="2345"/>
      <c r="S37" s="197">
        <v>1</v>
      </c>
      <c r="T37" s="2254"/>
      <c r="U37" s="2254"/>
    </row>
    <row r="38" spans="2:21" ht="21" customHeight="1">
      <c r="Q38" s="2345"/>
      <c r="R38" s="2345"/>
      <c r="S38" s="197">
        <v>1</v>
      </c>
      <c r="T38" s="2254"/>
      <c r="U38" s="2254"/>
    </row>
    <row r="39" spans="2:21" ht="21" customHeight="1">
      <c r="B39" s="3585" t="s">
        <v>4559</v>
      </c>
      <c r="C39" s="3512"/>
      <c r="D39" s="3512"/>
      <c r="E39" s="3512"/>
      <c r="F39" s="3512"/>
      <c r="G39" s="3512"/>
      <c r="H39" s="3512"/>
      <c r="I39" s="3512"/>
      <c r="J39" s="3512"/>
      <c r="K39" s="3512"/>
      <c r="L39" s="3512"/>
      <c r="Q39" s="2345"/>
      <c r="R39" s="2345"/>
      <c r="S39" s="197">
        <v>1</v>
      </c>
      <c r="T39" s="2254"/>
      <c r="U39" s="2254"/>
    </row>
    <row r="40" spans="2:21" ht="21" customHeight="1">
      <c r="B40" s="3512"/>
      <c r="C40" s="3512"/>
      <c r="D40" s="3512"/>
      <c r="E40" s="3512"/>
      <c r="F40" s="3512"/>
      <c r="G40" s="3512"/>
      <c r="H40" s="3512"/>
      <c r="I40" s="3512"/>
      <c r="J40" s="3512"/>
      <c r="K40" s="3512"/>
      <c r="L40" s="3512"/>
      <c r="Q40" s="2345"/>
      <c r="R40" s="2345"/>
      <c r="S40" s="197">
        <v>1</v>
      </c>
      <c r="T40" s="2254"/>
      <c r="U40" s="2254"/>
    </row>
    <row r="41" spans="2:21" ht="21" customHeight="1">
      <c r="B41" s="3586" t="s">
        <v>4509</v>
      </c>
      <c r="C41" s="3512"/>
      <c r="D41" s="3512"/>
      <c r="E41" s="3512"/>
      <c r="F41" s="3512"/>
      <c r="G41" s="3512"/>
      <c r="H41" s="3512"/>
      <c r="I41" s="3512"/>
      <c r="J41" s="3512"/>
      <c r="K41" s="3512"/>
      <c r="L41" s="3512"/>
      <c r="Q41" s="2345"/>
      <c r="R41" s="2345"/>
      <c r="S41" s="197">
        <v>1</v>
      </c>
      <c r="T41" s="2254"/>
      <c r="U41" s="2254"/>
    </row>
    <row r="42" spans="2:21" ht="21" customHeight="1">
      <c r="B42" s="3587" t="s">
        <v>4508</v>
      </c>
      <c r="C42" s="3512"/>
      <c r="D42" s="3512"/>
      <c r="E42" s="3512"/>
      <c r="F42" s="3512"/>
      <c r="G42" s="3512"/>
      <c r="H42" s="3512"/>
      <c r="I42" s="3512"/>
      <c r="J42" s="3512"/>
      <c r="K42" s="3512"/>
      <c r="L42" s="3512"/>
      <c r="Q42" s="2345"/>
      <c r="R42" s="2345"/>
      <c r="S42" s="197">
        <v>1</v>
      </c>
      <c r="T42" s="2254"/>
      <c r="U42" s="2254"/>
    </row>
    <row r="43" spans="2:21" ht="21" customHeight="1">
      <c r="B43" s="3588" t="s">
        <v>4507</v>
      </c>
      <c r="C43" s="3512"/>
      <c r="D43" s="3512"/>
      <c r="E43" s="3512"/>
      <c r="F43" s="3512"/>
      <c r="G43" s="3512"/>
      <c r="H43" s="3512"/>
      <c r="I43" s="3512"/>
      <c r="J43" s="3512"/>
      <c r="K43" s="3512"/>
      <c r="L43" s="3512"/>
      <c r="Q43" s="2345"/>
      <c r="R43" s="2345"/>
      <c r="S43" s="197">
        <v>1</v>
      </c>
      <c r="T43" s="2254"/>
      <c r="U43" s="2254"/>
    </row>
    <row r="44" spans="2:21" ht="21" customHeight="1">
      <c r="B44" s="3147" t="s">
        <v>4506</v>
      </c>
      <c r="C44" s="3103" t="s">
        <v>4504</v>
      </c>
      <c r="D44" s="3147" t="s">
        <v>4505</v>
      </c>
      <c r="E44" s="3103" t="s">
        <v>4504</v>
      </c>
      <c r="G44" s="3147" t="s">
        <v>4503</v>
      </c>
      <c r="H44" s="3103" t="s">
        <v>4502</v>
      </c>
      <c r="I44" s="3147" t="s">
        <v>4501</v>
      </c>
      <c r="J44" s="3103" t="s">
        <v>4500</v>
      </c>
      <c r="K44" s="3147" t="s">
        <v>4499</v>
      </c>
      <c r="L44" s="3103" t="s">
        <v>3706</v>
      </c>
      <c r="Q44" s="2345"/>
      <c r="R44" s="2345"/>
      <c r="S44" s="197">
        <v>1</v>
      </c>
      <c r="T44" s="2254"/>
      <c r="U44" s="2254"/>
    </row>
    <row r="45" spans="2:21" ht="21" customHeight="1">
      <c r="B45" s="3597" t="s">
        <v>38</v>
      </c>
      <c r="C45" s="3514"/>
      <c r="D45" s="3514"/>
      <c r="E45" s="3514"/>
      <c r="F45" s="3515"/>
      <c r="G45" s="3598" t="s">
        <v>4498</v>
      </c>
      <c r="H45" s="3514"/>
      <c r="I45" s="3514"/>
      <c r="J45" s="3514"/>
      <c r="K45" s="3514"/>
      <c r="L45" s="3515"/>
      <c r="Q45" s="2345"/>
      <c r="R45" s="2345"/>
      <c r="S45" s="197">
        <v>1</v>
      </c>
      <c r="T45" s="2254"/>
      <c r="U45" s="2254"/>
    </row>
    <row r="46" spans="2:21" ht="21" customHeight="1">
      <c r="B46" s="3544"/>
      <c r="C46" s="3512"/>
      <c r="D46" s="3512"/>
      <c r="E46" s="3512"/>
      <c r="F46" s="3512"/>
      <c r="G46" s="3512"/>
      <c r="H46" s="3512"/>
      <c r="I46" s="3512"/>
      <c r="J46" s="3512"/>
      <c r="K46" s="3512"/>
      <c r="L46" s="3512"/>
      <c r="Q46" s="2345"/>
      <c r="R46" s="2345"/>
      <c r="S46" s="197">
        <v>1</v>
      </c>
      <c r="T46" s="2254"/>
      <c r="U46" s="2254"/>
    </row>
    <row r="47" spans="2:21" ht="21" customHeight="1">
      <c r="B47" s="3588" t="s">
        <v>4497</v>
      </c>
      <c r="C47" s="3512"/>
      <c r="D47" s="3512"/>
      <c r="E47" s="3512"/>
      <c r="F47" s="3512"/>
      <c r="G47" s="3512"/>
      <c r="H47" s="3512"/>
      <c r="I47" s="3512"/>
      <c r="J47" s="3512"/>
      <c r="K47" s="3512"/>
      <c r="L47" s="3512"/>
      <c r="Q47" s="2345"/>
      <c r="R47" s="2345"/>
      <c r="S47" s="197">
        <v>1</v>
      </c>
      <c r="T47" s="2254"/>
      <c r="U47" s="2254"/>
    </row>
    <row r="48" spans="2:21" ht="21" customHeight="1">
      <c r="B48" s="3131" t="s">
        <v>4496</v>
      </c>
      <c r="C48" s="3131" t="s">
        <v>4097</v>
      </c>
      <c r="D48" s="3131" t="s">
        <v>4495</v>
      </c>
      <c r="E48" s="3131" t="s">
        <v>4494</v>
      </c>
      <c r="F48" s="3131" t="s">
        <v>4493</v>
      </c>
      <c r="G48" s="3131" t="s">
        <v>4492</v>
      </c>
      <c r="H48" s="3131" t="s">
        <v>17</v>
      </c>
      <c r="I48" s="3131" t="s">
        <v>4491</v>
      </c>
      <c r="J48" s="3131" t="s">
        <v>4490</v>
      </c>
      <c r="K48" s="3131" t="s">
        <v>4489</v>
      </c>
      <c r="L48" s="3131" t="s">
        <v>4488</v>
      </c>
      <c r="Q48" s="2345"/>
      <c r="R48" s="2345"/>
      <c r="S48" s="197">
        <v>1</v>
      </c>
      <c r="T48" s="2254"/>
      <c r="U48" s="2254"/>
    </row>
    <row r="49" spans="2:21" ht="21" customHeight="1">
      <c r="B49" s="3103" t="s">
        <v>4487</v>
      </c>
      <c r="C49" s="3103" t="s">
        <v>4486</v>
      </c>
      <c r="D49" s="3103" t="s">
        <v>4485</v>
      </c>
      <c r="E49" s="3106">
        <v>1</v>
      </c>
      <c r="F49" s="3103" t="s">
        <v>4484</v>
      </c>
      <c r="G49" s="3105">
        <v>0</v>
      </c>
      <c r="H49" s="3105">
        <f>E49*G49</f>
        <v>0</v>
      </c>
      <c r="I49" s="3103" t="s">
        <v>4483</v>
      </c>
      <c r="J49" s="3104" t="s">
        <v>4482</v>
      </c>
      <c r="K49" s="3104" t="s">
        <v>4481</v>
      </c>
      <c r="L49" s="3103"/>
      <c r="Q49" s="2345"/>
      <c r="R49" s="2345"/>
      <c r="S49" s="197">
        <v>1</v>
      </c>
      <c r="T49" s="2254"/>
      <c r="U49" s="2254"/>
    </row>
    <row r="50" spans="2:21" ht="21" customHeight="1">
      <c r="B50" s="3127"/>
      <c r="C50" s="3127"/>
      <c r="D50" s="3127"/>
      <c r="E50" s="3130"/>
      <c r="F50" s="3127"/>
      <c r="G50" s="3129"/>
      <c r="H50" s="3129"/>
      <c r="I50" s="3127"/>
      <c r="J50" s="3128"/>
      <c r="K50" s="3128"/>
      <c r="L50" s="3127"/>
      <c r="Q50" s="2345"/>
      <c r="R50" s="2345"/>
      <c r="S50" s="197">
        <v>1</v>
      </c>
    </row>
    <row r="51" spans="2:21" ht="21" customHeight="1">
      <c r="B51" s="3103"/>
      <c r="C51" s="3103"/>
      <c r="D51" s="3103"/>
      <c r="E51" s="3106"/>
      <c r="F51" s="3103"/>
      <c r="G51" s="3105"/>
      <c r="H51" s="3105"/>
      <c r="I51" s="3103"/>
      <c r="J51" s="3104"/>
      <c r="K51" s="3104"/>
      <c r="L51" s="3103"/>
      <c r="Q51" s="2345"/>
      <c r="R51" s="2345"/>
      <c r="S51" s="197">
        <v>1</v>
      </c>
    </row>
    <row r="52" spans="2:21" ht="21" customHeight="1">
      <c r="B52" s="3127"/>
      <c r="C52" s="3127"/>
      <c r="D52" s="3127"/>
      <c r="E52" s="3130"/>
      <c r="F52" s="3127"/>
      <c r="G52" s="3129"/>
      <c r="H52" s="3129"/>
      <c r="I52" s="3127"/>
      <c r="J52" s="3128"/>
      <c r="K52" s="3128"/>
      <c r="L52" s="3127"/>
      <c r="Q52" s="2345"/>
      <c r="R52" s="2345"/>
      <c r="S52" s="197">
        <v>1</v>
      </c>
    </row>
    <row r="53" spans="2:21" ht="21" customHeight="1">
      <c r="B53" s="3103"/>
      <c r="C53" s="3103"/>
      <c r="D53" s="3103"/>
      <c r="E53" s="3106"/>
      <c r="F53" s="3103"/>
      <c r="G53" s="3105"/>
      <c r="H53" s="3105"/>
      <c r="I53" s="3103"/>
      <c r="J53" s="3104"/>
      <c r="K53" s="3104"/>
      <c r="L53" s="3103"/>
      <c r="Q53" s="2345"/>
      <c r="R53" s="2345"/>
      <c r="S53" s="197">
        <v>1</v>
      </c>
    </row>
    <row r="54" spans="2:21" ht="21" customHeight="1">
      <c r="B54" s="3127"/>
      <c r="C54" s="3127"/>
      <c r="D54" s="3127"/>
      <c r="E54" s="3130"/>
      <c r="F54" s="3127"/>
      <c r="G54" s="3129"/>
      <c r="H54" s="3129"/>
      <c r="I54" s="3127"/>
      <c r="J54" s="3128"/>
      <c r="K54" s="3128"/>
      <c r="L54" s="3127"/>
      <c r="Q54" s="2345"/>
      <c r="R54" s="2345"/>
      <c r="S54" s="197">
        <v>1</v>
      </c>
    </row>
    <row r="55" spans="2:21" ht="21" customHeight="1">
      <c r="B55" s="3103"/>
      <c r="C55" s="3103"/>
      <c r="D55" s="3103"/>
      <c r="E55" s="3106"/>
      <c r="F55" s="3103"/>
      <c r="G55" s="3105"/>
      <c r="H55" s="3105"/>
      <c r="I55" s="3103"/>
      <c r="J55" s="3104"/>
      <c r="K55" s="3104"/>
      <c r="L55" s="3103"/>
      <c r="Q55" s="2345"/>
      <c r="R55" s="2345"/>
      <c r="S55" s="197">
        <v>1</v>
      </c>
    </row>
    <row r="56" spans="2:21" ht="21" customHeight="1">
      <c r="B56" s="3127"/>
      <c r="C56" s="3127"/>
      <c r="D56" s="3127"/>
      <c r="E56" s="3130"/>
      <c r="F56" s="3127"/>
      <c r="G56" s="3129"/>
      <c r="H56" s="3129"/>
      <c r="I56" s="3127"/>
      <c r="J56" s="3128"/>
      <c r="K56" s="3128"/>
      <c r="L56" s="3127"/>
      <c r="Q56" s="2345"/>
      <c r="R56" s="2345"/>
      <c r="S56" s="197">
        <v>1</v>
      </c>
    </row>
    <row r="57" spans="2:21" ht="21" customHeight="1">
      <c r="B57" s="3103"/>
      <c r="C57" s="3103"/>
      <c r="D57" s="3103"/>
      <c r="E57" s="3106"/>
      <c r="F57" s="3103"/>
      <c r="G57" s="3105"/>
      <c r="H57" s="3105"/>
      <c r="I57" s="3103"/>
      <c r="J57" s="3104"/>
      <c r="K57" s="3104"/>
      <c r="L57" s="3103"/>
      <c r="Q57" s="2345"/>
      <c r="R57" s="2345"/>
      <c r="S57" s="197">
        <v>1</v>
      </c>
    </row>
    <row r="58" spans="2:21" ht="21" customHeight="1">
      <c r="B58" s="3127"/>
      <c r="C58" s="3127"/>
      <c r="D58" s="3127"/>
      <c r="E58" s="3130"/>
      <c r="F58" s="3127"/>
      <c r="G58" s="3129"/>
      <c r="H58" s="3129"/>
      <c r="I58" s="3127"/>
      <c r="J58" s="3128"/>
      <c r="K58" s="3128"/>
      <c r="L58" s="3127"/>
      <c r="Q58" s="2345"/>
      <c r="R58" s="2345"/>
      <c r="S58" s="197">
        <v>1</v>
      </c>
    </row>
    <row r="59" spans="2:21" ht="21" customHeight="1">
      <c r="B59" s="3103"/>
      <c r="C59" s="3103"/>
      <c r="D59" s="3103"/>
      <c r="E59" s="3106"/>
      <c r="F59" s="3103"/>
      <c r="G59" s="3105"/>
      <c r="H59" s="3105"/>
      <c r="I59" s="3103"/>
      <c r="J59" s="3104"/>
      <c r="K59" s="3104"/>
      <c r="L59" s="3103"/>
      <c r="Q59" s="2345"/>
      <c r="R59" s="2345"/>
      <c r="S59" s="197">
        <v>1</v>
      </c>
    </row>
    <row r="60" spans="2:21" ht="21" customHeight="1">
      <c r="B60" s="3127"/>
      <c r="C60" s="3127"/>
      <c r="D60" s="3127"/>
      <c r="E60" s="3130"/>
      <c r="F60" s="3127"/>
      <c r="G60" s="3129"/>
      <c r="H60" s="3129"/>
      <c r="I60" s="3127"/>
      <c r="J60" s="3128"/>
      <c r="K60" s="3128"/>
      <c r="L60" s="3127"/>
      <c r="Q60" s="2345"/>
      <c r="R60" s="2345"/>
      <c r="S60" s="197">
        <v>1</v>
      </c>
    </row>
    <row r="61" spans="2:21" ht="21" customHeight="1">
      <c r="B61" s="3103"/>
      <c r="C61" s="3103"/>
      <c r="D61" s="3103"/>
      <c r="E61" s="3106"/>
      <c r="F61" s="3103"/>
      <c r="G61" s="3105"/>
      <c r="H61" s="3105"/>
      <c r="I61" s="3103"/>
      <c r="J61" s="3104"/>
      <c r="K61" s="3104"/>
      <c r="L61" s="3103"/>
      <c r="Q61" s="2345"/>
      <c r="R61" s="2345"/>
      <c r="S61" s="197">
        <v>1</v>
      </c>
    </row>
    <row r="62" spans="2:21" ht="21" customHeight="1">
      <c r="B62" s="3127"/>
      <c r="C62" s="3127"/>
      <c r="D62" s="3127"/>
      <c r="E62" s="3130"/>
      <c r="F62" s="3127"/>
      <c r="G62" s="3129"/>
      <c r="H62" s="3129"/>
      <c r="I62" s="3127"/>
      <c r="J62" s="3128"/>
      <c r="K62" s="3128"/>
      <c r="L62" s="3127"/>
      <c r="Q62" s="2345"/>
      <c r="R62" s="2345"/>
      <c r="S62" s="197">
        <v>1</v>
      </c>
    </row>
    <row r="63" spans="2:21" ht="21" customHeight="1">
      <c r="B63" s="3103"/>
      <c r="C63" s="3103"/>
      <c r="D63" s="3103"/>
      <c r="E63" s="3106"/>
      <c r="F63" s="3103"/>
      <c r="G63" s="3105"/>
      <c r="H63" s="3105"/>
      <c r="I63" s="3103"/>
      <c r="J63" s="3104"/>
      <c r="K63" s="3104"/>
      <c r="L63" s="3103"/>
      <c r="Q63" s="2345"/>
      <c r="R63" s="2345"/>
      <c r="S63" s="197">
        <v>1</v>
      </c>
    </row>
    <row r="64" spans="2:21" ht="21" customHeight="1">
      <c r="B64" s="3127"/>
      <c r="C64" s="3127"/>
      <c r="D64" s="3127"/>
      <c r="E64" s="3130"/>
      <c r="F64" s="3127"/>
      <c r="G64" s="3129"/>
      <c r="H64" s="3129"/>
      <c r="I64" s="3127"/>
      <c r="J64" s="3128"/>
      <c r="K64" s="3128"/>
      <c r="L64" s="3127"/>
      <c r="Q64" s="2345"/>
      <c r="R64" s="2345"/>
      <c r="S64" s="197">
        <v>1</v>
      </c>
    </row>
    <row r="65" spans="2:19" ht="21" customHeight="1">
      <c r="B65" s="3103"/>
      <c r="C65" s="3103"/>
      <c r="D65" s="3103"/>
      <c r="E65" s="3106"/>
      <c r="F65" s="3103"/>
      <c r="G65" s="3105"/>
      <c r="H65" s="3105"/>
      <c r="I65" s="3103"/>
      <c r="J65" s="3104"/>
      <c r="K65" s="3104"/>
      <c r="L65" s="3103"/>
      <c r="Q65" s="2345"/>
      <c r="R65" s="2345"/>
      <c r="S65" s="197">
        <v>1</v>
      </c>
    </row>
    <row r="66" spans="2:19" ht="21" customHeight="1" thickBot="1">
      <c r="B66" s="3127"/>
      <c r="C66" s="3127"/>
      <c r="D66" s="3127"/>
      <c r="E66" s="3130"/>
      <c r="F66" s="3127"/>
      <c r="G66" s="3129"/>
      <c r="H66" s="3129"/>
      <c r="I66" s="3127"/>
      <c r="J66" s="3128"/>
      <c r="K66" s="3128"/>
      <c r="L66" s="3127"/>
      <c r="Q66" s="2345"/>
      <c r="R66" s="2345"/>
      <c r="S66" s="197">
        <v>1</v>
      </c>
    </row>
    <row r="67" spans="2:19" ht="21" customHeight="1" thickBot="1">
      <c r="B67" s="3096"/>
      <c r="C67" s="3096"/>
      <c r="D67" s="3096"/>
      <c r="E67" s="3096"/>
      <c r="F67" s="3096"/>
      <c r="G67" s="3098" t="s">
        <v>4480</v>
      </c>
      <c r="H67" s="3097">
        <f>SUM(H49:H66)</f>
        <v>0</v>
      </c>
      <c r="I67" s="3096"/>
      <c r="J67" s="3096"/>
      <c r="K67" s="3096"/>
      <c r="L67" s="3096"/>
      <c r="Q67" s="2345"/>
      <c r="R67" s="2345"/>
      <c r="S67" s="197">
        <v>1</v>
      </c>
    </row>
    <row r="68" spans="2:19" ht="21" customHeight="1">
      <c r="B68" s="3544"/>
      <c r="C68" s="3512"/>
      <c r="D68" s="3512"/>
      <c r="E68" s="3512"/>
      <c r="F68" s="3512"/>
      <c r="G68" s="3512"/>
      <c r="H68" s="3512"/>
      <c r="I68" s="3512"/>
      <c r="J68" s="3512"/>
      <c r="K68" s="3512"/>
      <c r="L68" s="3512"/>
      <c r="Q68" s="2345"/>
      <c r="R68" s="2345"/>
      <c r="S68" s="197">
        <v>1</v>
      </c>
    </row>
    <row r="69" spans="2:19" ht="21" customHeight="1">
      <c r="B69" s="3588" t="s">
        <v>4479</v>
      </c>
      <c r="C69" s="3512"/>
      <c r="D69" s="3512"/>
      <c r="E69" s="3512"/>
      <c r="F69" s="3512"/>
      <c r="G69" s="3512"/>
      <c r="H69" s="3512"/>
      <c r="I69" s="3512"/>
      <c r="J69" s="3512"/>
      <c r="K69" s="3512"/>
      <c r="L69" s="3512"/>
      <c r="Q69" s="2345"/>
      <c r="R69" s="2345"/>
      <c r="S69" s="197">
        <v>1</v>
      </c>
    </row>
    <row r="70" spans="2:19" ht="21" customHeight="1">
      <c r="B70" s="3599" t="s">
        <v>4478</v>
      </c>
      <c r="C70" s="3578"/>
      <c r="D70" s="3578"/>
      <c r="E70" s="3578"/>
      <c r="F70" s="3578"/>
      <c r="G70" s="3578"/>
      <c r="H70" s="3578"/>
      <c r="I70" s="3578"/>
      <c r="J70" s="3578"/>
      <c r="K70" s="3578"/>
      <c r="L70" s="3579"/>
      <c r="Q70" s="2345"/>
      <c r="R70" s="2345"/>
      <c r="S70" s="197">
        <v>1</v>
      </c>
    </row>
    <row r="71" spans="2:19" ht="21" customHeight="1">
      <c r="B71" s="3580"/>
      <c r="C71" s="3512"/>
      <c r="D71" s="3512"/>
      <c r="E71" s="3512"/>
      <c r="F71" s="3512"/>
      <c r="G71" s="3512"/>
      <c r="H71" s="3512"/>
      <c r="I71" s="3512"/>
      <c r="J71" s="3512"/>
      <c r="K71" s="3512"/>
      <c r="L71" s="3581"/>
      <c r="Q71" s="2345"/>
      <c r="R71" s="2345"/>
      <c r="S71" s="197">
        <v>1</v>
      </c>
    </row>
    <row r="72" spans="2:19" ht="21" customHeight="1">
      <c r="B72" s="3580"/>
      <c r="C72" s="3512"/>
      <c r="D72" s="3512"/>
      <c r="E72" s="3512"/>
      <c r="F72" s="3512"/>
      <c r="G72" s="3512"/>
      <c r="H72" s="3512"/>
      <c r="I72" s="3512"/>
      <c r="J72" s="3512"/>
      <c r="K72" s="3512"/>
      <c r="L72" s="3581"/>
      <c r="Q72" s="2345"/>
      <c r="R72" s="2345"/>
      <c r="S72" s="197">
        <v>1</v>
      </c>
    </row>
    <row r="73" spans="2:19" ht="21" customHeight="1">
      <c r="B73" s="3580"/>
      <c r="C73" s="3512"/>
      <c r="D73" s="3512"/>
      <c r="E73" s="3512"/>
      <c r="F73" s="3512"/>
      <c r="G73" s="3512"/>
      <c r="H73" s="3512"/>
      <c r="I73" s="3512"/>
      <c r="J73" s="3512"/>
      <c r="K73" s="3512"/>
      <c r="L73" s="3581"/>
      <c r="Q73" s="2345"/>
      <c r="R73" s="2345"/>
      <c r="S73" s="197">
        <v>1</v>
      </c>
    </row>
    <row r="74" spans="2:19" ht="21" customHeight="1">
      <c r="B74" s="3582"/>
      <c r="C74" s="3583"/>
      <c r="D74" s="3583"/>
      <c r="E74" s="3583"/>
      <c r="F74" s="3583"/>
      <c r="G74" s="3583"/>
      <c r="H74" s="3583"/>
      <c r="I74" s="3583"/>
      <c r="J74" s="3583"/>
      <c r="K74" s="3583"/>
      <c r="L74" s="3584"/>
      <c r="Q74" s="2345"/>
      <c r="R74" s="2345"/>
      <c r="S74" s="197">
        <v>1</v>
      </c>
    </row>
    <row r="75" spans="2:19" ht="21" customHeight="1">
      <c r="Q75" s="2345"/>
      <c r="R75" s="2345"/>
      <c r="S75" s="197">
        <v>1</v>
      </c>
    </row>
    <row r="76" spans="2:19" ht="21" customHeight="1">
      <c r="B76" s="3600" t="s">
        <v>4513</v>
      </c>
      <c r="C76" s="3512"/>
      <c r="D76" s="3512"/>
      <c r="E76" s="3512"/>
      <c r="F76" s="3512"/>
      <c r="G76" s="3512"/>
      <c r="H76" s="3512"/>
      <c r="I76" s="3512"/>
      <c r="J76" s="3512"/>
      <c r="K76" s="3512"/>
      <c r="L76" s="3512"/>
      <c r="Q76" s="2345"/>
      <c r="R76" s="2345"/>
      <c r="S76" s="197">
        <v>1</v>
      </c>
    </row>
    <row r="77" spans="2:19" ht="21" customHeight="1">
      <c r="B77" s="3512"/>
      <c r="C77" s="3512"/>
      <c r="D77" s="3512"/>
      <c r="E77" s="3512"/>
      <c r="F77" s="3512"/>
      <c r="G77" s="3512"/>
      <c r="H77" s="3512"/>
      <c r="I77" s="3512"/>
      <c r="J77" s="3512"/>
      <c r="K77" s="3512"/>
      <c r="L77" s="3512"/>
      <c r="Q77" s="2345"/>
      <c r="R77" s="2345"/>
      <c r="S77" s="197">
        <v>1</v>
      </c>
    </row>
    <row r="78" spans="2:19" ht="21" customHeight="1">
      <c r="B78" s="3586" t="s">
        <v>4509</v>
      </c>
      <c r="C78" s="3512"/>
      <c r="D78" s="3512"/>
      <c r="E78" s="3512"/>
      <c r="F78" s="3512"/>
      <c r="G78" s="3512"/>
      <c r="H78" s="3512"/>
      <c r="I78" s="3512"/>
      <c r="J78" s="3512"/>
      <c r="K78" s="3512"/>
      <c r="L78" s="3512"/>
      <c r="Q78" s="2345"/>
      <c r="R78" s="2345"/>
      <c r="S78" s="197">
        <v>1</v>
      </c>
    </row>
    <row r="79" spans="2:19" ht="21" customHeight="1">
      <c r="B79" s="3601" t="s">
        <v>4508</v>
      </c>
      <c r="C79" s="3512"/>
      <c r="D79" s="3512"/>
      <c r="E79" s="3512"/>
      <c r="F79" s="3512"/>
      <c r="G79" s="3512"/>
      <c r="H79" s="3512"/>
      <c r="I79" s="3512"/>
      <c r="J79" s="3512"/>
      <c r="K79" s="3512"/>
      <c r="L79" s="3512"/>
      <c r="Q79" s="2345"/>
      <c r="R79" s="2345"/>
      <c r="S79" s="197">
        <v>1</v>
      </c>
    </row>
    <row r="80" spans="2:19" ht="21" customHeight="1">
      <c r="B80" s="3602" t="s">
        <v>4507</v>
      </c>
      <c r="C80" s="3512"/>
      <c r="D80" s="3512"/>
      <c r="E80" s="3512"/>
      <c r="F80" s="3512"/>
      <c r="G80" s="3512"/>
      <c r="H80" s="3512"/>
      <c r="I80" s="3512"/>
      <c r="J80" s="3512"/>
      <c r="K80" s="3512"/>
      <c r="L80" s="3512"/>
      <c r="Q80" s="2345"/>
      <c r="R80" s="2345"/>
      <c r="S80" s="197">
        <v>1</v>
      </c>
    </row>
    <row r="81" spans="2:19" ht="21" customHeight="1">
      <c r="B81" s="3126" t="s">
        <v>4506</v>
      </c>
      <c r="C81" s="3103" t="s">
        <v>4504</v>
      </c>
      <c r="D81" s="3126" t="s">
        <v>4505</v>
      </c>
      <c r="E81" s="3103" t="s">
        <v>4504</v>
      </c>
      <c r="G81" s="3126" t="s">
        <v>4503</v>
      </c>
      <c r="H81" s="3103" t="s">
        <v>4502</v>
      </c>
      <c r="I81" s="3126" t="s">
        <v>4501</v>
      </c>
      <c r="J81" s="3103" t="s">
        <v>4500</v>
      </c>
      <c r="K81" s="3126" t="s">
        <v>4499</v>
      </c>
      <c r="L81" s="3103" t="s">
        <v>3706</v>
      </c>
      <c r="Q81" s="2345"/>
      <c r="R81" s="2345"/>
      <c r="S81" s="197">
        <v>1</v>
      </c>
    </row>
    <row r="82" spans="2:19" ht="21" customHeight="1">
      <c r="B82" s="3603" t="s">
        <v>38</v>
      </c>
      <c r="C82" s="3514"/>
      <c r="D82" s="3514"/>
      <c r="E82" s="3514"/>
      <c r="F82" s="3515"/>
      <c r="G82" s="3598" t="s">
        <v>4498</v>
      </c>
      <c r="H82" s="3514"/>
      <c r="I82" s="3514"/>
      <c r="J82" s="3514"/>
      <c r="K82" s="3514"/>
      <c r="L82" s="3515"/>
      <c r="Q82" s="2345"/>
      <c r="R82" s="2345"/>
      <c r="S82" s="197">
        <v>1</v>
      </c>
    </row>
    <row r="83" spans="2:19" ht="21" customHeight="1">
      <c r="B83" s="3544"/>
      <c r="C83" s="3512"/>
      <c r="D83" s="3512"/>
      <c r="E83" s="3512"/>
      <c r="F83" s="3512"/>
      <c r="G83" s="3512"/>
      <c r="H83" s="3512"/>
      <c r="I83" s="3512"/>
      <c r="J83" s="3512"/>
      <c r="K83" s="3512"/>
      <c r="L83" s="3512"/>
      <c r="Q83" s="2345"/>
      <c r="R83" s="2345"/>
      <c r="S83" s="197">
        <v>1</v>
      </c>
    </row>
    <row r="84" spans="2:19" ht="21" customHeight="1">
      <c r="B84" s="3602" t="s">
        <v>4497</v>
      </c>
      <c r="C84" s="3512"/>
      <c r="D84" s="3512"/>
      <c r="E84" s="3512"/>
      <c r="F84" s="3512"/>
      <c r="G84" s="3512"/>
      <c r="H84" s="3512"/>
      <c r="I84" s="3512"/>
      <c r="J84" s="3512"/>
      <c r="K84" s="3512"/>
      <c r="L84" s="3512"/>
      <c r="Q84" s="2345"/>
      <c r="R84" s="2345"/>
      <c r="S84" s="197">
        <v>1</v>
      </c>
    </row>
    <row r="85" spans="2:19" ht="21" customHeight="1">
      <c r="B85" s="3125" t="s">
        <v>4496</v>
      </c>
      <c r="C85" s="3125" t="s">
        <v>4097</v>
      </c>
      <c r="D85" s="3125" t="s">
        <v>4495</v>
      </c>
      <c r="E85" s="3125" t="s">
        <v>4494</v>
      </c>
      <c r="F85" s="3125" t="s">
        <v>4493</v>
      </c>
      <c r="G85" s="3125" t="s">
        <v>4492</v>
      </c>
      <c r="H85" s="3125" t="s">
        <v>17</v>
      </c>
      <c r="I85" s="3125" t="s">
        <v>4491</v>
      </c>
      <c r="J85" s="3125" t="s">
        <v>4490</v>
      </c>
      <c r="K85" s="3125" t="s">
        <v>4489</v>
      </c>
      <c r="L85" s="3125" t="s">
        <v>4488</v>
      </c>
      <c r="Q85" s="2345"/>
      <c r="R85" s="2345"/>
      <c r="S85" s="197">
        <v>1</v>
      </c>
    </row>
    <row r="86" spans="2:19" ht="21" customHeight="1">
      <c r="B86" s="3103" t="s">
        <v>4487</v>
      </c>
      <c r="C86" s="3103" t="s">
        <v>4486</v>
      </c>
      <c r="D86" s="3103" t="s">
        <v>4485</v>
      </c>
      <c r="E86" s="3106">
        <v>1</v>
      </c>
      <c r="F86" s="3103" t="s">
        <v>4484</v>
      </c>
      <c r="G86" s="3105">
        <v>0</v>
      </c>
      <c r="H86" s="3105">
        <f>E86*G86</f>
        <v>0</v>
      </c>
      <c r="I86" s="3103" t="s">
        <v>4483</v>
      </c>
      <c r="J86" s="3104" t="s">
        <v>4482</v>
      </c>
      <c r="K86" s="3104" t="s">
        <v>4481</v>
      </c>
      <c r="L86" s="3103"/>
      <c r="Q86" s="2345"/>
      <c r="R86" s="2345"/>
      <c r="S86" s="197">
        <v>1</v>
      </c>
    </row>
    <row r="87" spans="2:19" ht="21" customHeight="1">
      <c r="B87" s="3121"/>
      <c r="C87" s="3121"/>
      <c r="D87" s="3121"/>
      <c r="E87" s="3124"/>
      <c r="F87" s="3121"/>
      <c r="G87" s="3123"/>
      <c r="H87" s="3123"/>
      <c r="I87" s="3121"/>
      <c r="J87" s="3122"/>
      <c r="K87" s="3122"/>
      <c r="L87" s="3121"/>
      <c r="Q87" s="2345"/>
      <c r="R87" s="2345"/>
      <c r="S87" s="197">
        <v>1</v>
      </c>
    </row>
    <row r="88" spans="2:19" ht="21" customHeight="1">
      <c r="B88" s="3103"/>
      <c r="C88" s="3103"/>
      <c r="D88" s="3103"/>
      <c r="E88" s="3106"/>
      <c r="F88" s="3103"/>
      <c r="G88" s="3105"/>
      <c r="H88" s="3105"/>
      <c r="I88" s="3103"/>
      <c r="J88" s="3104"/>
      <c r="K88" s="3104"/>
      <c r="L88" s="3103"/>
      <c r="Q88" s="2345"/>
      <c r="R88" s="2345"/>
      <c r="S88" s="197">
        <v>1</v>
      </c>
    </row>
    <row r="89" spans="2:19" ht="21" customHeight="1">
      <c r="B89" s="3121"/>
      <c r="C89" s="3121"/>
      <c r="D89" s="3121"/>
      <c r="E89" s="3124"/>
      <c r="F89" s="3121"/>
      <c r="G89" s="3123"/>
      <c r="H89" s="3123"/>
      <c r="I89" s="3121"/>
      <c r="J89" s="3122"/>
      <c r="K89" s="3122"/>
      <c r="L89" s="3121"/>
      <c r="Q89" s="2345"/>
      <c r="R89" s="2345"/>
      <c r="S89" s="197">
        <v>1</v>
      </c>
    </row>
    <row r="90" spans="2:19" ht="21" customHeight="1">
      <c r="B90" s="3103"/>
      <c r="C90" s="3103"/>
      <c r="D90" s="3103"/>
      <c r="E90" s="3106"/>
      <c r="F90" s="3103"/>
      <c r="G90" s="3105"/>
      <c r="H90" s="3105"/>
      <c r="I90" s="3103"/>
      <c r="J90" s="3104"/>
      <c r="K90" s="3104"/>
      <c r="L90" s="3103"/>
      <c r="Q90" s="2345"/>
      <c r="R90" s="2345"/>
      <c r="S90" s="197">
        <v>1</v>
      </c>
    </row>
    <row r="91" spans="2:19" ht="21" customHeight="1">
      <c r="B91" s="3121"/>
      <c r="C91" s="3121"/>
      <c r="D91" s="3121"/>
      <c r="E91" s="3124"/>
      <c r="F91" s="3121"/>
      <c r="G91" s="3123"/>
      <c r="H91" s="3123"/>
      <c r="I91" s="3121"/>
      <c r="J91" s="3122"/>
      <c r="K91" s="3122"/>
      <c r="L91" s="3121"/>
      <c r="Q91" s="2345"/>
      <c r="R91" s="2345"/>
      <c r="S91" s="197">
        <v>1</v>
      </c>
    </row>
    <row r="92" spans="2:19" ht="21" customHeight="1">
      <c r="B92" s="3103"/>
      <c r="C92" s="3103"/>
      <c r="D92" s="3103"/>
      <c r="E92" s="3106"/>
      <c r="F92" s="3103"/>
      <c r="G92" s="3105"/>
      <c r="H92" s="3105"/>
      <c r="I92" s="3103"/>
      <c r="J92" s="3104"/>
      <c r="K92" s="3104"/>
      <c r="L92" s="3103"/>
      <c r="Q92" s="2345"/>
      <c r="R92" s="2345"/>
      <c r="S92" s="197">
        <v>1</v>
      </c>
    </row>
    <row r="93" spans="2:19" ht="21" customHeight="1">
      <c r="B93" s="3121"/>
      <c r="C93" s="3121"/>
      <c r="D93" s="3121"/>
      <c r="E93" s="3124"/>
      <c r="F93" s="3121"/>
      <c r="G93" s="3123"/>
      <c r="H93" s="3123"/>
      <c r="I93" s="3121"/>
      <c r="J93" s="3122"/>
      <c r="K93" s="3122"/>
      <c r="L93" s="3121"/>
      <c r="Q93" s="2345"/>
      <c r="R93" s="2345"/>
      <c r="S93" s="197">
        <v>1</v>
      </c>
    </row>
    <row r="94" spans="2:19" ht="21" customHeight="1">
      <c r="B94" s="3103"/>
      <c r="C94" s="3103"/>
      <c r="D94" s="3103"/>
      <c r="E94" s="3106"/>
      <c r="F94" s="3103"/>
      <c r="G94" s="3105"/>
      <c r="H94" s="3105"/>
      <c r="I94" s="3103"/>
      <c r="J94" s="3104"/>
      <c r="K94" s="3104"/>
      <c r="L94" s="3103"/>
      <c r="Q94" s="2345"/>
      <c r="R94" s="2345"/>
      <c r="S94" s="197">
        <v>1</v>
      </c>
    </row>
    <row r="95" spans="2:19" ht="21" customHeight="1">
      <c r="B95" s="3121"/>
      <c r="C95" s="3121"/>
      <c r="D95" s="3121"/>
      <c r="E95" s="3124"/>
      <c r="F95" s="3121"/>
      <c r="G95" s="3123"/>
      <c r="H95" s="3123"/>
      <c r="I95" s="3121"/>
      <c r="J95" s="3122"/>
      <c r="K95" s="3122"/>
      <c r="L95" s="3121"/>
      <c r="Q95" s="2345"/>
      <c r="R95" s="2345"/>
      <c r="S95" s="197">
        <v>1</v>
      </c>
    </row>
    <row r="96" spans="2:19" ht="21" customHeight="1">
      <c r="B96" s="3103"/>
      <c r="C96" s="3103"/>
      <c r="D96" s="3103"/>
      <c r="E96" s="3106"/>
      <c r="F96" s="3103"/>
      <c r="G96" s="3105"/>
      <c r="H96" s="3105"/>
      <c r="I96" s="3103"/>
      <c r="J96" s="3104"/>
      <c r="K96" s="3104"/>
      <c r="L96" s="3103"/>
      <c r="Q96" s="2345"/>
      <c r="R96" s="2345"/>
      <c r="S96" s="197">
        <v>1</v>
      </c>
    </row>
    <row r="97" spans="2:19" ht="21" customHeight="1">
      <c r="B97" s="3121"/>
      <c r="C97" s="3121"/>
      <c r="D97" s="3121"/>
      <c r="E97" s="3124"/>
      <c r="F97" s="3121"/>
      <c r="G97" s="3123"/>
      <c r="H97" s="3123"/>
      <c r="I97" s="3121"/>
      <c r="J97" s="3122"/>
      <c r="K97" s="3122"/>
      <c r="L97" s="3121"/>
      <c r="Q97" s="2345"/>
      <c r="R97" s="2345"/>
      <c r="S97" s="197">
        <v>1</v>
      </c>
    </row>
    <row r="98" spans="2:19" ht="21" customHeight="1">
      <c r="B98" s="3103"/>
      <c r="C98" s="3103"/>
      <c r="D98" s="3103"/>
      <c r="E98" s="3106"/>
      <c r="F98" s="3103"/>
      <c r="G98" s="3105"/>
      <c r="H98" s="3105"/>
      <c r="I98" s="3103"/>
      <c r="J98" s="3104"/>
      <c r="K98" s="3104"/>
      <c r="L98" s="3103"/>
      <c r="Q98" s="2345"/>
      <c r="R98" s="2345"/>
      <c r="S98" s="197">
        <v>1</v>
      </c>
    </row>
    <row r="99" spans="2:19" ht="21" customHeight="1">
      <c r="B99" s="3121"/>
      <c r="C99" s="3121"/>
      <c r="D99" s="3121"/>
      <c r="E99" s="3124"/>
      <c r="F99" s="3121"/>
      <c r="G99" s="3123"/>
      <c r="H99" s="3123"/>
      <c r="I99" s="3121"/>
      <c r="J99" s="3122"/>
      <c r="K99" s="3122"/>
      <c r="L99" s="3121"/>
      <c r="Q99" s="2345"/>
      <c r="R99" s="2345"/>
      <c r="S99" s="197">
        <v>1</v>
      </c>
    </row>
    <row r="100" spans="2:19" ht="21" customHeight="1">
      <c r="B100" s="3103"/>
      <c r="C100" s="3103"/>
      <c r="D100" s="3103"/>
      <c r="E100" s="3106"/>
      <c r="F100" s="3103"/>
      <c r="G100" s="3105"/>
      <c r="H100" s="3105"/>
      <c r="I100" s="3103"/>
      <c r="J100" s="3104"/>
      <c r="K100" s="3104"/>
      <c r="L100" s="3103"/>
      <c r="Q100" s="2345"/>
      <c r="R100" s="2345"/>
      <c r="S100" s="197">
        <v>1</v>
      </c>
    </row>
    <row r="101" spans="2:19" ht="21" customHeight="1">
      <c r="B101" s="3121"/>
      <c r="C101" s="3121"/>
      <c r="D101" s="3121"/>
      <c r="E101" s="3124"/>
      <c r="F101" s="3121"/>
      <c r="G101" s="3123"/>
      <c r="H101" s="3123"/>
      <c r="I101" s="3121"/>
      <c r="J101" s="3122"/>
      <c r="K101" s="3122"/>
      <c r="L101" s="3121"/>
      <c r="Q101" s="2345"/>
      <c r="R101" s="2345"/>
      <c r="S101" s="197">
        <v>1</v>
      </c>
    </row>
    <row r="102" spans="2:19" ht="21" customHeight="1">
      <c r="B102" s="3103"/>
      <c r="C102" s="3103"/>
      <c r="D102" s="3103"/>
      <c r="E102" s="3106"/>
      <c r="F102" s="3103"/>
      <c r="G102" s="3105"/>
      <c r="H102" s="3105"/>
      <c r="I102" s="3103"/>
      <c r="J102" s="3104"/>
      <c r="K102" s="3104"/>
      <c r="L102" s="3103"/>
      <c r="Q102" s="2345"/>
      <c r="R102" s="2345"/>
      <c r="S102" s="197">
        <v>1</v>
      </c>
    </row>
    <row r="103" spans="2:19" ht="21" customHeight="1" thickBot="1">
      <c r="B103" s="3121"/>
      <c r="C103" s="3121"/>
      <c r="D103" s="3121"/>
      <c r="E103" s="3124"/>
      <c r="F103" s="3121"/>
      <c r="G103" s="3123"/>
      <c r="H103" s="3123"/>
      <c r="I103" s="3121"/>
      <c r="J103" s="3122"/>
      <c r="K103" s="3122"/>
      <c r="L103" s="3121"/>
      <c r="Q103" s="2345"/>
      <c r="R103" s="2345"/>
      <c r="S103" s="197">
        <v>1</v>
      </c>
    </row>
    <row r="104" spans="2:19" ht="21" customHeight="1" thickBot="1">
      <c r="B104" s="3096"/>
      <c r="C104" s="3096"/>
      <c r="D104" s="3096"/>
      <c r="E104" s="3096"/>
      <c r="F104" s="3096"/>
      <c r="G104" s="3098" t="s">
        <v>4480</v>
      </c>
      <c r="H104" s="3097">
        <f>SUM(H86:H103)</f>
        <v>0</v>
      </c>
      <c r="I104" s="3096"/>
      <c r="J104" s="3096"/>
      <c r="K104" s="3096"/>
      <c r="L104" s="3096"/>
      <c r="Q104" s="2345"/>
      <c r="R104" s="2345"/>
      <c r="S104" s="197">
        <v>1</v>
      </c>
    </row>
    <row r="105" spans="2:19" ht="21" customHeight="1">
      <c r="B105" s="3544"/>
      <c r="C105" s="3512"/>
      <c r="D105" s="3512"/>
      <c r="E105" s="3512"/>
      <c r="F105" s="3512"/>
      <c r="G105" s="3512"/>
      <c r="H105" s="3512"/>
      <c r="I105" s="3512"/>
      <c r="J105" s="3512"/>
      <c r="K105" s="3512"/>
      <c r="L105" s="3512"/>
      <c r="Q105" s="2345"/>
      <c r="R105" s="2345"/>
      <c r="S105" s="197">
        <v>1</v>
      </c>
    </row>
    <row r="106" spans="2:19" ht="21" customHeight="1">
      <c r="B106" s="3602" t="s">
        <v>4479</v>
      </c>
      <c r="C106" s="3512"/>
      <c r="D106" s="3512"/>
      <c r="E106" s="3512"/>
      <c r="F106" s="3512"/>
      <c r="G106" s="3512"/>
      <c r="H106" s="3512"/>
      <c r="I106" s="3512"/>
      <c r="J106" s="3512"/>
      <c r="K106" s="3512"/>
      <c r="L106" s="3512"/>
      <c r="Q106" s="2345"/>
      <c r="R106" s="2345"/>
      <c r="S106" s="197">
        <v>1</v>
      </c>
    </row>
    <row r="107" spans="2:19" ht="21" customHeight="1">
      <c r="B107" s="3599" t="s">
        <v>4478</v>
      </c>
      <c r="C107" s="3578"/>
      <c r="D107" s="3578"/>
      <c r="E107" s="3578"/>
      <c r="F107" s="3578"/>
      <c r="G107" s="3578"/>
      <c r="H107" s="3578"/>
      <c r="I107" s="3578"/>
      <c r="J107" s="3578"/>
      <c r="K107" s="3578"/>
      <c r="L107" s="3579"/>
      <c r="Q107" s="2345"/>
      <c r="R107" s="2345"/>
      <c r="S107" s="197">
        <v>1</v>
      </c>
    </row>
    <row r="108" spans="2:19" ht="21" customHeight="1">
      <c r="B108" s="3580"/>
      <c r="C108" s="3512"/>
      <c r="D108" s="3512"/>
      <c r="E108" s="3512"/>
      <c r="F108" s="3512"/>
      <c r="G108" s="3512"/>
      <c r="H108" s="3512"/>
      <c r="I108" s="3512"/>
      <c r="J108" s="3512"/>
      <c r="K108" s="3512"/>
      <c r="L108" s="3581"/>
      <c r="Q108" s="2345"/>
      <c r="R108" s="2345"/>
      <c r="S108" s="197">
        <v>1</v>
      </c>
    </row>
    <row r="109" spans="2:19" ht="21" customHeight="1">
      <c r="B109" s="3580"/>
      <c r="C109" s="3512"/>
      <c r="D109" s="3512"/>
      <c r="E109" s="3512"/>
      <c r="F109" s="3512"/>
      <c r="G109" s="3512"/>
      <c r="H109" s="3512"/>
      <c r="I109" s="3512"/>
      <c r="J109" s="3512"/>
      <c r="K109" s="3512"/>
      <c r="L109" s="3581"/>
      <c r="Q109" s="2345"/>
      <c r="R109" s="2345"/>
      <c r="S109" s="197">
        <v>1</v>
      </c>
    </row>
    <row r="110" spans="2:19" ht="21" customHeight="1">
      <c r="B110" s="3580"/>
      <c r="C110" s="3512"/>
      <c r="D110" s="3512"/>
      <c r="E110" s="3512"/>
      <c r="F110" s="3512"/>
      <c r="G110" s="3512"/>
      <c r="H110" s="3512"/>
      <c r="I110" s="3512"/>
      <c r="J110" s="3512"/>
      <c r="K110" s="3512"/>
      <c r="L110" s="3581"/>
      <c r="Q110" s="2345"/>
      <c r="R110" s="2345"/>
      <c r="S110" s="197">
        <v>1</v>
      </c>
    </row>
    <row r="111" spans="2:19" ht="21" customHeight="1">
      <c r="B111" s="3582"/>
      <c r="C111" s="3583"/>
      <c r="D111" s="3583"/>
      <c r="E111" s="3583"/>
      <c r="F111" s="3583"/>
      <c r="G111" s="3583"/>
      <c r="H111" s="3583"/>
      <c r="I111" s="3583"/>
      <c r="J111" s="3583"/>
      <c r="K111" s="3583"/>
      <c r="L111" s="3584"/>
      <c r="Q111" s="2345"/>
      <c r="R111" s="2345"/>
      <c r="S111" s="197">
        <v>1</v>
      </c>
    </row>
    <row r="112" spans="2:19" ht="21" customHeight="1">
      <c r="Q112" s="2345"/>
      <c r="R112" s="2345"/>
      <c r="S112" s="197">
        <v>1</v>
      </c>
    </row>
    <row r="113" spans="2:19" ht="21" customHeight="1">
      <c r="B113" s="3604" t="s">
        <v>4512</v>
      </c>
      <c r="C113" s="3512"/>
      <c r="D113" s="3512"/>
      <c r="E113" s="3512"/>
      <c r="F113" s="3512"/>
      <c r="G113" s="3512"/>
      <c r="H113" s="3512"/>
      <c r="I113" s="3512"/>
      <c r="J113" s="3512"/>
      <c r="K113" s="3512"/>
      <c r="L113" s="3512"/>
      <c r="Q113" s="2345"/>
      <c r="R113" s="2345"/>
      <c r="S113" s="197">
        <v>1</v>
      </c>
    </row>
    <row r="114" spans="2:19" ht="21" customHeight="1">
      <c r="B114" s="3512"/>
      <c r="C114" s="3512"/>
      <c r="D114" s="3512"/>
      <c r="E114" s="3512"/>
      <c r="F114" s="3512"/>
      <c r="G114" s="3512"/>
      <c r="H114" s="3512"/>
      <c r="I114" s="3512"/>
      <c r="J114" s="3512"/>
      <c r="K114" s="3512"/>
      <c r="L114" s="3512"/>
      <c r="Q114" s="2345"/>
      <c r="R114" s="2345"/>
      <c r="S114" s="197">
        <v>1</v>
      </c>
    </row>
    <row r="115" spans="2:19" ht="21" customHeight="1">
      <c r="B115" s="3586" t="s">
        <v>4509</v>
      </c>
      <c r="C115" s="3512"/>
      <c r="D115" s="3512"/>
      <c r="E115" s="3512"/>
      <c r="F115" s="3512"/>
      <c r="G115" s="3512"/>
      <c r="H115" s="3512"/>
      <c r="I115" s="3512"/>
      <c r="J115" s="3512"/>
      <c r="K115" s="3512"/>
      <c r="L115" s="3512"/>
      <c r="Q115" s="2345"/>
      <c r="R115" s="2345"/>
      <c r="S115" s="197">
        <v>1</v>
      </c>
    </row>
    <row r="116" spans="2:19" ht="21" customHeight="1">
      <c r="B116" s="3607" t="s">
        <v>4508</v>
      </c>
      <c r="C116" s="3512"/>
      <c r="D116" s="3512"/>
      <c r="E116" s="3512"/>
      <c r="F116" s="3512"/>
      <c r="G116" s="3512"/>
      <c r="H116" s="3512"/>
      <c r="I116" s="3512"/>
      <c r="J116" s="3512"/>
      <c r="K116" s="3512"/>
      <c r="L116" s="3512"/>
      <c r="Q116" s="2345"/>
      <c r="R116" s="2345"/>
      <c r="S116" s="197">
        <v>1</v>
      </c>
    </row>
    <row r="117" spans="2:19" ht="21" customHeight="1">
      <c r="B117" s="3605" t="s">
        <v>4507</v>
      </c>
      <c r="C117" s="3512"/>
      <c r="D117" s="3512"/>
      <c r="E117" s="3512"/>
      <c r="F117" s="3512"/>
      <c r="G117" s="3512"/>
      <c r="H117" s="3512"/>
      <c r="I117" s="3512"/>
      <c r="J117" s="3512"/>
      <c r="K117" s="3512"/>
      <c r="L117" s="3512"/>
      <c r="Q117" s="2345"/>
      <c r="R117" s="2345"/>
      <c r="S117" s="197">
        <v>1</v>
      </c>
    </row>
    <row r="118" spans="2:19" ht="21" customHeight="1">
      <c r="B118" s="3120" t="s">
        <v>4506</v>
      </c>
      <c r="C118" s="3103" t="s">
        <v>4504</v>
      </c>
      <c r="D118" s="3120" t="s">
        <v>4505</v>
      </c>
      <c r="E118" s="3103" t="s">
        <v>4504</v>
      </c>
      <c r="G118" s="3120" t="s">
        <v>4503</v>
      </c>
      <c r="H118" s="3103" t="s">
        <v>4502</v>
      </c>
      <c r="I118" s="3120" t="s">
        <v>4501</v>
      </c>
      <c r="J118" s="3103" t="s">
        <v>4500</v>
      </c>
      <c r="K118" s="3120" t="s">
        <v>4499</v>
      </c>
      <c r="L118" s="3103" t="s">
        <v>3706</v>
      </c>
      <c r="Q118" s="2345"/>
      <c r="R118" s="2345"/>
      <c r="S118" s="197">
        <v>1</v>
      </c>
    </row>
    <row r="119" spans="2:19" ht="21" customHeight="1">
      <c r="B119" s="3608" t="s">
        <v>38</v>
      </c>
      <c r="C119" s="3514"/>
      <c r="D119" s="3514"/>
      <c r="E119" s="3514"/>
      <c r="F119" s="3515"/>
      <c r="G119" s="3598" t="s">
        <v>4498</v>
      </c>
      <c r="H119" s="3514"/>
      <c r="I119" s="3514"/>
      <c r="J119" s="3514"/>
      <c r="K119" s="3514"/>
      <c r="L119" s="3515"/>
      <c r="Q119" s="2345"/>
      <c r="R119" s="2345"/>
      <c r="S119" s="197">
        <v>1</v>
      </c>
    </row>
    <row r="120" spans="2:19" ht="21" customHeight="1">
      <c r="B120" s="3544"/>
      <c r="C120" s="3512"/>
      <c r="D120" s="3512"/>
      <c r="E120" s="3512"/>
      <c r="F120" s="3512"/>
      <c r="G120" s="3512"/>
      <c r="H120" s="3512"/>
      <c r="I120" s="3512"/>
      <c r="J120" s="3512"/>
      <c r="K120" s="3512"/>
      <c r="L120" s="3512"/>
      <c r="Q120" s="2345"/>
      <c r="R120" s="2345"/>
      <c r="S120" s="197">
        <v>1</v>
      </c>
    </row>
    <row r="121" spans="2:19" ht="21" customHeight="1">
      <c r="B121" s="3605" t="s">
        <v>4497</v>
      </c>
      <c r="C121" s="3512"/>
      <c r="D121" s="3512"/>
      <c r="E121" s="3512"/>
      <c r="F121" s="3512"/>
      <c r="G121" s="3512"/>
      <c r="H121" s="3512"/>
      <c r="I121" s="3512"/>
      <c r="J121" s="3512"/>
      <c r="K121" s="3512"/>
      <c r="L121" s="3512"/>
      <c r="Q121" s="2345"/>
      <c r="R121" s="2345"/>
      <c r="S121" s="197">
        <v>1</v>
      </c>
    </row>
    <row r="122" spans="2:19" ht="21" customHeight="1">
      <c r="B122" s="3119" t="s">
        <v>4496</v>
      </c>
      <c r="C122" s="3119" t="s">
        <v>4097</v>
      </c>
      <c r="D122" s="3119" t="s">
        <v>4495</v>
      </c>
      <c r="E122" s="3119" t="s">
        <v>4494</v>
      </c>
      <c r="F122" s="3119" t="s">
        <v>4493</v>
      </c>
      <c r="G122" s="3119" t="s">
        <v>4492</v>
      </c>
      <c r="H122" s="3119" t="s">
        <v>17</v>
      </c>
      <c r="I122" s="3119" t="s">
        <v>4491</v>
      </c>
      <c r="J122" s="3119" t="s">
        <v>4490</v>
      </c>
      <c r="K122" s="3119" t="s">
        <v>4489</v>
      </c>
      <c r="L122" s="3119" t="s">
        <v>4488</v>
      </c>
      <c r="Q122" s="2345"/>
      <c r="R122" s="2345"/>
      <c r="S122" s="197">
        <v>1</v>
      </c>
    </row>
    <row r="123" spans="2:19" ht="21" customHeight="1">
      <c r="B123" s="3103" t="s">
        <v>4487</v>
      </c>
      <c r="C123" s="3103" t="s">
        <v>4486</v>
      </c>
      <c r="D123" s="3103" t="s">
        <v>4485</v>
      </c>
      <c r="E123" s="3106">
        <v>1</v>
      </c>
      <c r="F123" s="3103" t="s">
        <v>4484</v>
      </c>
      <c r="G123" s="3105">
        <v>0</v>
      </c>
      <c r="H123" s="3105">
        <f>E123*G123</f>
        <v>0</v>
      </c>
      <c r="I123" s="3103" t="s">
        <v>4483</v>
      </c>
      <c r="J123" s="3104" t="s">
        <v>4482</v>
      </c>
      <c r="K123" s="3104" t="s">
        <v>4481</v>
      </c>
      <c r="L123" s="3103"/>
      <c r="Q123" s="2345"/>
      <c r="R123" s="2345"/>
      <c r="S123" s="197">
        <v>1</v>
      </c>
    </row>
    <row r="124" spans="2:19" ht="21" customHeight="1">
      <c r="B124" s="3115"/>
      <c r="C124" s="3115"/>
      <c r="D124" s="3115"/>
      <c r="E124" s="3118"/>
      <c r="F124" s="3115"/>
      <c r="G124" s="3117"/>
      <c r="H124" s="3117"/>
      <c r="I124" s="3115"/>
      <c r="J124" s="3116"/>
      <c r="K124" s="3116"/>
      <c r="L124" s="3115"/>
      <c r="Q124" s="2345"/>
      <c r="R124" s="2345"/>
      <c r="S124" s="197">
        <v>1</v>
      </c>
    </row>
    <row r="125" spans="2:19" ht="21" customHeight="1">
      <c r="B125" s="3103"/>
      <c r="C125" s="3103"/>
      <c r="D125" s="3103"/>
      <c r="E125" s="3106"/>
      <c r="F125" s="3103"/>
      <c r="G125" s="3105"/>
      <c r="H125" s="3105"/>
      <c r="I125" s="3103"/>
      <c r="J125" s="3104"/>
      <c r="K125" s="3104"/>
      <c r="L125" s="3103"/>
      <c r="Q125" s="2345"/>
      <c r="R125" s="2345"/>
      <c r="S125" s="197">
        <v>1</v>
      </c>
    </row>
    <row r="126" spans="2:19" ht="21" customHeight="1">
      <c r="B126" s="3115"/>
      <c r="C126" s="3115"/>
      <c r="D126" s="3115"/>
      <c r="E126" s="3118"/>
      <c r="F126" s="3115"/>
      <c r="G126" s="3117"/>
      <c r="H126" s="3117"/>
      <c r="I126" s="3115"/>
      <c r="J126" s="3116"/>
      <c r="K126" s="3116"/>
      <c r="L126" s="3115"/>
      <c r="Q126" s="2345"/>
      <c r="R126" s="2345"/>
      <c r="S126" s="197">
        <v>1</v>
      </c>
    </row>
    <row r="127" spans="2:19" ht="21" customHeight="1">
      <c r="B127" s="3103"/>
      <c r="C127" s="3103"/>
      <c r="D127" s="3103"/>
      <c r="E127" s="3106"/>
      <c r="F127" s="3103"/>
      <c r="G127" s="3105"/>
      <c r="H127" s="3105"/>
      <c r="I127" s="3103"/>
      <c r="J127" s="3104"/>
      <c r="K127" s="3104"/>
      <c r="L127" s="3103"/>
      <c r="S127" s="197">
        <v>1</v>
      </c>
    </row>
    <row r="128" spans="2:19" ht="21" customHeight="1">
      <c r="B128" s="3115"/>
      <c r="C128" s="3115"/>
      <c r="D128" s="3115"/>
      <c r="E128" s="3118"/>
      <c r="F128" s="3115"/>
      <c r="G128" s="3117"/>
      <c r="H128" s="3117"/>
      <c r="I128" s="3115"/>
      <c r="J128" s="3116"/>
      <c r="K128" s="3116"/>
      <c r="L128" s="3115"/>
      <c r="S128" s="197">
        <v>1</v>
      </c>
    </row>
    <row r="129" spans="2:19" ht="21" customHeight="1">
      <c r="B129" s="3103"/>
      <c r="C129" s="3103"/>
      <c r="D129" s="3103"/>
      <c r="E129" s="3106"/>
      <c r="F129" s="3103"/>
      <c r="G129" s="3105"/>
      <c r="H129" s="3105"/>
      <c r="I129" s="3103"/>
      <c r="J129" s="3104"/>
      <c r="K129" s="3104"/>
      <c r="L129" s="3103"/>
      <c r="S129" s="197">
        <v>1</v>
      </c>
    </row>
    <row r="130" spans="2:19" ht="21" customHeight="1">
      <c r="B130" s="3115"/>
      <c r="C130" s="3115"/>
      <c r="D130" s="3115"/>
      <c r="E130" s="3118"/>
      <c r="F130" s="3115"/>
      <c r="G130" s="3117"/>
      <c r="H130" s="3117"/>
      <c r="I130" s="3115"/>
      <c r="J130" s="3116"/>
      <c r="K130" s="3116"/>
      <c r="L130" s="3115"/>
      <c r="S130" s="197">
        <v>1</v>
      </c>
    </row>
    <row r="131" spans="2:19" ht="21" customHeight="1">
      <c r="B131" s="3103"/>
      <c r="C131" s="3103"/>
      <c r="D131" s="3103"/>
      <c r="E131" s="3106"/>
      <c r="F131" s="3103"/>
      <c r="G131" s="3105"/>
      <c r="H131" s="3105"/>
      <c r="I131" s="3103"/>
      <c r="J131" s="3104"/>
      <c r="K131" s="3104"/>
      <c r="L131" s="3103"/>
      <c r="S131" s="197">
        <v>1</v>
      </c>
    </row>
    <row r="132" spans="2:19" ht="21" customHeight="1">
      <c r="B132" s="3115"/>
      <c r="C132" s="3115"/>
      <c r="D132" s="3115"/>
      <c r="E132" s="3118"/>
      <c r="F132" s="3115"/>
      <c r="G132" s="3117"/>
      <c r="H132" s="3117"/>
      <c r="I132" s="3115"/>
      <c r="J132" s="3116"/>
      <c r="K132" s="3116"/>
      <c r="L132" s="3115"/>
      <c r="S132" s="197">
        <v>1</v>
      </c>
    </row>
    <row r="133" spans="2:19" ht="21" customHeight="1">
      <c r="B133" s="3103"/>
      <c r="C133" s="3103"/>
      <c r="D133" s="3103"/>
      <c r="E133" s="3106"/>
      <c r="F133" s="3103"/>
      <c r="G133" s="3105"/>
      <c r="H133" s="3105"/>
      <c r="I133" s="3103"/>
      <c r="J133" s="3104"/>
      <c r="K133" s="3104"/>
      <c r="L133" s="3103"/>
      <c r="S133" s="197">
        <v>1</v>
      </c>
    </row>
    <row r="134" spans="2:19" ht="21" customHeight="1">
      <c r="B134" s="3115"/>
      <c r="C134" s="3115"/>
      <c r="D134" s="3115"/>
      <c r="E134" s="3118"/>
      <c r="F134" s="3115"/>
      <c r="G134" s="3117"/>
      <c r="H134" s="3117"/>
      <c r="I134" s="3115"/>
      <c r="J134" s="3116"/>
      <c r="K134" s="3116"/>
      <c r="L134" s="3115"/>
      <c r="S134" s="197">
        <v>1</v>
      </c>
    </row>
    <row r="135" spans="2:19" ht="21" customHeight="1">
      <c r="B135" s="3103"/>
      <c r="C135" s="3103"/>
      <c r="D135" s="3103"/>
      <c r="E135" s="3106"/>
      <c r="F135" s="3103"/>
      <c r="G135" s="3105"/>
      <c r="H135" s="3105"/>
      <c r="I135" s="3103"/>
      <c r="J135" s="3104"/>
      <c r="K135" s="3104"/>
      <c r="L135" s="3103"/>
      <c r="S135" s="197">
        <v>1</v>
      </c>
    </row>
    <row r="136" spans="2:19" ht="21" customHeight="1">
      <c r="B136" s="3115"/>
      <c r="C136" s="3115"/>
      <c r="D136" s="3115"/>
      <c r="E136" s="3118"/>
      <c r="F136" s="3115"/>
      <c r="G136" s="3117"/>
      <c r="H136" s="3117"/>
      <c r="I136" s="3115"/>
      <c r="J136" s="3116"/>
      <c r="K136" s="3116"/>
      <c r="L136" s="3115"/>
      <c r="S136" s="197">
        <v>1</v>
      </c>
    </row>
    <row r="137" spans="2:19" ht="21" customHeight="1">
      <c r="B137" s="3103"/>
      <c r="C137" s="3103"/>
      <c r="D137" s="3103"/>
      <c r="E137" s="3106"/>
      <c r="F137" s="3103"/>
      <c r="G137" s="3105"/>
      <c r="H137" s="3105"/>
      <c r="I137" s="3103"/>
      <c r="J137" s="3104"/>
      <c r="K137" s="3104"/>
      <c r="L137" s="3103"/>
      <c r="S137" s="197">
        <v>1</v>
      </c>
    </row>
    <row r="138" spans="2:19" ht="21" customHeight="1">
      <c r="B138" s="3115"/>
      <c r="C138" s="3115"/>
      <c r="D138" s="3115"/>
      <c r="E138" s="3118"/>
      <c r="F138" s="3115"/>
      <c r="G138" s="3117"/>
      <c r="H138" s="3117"/>
      <c r="I138" s="3115"/>
      <c r="J138" s="3116"/>
      <c r="K138" s="3116"/>
      <c r="L138" s="3115"/>
      <c r="S138" s="197">
        <v>1</v>
      </c>
    </row>
    <row r="139" spans="2:19" ht="21" customHeight="1">
      <c r="B139" s="3103"/>
      <c r="C139" s="3103"/>
      <c r="D139" s="3103"/>
      <c r="E139" s="3106"/>
      <c r="F139" s="3103"/>
      <c r="G139" s="3105"/>
      <c r="H139" s="3105"/>
      <c r="I139" s="3103"/>
      <c r="J139" s="3104"/>
      <c r="K139" s="3104"/>
      <c r="L139" s="3103"/>
      <c r="S139" s="197">
        <v>1</v>
      </c>
    </row>
    <row r="140" spans="2:19" ht="21" customHeight="1" thickBot="1">
      <c r="B140" s="3115"/>
      <c r="C140" s="3115"/>
      <c r="D140" s="3115"/>
      <c r="E140" s="3118"/>
      <c r="F140" s="3115"/>
      <c r="G140" s="3117"/>
      <c r="H140" s="3117"/>
      <c r="I140" s="3115"/>
      <c r="J140" s="3116"/>
      <c r="K140" s="3116"/>
      <c r="L140" s="3115"/>
      <c r="S140" s="197">
        <v>1</v>
      </c>
    </row>
    <row r="141" spans="2:19" ht="21" customHeight="1" thickBot="1">
      <c r="B141" s="3096"/>
      <c r="C141" s="3096"/>
      <c r="D141" s="3096"/>
      <c r="E141" s="3096"/>
      <c r="F141" s="3096"/>
      <c r="G141" s="3098" t="s">
        <v>4480</v>
      </c>
      <c r="H141" s="3097">
        <f>SUM(H123:H140)</f>
        <v>0</v>
      </c>
      <c r="I141" s="3096"/>
      <c r="J141" s="3096"/>
      <c r="K141" s="3096"/>
      <c r="L141" s="3096"/>
      <c r="S141" s="197">
        <v>1</v>
      </c>
    </row>
    <row r="142" spans="2:19" ht="21" customHeight="1">
      <c r="B142" s="3544"/>
      <c r="C142" s="3512"/>
      <c r="D142" s="3512"/>
      <c r="E142" s="3512"/>
      <c r="F142" s="3512"/>
      <c r="G142" s="3512"/>
      <c r="H142" s="3512"/>
      <c r="I142" s="3512"/>
      <c r="J142" s="3512"/>
      <c r="K142" s="3512"/>
      <c r="L142" s="3512"/>
      <c r="S142" s="197">
        <v>1</v>
      </c>
    </row>
    <row r="143" spans="2:19" ht="21" customHeight="1">
      <c r="B143" s="3605" t="s">
        <v>4479</v>
      </c>
      <c r="C143" s="3512"/>
      <c r="D143" s="3512"/>
      <c r="E143" s="3512"/>
      <c r="F143" s="3512"/>
      <c r="G143" s="3512"/>
      <c r="H143" s="3512"/>
      <c r="I143" s="3512"/>
      <c r="J143" s="3512"/>
      <c r="K143" s="3512"/>
      <c r="L143" s="3512"/>
      <c r="S143" s="197">
        <v>1</v>
      </c>
    </row>
    <row r="144" spans="2:19" ht="21" customHeight="1">
      <c r="B144" s="3599" t="s">
        <v>4478</v>
      </c>
      <c r="C144" s="3578"/>
      <c r="D144" s="3578"/>
      <c r="E144" s="3578"/>
      <c r="F144" s="3578"/>
      <c r="G144" s="3578"/>
      <c r="H144" s="3578"/>
      <c r="I144" s="3578"/>
      <c r="J144" s="3578"/>
      <c r="K144" s="3578"/>
      <c r="L144" s="3579"/>
      <c r="S144" s="197">
        <v>1</v>
      </c>
    </row>
    <row r="145" spans="2:19" ht="21" customHeight="1">
      <c r="B145" s="3580"/>
      <c r="C145" s="3512"/>
      <c r="D145" s="3512"/>
      <c r="E145" s="3512"/>
      <c r="F145" s="3512"/>
      <c r="G145" s="3512"/>
      <c r="H145" s="3512"/>
      <c r="I145" s="3512"/>
      <c r="J145" s="3512"/>
      <c r="K145" s="3512"/>
      <c r="L145" s="3581"/>
      <c r="S145" s="197">
        <v>1</v>
      </c>
    </row>
    <row r="146" spans="2:19" ht="21" customHeight="1">
      <c r="B146" s="3580"/>
      <c r="C146" s="3512"/>
      <c r="D146" s="3512"/>
      <c r="E146" s="3512"/>
      <c r="F146" s="3512"/>
      <c r="G146" s="3512"/>
      <c r="H146" s="3512"/>
      <c r="I146" s="3512"/>
      <c r="J146" s="3512"/>
      <c r="K146" s="3512"/>
      <c r="L146" s="3581"/>
      <c r="S146" s="197">
        <v>1</v>
      </c>
    </row>
    <row r="147" spans="2:19" ht="21" customHeight="1">
      <c r="B147" s="3580"/>
      <c r="C147" s="3512"/>
      <c r="D147" s="3512"/>
      <c r="E147" s="3512"/>
      <c r="F147" s="3512"/>
      <c r="G147" s="3512"/>
      <c r="H147" s="3512"/>
      <c r="I147" s="3512"/>
      <c r="J147" s="3512"/>
      <c r="K147" s="3512"/>
      <c r="L147" s="3581"/>
      <c r="S147" s="197">
        <v>1</v>
      </c>
    </row>
    <row r="148" spans="2:19" ht="21" customHeight="1">
      <c r="B148" s="3582"/>
      <c r="C148" s="3583"/>
      <c r="D148" s="3583"/>
      <c r="E148" s="3583"/>
      <c r="F148" s="3583"/>
      <c r="G148" s="3583"/>
      <c r="H148" s="3583"/>
      <c r="I148" s="3583"/>
      <c r="J148" s="3583"/>
      <c r="K148" s="3583"/>
      <c r="L148" s="3584"/>
      <c r="S148" s="197">
        <v>1</v>
      </c>
    </row>
    <row r="149" spans="2:19" ht="21" customHeight="1">
      <c r="S149" s="197">
        <v>1</v>
      </c>
    </row>
    <row r="150" spans="2:19" ht="21" customHeight="1">
      <c r="B150" s="3606" t="s">
        <v>4511</v>
      </c>
      <c r="C150" s="3512"/>
      <c r="D150" s="3512"/>
      <c r="E150" s="3512"/>
      <c r="F150" s="3512"/>
      <c r="G150" s="3512"/>
      <c r="H150" s="3512"/>
      <c r="I150" s="3512"/>
      <c r="J150" s="3512"/>
      <c r="K150" s="3512"/>
      <c r="L150" s="3512"/>
      <c r="S150" s="197">
        <v>1</v>
      </c>
    </row>
    <row r="151" spans="2:19" ht="21" customHeight="1">
      <c r="B151" s="3512"/>
      <c r="C151" s="3512"/>
      <c r="D151" s="3512"/>
      <c r="E151" s="3512"/>
      <c r="F151" s="3512"/>
      <c r="G151" s="3512"/>
      <c r="H151" s="3512"/>
      <c r="I151" s="3512"/>
      <c r="J151" s="3512"/>
      <c r="K151" s="3512"/>
      <c r="L151" s="3512"/>
      <c r="S151" s="197">
        <v>1</v>
      </c>
    </row>
    <row r="152" spans="2:19" ht="21" customHeight="1">
      <c r="B152" s="3586" t="s">
        <v>4509</v>
      </c>
      <c r="C152" s="3512"/>
      <c r="D152" s="3512"/>
      <c r="E152" s="3512"/>
      <c r="F152" s="3512"/>
      <c r="G152" s="3512"/>
      <c r="H152" s="3512"/>
      <c r="I152" s="3512"/>
      <c r="J152" s="3512"/>
      <c r="K152" s="3512"/>
      <c r="L152" s="3512"/>
      <c r="S152" s="197">
        <v>1</v>
      </c>
    </row>
    <row r="153" spans="2:19" ht="21" customHeight="1">
      <c r="B153" s="3615" t="s">
        <v>4508</v>
      </c>
      <c r="C153" s="3512"/>
      <c r="D153" s="3512"/>
      <c r="E153" s="3512"/>
      <c r="F153" s="3512"/>
      <c r="G153" s="3512"/>
      <c r="H153" s="3512"/>
      <c r="I153" s="3512"/>
      <c r="J153" s="3512"/>
      <c r="K153" s="3512"/>
      <c r="L153" s="3512"/>
      <c r="S153" s="197">
        <v>1</v>
      </c>
    </row>
    <row r="154" spans="2:19" ht="21" customHeight="1">
      <c r="B154" s="3614" t="s">
        <v>4507</v>
      </c>
      <c r="C154" s="3512"/>
      <c r="D154" s="3512"/>
      <c r="E154" s="3512"/>
      <c r="F154" s="3512"/>
      <c r="G154" s="3512"/>
      <c r="H154" s="3512"/>
      <c r="I154" s="3512"/>
      <c r="J154" s="3512"/>
      <c r="K154" s="3512"/>
      <c r="L154" s="3512"/>
      <c r="S154" s="197">
        <v>1</v>
      </c>
    </row>
    <row r="155" spans="2:19" ht="21" customHeight="1">
      <c r="B155" s="3114" t="s">
        <v>4506</v>
      </c>
      <c r="C155" s="3103" t="s">
        <v>4504</v>
      </c>
      <c r="D155" s="3114" t="s">
        <v>4505</v>
      </c>
      <c r="E155" s="3103" t="s">
        <v>4504</v>
      </c>
      <c r="G155" s="3114" t="s">
        <v>4503</v>
      </c>
      <c r="H155" s="3103" t="s">
        <v>4502</v>
      </c>
      <c r="I155" s="3114" t="s">
        <v>4501</v>
      </c>
      <c r="J155" s="3103" t="s">
        <v>4500</v>
      </c>
      <c r="K155" s="3114" t="s">
        <v>4499</v>
      </c>
      <c r="L155" s="3103" t="s">
        <v>3706</v>
      </c>
      <c r="S155" s="197">
        <v>1</v>
      </c>
    </row>
    <row r="156" spans="2:19" ht="21" customHeight="1">
      <c r="B156" s="3616" t="s">
        <v>38</v>
      </c>
      <c r="C156" s="3514"/>
      <c r="D156" s="3514"/>
      <c r="E156" s="3514"/>
      <c r="F156" s="3515"/>
      <c r="G156" s="3598" t="s">
        <v>4498</v>
      </c>
      <c r="H156" s="3514"/>
      <c r="I156" s="3514"/>
      <c r="J156" s="3514"/>
      <c r="K156" s="3514"/>
      <c r="L156" s="3515"/>
      <c r="S156" s="197">
        <v>1</v>
      </c>
    </row>
    <row r="157" spans="2:19" ht="21" customHeight="1">
      <c r="B157" s="3544"/>
      <c r="C157" s="3512"/>
      <c r="D157" s="3512"/>
      <c r="E157" s="3512"/>
      <c r="F157" s="3512"/>
      <c r="G157" s="3512"/>
      <c r="H157" s="3512"/>
      <c r="I157" s="3512"/>
      <c r="J157" s="3512"/>
      <c r="K157" s="3512"/>
      <c r="L157" s="3512"/>
      <c r="S157" s="197">
        <v>1</v>
      </c>
    </row>
    <row r="158" spans="2:19" ht="21" customHeight="1">
      <c r="B158" s="3614" t="s">
        <v>4497</v>
      </c>
      <c r="C158" s="3512"/>
      <c r="D158" s="3512"/>
      <c r="E158" s="3512"/>
      <c r="F158" s="3512"/>
      <c r="G158" s="3512"/>
      <c r="H158" s="3512"/>
      <c r="I158" s="3512"/>
      <c r="J158" s="3512"/>
      <c r="K158" s="3512"/>
      <c r="L158" s="3512"/>
      <c r="S158" s="197">
        <v>1</v>
      </c>
    </row>
    <row r="159" spans="2:19" ht="21" customHeight="1">
      <c r="B159" s="3113" t="s">
        <v>4496</v>
      </c>
      <c r="C159" s="3113" t="s">
        <v>4097</v>
      </c>
      <c r="D159" s="3113" t="s">
        <v>4495</v>
      </c>
      <c r="E159" s="3113" t="s">
        <v>4494</v>
      </c>
      <c r="F159" s="3113" t="s">
        <v>4493</v>
      </c>
      <c r="G159" s="3113" t="s">
        <v>4492</v>
      </c>
      <c r="H159" s="3113" t="s">
        <v>17</v>
      </c>
      <c r="I159" s="3113" t="s">
        <v>4491</v>
      </c>
      <c r="J159" s="3113" t="s">
        <v>4490</v>
      </c>
      <c r="K159" s="3113" t="s">
        <v>4489</v>
      </c>
      <c r="L159" s="3113" t="s">
        <v>4488</v>
      </c>
      <c r="S159" s="197">
        <v>1</v>
      </c>
    </row>
    <row r="160" spans="2:19" ht="21" customHeight="1">
      <c r="B160" s="3103" t="s">
        <v>4487</v>
      </c>
      <c r="C160" s="3103" t="s">
        <v>4486</v>
      </c>
      <c r="D160" s="3103" t="s">
        <v>4485</v>
      </c>
      <c r="E160" s="3106">
        <v>1</v>
      </c>
      <c r="F160" s="3103" t="s">
        <v>4484</v>
      </c>
      <c r="G160" s="3105">
        <v>0</v>
      </c>
      <c r="H160" s="3105">
        <f>E160*G160</f>
        <v>0</v>
      </c>
      <c r="I160" s="3103" t="s">
        <v>4483</v>
      </c>
      <c r="J160" s="3104" t="s">
        <v>4482</v>
      </c>
      <c r="K160" s="3104" t="s">
        <v>4481</v>
      </c>
      <c r="L160" s="3103"/>
      <c r="S160" s="197">
        <v>1</v>
      </c>
    </row>
    <row r="161" spans="2:19" ht="21" customHeight="1">
      <c r="B161" s="3109"/>
      <c r="C161" s="3109"/>
      <c r="D161" s="3109"/>
      <c r="E161" s="3112"/>
      <c r="F161" s="3109"/>
      <c r="G161" s="3111"/>
      <c r="H161" s="3111"/>
      <c r="I161" s="3109"/>
      <c r="J161" s="3110"/>
      <c r="K161" s="3110"/>
      <c r="L161" s="3109"/>
      <c r="S161" s="197">
        <v>1</v>
      </c>
    </row>
    <row r="162" spans="2:19" ht="21" customHeight="1">
      <c r="B162" s="3103"/>
      <c r="C162" s="3103"/>
      <c r="D162" s="3103"/>
      <c r="E162" s="3106"/>
      <c r="F162" s="3103"/>
      <c r="G162" s="3105"/>
      <c r="H162" s="3105"/>
      <c r="I162" s="3103"/>
      <c r="J162" s="3104"/>
      <c r="K162" s="3104"/>
      <c r="L162" s="3103"/>
      <c r="S162" s="197">
        <v>1</v>
      </c>
    </row>
    <row r="163" spans="2:19" ht="21" customHeight="1">
      <c r="B163" s="3109"/>
      <c r="C163" s="3109"/>
      <c r="D163" s="3109"/>
      <c r="E163" s="3112"/>
      <c r="F163" s="3109"/>
      <c r="G163" s="3111"/>
      <c r="H163" s="3111"/>
      <c r="I163" s="3109"/>
      <c r="J163" s="3110"/>
      <c r="K163" s="3110"/>
      <c r="L163" s="3109"/>
      <c r="S163" s="197">
        <v>1</v>
      </c>
    </row>
    <row r="164" spans="2:19" ht="21" customHeight="1">
      <c r="B164" s="3103"/>
      <c r="C164" s="3103"/>
      <c r="D164" s="3103"/>
      <c r="E164" s="3106"/>
      <c r="F164" s="3103"/>
      <c r="G164" s="3105"/>
      <c r="H164" s="3105"/>
      <c r="I164" s="3103"/>
      <c r="J164" s="3104"/>
      <c r="K164" s="3104"/>
      <c r="L164" s="3103"/>
      <c r="S164" s="197">
        <v>1</v>
      </c>
    </row>
    <row r="165" spans="2:19" ht="21" customHeight="1">
      <c r="B165" s="3109"/>
      <c r="C165" s="3109"/>
      <c r="D165" s="3109"/>
      <c r="E165" s="3112"/>
      <c r="F165" s="3109"/>
      <c r="G165" s="3111"/>
      <c r="H165" s="3111"/>
      <c r="I165" s="3109"/>
      <c r="J165" s="3110"/>
      <c r="K165" s="3110"/>
      <c r="L165" s="3109"/>
      <c r="S165" s="197">
        <v>1</v>
      </c>
    </row>
    <row r="166" spans="2:19" ht="21" customHeight="1">
      <c r="B166" s="3103"/>
      <c r="C166" s="3103"/>
      <c r="D166" s="3103"/>
      <c r="E166" s="3106"/>
      <c r="F166" s="3103"/>
      <c r="G166" s="3105"/>
      <c r="H166" s="3105"/>
      <c r="I166" s="3103"/>
      <c r="J166" s="3104"/>
      <c r="K166" s="3104"/>
      <c r="L166" s="3103"/>
      <c r="S166" s="197">
        <v>1</v>
      </c>
    </row>
    <row r="167" spans="2:19" ht="21" customHeight="1">
      <c r="B167" s="3109"/>
      <c r="C167" s="3109"/>
      <c r="D167" s="3109"/>
      <c r="E167" s="3112"/>
      <c r="F167" s="3109"/>
      <c r="G167" s="3111"/>
      <c r="H167" s="3111"/>
      <c r="I167" s="3109"/>
      <c r="J167" s="3110"/>
      <c r="K167" s="3110"/>
      <c r="L167" s="3109"/>
      <c r="S167" s="197">
        <v>1</v>
      </c>
    </row>
    <row r="168" spans="2:19" ht="21" customHeight="1">
      <c r="B168" s="3103"/>
      <c r="C168" s="3103"/>
      <c r="D168" s="3103"/>
      <c r="E168" s="3106"/>
      <c r="F168" s="3103"/>
      <c r="G168" s="3105"/>
      <c r="H168" s="3105"/>
      <c r="I168" s="3103"/>
      <c r="J168" s="3104"/>
      <c r="K168" s="3104"/>
      <c r="L168" s="3103"/>
      <c r="S168" s="197">
        <v>1</v>
      </c>
    </row>
    <row r="169" spans="2:19" ht="21" customHeight="1">
      <c r="B169" s="3109"/>
      <c r="C169" s="3109"/>
      <c r="D169" s="3109"/>
      <c r="E169" s="3112"/>
      <c r="F169" s="3109"/>
      <c r="G169" s="3111"/>
      <c r="H169" s="3111"/>
      <c r="I169" s="3109"/>
      <c r="J169" s="3110"/>
      <c r="K169" s="3110"/>
      <c r="L169" s="3109"/>
      <c r="S169" s="197">
        <v>1</v>
      </c>
    </row>
    <row r="170" spans="2:19" ht="21" customHeight="1">
      <c r="B170" s="3103"/>
      <c r="C170" s="3103"/>
      <c r="D170" s="3103"/>
      <c r="E170" s="3106"/>
      <c r="F170" s="3103"/>
      <c r="G170" s="3105"/>
      <c r="H170" s="3105"/>
      <c r="I170" s="3103"/>
      <c r="J170" s="3104"/>
      <c r="K170" s="3104"/>
      <c r="L170" s="3103"/>
      <c r="S170" s="197">
        <v>1</v>
      </c>
    </row>
    <row r="171" spans="2:19" ht="21" customHeight="1">
      <c r="B171" s="3109"/>
      <c r="C171" s="3109"/>
      <c r="D171" s="3109"/>
      <c r="E171" s="3112"/>
      <c r="F171" s="3109"/>
      <c r="G171" s="3111"/>
      <c r="H171" s="3111"/>
      <c r="I171" s="3109"/>
      <c r="J171" s="3110"/>
      <c r="K171" s="3110"/>
      <c r="L171" s="3109"/>
      <c r="S171" s="197">
        <v>1</v>
      </c>
    </row>
    <row r="172" spans="2:19" ht="21" customHeight="1">
      <c r="B172" s="3103"/>
      <c r="C172" s="3103"/>
      <c r="D172" s="3103"/>
      <c r="E172" s="3106"/>
      <c r="F172" s="3103"/>
      <c r="G172" s="3105"/>
      <c r="H172" s="3105"/>
      <c r="I172" s="3103"/>
      <c r="J172" s="3104"/>
      <c r="K172" s="3104"/>
      <c r="L172" s="3103"/>
      <c r="S172" s="197">
        <v>1</v>
      </c>
    </row>
    <row r="173" spans="2:19" ht="21" customHeight="1">
      <c r="B173" s="3109"/>
      <c r="C173" s="3109"/>
      <c r="D173" s="3109"/>
      <c r="E173" s="3112"/>
      <c r="F173" s="3109"/>
      <c r="G173" s="3111"/>
      <c r="H173" s="3111"/>
      <c r="I173" s="3109"/>
      <c r="J173" s="3110"/>
      <c r="K173" s="3110"/>
      <c r="L173" s="3109"/>
      <c r="S173" s="197">
        <v>1</v>
      </c>
    </row>
    <row r="174" spans="2:19" ht="21" customHeight="1">
      <c r="B174" s="3103"/>
      <c r="C174" s="3103"/>
      <c r="D174" s="3103"/>
      <c r="E174" s="3106"/>
      <c r="F174" s="3103"/>
      <c r="G174" s="3105"/>
      <c r="H174" s="3105"/>
      <c r="I174" s="3103"/>
      <c r="J174" s="3104"/>
      <c r="K174" s="3104"/>
      <c r="L174" s="3103"/>
      <c r="S174" s="197">
        <v>1</v>
      </c>
    </row>
    <row r="175" spans="2:19" ht="21" customHeight="1">
      <c r="B175" s="3109"/>
      <c r="C175" s="3109"/>
      <c r="D175" s="3109"/>
      <c r="E175" s="3112"/>
      <c r="F175" s="3109"/>
      <c r="G175" s="3111"/>
      <c r="H175" s="3111"/>
      <c r="I175" s="3109"/>
      <c r="J175" s="3110"/>
      <c r="K175" s="3110"/>
      <c r="L175" s="3109"/>
      <c r="S175" s="197">
        <v>1</v>
      </c>
    </row>
    <row r="176" spans="2:19" ht="21" customHeight="1">
      <c r="B176" s="3103"/>
      <c r="C176" s="3103"/>
      <c r="D176" s="3103"/>
      <c r="E176" s="3106"/>
      <c r="F176" s="3103"/>
      <c r="G176" s="3105"/>
      <c r="H176" s="3105"/>
      <c r="I176" s="3103"/>
      <c r="J176" s="3104"/>
      <c r="K176" s="3104"/>
      <c r="L176" s="3103"/>
      <c r="S176" s="197">
        <v>1</v>
      </c>
    </row>
    <row r="177" spans="2:19" ht="21" customHeight="1" thickBot="1">
      <c r="B177" s="3109"/>
      <c r="C177" s="3109"/>
      <c r="D177" s="3109"/>
      <c r="E177" s="3112"/>
      <c r="F177" s="3109"/>
      <c r="G177" s="3111"/>
      <c r="H177" s="3111"/>
      <c r="I177" s="3109"/>
      <c r="J177" s="3110"/>
      <c r="K177" s="3110"/>
      <c r="L177" s="3109"/>
      <c r="S177" s="197">
        <v>1</v>
      </c>
    </row>
    <row r="178" spans="2:19" ht="21" customHeight="1" thickBot="1">
      <c r="B178" s="3096"/>
      <c r="C178" s="3096"/>
      <c r="D178" s="3096"/>
      <c r="E178" s="3096"/>
      <c r="F178" s="3096"/>
      <c r="G178" s="3098" t="s">
        <v>4480</v>
      </c>
      <c r="H178" s="3097">
        <f>SUM(H160:H177)</f>
        <v>0</v>
      </c>
      <c r="I178" s="3096"/>
      <c r="J178" s="3096"/>
      <c r="K178" s="3096"/>
      <c r="L178" s="3096"/>
      <c r="S178" s="197">
        <v>1</v>
      </c>
    </row>
    <row r="179" spans="2:19" ht="21" customHeight="1">
      <c r="B179" s="3544"/>
      <c r="C179" s="3512"/>
      <c r="D179" s="3512"/>
      <c r="E179" s="3512"/>
      <c r="F179" s="3512"/>
      <c r="G179" s="3512"/>
      <c r="H179" s="3512"/>
      <c r="I179" s="3512"/>
      <c r="J179" s="3512"/>
      <c r="K179" s="3512"/>
      <c r="L179" s="3512"/>
      <c r="S179" s="197">
        <v>1</v>
      </c>
    </row>
    <row r="180" spans="2:19" ht="21" customHeight="1">
      <c r="B180" s="3614" t="s">
        <v>4479</v>
      </c>
      <c r="C180" s="3512"/>
      <c r="D180" s="3512"/>
      <c r="E180" s="3512"/>
      <c r="F180" s="3512"/>
      <c r="G180" s="3512"/>
      <c r="H180" s="3512"/>
      <c r="I180" s="3512"/>
      <c r="J180" s="3512"/>
      <c r="K180" s="3512"/>
      <c r="L180" s="3512"/>
      <c r="S180" s="197">
        <v>1</v>
      </c>
    </row>
    <row r="181" spans="2:19" ht="21" customHeight="1">
      <c r="B181" s="3599" t="s">
        <v>4478</v>
      </c>
      <c r="C181" s="3578"/>
      <c r="D181" s="3578"/>
      <c r="E181" s="3578"/>
      <c r="F181" s="3578"/>
      <c r="G181" s="3578"/>
      <c r="H181" s="3578"/>
      <c r="I181" s="3578"/>
      <c r="J181" s="3578"/>
      <c r="K181" s="3578"/>
      <c r="L181" s="3579"/>
      <c r="S181" s="197">
        <v>1</v>
      </c>
    </row>
    <row r="182" spans="2:19" ht="21" customHeight="1">
      <c r="B182" s="3580"/>
      <c r="C182" s="3512"/>
      <c r="D182" s="3512"/>
      <c r="E182" s="3512"/>
      <c r="F182" s="3512"/>
      <c r="G182" s="3512"/>
      <c r="H182" s="3512"/>
      <c r="I182" s="3512"/>
      <c r="J182" s="3512"/>
      <c r="K182" s="3512"/>
      <c r="L182" s="3581"/>
      <c r="S182" s="197">
        <v>1</v>
      </c>
    </row>
    <row r="183" spans="2:19" ht="21" customHeight="1">
      <c r="B183" s="3580"/>
      <c r="C183" s="3512"/>
      <c r="D183" s="3512"/>
      <c r="E183" s="3512"/>
      <c r="F183" s="3512"/>
      <c r="G183" s="3512"/>
      <c r="H183" s="3512"/>
      <c r="I183" s="3512"/>
      <c r="J183" s="3512"/>
      <c r="K183" s="3512"/>
      <c r="L183" s="3581"/>
      <c r="S183" s="197">
        <v>1</v>
      </c>
    </row>
    <row r="184" spans="2:19" ht="21" customHeight="1">
      <c r="B184" s="3580"/>
      <c r="C184" s="3512"/>
      <c r="D184" s="3512"/>
      <c r="E184" s="3512"/>
      <c r="F184" s="3512"/>
      <c r="G184" s="3512"/>
      <c r="H184" s="3512"/>
      <c r="I184" s="3512"/>
      <c r="J184" s="3512"/>
      <c r="K184" s="3512"/>
      <c r="L184" s="3581"/>
      <c r="S184" s="197">
        <v>1</v>
      </c>
    </row>
    <row r="185" spans="2:19" ht="21" customHeight="1">
      <c r="B185" s="3582"/>
      <c r="C185" s="3583"/>
      <c r="D185" s="3583"/>
      <c r="E185" s="3583"/>
      <c r="F185" s="3583"/>
      <c r="G185" s="3583"/>
      <c r="H185" s="3583"/>
      <c r="I185" s="3583"/>
      <c r="J185" s="3583"/>
      <c r="K185" s="3583"/>
      <c r="L185" s="3584"/>
      <c r="S185" s="197">
        <v>1</v>
      </c>
    </row>
    <row r="186" spans="2:19" ht="21" customHeight="1">
      <c r="S186" s="197">
        <v>1</v>
      </c>
    </row>
    <row r="187" spans="2:19" ht="21" customHeight="1">
      <c r="B187" s="3609" t="s">
        <v>4510</v>
      </c>
      <c r="C187" s="3512"/>
      <c r="D187" s="3512"/>
      <c r="E187" s="3512"/>
      <c r="F187" s="3512"/>
      <c r="G187" s="3512"/>
      <c r="H187" s="3512"/>
      <c r="I187" s="3512"/>
      <c r="J187" s="3512"/>
      <c r="K187" s="3512"/>
      <c r="L187" s="3512"/>
      <c r="S187" s="197">
        <v>1</v>
      </c>
    </row>
    <row r="188" spans="2:19" ht="21" customHeight="1">
      <c r="B188" s="3512"/>
      <c r="C188" s="3512"/>
      <c r="D188" s="3512"/>
      <c r="E188" s="3512"/>
      <c r="F188" s="3512"/>
      <c r="G188" s="3512"/>
      <c r="H188" s="3512"/>
      <c r="I188" s="3512"/>
      <c r="J188" s="3512"/>
      <c r="K188" s="3512"/>
      <c r="L188" s="3512"/>
      <c r="S188" s="197">
        <v>1</v>
      </c>
    </row>
    <row r="189" spans="2:19" ht="21" customHeight="1">
      <c r="B189" s="3586" t="s">
        <v>4509</v>
      </c>
      <c r="C189" s="3512"/>
      <c r="D189" s="3512"/>
      <c r="E189" s="3512"/>
      <c r="F189" s="3512"/>
      <c r="G189" s="3512"/>
      <c r="H189" s="3512"/>
      <c r="I189" s="3512"/>
      <c r="J189" s="3512"/>
      <c r="K189" s="3512"/>
      <c r="L189" s="3512"/>
      <c r="S189" s="197">
        <v>1</v>
      </c>
    </row>
    <row r="190" spans="2:19" ht="21" customHeight="1">
      <c r="B190" s="3610" t="s">
        <v>4508</v>
      </c>
      <c r="C190" s="3512"/>
      <c r="D190" s="3512"/>
      <c r="E190" s="3512"/>
      <c r="F190" s="3512"/>
      <c r="G190" s="3512"/>
      <c r="H190" s="3512"/>
      <c r="I190" s="3512"/>
      <c r="J190" s="3512"/>
      <c r="K190" s="3512"/>
      <c r="L190" s="3512"/>
      <c r="S190" s="197">
        <v>1</v>
      </c>
    </row>
    <row r="191" spans="2:19" ht="21" customHeight="1">
      <c r="B191" s="3611" t="s">
        <v>4507</v>
      </c>
      <c r="C191" s="3512"/>
      <c r="D191" s="3512"/>
      <c r="E191" s="3512"/>
      <c r="F191" s="3512"/>
      <c r="G191" s="3512"/>
      <c r="H191" s="3512"/>
      <c r="I191" s="3512"/>
      <c r="J191" s="3512"/>
      <c r="K191" s="3512"/>
      <c r="L191" s="3512"/>
      <c r="S191" s="197">
        <v>1</v>
      </c>
    </row>
    <row r="192" spans="2:19" ht="21" customHeight="1">
      <c r="B192" s="3108" t="s">
        <v>4506</v>
      </c>
      <c r="C192" s="3103" t="s">
        <v>4504</v>
      </c>
      <c r="D192" s="3108" t="s">
        <v>4505</v>
      </c>
      <c r="E192" s="3103" t="s">
        <v>4504</v>
      </c>
      <c r="G192" s="3108" t="s">
        <v>4503</v>
      </c>
      <c r="H192" s="3103" t="s">
        <v>4502</v>
      </c>
      <c r="I192" s="3108" t="s">
        <v>4501</v>
      </c>
      <c r="J192" s="3103" t="s">
        <v>4500</v>
      </c>
      <c r="K192" s="3108" t="s">
        <v>4499</v>
      </c>
      <c r="L192" s="3103" t="s">
        <v>3706</v>
      </c>
      <c r="S192" s="197">
        <v>1</v>
      </c>
    </row>
    <row r="193" spans="2:19" ht="21" customHeight="1">
      <c r="B193" s="3612" t="s">
        <v>38</v>
      </c>
      <c r="C193" s="3514"/>
      <c r="D193" s="3514"/>
      <c r="E193" s="3514"/>
      <c r="F193" s="3515"/>
      <c r="G193" s="3598" t="s">
        <v>4498</v>
      </c>
      <c r="H193" s="3514"/>
      <c r="I193" s="3514"/>
      <c r="J193" s="3514"/>
      <c r="K193" s="3514"/>
      <c r="L193" s="3515"/>
      <c r="S193" s="197">
        <v>1</v>
      </c>
    </row>
    <row r="194" spans="2:19" ht="21" customHeight="1">
      <c r="B194" s="3544"/>
      <c r="C194" s="3512"/>
      <c r="D194" s="3512"/>
      <c r="E194" s="3512"/>
      <c r="F194" s="3512"/>
      <c r="G194" s="3512"/>
      <c r="H194" s="3512"/>
      <c r="I194" s="3512"/>
      <c r="J194" s="3512"/>
      <c r="K194" s="3512"/>
      <c r="L194" s="3512"/>
      <c r="S194" s="197">
        <v>1</v>
      </c>
    </row>
    <row r="195" spans="2:19" ht="21" customHeight="1">
      <c r="B195" s="3611" t="s">
        <v>4497</v>
      </c>
      <c r="C195" s="3512"/>
      <c r="D195" s="3512"/>
      <c r="E195" s="3512"/>
      <c r="F195" s="3512"/>
      <c r="G195" s="3512"/>
      <c r="H195" s="3512"/>
      <c r="I195" s="3512"/>
      <c r="J195" s="3512"/>
      <c r="K195" s="3512"/>
      <c r="L195" s="3512"/>
      <c r="S195" s="197">
        <v>1</v>
      </c>
    </row>
    <row r="196" spans="2:19" ht="21" customHeight="1">
      <c r="B196" s="3107" t="s">
        <v>4496</v>
      </c>
      <c r="C196" s="3107" t="s">
        <v>4097</v>
      </c>
      <c r="D196" s="3107" t="s">
        <v>4495</v>
      </c>
      <c r="E196" s="3107" t="s">
        <v>4494</v>
      </c>
      <c r="F196" s="3107" t="s">
        <v>4493</v>
      </c>
      <c r="G196" s="3107" t="s">
        <v>4492</v>
      </c>
      <c r="H196" s="3107" t="s">
        <v>17</v>
      </c>
      <c r="I196" s="3107" t="s">
        <v>4491</v>
      </c>
      <c r="J196" s="3107" t="s">
        <v>4490</v>
      </c>
      <c r="K196" s="3107" t="s">
        <v>4489</v>
      </c>
      <c r="L196" s="3107" t="s">
        <v>4488</v>
      </c>
      <c r="S196" s="197">
        <v>1</v>
      </c>
    </row>
    <row r="197" spans="2:19" ht="21" customHeight="1">
      <c r="B197" s="3103" t="s">
        <v>4487</v>
      </c>
      <c r="C197" s="3103" t="s">
        <v>4486</v>
      </c>
      <c r="D197" s="3103" t="s">
        <v>4485</v>
      </c>
      <c r="E197" s="3106">
        <v>1</v>
      </c>
      <c r="F197" s="3103" t="s">
        <v>4484</v>
      </c>
      <c r="G197" s="3105">
        <v>0</v>
      </c>
      <c r="H197" s="3105">
        <f>E197*G197</f>
        <v>0</v>
      </c>
      <c r="I197" s="3103" t="s">
        <v>4483</v>
      </c>
      <c r="J197" s="3104" t="s">
        <v>4482</v>
      </c>
      <c r="K197" s="3104" t="s">
        <v>4481</v>
      </c>
      <c r="L197" s="3103"/>
      <c r="S197" s="197">
        <v>1</v>
      </c>
    </row>
    <row r="198" spans="2:19" ht="21" customHeight="1">
      <c r="B198" s="3099"/>
      <c r="C198" s="3099"/>
      <c r="D198" s="3099"/>
      <c r="E198" s="3102"/>
      <c r="F198" s="3099"/>
      <c r="G198" s="3101"/>
      <c r="H198" s="3101"/>
      <c r="I198" s="3099"/>
      <c r="J198" s="3100"/>
      <c r="K198" s="3100"/>
      <c r="L198" s="3099"/>
      <c r="S198" s="197">
        <v>1</v>
      </c>
    </row>
    <row r="199" spans="2:19" ht="21" customHeight="1">
      <c r="B199" s="3103"/>
      <c r="C199" s="3103"/>
      <c r="D199" s="3103"/>
      <c r="E199" s="3106"/>
      <c r="F199" s="3103"/>
      <c r="G199" s="3105"/>
      <c r="H199" s="3105"/>
      <c r="I199" s="3103"/>
      <c r="J199" s="3104"/>
      <c r="K199" s="3104"/>
      <c r="L199" s="3103"/>
      <c r="S199" s="197">
        <v>1</v>
      </c>
    </row>
    <row r="200" spans="2:19" ht="21" customHeight="1">
      <c r="B200" s="3099"/>
      <c r="C200" s="3099"/>
      <c r="D200" s="3099"/>
      <c r="E200" s="3102"/>
      <c r="F200" s="3099"/>
      <c r="G200" s="3101"/>
      <c r="H200" s="3101"/>
      <c r="I200" s="3099"/>
      <c r="J200" s="3100"/>
      <c r="K200" s="3100"/>
      <c r="L200" s="3099"/>
      <c r="S200" s="197">
        <v>1</v>
      </c>
    </row>
    <row r="201" spans="2:19" ht="21" customHeight="1">
      <c r="B201" s="3103"/>
      <c r="C201" s="3103"/>
      <c r="D201" s="3103"/>
      <c r="E201" s="3106"/>
      <c r="F201" s="3103"/>
      <c r="G201" s="3105"/>
      <c r="H201" s="3105"/>
      <c r="I201" s="3103"/>
      <c r="J201" s="3104"/>
      <c r="K201" s="3104"/>
      <c r="L201" s="3103"/>
      <c r="S201" s="197">
        <v>1</v>
      </c>
    </row>
    <row r="202" spans="2:19" ht="21" customHeight="1">
      <c r="B202" s="3099"/>
      <c r="C202" s="3099"/>
      <c r="D202" s="3099"/>
      <c r="E202" s="3102"/>
      <c r="F202" s="3099"/>
      <c r="G202" s="3101"/>
      <c r="H202" s="3101"/>
      <c r="I202" s="3099"/>
      <c r="J202" s="3100"/>
      <c r="K202" s="3100"/>
      <c r="L202" s="3099"/>
      <c r="S202" s="197">
        <v>1</v>
      </c>
    </row>
    <row r="203" spans="2:19" ht="21" customHeight="1">
      <c r="B203" s="3103"/>
      <c r="C203" s="3103"/>
      <c r="D203" s="3103"/>
      <c r="E203" s="3106"/>
      <c r="F203" s="3103"/>
      <c r="G203" s="3105"/>
      <c r="H203" s="3105"/>
      <c r="I203" s="3103"/>
      <c r="J203" s="3104"/>
      <c r="K203" s="3104"/>
      <c r="L203" s="3103"/>
      <c r="S203" s="197">
        <v>1</v>
      </c>
    </row>
    <row r="204" spans="2:19" ht="21" customHeight="1">
      <c r="B204" s="3099"/>
      <c r="C204" s="3099"/>
      <c r="D204" s="3099"/>
      <c r="E204" s="3102"/>
      <c r="F204" s="3099"/>
      <c r="G204" s="3101"/>
      <c r="H204" s="3101"/>
      <c r="I204" s="3099"/>
      <c r="J204" s="3100"/>
      <c r="K204" s="3100"/>
      <c r="L204" s="3099"/>
      <c r="S204" s="197">
        <v>1</v>
      </c>
    </row>
    <row r="205" spans="2:19" ht="21" customHeight="1">
      <c r="B205" s="3103"/>
      <c r="C205" s="3103"/>
      <c r="D205" s="3103"/>
      <c r="E205" s="3106"/>
      <c r="F205" s="3103"/>
      <c r="G205" s="3105"/>
      <c r="H205" s="3105"/>
      <c r="I205" s="3103"/>
      <c r="J205" s="3104"/>
      <c r="K205" s="3104"/>
      <c r="L205" s="3103"/>
      <c r="S205" s="197">
        <v>1</v>
      </c>
    </row>
    <row r="206" spans="2:19" ht="21" customHeight="1">
      <c r="B206" s="3099"/>
      <c r="C206" s="3099"/>
      <c r="D206" s="3099"/>
      <c r="E206" s="3102"/>
      <c r="F206" s="3099"/>
      <c r="G206" s="3101"/>
      <c r="H206" s="3101"/>
      <c r="I206" s="3099"/>
      <c r="J206" s="3100"/>
      <c r="K206" s="3100"/>
      <c r="L206" s="3099"/>
      <c r="S206" s="197">
        <v>1</v>
      </c>
    </row>
    <row r="207" spans="2:19" ht="21" customHeight="1">
      <c r="B207" s="3103"/>
      <c r="C207" s="3103"/>
      <c r="D207" s="3103"/>
      <c r="E207" s="3106"/>
      <c r="F207" s="3103"/>
      <c r="G207" s="3105"/>
      <c r="H207" s="3105"/>
      <c r="I207" s="3103"/>
      <c r="J207" s="3104"/>
      <c r="K207" s="3104"/>
      <c r="L207" s="3103"/>
      <c r="S207" s="197">
        <v>1</v>
      </c>
    </row>
    <row r="208" spans="2:19" ht="21" customHeight="1">
      <c r="B208" s="3099"/>
      <c r="C208" s="3099"/>
      <c r="D208" s="3099"/>
      <c r="E208" s="3102"/>
      <c r="F208" s="3099"/>
      <c r="G208" s="3101"/>
      <c r="H208" s="3101"/>
      <c r="I208" s="3099"/>
      <c r="J208" s="3100"/>
      <c r="K208" s="3100"/>
      <c r="L208" s="3099"/>
      <c r="S208" s="197">
        <v>1</v>
      </c>
    </row>
    <row r="209" spans="1:21" ht="21" customHeight="1">
      <c r="B209" s="3103"/>
      <c r="C209" s="3103"/>
      <c r="D209" s="3103"/>
      <c r="E209" s="3106"/>
      <c r="F209" s="3103"/>
      <c r="G209" s="3105"/>
      <c r="H209" s="3105"/>
      <c r="I209" s="3103"/>
      <c r="J209" s="3104"/>
      <c r="K209" s="3104"/>
      <c r="L209" s="3103"/>
      <c r="S209" s="197">
        <v>1</v>
      </c>
    </row>
    <row r="210" spans="1:21" ht="21" customHeight="1">
      <c r="B210" s="3099"/>
      <c r="C210" s="3099"/>
      <c r="D210" s="3099"/>
      <c r="E210" s="3102"/>
      <c r="F210" s="3099"/>
      <c r="G210" s="3101"/>
      <c r="H210" s="3101"/>
      <c r="I210" s="3099"/>
      <c r="J210" s="3100"/>
      <c r="K210" s="3100"/>
      <c r="L210" s="3099"/>
      <c r="S210" s="197">
        <v>1</v>
      </c>
    </row>
    <row r="211" spans="1:21" ht="21" customHeight="1">
      <c r="B211" s="3103"/>
      <c r="C211" s="3103"/>
      <c r="D211" s="3103"/>
      <c r="E211" s="3106"/>
      <c r="F211" s="3103"/>
      <c r="G211" s="3105"/>
      <c r="H211" s="3105"/>
      <c r="I211" s="3103"/>
      <c r="J211" s="3104"/>
      <c r="K211" s="3104"/>
      <c r="L211" s="3103"/>
      <c r="S211" s="197">
        <v>1</v>
      </c>
    </row>
    <row r="212" spans="1:21" ht="21" customHeight="1">
      <c r="B212" s="3099"/>
      <c r="C212" s="3099"/>
      <c r="D212" s="3099"/>
      <c r="E212" s="3102"/>
      <c r="F212" s="3099"/>
      <c r="G212" s="3101"/>
      <c r="H212" s="3101"/>
      <c r="I212" s="3099"/>
      <c r="J212" s="3100"/>
      <c r="K212" s="3100"/>
      <c r="L212" s="3099"/>
      <c r="S212" s="197">
        <v>1</v>
      </c>
    </row>
    <row r="213" spans="1:21" ht="21" customHeight="1">
      <c r="B213" s="3103"/>
      <c r="C213" s="3103"/>
      <c r="D213" s="3103"/>
      <c r="E213" s="3106"/>
      <c r="F213" s="3103"/>
      <c r="G213" s="3105"/>
      <c r="H213" s="3105"/>
      <c r="I213" s="3103"/>
      <c r="J213" s="3104"/>
      <c r="K213" s="3104"/>
      <c r="L213" s="3103"/>
      <c r="S213" s="197">
        <v>1</v>
      </c>
    </row>
    <row r="214" spans="1:21" ht="21" customHeight="1" thickBot="1">
      <c r="B214" s="3099"/>
      <c r="C214" s="3099"/>
      <c r="D214" s="3099"/>
      <c r="E214" s="3102"/>
      <c r="F214" s="3099"/>
      <c r="G214" s="3101"/>
      <c r="H214" s="3101"/>
      <c r="I214" s="3099"/>
      <c r="J214" s="3100"/>
      <c r="K214" s="3100"/>
      <c r="L214" s="3099"/>
      <c r="S214" s="197">
        <v>1</v>
      </c>
    </row>
    <row r="215" spans="1:21" ht="21" customHeight="1" thickBot="1">
      <c r="B215" s="3096"/>
      <c r="C215" s="3096"/>
      <c r="D215" s="3096"/>
      <c r="E215" s="3096"/>
      <c r="F215" s="3096"/>
      <c r="G215" s="3098" t="s">
        <v>4480</v>
      </c>
      <c r="H215" s="3097">
        <f>SUM(H197:H214)</f>
        <v>0</v>
      </c>
      <c r="I215" s="3096"/>
      <c r="J215" s="3096"/>
      <c r="K215" s="3096"/>
      <c r="L215" s="3096"/>
      <c r="S215" s="197">
        <v>1</v>
      </c>
    </row>
    <row r="216" spans="1:21" ht="21" customHeight="1">
      <c r="B216" s="3544"/>
      <c r="C216" s="3512"/>
      <c r="D216" s="3512"/>
      <c r="E216" s="3512"/>
      <c r="F216" s="3512"/>
      <c r="G216" s="3512"/>
      <c r="H216" s="3512"/>
      <c r="I216" s="3512"/>
      <c r="J216" s="3512"/>
      <c r="K216" s="3512"/>
      <c r="L216" s="3512"/>
      <c r="S216" s="197">
        <v>1</v>
      </c>
    </row>
    <row r="217" spans="1:21" ht="21" customHeight="1">
      <c r="B217" s="3611" t="s">
        <v>4479</v>
      </c>
      <c r="C217" s="3512"/>
      <c r="D217" s="3512"/>
      <c r="E217" s="3512"/>
      <c r="F217" s="3512"/>
      <c r="G217" s="3512"/>
      <c r="H217" s="3512"/>
      <c r="I217" s="3512"/>
      <c r="J217" s="3512"/>
      <c r="K217" s="3512"/>
      <c r="L217" s="3512"/>
      <c r="S217" s="197">
        <v>1</v>
      </c>
    </row>
    <row r="218" spans="1:21" ht="21" customHeight="1">
      <c r="B218" s="3599" t="s">
        <v>4478</v>
      </c>
      <c r="C218" s="3578"/>
      <c r="D218" s="3578"/>
      <c r="E218" s="3578"/>
      <c r="F218" s="3578"/>
      <c r="G218" s="3578"/>
      <c r="H218" s="3578"/>
      <c r="I218" s="3578"/>
      <c r="J218" s="3578"/>
      <c r="K218" s="3578"/>
      <c r="L218" s="3579"/>
      <c r="S218" s="197">
        <v>1</v>
      </c>
    </row>
    <row r="219" spans="1:21" ht="21" customHeight="1">
      <c r="B219" s="3580"/>
      <c r="C219" s="3512"/>
      <c r="D219" s="3512"/>
      <c r="E219" s="3512"/>
      <c r="F219" s="3512"/>
      <c r="G219" s="3512"/>
      <c r="H219" s="3512"/>
      <c r="I219" s="3512"/>
      <c r="J219" s="3512"/>
      <c r="K219" s="3512"/>
      <c r="L219" s="3581"/>
      <c r="S219" s="197">
        <v>1</v>
      </c>
    </row>
    <row r="220" spans="1:21" ht="21" customHeight="1">
      <c r="B220" s="3580"/>
      <c r="C220" s="3512"/>
      <c r="D220" s="3512"/>
      <c r="E220" s="3512"/>
      <c r="F220" s="3512"/>
      <c r="G220" s="3512"/>
      <c r="H220" s="3512"/>
      <c r="I220" s="3512"/>
      <c r="J220" s="3512"/>
      <c r="K220" s="3512"/>
      <c r="L220" s="3581"/>
      <c r="S220" s="197">
        <v>1</v>
      </c>
    </row>
    <row r="221" spans="1:21" ht="21" customHeight="1">
      <c r="B221" s="3580"/>
      <c r="C221" s="3512"/>
      <c r="D221" s="3512"/>
      <c r="E221" s="3512"/>
      <c r="F221" s="3512"/>
      <c r="G221" s="3512"/>
      <c r="H221" s="3512"/>
      <c r="I221" s="3512"/>
      <c r="J221" s="3512"/>
      <c r="K221" s="3512"/>
      <c r="L221" s="3581"/>
      <c r="S221" s="197">
        <v>1</v>
      </c>
    </row>
    <row r="222" spans="1:21" ht="21" customHeight="1">
      <c r="B222" s="3582"/>
      <c r="C222" s="3583"/>
      <c r="D222" s="3583"/>
      <c r="E222" s="3583"/>
      <c r="F222" s="3583"/>
      <c r="G222" s="3583"/>
      <c r="H222" s="3583"/>
      <c r="I222" s="3583"/>
      <c r="J222" s="3583"/>
      <c r="K222" s="3583"/>
      <c r="L222" s="3584"/>
      <c r="S222" s="197">
        <v>1</v>
      </c>
    </row>
    <row r="223" spans="1:21" ht="21" customHeight="1">
      <c r="S223" s="2579" t="s">
        <v>19</v>
      </c>
    </row>
    <row r="224" spans="1:21" ht="15">
      <c r="A224" s="197">
        <v>1</v>
      </c>
      <c r="B224" s="197">
        <v>1</v>
      </c>
      <c r="C224" s="197">
        <v>1</v>
      </c>
      <c r="D224" s="197">
        <v>1</v>
      </c>
      <c r="E224" s="197">
        <v>1</v>
      </c>
      <c r="F224" s="197">
        <v>1</v>
      </c>
      <c r="G224" s="197">
        <v>1</v>
      </c>
      <c r="H224" s="197">
        <v>1</v>
      </c>
      <c r="I224" s="197">
        <v>1</v>
      </c>
      <c r="J224" s="197">
        <v>1</v>
      </c>
      <c r="K224" s="197">
        <v>1</v>
      </c>
      <c r="L224" s="197">
        <v>1</v>
      </c>
      <c r="M224" s="197">
        <v>1</v>
      </c>
      <c r="N224" s="197">
        <v>1</v>
      </c>
      <c r="O224" s="197">
        <v>1</v>
      </c>
      <c r="P224" s="197">
        <v>1</v>
      </c>
      <c r="Q224" s="197">
        <v>1</v>
      </c>
      <c r="R224" s="197">
        <v>1</v>
      </c>
      <c r="S224" s="2242" t="str">
        <f>ADDRESS(ROW(),COLUMN(),4)</f>
        <v>S224</v>
      </c>
      <c r="T224" s="19"/>
      <c r="U224" s="20" t="str">
        <f>ADDRESS(ROW(),COLUMN(),4)</f>
        <v>U224</v>
      </c>
    </row>
  </sheetData>
  <mergeCells count="72">
    <mergeCell ref="D5:J6"/>
    <mergeCell ref="B194:L194"/>
    <mergeCell ref="B195:L195"/>
    <mergeCell ref="B216:L216"/>
    <mergeCell ref="B217:L217"/>
    <mergeCell ref="B157:L157"/>
    <mergeCell ref="B158:L158"/>
    <mergeCell ref="B179:L179"/>
    <mergeCell ref="B180:L180"/>
    <mergeCell ref="B181:L185"/>
    <mergeCell ref="B152:L152"/>
    <mergeCell ref="B153:L153"/>
    <mergeCell ref="B154:L154"/>
    <mergeCell ref="B156:F156"/>
    <mergeCell ref="G156:L156"/>
    <mergeCell ref="B121:L121"/>
    <mergeCell ref="B218:L222"/>
    <mergeCell ref="B187:L188"/>
    <mergeCell ref="B189:L189"/>
    <mergeCell ref="B190:L190"/>
    <mergeCell ref="B191:L191"/>
    <mergeCell ref="B193:F193"/>
    <mergeCell ref="G193:L193"/>
    <mergeCell ref="B142:L142"/>
    <mergeCell ref="B143:L143"/>
    <mergeCell ref="B144:L148"/>
    <mergeCell ref="B150:L151"/>
    <mergeCell ref="B116:L116"/>
    <mergeCell ref="B117:L117"/>
    <mergeCell ref="B119:F119"/>
    <mergeCell ref="G119:L119"/>
    <mergeCell ref="B120:L120"/>
    <mergeCell ref="B105:L105"/>
    <mergeCell ref="B106:L106"/>
    <mergeCell ref="B107:L111"/>
    <mergeCell ref="B113:L114"/>
    <mergeCell ref="B115:L115"/>
    <mergeCell ref="B80:L80"/>
    <mergeCell ref="B82:F82"/>
    <mergeCell ref="G82:L82"/>
    <mergeCell ref="B83:L83"/>
    <mergeCell ref="B84:L84"/>
    <mergeCell ref="B69:L69"/>
    <mergeCell ref="B70:L74"/>
    <mergeCell ref="B76:L77"/>
    <mergeCell ref="B78:L78"/>
    <mergeCell ref="B79:L79"/>
    <mergeCell ref="B45:F45"/>
    <mergeCell ref="G45:L45"/>
    <mergeCell ref="B46:L46"/>
    <mergeCell ref="B47:L47"/>
    <mergeCell ref="B68:L68"/>
    <mergeCell ref="B41:L41"/>
    <mergeCell ref="B42:L42"/>
    <mergeCell ref="B43:L43"/>
    <mergeCell ref="B21:L22"/>
    <mergeCell ref="B23:L23"/>
    <mergeCell ref="B25:L25"/>
    <mergeCell ref="B26:L29"/>
    <mergeCell ref="B31:L31"/>
    <mergeCell ref="B35:D35"/>
    <mergeCell ref="E35:L35"/>
    <mergeCell ref="B36:D36"/>
    <mergeCell ref="E36:L36"/>
    <mergeCell ref="B32:D32"/>
    <mergeCell ref="E32:L32"/>
    <mergeCell ref="B33:D33"/>
    <mergeCell ref="E33:L33"/>
    <mergeCell ref="B34:D34"/>
    <mergeCell ref="E34:L34"/>
    <mergeCell ref="D15:J19"/>
    <mergeCell ref="B39:L4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2887C-9251-4D3E-A89B-4239D0473C67}">
  <dimension ref="A1:AI337"/>
  <sheetViews>
    <sheetView showGridLines="0" zoomScaleNormal="100" workbookViewId="0">
      <selection activeCell="N57" sqref="N57"/>
    </sheetView>
  </sheetViews>
  <sheetFormatPr baseColWidth="10" defaultColWidth="9.140625" defaultRowHeight="15.75"/>
  <cols>
    <col min="2" max="2" width="17.42578125" customWidth="1"/>
    <col min="3" max="3" width="15.85546875" customWidth="1"/>
    <col min="4" max="4" width="28" customWidth="1"/>
    <col min="5" max="5" width="12.28515625" customWidth="1"/>
    <col min="6" max="6" width="13.5703125" customWidth="1"/>
    <col min="7" max="7" width="10" customWidth="1"/>
    <col min="8" max="8" width="12" customWidth="1"/>
    <col min="9" max="9" width="14" customWidth="1"/>
    <col min="10" max="10" width="12" customWidth="1"/>
    <col min="11" max="11" width="22" customWidth="1"/>
    <col min="12" max="12" width="12" customWidth="1"/>
    <col min="16" max="16" width="14.5703125" customWidth="1"/>
    <col min="17" max="17" width="21.140625" customWidth="1"/>
    <col min="18" max="18" width="38.28515625" bestFit="1" customWidth="1"/>
    <col min="19" max="19" width="25.5703125" customWidth="1"/>
    <col min="20" max="20" width="24.85546875" customWidth="1"/>
    <col min="24" max="24" width="29.7109375" customWidth="1"/>
    <col min="25" max="25" width="64" customWidth="1"/>
    <col min="26" max="26" width="59.85546875" customWidth="1"/>
    <col min="31" max="34" width="9.140625" style="2248"/>
    <col min="35" max="35" width="80.28515625" style="2248" customWidth="1"/>
  </cols>
  <sheetData>
    <row r="1" spans="1:35" thickTop="1">
      <c r="A1" s="2242" t="str">
        <f>ADDRESS(ROW(),COLUMN(),4)</f>
        <v>A1</v>
      </c>
      <c r="B1" s="2580" t="str">
        <f t="shared" ref="B1:L1" si="0">SUBSTITUTE(ADDRESS(1,COLUMN(),4),"1","")</f>
        <v>B</v>
      </c>
      <c r="C1" s="2580" t="str">
        <f t="shared" si="0"/>
        <v>C</v>
      </c>
      <c r="D1" s="2580" t="str">
        <f t="shared" si="0"/>
        <v>D</v>
      </c>
      <c r="E1" s="2580" t="str">
        <f t="shared" si="0"/>
        <v>E</v>
      </c>
      <c r="F1" s="2580" t="str">
        <f t="shared" si="0"/>
        <v>F</v>
      </c>
      <c r="G1" s="2580" t="str">
        <f t="shared" si="0"/>
        <v>G</v>
      </c>
      <c r="H1" s="2580" t="str">
        <f t="shared" si="0"/>
        <v>H</v>
      </c>
      <c r="I1" s="2580" t="str">
        <f t="shared" si="0"/>
        <v>I</v>
      </c>
      <c r="J1" s="2580" t="str">
        <f t="shared" si="0"/>
        <v>J</v>
      </c>
      <c r="K1" s="2580" t="str">
        <f t="shared" si="0"/>
        <v>K</v>
      </c>
      <c r="L1" s="2580" t="str">
        <f t="shared" si="0"/>
        <v>L</v>
      </c>
      <c r="P1" s="2580" t="str">
        <f t="shared" ref="P1:T1" si="1">SUBSTITUTE(ADDRESS(1,COLUMN(),4),"1","")</f>
        <v>P</v>
      </c>
      <c r="Q1" s="2580" t="str">
        <f t="shared" si="1"/>
        <v>Q</v>
      </c>
      <c r="R1" s="2580" t="str">
        <f t="shared" si="1"/>
        <v>R</v>
      </c>
      <c r="S1" s="2580" t="str">
        <f t="shared" si="1"/>
        <v>S</v>
      </c>
      <c r="T1" s="2580" t="str">
        <f t="shared" si="1"/>
        <v>T</v>
      </c>
      <c r="W1" s="2580" t="str">
        <f t="shared" ref="W1:Z1" si="2">SUBSTITUTE(ADDRESS(1,COLUMN(),4),"1","")</f>
        <v>W</v>
      </c>
      <c r="X1" s="2580" t="str">
        <f t="shared" si="2"/>
        <v>X</v>
      </c>
      <c r="Y1" s="2580" t="str">
        <f t="shared" si="2"/>
        <v>Y</v>
      </c>
      <c r="Z1" s="2580" t="str">
        <f t="shared" si="2"/>
        <v>Z</v>
      </c>
      <c r="AE1" s="2243"/>
      <c r="AF1" s="2243"/>
      <c r="AG1" s="197">
        <v>1</v>
      </c>
      <c r="AH1" s="8" t="str">
        <f>SUBSTITUTE(ADDRESS(1,COLUMN(),4),"1","")</f>
        <v>AH</v>
      </c>
      <c r="AI1" s="9" t="str">
        <f>SUBSTITUTE(ADDRESS(1,COLUMN(),4),"1","")</f>
        <v>AI</v>
      </c>
    </row>
    <row r="2" spans="1:35">
      <c r="B2" s="5">
        <f t="shared" ref="B2:L2" ca="1" si="3">CELL("largeur",B2)</f>
        <v>17</v>
      </c>
      <c r="C2" s="5">
        <f t="shared" ca="1" si="3"/>
        <v>15</v>
      </c>
      <c r="D2" s="5">
        <f t="shared" ca="1" si="3"/>
        <v>27</v>
      </c>
      <c r="E2" s="5">
        <f t="shared" ca="1" si="3"/>
        <v>12</v>
      </c>
      <c r="F2" s="5">
        <f t="shared" ca="1" si="3"/>
        <v>13</v>
      </c>
      <c r="G2" s="5">
        <f t="shared" ca="1" si="3"/>
        <v>9</v>
      </c>
      <c r="H2" s="5">
        <f t="shared" ca="1" si="3"/>
        <v>11</v>
      </c>
      <c r="I2" s="5">
        <f t="shared" ca="1" si="3"/>
        <v>13</v>
      </c>
      <c r="J2" s="5">
        <f t="shared" ca="1" si="3"/>
        <v>11</v>
      </c>
      <c r="K2" s="5">
        <f t="shared" ca="1" si="3"/>
        <v>21</v>
      </c>
      <c r="L2" s="5">
        <f t="shared" ca="1" si="3"/>
        <v>11</v>
      </c>
      <c r="P2" s="5">
        <f t="shared" ref="P2:T2" ca="1" si="4">CELL("largeur",P2)</f>
        <v>14</v>
      </c>
      <c r="Q2" s="5">
        <f t="shared" ca="1" si="4"/>
        <v>20</v>
      </c>
      <c r="R2" s="5">
        <f t="shared" ca="1" si="4"/>
        <v>38</v>
      </c>
      <c r="S2" s="5">
        <f t="shared" ca="1" si="4"/>
        <v>25</v>
      </c>
      <c r="T2" s="5">
        <f t="shared" ca="1" si="4"/>
        <v>24</v>
      </c>
      <c r="W2" s="5">
        <f t="shared" ref="W2:Z2" ca="1" si="5">CELL("largeur",W2)</f>
        <v>8</v>
      </c>
      <c r="X2" s="5">
        <f t="shared" ca="1" si="5"/>
        <v>29</v>
      </c>
      <c r="Y2" s="5">
        <f t="shared" ca="1" si="5"/>
        <v>63</v>
      </c>
      <c r="Z2" s="5">
        <f t="shared" ca="1" si="5"/>
        <v>59</v>
      </c>
      <c r="AG2" s="197">
        <v>1</v>
      </c>
      <c r="AH2" s="10" t="s">
        <v>0</v>
      </c>
      <c r="AI2" s="11"/>
    </row>
    <row r="3" spans="1:35">
      <c r="B3" s="6">
        <v>40</v>
      </c>
      <c r="C3" s="6">
        <v>41</v>
      </c>
      <c r="D3" s="6">
        <v>42</v>
      </c>
      <c r="E3" s="6">
        <v>43</v>
      </c>
      <c r="F3" s="6">
        <v>44</v>
      </c>
      <c r="G3" s="6">
        <v>45</v>
      </c>
      <c r="H3" s="6">
        <v>46</v>
      </c>
      <c r="I3" s="6">
        <v>47</v>
      </c>
      <c r="J3" s="6">
        <v>48</v>
      </c>
      <c r="K3" s="6">
        <v>49</v>
      </c>
      <c r="L3" s="6">
        <v>50</v>
      </c>
      <c r="P3" s="6">
        <v>50</v>
      </c>
      <c r="Q3" s="6">
        <v>51</v>
      </c>
      <c r="R3" s="6">
        <v>52</v>
      </c>
      <c r="S3" s="6">
        <v>53</v>
      </c>
      <c r="T3" s="6">
        <v>54</v>
      </c>
      <c r="W3" s="6">
        <v>54</v>
      </c>
      <c r="X3" s="6">
        <v>55</v>
      </c>
      <c r="Y3" s="6">
        <v>56</v>
      </c>
      <c r="Z3" s="6">
        <v>57</v>
      </c>
      <c r="AE3" s="2243"/>
      <c r="AF3" s="2243"/>
      <c r="AG3" s="197">
        <v>1</v>
      </c>
      <c r="AH3" s="12">
        <f ca="1">COUNTA(A1:AG337) + COUNTBLANK(A1:AG337)</f>
        <v>11544</v>
      </c>
      <c r="AI3" s="13" t="str">
        <f>"cellules entre -cells -celdas  "&amp;" " &amp;A1&amp;" et  "&amp;AG337</f>
        <v>cellules entre -cells -celdas   A1 et  AG337</v>
      </c>
    </row>
    <row r="4" spans="1:35">
      <c r="B4" s="4" t="s">
        <v>4827</v>
      </c>
      <c r="AE4" s="2243"/>
      <c r="AF4" s="2243"/>
      <c r="AG4" s="197">
        <v>1</v>
      </c>
      <c r="AH4" s="12">
        <f ca="1">COUNTA(A1:AG337)</f>
        <v>1834</v>
      </c>
      <c r="AI4" s="13" t="s">
        <v>2</v>
      </c>
    </row>
    <row r="5" spans="1:35">
      <c r="AE5" s="2245" t="s">
        <v>3534</v>
      </c>
      <c r="AF5" s="7" t="str">
        <f>AG337</f>
        <v>AG337</v>
      </c>
      <c r="AG5" s="197">
        <v>1</v>
      </c>
      <c r="AH5" s="12">
        <f ca="1">COUNTBLANK(A1:AG337)</f>
        <v>9710</v>
      </c>
      <c r="AI5" s="13" t="s">
        <v>3</v>
      </c>
    </row>
    <row r="6" spans="1:35" ht="30" customHeight="1">
      <c r="B6" s="3668" t="s">
        <v>4826</v>
      </c>
      <c r="C6" s="3668"/>
      <c r="D6" s="3668"/>
      <c r="E6" s="3668"/>
      <c r="F6" s="3668"/>
      <c r="G6" s="3668"/>
      <c r="H6" s="3668"/>
      <c r="I6" s="3668"/>
      <c r="J6" s="3668"/>
      <c r="K6" s="3668"/>
      <c r="L6" s="3668"/>
      <c r="P6" s="3668" t="s">
        <v>4825</v>
      </c>
      <c r="Q6" s="3668"/>
      <c r="R6" s="3668"/>
      <c r="S6" s="3668"/>
      <c r="T6" s="3668"/>
      <c r="W6" s="3667" t="s">
        <v>4824</v>
      </c>
      <c r="X6" s="3667"/>
      <c r="Y6" s="3667"/>
      <c r="Z6" s="3667"/>
      <c r="AE6" s="2243"/>
      <c r="AF6" s="2243"/>
      <c r="AG6" s="197">
        <v>1</v>
      </c>
      <c r="AH6" s="12">
        <f>SUM(AG1:AG335)+2</f>
        <v>337</v>
      </c>
      <c r="AI6" s="13" t="s">
        <v>4</v>
      </c>
    </row>
    <row r="7" spans="1:35" ht="30" customHeight="1">
      <c r="B7" s="3618" t="s">
        <v>4823</v>
      </c>
      <c r="C7" s="3618"/>
      <c r="D7" s="3618"/>
      <c r="E7" s="3618"/>
      <c r="F7" s="3618"/>
      <c r="G7" s="3618"/>
      <c r="H7" s="3618"/>
      <c r="I7" s="3618"/>
      <c r="J7" s="3618"/>
      <c r="K7" s="3618"/>
      <c r="L7" s="3618"/>
      <c r="P7" s="3618" t="s">
        <v>4822</v>
      </c>
      <c r="Q7" s="3618"/>
      <c r="R7" s="3618"/>
      <c r="S7" s="3618"/>
      <c r="T7" s="3618"/>
      <c r="W7" s="3618" t="s">
        <v>4821</v>
      </c>
      <c r="X7" s="3618"/>
      <c r="Y7" s="3618"/>
      <c r="Z7" s="3618"/>
      <c r="AE7" s="2243"/>
      <c r="AF7" s="2243"/>
      <c r="AG7" s="197">
        <v>1</v>
      </c>
      <c r="AH7" s="12">
        <f>SUM(A337:AF337)+1</f>
        <v>33</v>
      </c>
      <c r="AI7" s="13" t="s">
        <v>5</v>
      </c>
    </row>
    <row r="8" spans="1:35" ht="30" customHeight="1">
      <c r="AE8" s="2243"/>
      <c r="AF8" s="2243"/>
      <c r="AG8" s="197">
        <v>1</v>
      </c>
      <c r="AH8" s="2254"/>
      <c r="AI8" s="2254"/>
    </row>
    <row r="9" spans="1:35" ht="30" customHeight="1">
      <c r="B9" s="3417" t="s">
        <v>4820</v>
      </c>
      <c r="C9" s="3418" t="s">
        <v>4819</v>
      </c>
      <c r="D9" s="3419" t="s">
        <v>4818</v>
      </c>
      <c r="E9" s="3420" t="s">
        <v>4817</v>
      </c>
      <c r="F9" s="3421" t="s">
        <v>4816</v>
      </c>
      <c r="G9" s="3422" t="s">
        <v>4815</v>
      </c>
      <c r="H9" s="3423" t="s">
        <v>4814</v>
      </c>
      <c r="I9" s="3424" t="s">
        <v>4813</v>
      </c>
      <c r="J9" s="3422" t="s">
        <v>4812</v>
      </c>
      <c r="K9" s="3425" t="s">
        <v>4811</v>
      </c>
      <c r="L9" s="3426" t="s">
        <v>4810</v>
      </c>
      <c r="P9" s="3342" t="s">
        <v>4557</v>
      </c>
      <c r="Q9" s="3342" t="s">
        <v>4809</v>
      </c>
      <c r="R9" s="3342" t="s">
        <v>4808</v>
      </c>
      <c r="S9" s="3342" t="s">
        <v>4807</v>
      </c>
      <c r="T9" s="3342" t="s">
        <v>4806</v>
      </c>
      <c r="X9" s="3417" t="s">
        <v>4805</v>
      </c>
      <c r="Y9" s="3417" t="s">
        <v>4557</v>
      </c>
      <c r="Z9" s="3417" t="s">
        <v>4804</v>
      </c>
      <c r="AE9" s="2243"/>
      <c r="AF9" s="2243"/>
      <c r="AG9" s="197">
        <v>1</v>
      </c>
      <c r="AH9" s="2254"/>
      <c r="AI9" s="2254"/>
    </row>
    <row r="10" spans="1:35" ht="30" customHeight="1">
      <c r="B10" s="3427" t="s">
        <v>4803</v>
      </c>
      <c r="C10" s="3396" t="s">
        <v>4802</v>
      </c>
      <c r="D10" s="3397" t="s">
        <v>4802</v>
      </c>
      <c r="E10" s="3398" t="s">
        <v>4802</v>
      </c>
      <c r="F10" s="3399" t="s">
        <v>4802</v>
      </c>
      <c r="G10" s="3400" t="s">
        <v>4802</v>
      </c>
      <c r="H10" s="3401" t="s">
        <v>4802</v>
      </c>
      <c r="I10" s="3402" t="s">
        <v>4802</v>
      </c>
      <c r="J10" s="3403" t="s">
        <v>4802</v>
      </c>
      <c r="K10" s="3404" t="s">
        <v>4802</v>
      </c>
      <c r="L10" s="3405" t="s">
        <v>4802</v>
      </c>
      <c r="P10" s="3343" t="s">
        <v>4801</v>
      </c>
      <c r="Q10" s="3343" t="s">
        <v>4800</v>
      </c>
      <c r="R10" s="3343" t="s">
        <v>4799</v>
      </c>
      <c r="S10" s="3343" t="s">
        <v>4798</v>
      </c>
      <c r="T10" s="3343" t="s">
        <v>4797</v>
      </c>
      <c r="X10" s="3428" t="s">
        <v>4796</v>
      </c>
      <c r="Y10" s="3346" t="s">
        <v>4795</v>
      </c>
      <c r="Z10" s="3346" t="s">
        <v>4794</v>
      </c>
      <c r="AE10" s="2243"/>
      <c r="AF10" s="2243"/>
      <c r="AG10" s="197">
        <v>1</v>
      </c>
      <c r="AH10" s="2254"/>
      <c r="AI10" s="2254"/>
    </row>
    <row r="11" spans="1:35" ht="30" customHeight="1">
      <c r="B11" s="3427" t="s">
        <v>4793</v>
      </c>
      <c r="C11" s="3406" t="s">
        <v>4793</v>
      </c>
      <c r="D11" s="3406" t="s">
        <v>4793</v>
      </c>
      <c r="E11" s="3406" t="s">
        <v>4793</v>
      </c>
      <c r="F11" s="3406" t="s">
        <v>4793</v>
      </c>
      <c r="G11" s="3406" t="s">
        <v>4793</v>
      </c>
      <c r="H11" s="3406" t="s">
        <v>4793</v>
      </c>
      <c r="I11" s="3406" t="s">
        <v>4793</v>
      </c>
      <c r="J11" s="3406" t="s">
        <v>4793</v>
      </c>
      <c r="K11" s="3406" t="s">
        <v>4793</v>
      </c>
      <c r="L11" s="3406" t="s">
        <v>4793</v>
      </c>
      <c r="P11" s="3344" t="s">
        <v>4792</v>
      </c>
      <c r="Q11" s="3344" t="s">
        <v>4791</v>
      </c>
      <c r="R11" s="3344" t="s">
        <v>4790</v>
      </c>
      <c r="S11" s="3344" t="s">
        <v>4789</v>
      </c>
      <c r="T11" s="3344" t="s">
        <v>4788</v>
      </c>
      <c r="X11" s="3428" t="s">
        <v>4787</v>
      </c>
      <c r="Y11" s="3346" t="s">
        <v>4786</v>
      </c>
      <c r="Z11" s="3346" t="s">
        <v>4785</v>
      </c>
      <c r="AE11" s="2243"/>
      <c r="AF11" s="2243"/>
      <c r="AG11" s="197">
        <v>1</v>
      </c>
      <c r="AH11" s="2254"/>
      <c r="AI11" s="2254"/>
    </row>
    <row r="12" spans="1:35" ht="30" customHeight="1">
      <c r="B12" s="3427" t="s">
        <v>4784</v>
      </c>
      <c r="C12" s="3407" t="s">
        <v>4783</v>
      </c>
      <c r="D12" s="3408" t="s">
        <v>4783</v>
      </c>
      <c r="E12" s="3409" t="s">
        <v>4783</v>
      </c>
      <c r="F12" s="3410" t="s">
        <v>4783</v>
      </c>
      <c r="G12" s="3411" t="s">
        <v>4783</v>
      </c>
      <c r="H12" s="3412" t="s">
        <v>4783</v>
      </c>
      <c r="I12" s="3413" t="s">
        <v>4783</v>
      </c>
      <c r="J12" s="3414" t="s">
        <v>4783</v>
      </c>
      <c r="K12" s="3415" t="s">
        <v>4783</v>
      </c>
      <c r="L12" s="3416" t="s">
        <v>4783</v>
      </c>
      <c r="P12" s="3343" t="s">
        <v>4782</v>
      </c>
      <c r="Q12" s="3343" t="s">
        <v>4781</v>
      </c>
      <c r="R12" s="3343" t="s">
        <v>4780</v>
      </c>
      <c r="S12" s="3343" t="s">
        <v>4779</v>
      </c>
      <c r="T12" s="3343" t="s">
        <v>4778</v>
      </c>
      <c r="X12" s="3428" t="s">
        <v>4777</v>
      </c>
      <c r="Y12" s="3346" t="s">
        <v>4776</v>
      </c>
      <c r="Z12" s="3346" t="s">
        <v>4775</v>
      </c>
      <c r="AE12" s="2243"/>
      <c r="AF12" s="2243"/>
      <c r="AG12" s="197">
        <v>1</v>
      </c>
      <c r="AH12" s="2254"/>
      <c r="AI12" s="2254"/>
    </row>
    <row r="13" spans="1:35" ht="30" customHeight="1">
      <c r="B13" s="3427" t="s">
        <v>4774</v>
      </c>
      <c r="C13" s="3407" t="s">
        <v>4773</v>
      </c>
      <c r="D13" s="3408" t="s">
        <v>4773</v>
      </c>
      <c r="E13" s="3409" t="s">
        <v>4773</v>
      </c>
      <c r="F13" s="3410" t="s">
        <v>4773</v>
      </c>
      <c r="G13" s="3411" t="s">
        <v>4773</v>
      </c>
      <c r="H13" s="3412" t="s">
        <v>4773</v>
      </c>
      <c r="I13" s="3413" t="s">
        <v>4773</v>
      </c>
      <c r="J13" s="3414" t="s">
        <v>4773</v>
      </c>
      <c r="K13" s="3415" t="s">
        <v>4773</v>
      </c>
      <c r="L13" s="3416" t="s">
        <v>4773</v>
      </c>
      <c r="P13" s="3344" t="s">
        <v>4772</v>
      </c>
      <c r="Q13" s="3344" t="s">
        <v>4771</v>
      </c>
      <c r="R13" s="3344" t="s">
        <v>4770</v>
      </c>
      <c r="S13" s="3344" t="s">
        <v>4769</v>
      </c>
      <c r="T13" s="3344" t="s">
        <v>4768</v>
      </c>
      <c r="X13" s="3428" t="s">
        <v>4767</v>
      </c>
      <c r="Y13" s="3346" t="s">
        <v>4766</v>
      </c>
      <c r="Z13" s="3346" t="s">
        <v>4765</v>
      </c>
      <c r="AE13" s="2243"/>
      <c r="AF13" s="2243"/>
      <c r="AG13" s="197">
        <v>1</v>
      </c>
      <c r="AH13" s="2254"/>
      <c r="AI13" s="2254"/>
    </row>
    <row r="14" spans="1:35" ht="30" customHeight="1">
      <c r="B14" s="3427" t="s">
        <v>4764</v>
      </c>
      <c r="C14" s="3385" t="s">
        <v>4763</v>
      </c>
      <c r="D14" s="3385" t="s">
        <v>4763</v>
      </c>
      <c r="E14" s="3385" t="s">
        <v>4763</v>
      </c>
      <c r="F14" s="3385" t="s">
        <v>4763</v>
      </c>
      <c r="G14" s="3385" t="s">
        <v>4763</v>
      </c>
      <c r="H14" s="3385" t="s">
        <v>4763</v>
      </c>
      <c r="I14" s="3385" t="s">
        <v>4763</v>
      </c>
      <c r="J14" s="3385" t="s">
        <v>4763</v>
      </c>
      <c r="K14" s="3385" t="s">
        <v>4763</v>
      </c>
      <c r="L14" s="3385" t="s">
        <v>4763</v>
      </c>
      <c r="P14" s="3343" t="s">
        <v>4762</v>
      </c>
      <c r="Q14" s="3343" t="s">
        <v>4761</v>
      </c>
      <c r="R14" s="3343" t="s">
        <v>4760</v>
      </c>
      <c r="S14" s="3343" t="s">
        <v>4759</v>
      </c>
      <c r="T14" s="3343" t="s">
        <v>4758</v>
      </c>
      <c r="X14" s="3428" t="s">
        <v>4757</v>
      </c>
      <c r="Y14" s="3346" t="s">
        <v>4756</v>
      </c>
      <c r="Z14" s="3346" t="s">
        <v>4755</v>
      </c>
      <c r="AE14" s="2243"/>
      <c r="AF14" s="2243"/>
      <c r="AG14" s="197">
        <v>1</v>
      </c>
      <c r="AH14" s="2254"/>
      <c r="AI14" s="2254"/>
    </row>
    <row r="15" spans="1:35" ht="30" customHeight="1">
      <c r="B15" s="3427" t="s">
        <v>4754</v>
      </c>
      <c r="C15" s="3386" t="s">
        <v>4753</v>
      </c>
      <c r="D15" s="3387" t="s">
        <v>4753</v>
      </c>
      <c r="E15" s="3388" t="s">
        <v>4753</v>
      </c>
      <c r="F15" s="3389" t="s">
        <v>4753</v>
      </c>
      <c r="G15" s="3390" t="s">
        <v>4753</v>
      </c>
      <c r="H15" s="3391" t="s">
        <v>4753</v>
      </c>
      <c r="I15" s="3392" t="s">
        <v>4753</v>
      </c>
      <c r="J15" s="3393" t="s">
        <v>4753</v>
      </c>
      <c r="K15" s="3394" t="s">
        <v>4753</v>
      </c>
      <c r="L15" s="3395" t="s">
        <v>4753</v>
      </c>
      <c r="P15" s="3344" t="s">
        <v>4752</v>
      </c>
      <c r="Q15" s="3344" t="s">
        <v>4751</v>
      </c>
      <c r="R15" s="3344" t="s">
        <v>4750</v>
      </c>
      <c r="S15" s="3344" t="s">
        <v>4749</v>
      </c>
      <c r="T15" s="3344" t="s">
        <v>4748</v>
      </c>
      <c r="X15" s="3428" t="s">
        <v>4747</v>
      </c>
      <c r="Y15" s="3346" t="s">
        <v>4746</v>
      </c>
      <c r="Z15" s="3346" t="s">
        <v>4745</v>
      </c>
      <c r="AE15" s="2243"/>
      <c r="AF15" s="2243"/>
      <c r="AG15" s="197">
        <v>1</v>
      </c>
      <c r="AH15" s="2254"/>
      <c r="AI15" s="2254"/>
    </row>
    <row r="16" spans="1:35" ht="30" customHeight="1">
      <c r="B16" s="3427" t="s">
        <v>4744</v>
      </c>
      <c r="C16" s="3348" t="s">
        <v>4480</v>
      </c>
      <c r="D16" s="3349" t="s">
        <v>4480</v>
      </c>
      <c r="E16" s="3350" t="s">
        <v>4480</v>
      </c>
      <c r="F16" s="3351" t="s">
        <v>4480</v>
      </c>
      <c r="G16" s="3352" t="s">
        <v>4480</v>
      </c>
      <c r="H16" s="3353" t="s">
        <v>4480</v>
      </c>
      <c r="I16" s="3354" t="s">
        <v>4480</v>
      </c>
      <c r="J16" s="3352" t="s">
        <v>4480</v>
      </c>
      <c r="K16" s="3355" t="s">
        <v>4480</v>
      </c>
      <c r="L16" s="3356" t="s">
        <v>4480</v>
      </c>
      <c r="P16" s="3343" t="s">
        <v>4601</v>
      </c>
      <c r="Q16" s="3343" t="s">
        <v>4743</v>
      </c>
      <c r="R16" s="3343" t="s">
        <v>4742</v>
      </c>
      <c r="S16" s="3343" t="s">
        <v>4741</v>
      </c>
      <c r="T16" s="3343" t="s">
        <v>4740</v>
      </c>
      <c r="X16" s="3428" t="s">
        <v>4739</v>
      </c>
      <c r="Y16" s="3346" t="s">
        <v>4738</v>
      </c>
      <c r="Z16" s="3346" t="s">
        <v>4737</v>
      </c>
      <c r="AE16" s="2243"/>
      <c r="AF16" s="2243"/>
      <c r="AG16" s="197">
        <v>1</v>
      </c>
      <c r="AH16" s="2254"/>
      <c r="AI16" s="2254"/>
    </row>
    <row r="17" spans="2:35" ht="30" customHeight="1">
      <c r="B17" s="3427" t="s">
        <v>4736</v>
      </c>
      <c r="C17" s="3357" t="s">
        <v>4735</v>
      </c>
      <c r="D17" s="3358" t="s">
        <v>4735</v>
      </c>
      <c r="E17" s="3359" t="s">
        <v>4735</v>
      </c>
      <c r="F17" s="3360" t="s">
        <v>4735</v>
      </c>
      <c r="G17" s="3361" t="s">
        <v>4735</v>
      </c>
      <c r="H17" s="3362" t="s">
        <v>4735</v>
      </c>
      <c r="I17" s="3363" t="s">
        <v>4735</v>
      </c>
      <c r="J17" s="3364" t="s">
        <v>4735</v>
      </c>
      <c r="K17" s="3365" t="s">
        <v>4735</v>
      </c>
      <c r="L17" s="3366" t="s">
        <v>4735</v>
      </c>
      <c r="P17" s="3344" t="s">
        <v>4734</v>
      </c>
      <c r="Q17" s="3344" t="s">
        <v>4733</v>
      </c>
      <c r="R17" s="3344" t="s">
        <v>4732</v>
      </c>
      <c r="S17" s="3344" t="s">
        <v>4731</v>
      </c>
      <c r="T17" s="3344" t="s">
        <v>4730</v>
      </c>
      <c r="X17" s="3428" t="s">
        <v>4729</v>
      </c>
      <c r="Y17" s="3346" t="s">
        <v>4728</v>
      </c>
      <c r="Z17" s="3346" t="s">
        <v>4727</v>
      </c>
      <c r="AE17" s="2243"/>
      <c r="AF17" s="2243"/>
      <c r="AG17" s="197">
        <v>1</v>
      </c>
      <c r="AH17" s="2254"/>
      <c r="AI17" s="2254"/>
    </row>
    <row r="18" spans="2:35" ht="30" customHeight="1">
      <c r="B18" s="3427" t="s">
        <v>4726</v>
      </c>
      <c r="C18" s="3367" t="s">
        <v>4587</v>
      </c>
      <c r="D18" s="3368" t="s">
        <v>4587</v>
      </c>
      <c r="E18" s="3369" t="s">
        <v>4587</v>
      </c>
      <c r="F18" s="3370" t="s">
        <v>4587</v>
      </c>
      <c r="G18" s="3371" t="s">
        <v>4587</v>
      </c>
      <c r="H18" s="3372" t="s">
        <v>4587</v>
      </c>
      <c r="I18" s="3373" t="s">
        <v>4587</v>
      </c>
      <c r="J18" s="3371" t="s">
        <v>4587</v>
      </c>
      <c r="K18" s="3374" t="s">
        <v>4587</v>
      </c>
      <c r="L18" s="3375" t="s">
        <v>4587</v>
      </c>
      <c r="P18" s="3343" t="s">
        <v>4566</v>
      </c>
      <c r="Q18" s="3343" t="s">
        <v>4725</v>
      </c>
      <c r="R18" s="3343" t="s">
        <v>4724</v>
      </c>
      <c r="S18" s="3343" t="s">
        <v>4723</v>
      </c>
      <c r="T18" s="3343" t="s">
        <v>4722</v>
      </c>
      <c r="X18" s="3428" t="s">
        <v>4721</v>
      </c>
      <c r="Y18" s="3346" t="s">
        <v>4720</v>
      </c>
      <c r="Z18" s="3346" t="s">
        <v>4719</v>
      </c>
      <c r="AE18" s="2243"/>
      <c r="AF18" s="2243"/>
      <c r="AG18" s="197">
        <v>1</v>
      </c>
      <c r="AH18" s="2254"/>
      <c r="AI18" s="2254"/>
    </row>
    <row r="19" spans="2:35" ht="30" customHeight="1">
      <c r="B19" s="3427" t="s">
        <v>4718</v>
      </c>
      <c r="C19" s="3376" t="s">
        <v>4584</v>
      </c>
      <c r="D19" s="3377" t="s">
        <v>4584</v>
      </c>
      <c r="E19" s="3378" t="s">
        <v>4584</v>
      </c>
      <c r="F19" s="3379" t="s">
        <v>4584</v>
      </c>
      <c r="G19" s="3380" t="s">
        <v>4584</v>
      </c>
      <c r="H19" s="3381" t="s">
        <v>4584</v>
      </c>
      <c r="I19" s="3382" t="s">
        <v>4584</v>
      </c>
      <c r="J19" s="3380" t="s">
        <v>4584</v>
      </c>
      <c r="K19" s="3383" t="s">
        <v>4584</v>
      </c>
      <c r="L19" s="3384" t="s">
        <v>4584</v>
      </c>
      <c r="P19" s="3344" t="s">
        <v>4717</v>
      </c>
      <c r="Q19" s="3344" t="s">
        <v>4710</v>
      </c>
      <c r="R19" s="3344" t="s">
        <v>4716</v>
      </c>
      <c r="S19" s="3344" t="s">
        <v>4715</v>
      </c>
      <c r="T19" s="3344" t="s">
        <v>4714</v>
      </c>
      <c r="X19" s="3428" t="s">
        <v>4713</v>
      </c>
      <c r="Y19" s="3346" t="s">
        <v>4712</v>
      </c>
      <c r="Z19" s="3346" t="s">
        <v>4711</v>
      </c>
      <c r="AE19" s="2243"/>
      <c r="AF19" s="2243"/>
      <c r="AG19" s="197">
        <v>1</v>
      </c>
      <c r="AH19" s="2254"/>
      <c r="AI19" s="2254"/>
    </row>
    <row r="20" spans="2:35" ht="30" customHeight="1">
      <c r="B20" s="3669" t="s">
        <v>4707</v>
      </c>
      <c r="C20" s="3669"/>
      <c r="D20" s="3669"/>
      <c r="E20" s="3669"/>
      <c r="F20" s="3669"/>
      <c r="G20" s="3669"/>
      <c r="H20" s="3669"/>
      <c r="I20" s="3669"/>
      <c r="J20" s="3669"/>
      <c r="K20" s="3669"/>
      <c r="L20" s="3669"/>
      <c r="X20" s="3347"/>
      <c r="Y20" s="3347"/>
      <c r="Z20" s="3347"/>
      <c r="AE20" s="2243"/>
      <c r="AF20" s="2243"/>
      <c r="AG20" s="197">
        <v>1</v>
      </c>
      <c r="AH20" s="2254"/>
      <c r="AI20" s="2254"/>
    </row>
    <row r="21" spans="2:35" ht="30" customHeight="1">
      <c r="X21" s="3345" t="s">
        <v>4710</v>
      </c>
      <c r="Y21" s="3346" t="s">
        <v>4709</v>
      </c>
      <c r="Z21" s="3346" t="s">
        <v>4708</v>
      </c>
      <c r="AE21" s="2243"/>
      <c r="AF21" s="2243"/>
      <c r="AG21" s="197">
        <v>1</v>
      </c>
      <c r="AH21" s="2254"/>
      <c r="AI21" s="2254"/>
    </row>
    <row r="22" spans="2:35" ht="30" customHeight="1">
      <c r="C22" s="3617" t="s">
        <v>4703</v>
      </c>
      <c r="D22" s="3617"/>
      <c r="E22" s="3617"/>
      <c r="F22" s="3617"/>
      <c r="G22" s="3617"/>
      <c r="H22" s="3617"/>
      <c r="I22" s="3617"/>
      <c r="J22" s="3617"/>
      <c r="K22" s="3617"/>
      <c r="L22" s="3617"/>
      <c r="X22" s="3345" t="s">
        <v>4706</v>
      </c>
      <c r="Y22" s="3346" t="s">
        <v>4705</v>
      </c>
      <c r="Z22" s="3346" t="s">
        <v>4704</v>
      </c>
      <c r="AE22" s="2243"/>
      <c r="AF22" s="2243"/>
      <c r="AG22" s="197">
        <v>1</v>
      </c>
      <c r="AH22" s="2254"/>
      <c r="AI22" s="2254"/>
    </row>
    <row r="23" spans="2:35" ht="30" customHeight="1">
      <c r="C23" s="3618" t="s">
        <v>4644</v>
      </c>
      <c r="D23" s="3618"/>
      <c r="E23" s="3618"/>
      <c r="F23" s="3618"/>
      <c r="G23" s="3618"/>
      <c r="H23" s="3618"/>
      <c r="I23" s="3618"/>
      <c r="J23" s="3618"/>
      <c r="K23" s="3618"/>
      <c r="L23" s="3618"/>
      <c r="AE23" s="2243"/>
      <c r="AF23" s="2243"/>
      <c r="AG23" s="197">
        <v>1</v>
      </c>
      <c r="AH23" s="2254"/>
      <c r="AI23" s="2254"/>
    </row>
    <row r="24" spans="2:35" ht="30" customHeight="1">
      <c r="AE24" s="2243"/>
      <c r="AF24" s="2243"/>
      <c r="AG24" s="197">
        <v>1</v>
      </c>
      <c r="AH24" s="2254"/>
      <c r="AI24" s="2254"/>
    </row>
    <row r="25" spans="2:35" ht="30" customHeight="1">
      <c r="C25" s="3619" t="s">
        <v>4643</v>
      </c>
      <c r="D25" s="3619"/>
      <c r="E25" s="3619"/>
      <c r="F25" s="3619"/>
      <c r="G25" s="3619"/>
      <c r="H25" s="3619"/>
      <c r="I25" s="3619"/>
      <c r="J25" s="3619"/>
      <c r="K25" s="3619"/>
      <c r="L25" s="3619"/>
      <c r="AE25" s="2243"/>
      <c r="AF25" s="2243"/>
      <c r="AG25" s="197">
        <v>1</v>
      </c>
      <c r="AH25" s="2254"/>
      <c r="AI25" s="2254"/>
    </row>
    <row r="26" spans="2:35" ht="30" customHeight="1">
      <c r="C26" s="3340" t="s">
        <v>4506</v>
      </c>
      <c r="D26" s="3245" t="s">
        <v>4508</v>
      </c>
      <c r="E26" s="3340" t="s">
        <v>4503</v>
      </c>
      <c r="F26" s="3245" t="s">
        <v>4642</v>
      </c>
      <c r="G26" s="3340" t="s">
        <v>4501</v>
      </c>
      <c r="H26" s="3245" t="s">
        <v>4641</v>
      </c>
      <c r="I26" s="3340" t="s">
        <v>4499</v>
      </c>
      <c r="J26" s="3245" t="s">
        <v>4508</v>
      </c>
      <c r="K26" s="3340" t="s">
        <v>4557</v>
      </c>
      <c r="L26" s="3245" t="s">
        <v>4702</v>
      </c>
      <c r="AE26" s="2243"/>
      <c r="AF26" s="2243"/>
      <c r="AG26" s="197">
        <v>1</v>
      </c>
      <c r="AH26" s="2254"/>
      <c r="AI26" s="2254"/>
    </row>
    <row r="27" spans="2:35" ht="30" customHeight="1">
      <c r="C27" s="3340" t="s">
        <v>4639</v>
      </c>
      <c r="D27" s="3245" t="s">
        <v>4638</v>
      </c>
      <c r="E27" s="3340" t="s">
        <v>4637</v>
      </c>
      <c r="F27" s="3245" t="s">
        <v>4508</v>
      </c>
      <c r="G27" s="3340" t="s">
        <v>4636</v>
      </c>
      <c r="H27" s="3245" t="s">
        <v>4508</v>
      </c>
      <c r="I27" s="3340" t="s">
        <v>4635</v>
      </c>
      <c r="J27" s="3245" t="s">
        <v>4508</v>
      </c>
      <c r="K27" s="3340" t="s">
        <v>4490</v>
      </c>
      <c r="L27" s="3245" t="s">
        <v>4634</v>
      </c>
      <c r="AE27" s="2243"/>
      <c r="AF27" s="2243"/>
      <c r="AG27" s="197">
        <v>1</v>
      </c>
      <c r="AH27" s="2254"/>
      <c r="AI27" s="2254"/>
    </row>
    <row r="28" spans="2:35" ht="30" customHeight="1">
      <c r="AE28" s="2243"/>
      <c r="AF28" s="2243"/>
      <c r="AG28" s="197">
        <v>1</v>
      </c>
      <c r="AH28" s="2254"/>
      <c r="AI28" s="2254"/>
    </row>
    <row r="29" spans="2:35" ht="30" customHeight="1">
      <c r="C29" s="3619" t="s">
        <v>4497</v>
      </c>
      <c r="D29" s="3619"/>
      <c r="E29" s="3619"/>
      <c r="F29" s="3619"/>
      <c r="G29" s="3619"/>
      <c r="H29" s="3619"/>
      <c r="I29" s="3619"/>
      <c r="J29" s="3619"/>
      <c r="K29" s="3619"/>
      <c r="L29" s="3619"/>
      <c r="AE29" s="2243"/>
      <c r="AF29" s="2243"/>
      <c r="AG29" s="197">
        <v>1</v>
      </c>
      <c r="AH29" s="2254"/>
      <c r="AI29" s="2254"/>
    </row>
    <row r="30" spans="2:35" ht="30" customHeight="1">
      <c r="C30" s="3339" t="s">
        <v>4633</v>
      </c>
      <c r="D30" s="3339" t="s">
        <v>4495</v>
      </c>
      <c r="E30" s="3339" t="s">
        <v>4493</v>
      </c>
      <c r="F30" s="3339" t="s">
        <v>4494</v>
      </c>
      <c r="G30" s="3339" t="s">
        <v>4570</v>
      </c>
      <c r="H30" s="3339" t="s">
        <v>17</v>
      </c>
      <c r="I30" s="3339" t="s">
        <v>4097</v>
      </c>
      <c r="J30" s="3339" t="s">
        <v>4632</v>
      </c>
      <c r="K30" s="3339" t="s">
        <v>4631</v>
      </c>
      <c r="L30" s="3339" t="s">
        <v>4490</v>
      </c>
      <c r="AE30" s="2243"/>
      <c r="AF30" s="2243"/>
      <c r="AG30" s="197">
        <v>1</v>
      </c>
      <c r="AH30" s="2254"/>
      <c r="AI30" s="2254"/>
    </row>
    <row r="31" spans="2:35" ht="30" customHeight="1">
      <c r="C31" s="3429">
        <v>1</v>
      </c>
      <c r="D31" s="3341" t="s">
        <v>4630</v>
      </c>
      <c r="E31" s="3341" t="s">
        <v>12</v>
      </c>
      <c r="F31" s="3429">
        <v>100</v>
      </c>
      <c r="G31" s="3429">
        <v>0</v>
      </c>
      <c r="H31" s="3429" t="s">
        <v>4508</v>
      </c>
      <c r="I31" s="3341" t="s">
        <v>4629</v>
      </c>
      <c r="J31" s="3341" t="s">
        <v>4508</v>
      </c>
      <c r="K31" s="3341" t="s">
        <v>4628</v>
      </c>
      <c r="L31" s="3341" t="s">
        <v>4482</v>
      </c>
      <c r="AE31" s="2243"/>
      <c r="AF31" s="2243"/>
      <c r="AG31" s="197">
        <v>1</v>
      </c>
      <c r="AH31" s="2254"/>
      <c r="AI31" s="2254"/>
    </row>
    <row r="32" spans="2:35" ht="30" customHeight="1">
      <c r="C32" s="3430">
        <v>2</v>
      </c>
      <c r="D32" s="3431" t="s">
        <v>4627</v>
      </c>
      <c r="E32" s="3431" t="s">
        <v>14</v>
      </c>
      <c r="F32" s="3430">
        <v>50</v>
      </c>
      <c r="G32" s="3430">
        <v>0</v>
      </c>
      <c r="H32" s="3430" t="s">
        <v>4508</v>
      </c>
      <c r="I32" s="3431" t="s">
        <v>4626</v>
      </c>
      <c r="J32" s="3431" t="s">
        <v>4508</v>
      </c>
      <c r="K32" s="3431" t="s">
        <v>4508</v>
      </c>
      <c r="L32" s="3431" t="s">
        <v>4508</v>
      </c>
      <c r="AE32" s="2243"/>
      <c r="AF32" s="2243"/>
      <c r="AG32" s="197">
        <v>1</v>
      </c>
      <c r="AH32" s="2254"/>
      <c r="AI32" s="2254"/>
    </row>
    <row r="33" spans="3:35" ht="30" customHeight="1">
      <c r="C33" s="3429">
        <v>3</v>
      </c>
      <c r="D33" s="3341" t="s">
        <v>4508</v>
      </c>
      <c r="E33" s="3341" t="s">
        <v>4508</v>
      </c>
      <c r="F33" s="3429" t="s">
        <v>4508</v>
      </c>
      <c r="G33" s="3429" t="s">
        <v>4508</v>
      </c>
      <c r="H33" s="3429" t="s">
        <v>4508</v>
      </c>
      <c r="I33" s="3341" t="s">
        <v>4508</v>
      </c>
      <c r="J33" s="3341" t="s">
        <v>4508</v>
      </c>
      <c r="K33" s="3341" t="s">
        <v>4508</v>
      </c>
      <c r="L33" s="3341" t="s">
        <v>4508</v>
      </c>
      <c r="AE33" s="2243"/>
      <c r="AF33" s="2243"/>
      <c r="AG33" s="197">
        <v>1</v>
      </c>
      <c r="AH33" s="2254"/>
      <c r="AI33" s="2254"/>
    </row>
    <row r="34" spans="3:35" ht="30" customHeight="1">
      <c r="C34" s="3430">
        <v>4</v>
      </c>
      <c r="D34" s="3431" t="s">
        <v>4508</v>
      </c>
      <c r="E34" s="3431" t="s">
        <v>4508</v>
      </c>
      <c r="F34" s="3430" t="s">
        <v>4508</v>
      </c>
      <c r="G34" s="3430" t="s">
        <v>4508</v>
      </c>
      <c r="H34" s="3430" t="s">
        <v>4508</v>
      </c>
      <c r="I34" s="3431" t="s">
        <v>4508</v>
      </c>
      <c r="J34" s="3431" t="s">
        <v>4508</v>
      </c>
      <c r="K34" s="3431" t="s">
        <v>4508</v>
      </c>
      <c r="L34" s="3431" t="s">
        <v>4508</v>
      </c>
      <c r="AE34" s="2243"/>
      <c r="AF34" s="2243"/>
      <c r="AG34" s="197">
        <v>1</v>
      </c>
      <c r="AH34" s="2254"/>
      <c r="AI34" s="2254"/>
    </row>
    <row r="35" spans="3:35" ht="30" customHeight="1" thickBot="1">
      <c r="C35" s="3429">
        <v>5</v>
      </c>
      <c r="D35" s="3341" t="s">
        <v>4508</v>
      </c>
      <c r="E35" s="3341" t="s">
        <v>4508</v>
      </c>
      <c r="F35" s="3429" t="s">
        <v>4508</v>
      </c>
      <c r="G35" s="3429" t="s">
        <v>4508</v>
      </c>
      <c r="H35" s="3429" t="s">
        <v>4508</v>
      </c>
      <c r="I35" s="3341" t="s">
        <v>4508</v>
      </c>
      <c r="J35" s="3341" t="s">
        <v>4508</v>
      </c>
      <c r="K35" s="3341" t="s">
        <v>4508</v>
      </c>
      <c r="L35" s="3341" t="s">
        <v>4508</v>
      </c>
      <c r="AE35" s="2344"/>
      <c r="AF35" s="2344"/>
      <c r="AG35" s="197">
        <v>1</v>
      </c>
      <c r="AH35" s="2254"/>
      <c r="AI35" s="2254"/>
    </row>
    <row r="36" spans="3:35" ht="30" customHeight="1">
      <c r="C36" s="3337"/>
      <c r="D36" s="3338" t="s">
        <v>4480</v>
      </c>
      <c r="E36" s="3337"/>
      <c r="F36" s="3337"/>
      <c r="G36" s="3337"/>
      <c r="H36" s="3337"/>
      <c r="I36" s="3337"/>
      <c r="J36" s="3337"/>
      <c r="K36" s="3337"/>
      <c r="L36" s="3337"/>
      <c r="AE36" s="2345"/>
      <c r="AF36" s="2345"/>
      <c r="AG36" s="197">
        <v>1</v>
      </c>
      <c r="AH36" s="2254"/>
      <c r="AI36" s="2254"/>
    </row>
    <row r="37" spans="3:35" ht="30" customHeight="1">
      <c r="AE37" s="2345"/>
      <c r="AF37" s="2345"/>
      <c r="AG37" s="197">
        <v>1</v>
      </c>
      <c r="AH37" s="2254"/>
      <c r="AI37" s="2254"/>
    </row>
    <row r="38" spans="3:35" ht="21" customHeight="1">
      <c r="C38" s="3619" t="s">
        <v>4625</v>
      </c>
      <c r="D38" s="3619"/>
      <c r="E38" s="3619"/>
      <c r="F38" s="3619"/>
      <c r="G38" s="3619"/>
      <c r="H38" s="3619"/>
      <c r="I38" s="3619"/>
      <c r="J38" s="3619"/>
      <c r="K38" s="3619"/>
      <c r="L38" s="3619"/>
      <c r="AE38" s="2345"/>
      <c r="AF38" s="2345"/>
      <c r="AG38" s="197">
        <v>1</v>
      </c>
      <c r="AH38" s="2254"/>
      <c r="AI38" s="2254"/>
    </row>
    <row r="39" spans="3:35" ht="21" customHeight="1">
      <c r="C39" s="3620" t="s">
        <v>4624</v>
      </c>
      <c r="D39" s="3620"/>
      <c r="E39" s="3620"/>
      <c r="F39" s="3620"/>
      <c r="G39" s="3620"/>
      <c r="H39" s="3620"/>
      <c r="I39" s="3620"/>
      <c r="J39" s="3620"/>
      <c r="K39" s="3620"/>
      <c r="L39" s="3620"/>
      <c r="AE39" s="2345"/>
      <c r="AF39" s="2345"/>
      <c r="AG39" s="197">
        <v>1</v>
      </c>
      <c r="AH39" s="2254"/>
      <c r="AI39" s="2254"/>
    </row>
    <row r="40" spans="3:35" ht="21" customHeight="1">
      <c r="C40" s="3620"/>
      <c r="D40" s="3620"/>
      <c r="E40" s="3620"/>
      <c r="F40" s="3620"/>
      <c r="G40" s="3620"/>
      <c r="H40" s="3620"/>
      <c r="I40" s="3620"/>
      <c r="J40" s="3620"/>
      <c r="K40" s="3620"/>
      <c r="L40" s="3620"/>
      <c r="AE40" s="2345"/>
      <c r="AF40" s="2345"/>
      <c r="AG40" s="197">
        <v>1</v>
      </c>
      <c r="AH40" s="2254"/>
      <c r="AI40" s="2254"/>
    </row>
    <row r="41" spans="3:35" ht="21" customHeight="1">
      <c r="C41" s="3620"/>
      <c r="D41" s="3620"/>
      <c r="E41" s="3620"/>
      <c r="F41" s="3620"/>
      <c r="G41" s="3620"/>
      <c r="H41" s="3620"/>
      <c r="I41" s="3620"/>
      <c r="J41" s="3620"/>
      <c r="K41" s="3620"/>
      <c r="L41" s="3620"/>
      <c r="AE41" s="2345"/>
      <c r="AF41" s="2345"/>
      <c r="AG41" s="197">
        <v>1</v>
      </c>
      <c r="AH41" s="2254"/>
      <c r="AI41" s="2254"/>
    </row>
    <row r="42" spans="3:35" ht="30" customHeight="1">
      <c r="AE42" s="2345"/>
      <c r="AF42" s="2345"/>
      <c r="AG42" s="197">
        <v>1</v>
      </c>
      <c r="AH42" s="2254"/>
      <c r="AI42" s="2254"/>
    </row>
    <row r="43" spans="3:35" ht="21" customHeight="1">
      <c r="C43" s="3621" t="s">
        <v>4623</v>
      </c>
      <c r="D43" s="3621"/>
      <c r="E43" s="3621"/>
      <c r="F43" s="3621"/>
      <c r="G43" s="3621"/>
      <c r="H43" s="3621"/>
      <c r="I43" s="3621"/>
      <c r="J43" s="3621"/>
      <c r="K43" s="3621"/>
      <c r="L43" s="3621"/>
      <c r="AE43" s="2345"/>
      <c r="AF43" s="2345"/>
      <c r="AG43" s="197">
        <v>1</v>
      </c>
      <c r="AH43" s="2254"/>
      <c r="AI43" s="2254"/>
    </row>
    <row r="44" spans="3:35" ht="21" customHeight="1">
      <c r="C44" s="3336" t="s">
        <v>338</v>
      </c>
      <c r="D44" s="3336" t="s">
        <v>3549</v>
      </c>
      <c r="E44" s="3336" t="s">
        <v>339</v>
      </c>
      <c r="F44" s="3622" t="s">
        <v>4622</v>
      </c>
      <c r="G44" s="3622"/>
      <c r="H44" s="3622"/>
      <c r="I44" s="3622"/>
      <c r="J44" s="3622"/>
      <c r="K44" s="3622"/>
      <c r="L44" s="3622"/>
      <c r="AE44" s="2345"/>
      <c r="AF44" s="2345"/>
      <c r="AG44" s="197">
        <v>1</v>
      </c>
      <c r="AH44" s="2254"/>
      <c r="AI44" s="2254"/>
    </row>
    <row r="45" spans="3:35" ht="21" customHeight="1">
      <c r="C45" s="3233" t="s">
        <v>4621</v>
      </c>
      <c r="D45" s="3335" t="s">
        <v>4508</v>
      </c>
      <c r="E45" s="3231" t="s">
        <v>4701</v>
      </c>
      <c r="F45" s="3623" t="s">
        <v>4619</v>
      </c>
      <c r="G45" s="3623"/>
      <c r="H45" s="3623"/>
      <c r="I45" s="3623"/>
      <c r="J45" s="3623"/>
      <c r="K45" s="3623"/>
      <c r="L45" s="3623"/>
      <c r="AE45" s="2345"/>
      <c r="AF45" s="2345"/>
      <c r="AG45" s="197">
        <v>1</v>
      </c>
      <c r="AH45" s="2254"/>
      <c r="AI45" s="2254"/>
    </row>
    <row r="46" spans="3:35" ht="21" customHeight="1">
      <c r="C46" s="3329" t="s">
        <v>4618</v>
      </c>
      <c r="D46" s="3334" t="s">
        <v>4508</v>
      </c>
      <c r="E46" s="3328" t="s">
        <v>4700</v>
      </c>
      <c r="F46" s="3624" t="s">
        <v>4616</v>
      </c>
      <c r="G46" s="3624"/>
      <c r="H46" s="3624"/>
      <c r="I46" s="3624"/>
      <c r="J46" s="3624"/>
      <c r="K46" s="3624"/>
      <c r="L46" s="3624"/>
      <c r="AE46" s="2345"/>
      <c r="AF46" s="2345"/>
      <c r="AG46" s="197">
        <v>1</v>
      </c>
      <c r="AH46" s="2254"/>
      <c r="AI46" s="2254"/>
    </row>
    <row r="47" spans="3:35" ht="21" customHeight="1">
      <c r="C47" s="3233" t="s">
        <v>4615</v>
      </c>
      <c r="D47" s="3333" t="s">
        <v>4508</v>
      </c>
      <c r="E47" s="3231" t="s">
        <v>4699</v>
      </c>
      <c r="F47" s="3623" t="s">
        <v>4613</v>
      </c>
      <c r="G47" s="3623"/>
      <c r="H47" s="3623"/>
      <c r="I47" s="3623"/>
      <c r="J47" s="3623"/>
      <c r="K47" s="3623"/>
      <c r="L47" s="3623"/>
      <c r="AE47" s="2345"/>
      <c r="AF47" s="2345"/>
      <c r="AG47" s="197">
        <v>1</v>
      </c>
      <c r="AH47" s="2254"/>
      <c r="AI47" s="2254"/>
    </row>
    <row r="48" spans="3:35" ht="21" customHeight="1">
      <c r="C48" s="3329" t="s">
        <v>4612</v>
      </c>
      <c r="D48" s="3332" t="s">
        <v>4508</v>
      </c>
      <c r="E48" s="3328" t="s">
        <v>4698</v>
      </c>
      <c r="F48" s="3624" t="s">
        <v>4610</v>
      </c>
      <c r="G48" s="3624"/>
      <c r="H48" s="3624"/>
      <c r="I48" s="3624"/>
      <c r="J48" s="3624"/>
      <c r="K48" s="3624"/>
      <c r="L48" s="3624"/>
      <c r="AE48" s="2345"/>
      <c r="AF48" s="2345"/>
      <c r="AG48" s="197">
        <v>1</v>
      </c>
      <c r="AH48" s="2254"/>
      <c r="AI48" s="2254"/>
    </row>
    <row r="49" spans="3:35" ht="21" customHeight="1">
      <c r="C49" s="3233" t="s">
        <v>4609</v>
      </c>
      <c r="D49" s="3331" t="s">
        <v>4508</v>
      </c>
      <c r="E49" s="3231" t="s">
        <v>4697</v>
      </c>
      <c r="F49" s="3623" t="s">
        <v>4607</v>
      </c>
      <c r="G49" s="3623"/>
      <c r="H49" s="3623"/>
      <c r="I49" s="3623"/>
      <c r="J49" s="3623"/>
      <c r="K49" s="3623"/>
      <c r="L49" s="3623"/>
      <c r="AE49" s="2345"/>
      <c r="AF49" s="2345"/>
      <c r="AG49" s="197">
        <v>1</v>
      </c>
      <c r="AH49" s="2254"/>
      <c r="AI49" s="2254"/>
    </row>
    <row r="50" spans="3:35" ht="21" customHeight="1">
      <c r="C50" s="3329" t="s">
        <v>4606</v>
      </c>
      <c r="D50" s="3330" t="s">
        <v>4508</v>
      </c>
      <c r="E50" s="3328" t="s">
        <v>4696</v>
      </c>
      <c r="F50" s="3624" t="s">
        <v>4604</v>
      </c>
      <c r="G50" s="3624"/>
      <c r="H50" s="3624"/>
      <c r="I50" s="3624"/>
      <c r="J50" s="3624"/>
      <c r="K50" s="3624"/>
      <c r="L50" s="3624"/>
      <c r="AE50" s="2345"/>
      <c r="AF50" s="2345"/>
      <c r="AG50" s="197">
        <v>1</v>
      </c>
    </row>
    <row r="51" spans="3:35" ht="21" customHeight="1">
      <c r="C51" s="3233" t="s">
        <v>4603</v>
      </c>
      <c r="D51" s="3231" t="s">
        <v>4508</v>
      </c>
      <c r="E51" s="3231" t="s">
        <v>185</v>
      </c>
      <c r="F51" s="3623" t="s">
        <v>4602</v>
      </c>
      <c r="G51" s="3623"/>
      <c r="H51" s="3623"/>
      <c r="I51" s="3623"/>
      <c r="J51" s="3623"/>
      <c r="K51" s="3623"/>
      <c r="L51" s="3623"/>
      <c r="AE51" s="2345"/>
      <c r="AF51" s="2345"/>
      <c r="AG51" s="197">
        <v>1</v>
      </c>
    </row>
    <row r="52" spans="3:35" ht="21" customHeight="1">
      <c r="C52" s="3329" t="s">
        <v>4601</v>
      </c>
      <c r="D52" s="3234" t="s">
        <v>4508</v>
      </c>
      <c r="E52" s="3328" t="s">
        <v>188</v>
      </c>
      <c r="F52" s="3624" t="s">
        <v>4600</v>
      </c>
      <c r="G52" s="3624"/>
      <c r="H52" s="3624"/>
      <c r="I52" s="3624"/>
      <c r="J52" s="3624"/>
      <c r="K52" s="3624"/>
      <c r="L52" s="3624"/>
      <c r="AE52" s="2345"/>
      <c r="AF52" s="2345"/>
      <c r="AG52" s="197">
        <v>1</v>
      </c>
    </row>
    <row r="53" spans="3:35" ht="21" customHeight="1">
      <c r="C53" s="3233" t="s">
        <v>3617</v>
      </c>
      <c r="D53" s="3232" t="s">
        <v>4508</v>
      </c>
      <c r="E53" s="3231" t="s">
        <v>70</v>
      </c>
      <c r="F53" s="3623" t="s">
        <v>4599</v>
      </c>
      <c r="G53" s="3623"/>
      <c r="H53" s="3623"/>
      <c r="I53" s="3623"/>
      <c r="J53" s="3623"/>
      <c r="K53" s="3623"/>
      <c r="L53" s="3623"/>
      <c r="AE53" s="2345"/>
      <c r="AF53" s="2345"/>
      <c r="AG53" s="197">
        <v>1</v>
      </c>
    </row>
    <row r="54" spans="3:35" ht="21" customHeight="1">
      <c r="C54" s="3329" t="s">
        <v>4598</v>
      </c>
      <c r="D54" s="3229"/>
      <c r="E54" s="3328" t="s">
        <v>4597</v>
      </c>
      <c r="F54" s="3624" t="s">
        <v>4596</v>
      </c>
      <c r="G54" s="3624"/>
      <c r="H54" s="3624"/>
      <c r="I54" s="3624"/>
      <c r="J54" s="3624"/>
      <c r="K54" s="3624"/>
      <c r="L54" s="3624"/>
      <c r="AE54" s="2345"/>
      <c r="AF54" s="2345"/>
      <c r="AG54" s="197">
        <v>1</v>
      </c>
    </row>
    <row r="55" spans="3:35" ht="30" customHeight="1">
      <c r="AE55" s="2345"/>
      <c r="AF55" s="2345"/>
      <c r="AG55" s="197">
        <v>1</v>
      </c>
    </row>
    <row r="56" spans="3:35" ht="30" customHeight="1">
      <c r="AE56" s="2345"/>
      <c r="AF56" s="2345"/>
      <c r="AG56" s="197">
        <v>1</v>
      </c>
    </row>
    <row r="57" spans="3:35" ht="30" customHeight="1">
      <c r="C57" s="3625" t="s">
        <v>4695</v>
      </c>
      <c r="D57" s="3625"/>
      <c r="E57" s="3625"/>
      <c r="F57" s="3625"/>
      <c r="G57" s="3625"/>
      <c r="H57" s="3625"/>
      <c r="I57" s="3625"/>
      <c r="J57" s="3625"/>
      <c r="K57" s="3625"/>
      <c r="L57" s="3625"/>
      <c r="AE57" s="2345"/>
      <c r="AF57" s="2345"/>
      <c r="AG57" s="197">
        <v>1</v>
      </c>
    </row>
    <row r="58" spans="3:35" ht="30" customHeight="1">
      <c r="C58" s="3618" t="s">
        <v>4644</v>
      </c>
      <c r="D58" s="3618"/>
      <c r="E58" s="3618"/>
      <c r="F58" s="3618"/>
      <c r="G58" s="3618"/>
      <c r="H58" s="3618"/>
      <c r="I58" s="3618"/>
      <c r="J58" s="3618"/>
      <c r="K58" s="3618"/>
      <c r="L58" s="3618"/>
      <c r="AE58" s="2345"/>
      <c r="AF58" s="2345"/>
      <c r="AG58" s="197">
        <v>1</v>
      </c>
    </row>
    <row r="59" spans="3:35" ht="30" customHeight="1">
      <c r="AE59" s="2345"/>
      <c r="AF59" s="2345"/>
      <c r="AG59" s="197">
        <v>1</v>
      </c>
    </row>
    <row r="60" spans="3:35" ht="30" customHeight="1">
      <c r="C60" s="3626" t="s">
        <v>4643</v>
      </c>
      <c r="D60" s="3626"/>
      <c r="E60" s="3626"/>
      <c r="F60" s="3626"/>
      <c r="G60" s="3626"/>
      <c r="H60" s="3626"/>
      <c r="I60" s="3626"/>
      <c r="J60" s="3626"/>
      <c r="K60" s="3626"/>
      <c r="L60" s="3626"/>
      <c r="AE60" s="2345"/>
      <c r="AF60" s="2345"/>
      <c r="AG60" s="197">
        <v>1</v>
      </c>
    </row>
    <row r="61" spans="3:35" ht="30" customHeight="1">
      <c r="C61" s="3327" t="s">
        <v>4506</v>
      </c>
      <c r="D61" s="3245" t="s">
        <v>4508</v>
      </c>
      <c r="E61" s="3327" t="s">
        <v>4503</v>
      </c>
      <c r="F61" s="3245" t="s">
        <v>4642</v>
      </c>
      <c r="G61" s="3327" t="s">
        <v>4501</v>
      </c>
      <c r="H61" s="3245" t="s">
        <v>4641</v>
      </c>
      <c r="I61" s="3327" t="s">
        <v>4499</v>
      </c>
      <c r="J61" s="3245" t="s">
        <v>4508</v>
      </c>
      <c r="K61" s="3327" t="s">
        <v>4557</v>
      </c>
      <c r="L61" s="3245" t="s">
        <v>4694</v>
      </c>
      <c r="AE61" s="2345"/>
      <c r="AF61" s="2345"/>
      <c r="AG61" s="197">
        <v>1</v>
      </c>
    </row>
    <row r="62" spans="3:35" ht="30" customHeight="1">
      <c r="C62" s="3327" t="s">
        <v>4639</v>
      </c>
      <c r="D62" s="3245" t="s">
        <v>4638</v>
      </c>
      <c r="E62" s="3327" t="s">
        <v>4637</v>
      </c>
      <c r="F62" s="3245" t="s">
        <v>4508</v>
      </c>
      <c r="G62" s="3327" t="s">
        <v>4636</v>
      </c>
      <c r="H62" s="3245" t="s">
        <v>4508</v>
      </c>
      <c r="I62" s="3327" t="s">
        <v>4635</v>
      </c>
      <c r="J62" s="3245" t="s">
        <v>4508</v>
      </c>
      <c r="K62" s="3327" t="s">
        <v>4490</v>
      </c>
      <c r="L62" s="3245" t="s">
        <v>4634</v>
      </c>
      <c r="AE62" s="2345"/>
      <c r="AF62" s="2345"/>
      <c r="AG62" s="197">
        <v>1</v>
      </c>
    </row>
    <row r="63" spans="3:35" ht="30" customHeight="1">
      <c r="AE63" s="2345"/>
      <c r="AF63" s="2345"/>
      <c r="AG63" s="197">
        <v>1</v>
      </c>
    </row>
    <row r="64" spans="3:35" ht="30" customHeight="1">
      <c r="C64" s="3626" t="s">
        <v>4497</v>
      </c>
      <c r="D64" s="3626"/>
      <c r="E64" s="3626"/>
      <c r="F64" s="3626"/>
      <c r="G64" s="3626"/>
      <c r="H64" s="3626"/>
      <c r="I64" s="3626"/>
      <c r="J64" s="3626"/>
      <c r="K64" s="3626"/>
      <c r="L64" s="3626"/>
      <c r="AE64" s="2345"/>
      <c r="AF64" s="2345"/>
      <c r="AG64" s="197">
        <v>1</v>
      </c>
    </row>
    <row r="65" spans="3:33" ht="30" customHeight="1">
      <c r="C65" s="3326" t="s">
        <v>4633</v>
      </c>
      <c r="D65" s="3326" t="s">
        <v>4495</v>
      </c>
      <c r="E65" s="3326" t="s">
        <v>4493</v>
      </c>
      <c r="F65" s="3326" t="s">
        <v>4494</v>
      </c>
      <c r="G65" s="3326" t="s">
        <v>4570</v>
      </c>
      <c r="H65" s="3326" t="s">
        <v>17</v>
      </c>
      <c r="I65" s="3326" t="s">
        <v>4097</v>
      </c>
      <c r="J65" s="3326" t="s">
        <v>4632</v>
      </c>
      <c r="K65" s="3326" t="s">
        <v>4631</v>
      </c>
      <c r="L65" s="3326" t="s">
        <v>4490</v>
      </c>
      <c r="AE65" s="2345"/>
      <c r="AF65" s="2345"/>
      <c r="AG65" s="197">
        <v>1</v>
      </c>
    </row>
    <row r="66" spans="3:33" ht="30" customHeight="1">
      <c r="C66" s="3429">
        <v>1</v>
      </c>
      <c r="D66" s="3341" t="s">
        <v>4630</v>
      </c>
      <c r="E66" s="3341" t="s">
        <v>12</v>
      </c>
      <c r="F66" s="3429">
        <v>100</v>
      </c>
      <c r="G66" s="3429">
        <v>0</v>
      </c>
      <c r="H66" s="3429" t="s">
        <v>4508</v>
      </c>
      <c r="I66" s="3341" t="s">
        <v>4629</v>
      </c>
      <c r="J66" s="3341" t="s">
        <v>4508</v>
      </c>
      <c r="K66" s="3341" t="s">
        <v>4628</v>
      </c>
      <c r="L66" s="3341" t="s">
        <v>4482</v>
      </c>
      <c r="AE66" s="2345"/>
      <c r="AF66" s="2345"/>
      <c r="AG66" s="197">
        <v>1</v>
      </c>
    </row>
    <row r="67" spans="3:33" ht="30" customHeight="1">
      <c r="C67" s="3432">
        <v>2</v>
      </c>
      <c r="D67" s="3433" t="s">
        <v>4627</v>
      </c>
      <c r="E67" s="3433" t="s">
        <v>14</v>
      </c>
      <c r="F67" s="3432">
        <v>50</v>
      </c>
      <c r="G67" s="3432">
        <v>0</v>
      </c>
      <c r="H67" s="3432" t="s">
        <v>4508</v>
      </c>
      <c r="I67" s="3433" t="s">
        <v>4626</v>
      </c>
      <c r="J67" s="3433" t="s">
        <v>4508</v>
      </c>
      <c r="K67" s="3433" t="s">
        <v>4508</v>
      </c>
      <c r="L67" s="3433" t="s">
        <v>4508</v>
      </c>
      <c r="AE67" s="2345"/>
      <c r="AF67" s="2345"/>
      <c r="AG67" s="197">
        <v>1</v>
      </c>
    </row>
    <row r="68" spans="3:33" ht="30" customHeight="1">
      <c r="C68" s="3429">
        <v>3</v>
      </c>
      <c r="D68" s="3341" t="s">
        <v>4508</v>
      </c>
      <c r="E68" s="3341" t="s">
        <v>4508</v>
      </c>
      <c r="F68" s="3429" t="s">
        <v>4508</v>
      </c>
      <c r="G68" s="3429" t="s">
        <v>4508</v>
      </c>
      <c r="H68" s="3429" t="s">
        <v>4508</v>
      </c>
      <c r="I68" s="3341" t="s">
        <v>4508</v>
      </c>
      <c r="J68" s="3341" t="s">
        <v>4508</v>
      </c>
      <c r="K68" s="3341" t="s">
        <v>4508</v>
      </c>
      <c r="L68" s="3341" t="s">
        <v>4508</v>
      </c>
      <c r="AE68" s="2345"/>
      <c r="AF68" s="2345"/>
      <c r="AG68" s="197">
        <v>1</v>
      </c>
    </row>
    <row r="69" spans="3:33" ht="30" customHeight="1">
      <c r="C69" s="3432">
        <v>4</v>
      </c>
      <c r="D69" s="3433" t="s">
        <v>4508</v>
      </c>
      <c r="E69" s="3433" t="s">
        <v>4508</v>
      </c>
      <c r="F69" s="3432" t="s">
        <v>4508</v>
      </c>
      <c r="G69" s="3432" t="s">
        <v>4508</v>
      </c>
      <c r="H69" s="3432" t="s">
        <v>4508</v>
      </c>
      <c r="I69" s="3433" t="s">
        <v>4508</v>
      </c>
      <c r="J69" s="3433" t="s">
        <v>4508</v>
      </c>
      <c r="K69" s="3433" t="s">
        <v>4508</v>
      </c>
      <c r="L69" s="3433" t="s">
        <v>4508</v>
      </c>
      <c r="AE69" s="2345"/>
      <c r="AF69" s="2345"/>
      <c r="AG69" s="197">
        <v>1</v>
      </c>
    </row>
    <row r="70" spans="3:33" ht="30" customHeight="1" thickBot="1">
      <c r="C70" s="3429">
        <v>5</v>
      </c>
      <c r="D70" s="3341" t="s">
        <v>4508</v>
      </c>
      <c r="E70" s="3341" t="s">
        <v>4508</v>
      </c>
      <c r="F70" s="3429" t="s">
        <v>4508</v>
      </c>
      <c r="G70" s="3429" t="s">
        <v>4508</v>
      </c>
      <c r="H70" s="3429" t="s">
        <v>4508</v>
      </c>
      <c r="I70" s="3341" t="s">
        <v>4508</v>
      </c>
      <c r="J70" s="3341" t="s">
        <v>4508</v>
      </c>
      <c r="K70" s="3341" t="s">
        <v>4508</v>
      </c>
      <c r="L70" s="3341" t="s">
        <v>4508</v>
      </c>
      <c r="AE70" s="2345"/>
      <c r="AF70" s="2345"/>
      <c r="AG70" s="197">
        <v>1</v>
      </c>
    </row>
    <row r="71" spans="3:33" ht="30" customHeight="1">
      <c r="C71" s="3324"/>
      <c r="D71" s="3325" t="s">
        <v>4480</v>
      </c>
      <c r="E71" s="3324"/>
      <c r="F71" s="3324"/>
      <c r="G71" s="3324"/>
      <c r="H71" s="3324"/>
      <c r="I71" s="3324"/>
      <c r="J71" s="3324"/>
      <c r="K71" s="3324"/>
      <c r="L71" s="3324"/>
      <c r="AE71" s="2345"/>
      <c r="AF71" s="2345"/>
      <c r="AG71" s="197">
        <v>1</v>
      </c>
    </row>
    <row r="72" spans="3:33" ht="30" customHeight="1">
      <c r="AE72" s="2345"/>
      <c r="AF72" s="2345"/>
      <c r="AG72" s="197">
        <v>1</v>
      </c>
    </row>
    <row r="73" spans="3:33" ht="21" customHeight="1">
      <c r="C73" s="3626" t="s">
        <v>4625</v>
      </c>
      <c r="D73" s="3626"/>
      <c r="E73" s="3626"/>
      <c r="F73" s="3626"/>
      <c r="G73" s="3626"/>
      <c r="H73" s="3626"/>
      <c r="I73" s="3626"/>
      <c r="J73" s="3626"/>
      <c r="K73" s="3626"/>
      <c r="L73" s="3626"/>
      <c r="AE73" s="2345"/>
      <c r="AF73" s="2345"/>
      <c r="AG73" s="197">
        <v>1</v>
      </c>
    </row>
    <row r="74" spans="3:33" ht="21" customHeight="1">
      <c r="C74" s="3627" t="s">
        <v>4624</v>
      </c>
      <c r="D74" s="3627"/>
      <c r="E74" s="3627"/>
      <c r="F74" s="3627"/>
      <c r="G74" s="3627"/>
      <c r="H74" s="3627"/>
      <c r="I74" s="3627"/>
      <c r="J74" s="3627"/>
      <c r="K74" s="3627"/>
      <c r="L74" s="3627"/>
      <c r="AE74" s="2345"/>
      <c r="AF74" s="2345"/>
      <c r="AG74" s="197">
        <v>1</v>
      </c>
    </row>
    <row r="75" spans="3:33" ht="21" customHeight="1">
      <c r="C75" s="3627"/>
      <c r="D75" s="3627"/>
      <c r="E75" s="3627"/>
      <c r="F75" s="3627"/>
      <c r="G75" s="3627"/>
      <c r="H75" s="3627"/>
      <c r="I75" s="3627"/>
      <c r="J75" s="3627"/>
      <c r="K75" s="3627"/>
      <c r="L75" s="3627"/>
      <c r="AE75" s="2345"/>
      <c r="AF75" s="2345"/>
      <c r="AG75" s="197">
        <v>1</v>
      </c>
    </row>
    <row r="76" spans="3:33" ht="21" customHeight="1">
      <c r="C76" s="3627"/>
      <c r="D76" s="3627"/>
      <c r="E76" s="3627"/>
      <c r="F76" s="3627"/>
      <c r="G76" s="3627"/>
      <c r="H76" s="3627"/>
      <c r="I76" s="3627"/>
      <c r="J76" s="3627"/>
      <c r="K76" s="3627"/>
      <c r="L76" s="3627"/>
      <c r="AE76" s="2345"/>
      <c r="AF76" s="2345"/>
      <c r="AG76" s="197">
        <v>1</v>
      </c>
    </row>
    <row r="77" spans="3:33" ht="21" customHeight="1">
      <c r="AE77" s="2345"/>
      <c r="AF77" s="2345"/>
      <c r="AG77" s="197">
        <v>1</v>
      </c>
    </row>
    <row r="78" spans="3:33" ht="21" customHeight="1">
      <c r="C78" s="3628" t="s">
        <v>4623</v>
      </c>
      <c r="D78" s="3628"/>
      <c r="E78" s="3628"/>
      <c r="F78" s="3628"/>
      <c r="G78" s="3628"/>
      <c r="H78" s="3628"/>
      <c r="I78" s="3628"/>
      <c r="J78" s="3628"/>
      <c r="K78" s="3628"/>
      <c r="L78" s="3628"/>
      <c r="AE78" s="2345"/>
      <c r="AF78" s="2345"/>
      <c r="AG78" s="197">
        <v>1</v>
      </c>
    </row>
    <row r="79" spans="3:33" ht="21" customHeight="1">
      <c r="C79" s="3323" t="s">
        <v>338</v>
      </c>
      <c r="D79" s="3323" t="s">
        <v>3549</v>
      </c>
      <c r="E79" s="3323" t="s">
        <v>339</v>
      </c>
      <c r="F79" s="3629" t="s">
        <v>4622</v>
      </c>
      <c r="G79" s="3629"/>
      <c r="H79" s="3629"/>
      <c r="I79" s="3629"/>
      <c r="J79" s="3629"/>
      <c r="K79" s="3629"/>
      <c r="L79" s="3629"/>
      <c r="AE79" s="2345"/>
      <c r="AF79" s="2345"/>
      <c r="AG79" s="197">
        <v>1</v>
      </c>
    </row>
    <row r="80" spans="3:33" ht="21" customHeight="1">
      <c r="C80" s="3233" t="s">
        <v>4621</v>
      </c>
      <c r="D80" s="3322" t="s">
        <v>4508</v>
      </c>
      <c r="E80" s="3231" t="s">
        <v>4693</v>
      </c>
      <c r="F80" s="3623" t="s">
        <v>4619</v>
      </c>
      <c r="G80" s="3623"/>
      <c r="H80" s="3623"/>
      <c r="I80" s="3623"/>
      <c r="J80" s="3623"/>
      <c r="K80" s="3623"/>
      <c r="L80" s="3623"/>
      <c r="AE80" s="2345"/>
      <c r="AF80" s="2345"/>
      <c r="AG80" s="197">
        <v>1</v>
      </c>
    </row>
    <row r="81" spans="3:33" ht="21" customHeight="1">
      <c r="C81" s="3317" t="s">
        <v>4618</v>
      </c>
      <c r="D81" s="3318" t="s">
        <v>4508</v>
      </c>
      <c r="E81" s="3316" t="s">
        <v>4689</v>
      </c>
      <c r="F81" s="3630" t="s">
        <v>4616</v>
      </c>
      <c r="G81" s="3630"/>
      <c r="H81" s="3630"/>
      <c r="I81" s="3630"/>
      <c r="J81" s="3630"/>
      <c r="K81" s="3630"/>
      <c r="L81" s="3630"/>
      <c r="AE81" s="2345"/>
      <c r="AF81" s="2345"/>
      <c r="AG81" s="197">
        <v>1</v>
      </c>
    </row>
    <row r="82" spans="3:33" ht="21" customHeight="1">
      <c r="C82" s="3233" t="s">
        <v>4615</v>
      </c>
      <c r="D82" s="3321" t="s">
        <v>4508</v>
      </c>
      <c r="E82" s="3231" t="s">
        <v>4692</v>
      </c>
      <c r="F82" s="3623" t="s">
        <v>4613</v>
      </c>
      <c r="G82" s="3623"/>
      <c r="H82" s="3623"/>
      <c r="I82" s="3623"/>
      <c r="J82" s="3623"/>
      <c r="K82" s="3623"/>
      <c r="L82" s="3623"/>
      <c r="AE82" s="2345"/>
      <c r="AF82" s="2345"/>
      <c r="AG82" s="197">
        <v>1</v>
      </c>
    </row>
    <row r="83" spans="3:33" ht="21" customHeight="1">
      <c r="C83" s="3317" t="s">
        <v>4612</v>
      </c>
      <c r="D83" s="3320" t="s">
        <v>4508</v>
      </c>
      <c r="E83" s="3316" t="s">
        <v>4691</v>
      </c>
      <c r="F83" s="3630" t="s">
        <v>4610</v>
      </c>
      <c r="G83" s="3630"/>
      <c r="H83" s="3630"/>
      <c r="I83" s="3630"/>
      <c r="J83" s="3630"/>
      <c r="K83" s="3630"/>
      <c r="L83" s="3630"/>
      <c r="AE83" s="2345"/>
      <c r="AF83" s="2345"/>
      <c r="AG83" s="197">
        <v>1</v>
      </c>
    </row>
    <row r="84" spans="3:33" ht="21" customHeight="1">
      <c r="C84" s="3233" t="s">
        <v>4609</v>
      </c>
      <c r="D84" s="3319" t="s">
        <v>4508</v>
      </c>
      <c r="E84" s="3231" t="s">
        <v>4690</v>
      </c>
      <c r="F84" s="3623" t="s">
        <v>4607</v>
      </c>
      <c r="G84" s="3623"/>
      <c r="H84" s="3623"/>
      <c r="I84" s="3623"/>
      <c r="J84" s="3623"/>
      <c r="K84" s="3623"/>
      <c r="L84" s="3623"/>
      <c r="AE84" s="2345"/>
      <c r="AF84" s="2345"/>
      <c r="AG84" s="197">
        <v>1</v>
      </c>
    </row>
    <row r="85" spans="3:33" ht="21" customHeight="1">
      <c r="C85" s="3317" t="s">
        <v>4606</v>
      </c>
      <c r="D85" s="3318" t="s">
        <v>4508</v>
      </c>
      <c r="E85" s="3316" t="s">
        <v>4689</v>
      </c>
      <c r="F85" s="3630" t="s">
        <v>4604</v>
      </c>
      <c r="G85" s="3630"/>
      <c r="H85" s="3630"/>
      <c r="I85" s="3630"/>
      <c r="J85" s="3630"/>
      <c r="K85" s="3630"/>
      <c r="L85" s="3630"/>
      <c r="AE85" s="2345"/>
      <c r="AF85" s="2345"/>
      <c r="AG85" s="197">
        <v>1</v>
      </c>
    </row>
    <row r="86" spans="3:33" ht="21" customHeight="1">
      <c r="C86" s="3233" t="s">
        <v>4603</v>
      </c>
      <c r="D86" s="3231" t="s">
        <v>4508</v>
      </c>
      <c r="E86" s="3231" t="s">
        <v>185</v>
      </c>
      <c r="F86" s="3623" t="s">
        <v>4602</v>
      </c>
      <c r="G86" s="3623"/>
      <c r="H86" s="3623"/>
      <c r="I86" s="3623"/>
      <c r="J86" s="3623"/>
      <c r="K86" s="3623"/>
      <c r="L86" s="3623"/>
      <c r="AE86" s="2345"/>
      <c r="AF86" s="2345"/>
      <c r="AG86" s="197">
        <v>1</v>
      </c>
    </row>
    <row r="87" spans="3:33" ht="21" customHeight="1">
      <c r="C87" s="3317" t="s">
        <v>4601</v>
      </c>
      <c r="D87" s="3234" t="s">
        <v>4508</v>
      </c>
      <c r="E87" s="3316" t="s">
        <v>188</v>
      </c>
      <c r="F87" s="3630" t="s">
        <v>4600</v>
      </c>
      <c r="G87" s="3630"/>
      <c r="H87" s="3630"/>
      <c r="I87" s="3630"/>
      <c r="J87" s="3630"/>
      <c r="K87" s="3630"/>
      <c r="L87" s="3630"/>
      <c r="AE87" s="2345"/>
      <c r="AF87" s="2345"/>
      <c r="AG87" s="197">
        <v>1</v>
      </c>
    </row>
    <row r="88" spans="3:33" ht="21" customHeight="1">
      <c r="C88" s="3233" t="s">
        <v>3617</v>
      </c>
      <c r="D88" s="3232" t="s">
        <v>4508</v>
      </c>
      <c r="E88" s="3231" t="s">
        <v>70</v>
      </c>
      <c r="F88" s="3623" t="s">
        <v>4599</v>
      </c>
      <c r="G88" s="3623"/>
      <c r="H88" s="3623"/>
      <c r="I88" s="3623"/>
      <c r="J88" s="3623"/>
      <c r="K88" s="3623"/>
      <c r="L88" s="3623"/>
      <c r="AE88" s="2345"/>
      <c r="AF88" s="2345"/>
      <c r="AG88" s="197">
        <v>1</v>
      </c>
    </row>
    <row r="89" spans="3:33" ht="21" customHeight="1">
      <c r="C89" s="3317" t="s">
        <v>4598</v>
      </c>
      <c r="D89" s="3229"/>
      <c r="E89" s="3316" t="s">
        <v>4597</v>
      </c>
      <c r="F89" s="3630" t="s">
        <v>4596</v>
      </c>
      <c r="G89" s="3630"/>
      <c r="H89" s="3630"/>
      <c r="I89" s="3630"/>
      <c r="J89" s="3630"/>
      <c r="K89" s="3630"/>
      <c r="L89" s="3630"/>
      <c r="AE89" s="2345"/>
      <c r="AF89" s="2345"/>
      <c r="AG89" s="197">
        <v>1</v>
      </c>
    </row>
    <row r="90" spans="3:33" ht="30" customHeight="1">
      <c r="AE90" s="2345"/>
      <c r="AF90" s="2345"/>
      <c r="AG90" s="197">
        <v>1</v>
      </c>
    </row>
    <row r="91" spans="3:33" ht="30" customHeight="1">
      <c r="AE91" s="2345"/>
      <c r="AF91" s="2345"/>
      <c r="AG91" s="197">
        <v>1</v>
      </c>
    </row>
    <row r="92" spans="3:33" ht="30" customHeight="1">
      <c r="C92" s="3631" t="s">
        <v>4688</v>
      </c>
      <c r="D92" s="3631"/>
      <c r="E92" s="3631"/>
      <c r="F92" s="3631"/>
      <c r="G92" s="3631"/>
      <c r="H92" s="3631"/>
      <c r="I92" s="3631"/>
      <c r="J92" s="3631"/>
      <c r="K92" s="3631"/>
      <c r="L92" s="3631"/>
      <c r="AE92" s="2345"/>
      <c r="AF92" s="2345"/>
      <c r="AG92" s="197">
        <v>1</v>
      </c>
    </row>
    <row r="93" spans="3:33" ht="30" customHeight="1">
      <c r="C93" s="3618" t="s">
        <v>4644</v>
      </c>
      <c r="D93" s="3618"/>
      <c r="E93" s="3618"/>
      <c r="F93" s="3618"/>
      <c r="G93" s="3618"/>
      <c r="H93" s="3618"/>
      <c r="I93" s="3618"/>
      <c r="J93" s="3618"/>
      <c r="K93" s="3618"/>
      <c r="L93" s="3618"/>
      <c r="AE93" s="2345"/>
      <c r="AF93" s="2345"/>
      <c r="AG93" s="197">
        <v>1</v>
      </c>
    </row>
    <row r="94" spans="3:33" ht="30" customHeight="1">
      <c r="AE94" s="2345"/>
      <c r="AF94" s="2345"/>
      <c r="AG94" s="197">
        <v>1</v>
      </c>
    </row>
    <row r="95" spans="3:33" ht="30" customHeight="1">
      <c r="C95" s="3632" t="s">
        <v>4643</v>
      </c>
      <c r="D95" s="3632"/>
      <c r="E95" s="3632"/>
      <c r="F95" s="3632"/>
      <c r="G95" s="3632"/>
      <c r="H95" s="3632"/>
      <c r="I95" s="3632"/>
      <c r="J95" s="3632"/>
      <c r="K95" s="3632"/>
      <c r="L95" s="3632"/>
      <c r="AE95" s="2345"/>
      <c r="AF95" s="2345"/>
      <c r="AG95" s="197">
        <v>1</v>
      </c>
    </row>
    <row r="96" spans="3:33" ht="30" customHeight="1">
      <c r="C96" s="3315" t="s">
        <v>4506</v>
      </c>
      <c r="D96" s="3245" t="s">
        <v>4508</v>
      </c>
      <c r="E96" s="3315" t="s">
        <v>4503</v>
      </c>
      <c r="F96" s="3245" t="s">
        <v>4642</v>
      </c>
      <c r="G96" s="3315" t="s">
        <v>4501</v>
      </c>
      <c r="H96" s="3245" t="s">
        <v>4641</v>
      </c>
      <c r="I96" s="3315" t="s">
        <v>4499</v>
      </c>
      <c r="J96" s="3245" t="s">
        <v>4508</v>
      </c>
      <c r="K96" s="3315" t="s">
        <v>4557</v>
      </c>
      <c r="L96" s="3245" t="s">
        <v>4687</v>
      </c>
      <c r="AE96" s="2345"/>
      <c r="AF96" s="2345"/>
      <c r="AG96" s="197">
        <v>1</v>
      </c>
    </row>
    <row r="97" spans="3:33" ht="30" customHeight="1">
      <c r="C97" s="3315" t="s">
        <v>4639</v>
      </c>
      <c r="D97" s="3245" t="s">
        <v>4638</v>
      </c>
      <c r="E97" s="3315" t="s">
        <v>4637</v>
      </c>
      <c r="F97" s="3245" t="s">
        <v>4508</v>
      </c>
      <c r="G97" s="3315" t="s">
        <v>4636</v>
      </c>
      <c r="H97" s="3245" t="s">
        <v>4508</v>
      </c>
      <c r="I97" s="3315" t="s">
        <v>4635</v>
      </c>
      <c r="J97" s="3245" t="s">
        <v>4508</v>
      </c>
      <c r="K97" s="3315" t="s">
        <v>4490</v>
      </c>
      <c r="L97" s="3245" t="s">
        <v>4634</v>
      </c>
      <c r="AE97" s="2345"/>
      <c r="AF97" s="2345"/>
      <c r="AG97" s="197">
        <v>1</v>
      </c>
    </row>
    <row r="98" spans="3:33" ht="30" customHeight="1">
      <c r="AE98" s="2345"/>
      <c r="AF98" s="2345"/>
      <c r="AG98" s="197">
        <v>1</v>
      </c>
    </row>
    <row r="99" spans="3:33" ht="30" customHeight="1">
      <c r="C99" s="3632" t="s">
        <v>4497</v>
      </c>
      <c r="D99" s="3632"/>
      <c r="E99" s="3632"/>
      <c r="F99" s="3632"/>
      <c r="G99" s="3632"/>
      <c r="H99" s="3632"/>
      <c r="I99" s="3632"/>
      <c r="J99" s="3632"/>
      <c r="K99" s="3632"/>
      <c r="L99" s="3632"/>
      <c r="AE99" s="2345"/>
      <c r="AF99" s="2345"/>
      <c r="AG99" s="197">
        <v>1</v>
      </c>
    </row>
    <row r="100" spans="3:33" ht="30" customHeight="1">
      <c r="C100" s="3314" t="s">
        <v>4633</v>
      </c>
      <c r="D100" s="3314" t="s">
        <v>4495</v>
      </c>
      <c r="E100" s="3314" t="s">
        <v>4493</v>
      </c>
      <c r="F100" s="3314" t="s">
        <v>4494</v>
      </c>
      <c r="G100" s="3314" t="s">
        <v>4570</v>
      </c>
      <c r="H100" s="3314" t="s">
        <v>17</v>
      </c>
      <c r="I100" s="3314" t="s">
        <v>4097</v>
      </c>
      <c r="J100" s="3314" t="s">
        <v>4632</v>
      </c>
      <c r="K100" s="3314" t="s">
        <v>4631</v>
      </c>
      <c r="L100" s="3314" t="s">
        <v>4490</v>
      </c>
      <c r="AE100" s="2345"/>
      <c r="AF100" s="2345"/>
      <c r="AG100" s="197">
        <v>1</v>
      </c>
    </row>
    <row r="101" spans="3:33" ht="30" customHeight="1">
      <c r="C101" s="3429">
        <v>1</v>
      </c>
      <c r="D101" s="3341" t="s">
        <v>4630</v>
      </c>
      <c r="E101" s="3341" t="s">
        <v>12</v>
      </c>
      <c r="F101" s="3429">
        <v>100</v>
      </c>
      <c r="G101" s="3429">
        <v>0</v>
      </c>
      <c r="H101" s="3429" t="s">
        <v>4508</v>
      </c>
      <c r="I101" s="3341" t="s">
        <v>4629</v>
      </c>
      <c r="J101" s="3341" t="s">
        <v>4508</v>
      </c>
      <c r="K101" s="3341" t="s">
        <v>4628</v>
      </c>
      <c r="L101" s="3341" t="s">
        <v>4482</v>
      </c>
      <c r="AE101" s="2345"/>
      <c r="AF101" s="2345"/>
      <c r="AG101" s="197">
        <v>1</v>
      </c>
    </row>
    <row r="102" spans="3:33" ht="30" customHeight="1">
      <c r="C102" s="3434">
        <v>2</v>
      </c>
      <c r="D102" s="3435" t="s">
        <v>4627</v>
      </c>
      <c r="E102" s="3435" t="s">
        <v>14</v>
      </c>
      <c r="F102" s="3434">
        <v>50</v>
      </c>
      <c r="G102" s="3434">
        <v>0</v>
      </c>
      <c r="H102" s="3434" t="s">
        <v>4508</v>
      </c>
      <c r="I102" s="3435" t="s">
        <v>4626</v>
      </c>
      <c r="J102" s="3435" t="s">
        <v>4508</v>
      </c>
      <c r="K102" s="3435" t="s">
        <v>4508</v>
      </c>
      <c r="L102" s="3435" t="s">
        <v>4508</v>
      </c>
      <c r="AE102" s="2345"/>
      <c r="AF102" s="2345"/>
      <c r="AG102" s="197">
        <v>1</v>
      </c>
    </row>
    <row r="103" spans="3:33" ht="30" customHeight="1">
      <c r="C103" s="3429">
        <v>3</v>
      </c>
      <c r="D103" s="3341" t="s">
        <v>4508</v>
      </c>
      <c r="E103" s="3341" t="s">
        <v>4508</v>
      </c>
      <c r="F103" s="3429" t="s">
        <v>4508</v>
      </c>
      <c r="G103" s="3429" t="s">
        <v>4508</v>
      </c>
      <c r="H103" s="3429" t="s">
        <v>4508</v>
      </c>
      <c r="I103" s="3341" t="s">
        <v>4508</v>
      </c>
      <c r="J103" s="3341" t="s">
        <v>4508</v>
      </c>
      <c r="K103" s="3341" t="s">
        <v>4508</v>
      </c>
      <c r="L103" s="3341" t="s">
        <v>4508</v>
      </c>
      <c r="AE103" s="2345"/>
      <c r="AF103" s="2345"/>
      <c r="AG103" s="197">
        <v>1</v>
      </c>
    </row>
    <row r="104" spans="3:33" ht="30" customHeight="1">
      <c r="C104" s="3434">
        <v>4</v>
      </c>
      <c r="D104" s="3435" t="s">
        <v>4508</v>
      </c>
      <c r="E104" s="3435" t="s">
        <v>4508</v>
      </c>
      <c r="F104" s="3434" t="s">
        <v>4508</v>
      </c>
      <c r="G104" s="3434" t="s">
        <v>4508</v>
      </c>
      <c r="H104" s="3434" t="s">
        <v>4508</v>
      </c>
      <c r="I104" s="3435" t="s">
        <v>4508</v>
      </c>
      <c r="J104" s="3435" t="s">
        <v>4508</v>
      </c>
      <c r="K104" s="3435" t="s">
        <v>4508</v>
      </c>
      <c r="L104" s="3435" t="s">
        <v>4508</v>
      </c>
      <c r="AE104" s="2345"/>
      <c r="AF104" s="2345"/>
      <c r="AG104" s="197">
        <v>1</v>
      </c>
    </row>
    <row r="105" spans="3:33" ht="30" customHeight="1" thickBot="1">
      <c r="C105" s="3429">
        <v>5</v>
      </c>
      <c r="D105" s="3341" t="s">
        <v>4508</v>
      </c>
      <c r="E105" s="3341" t="s">
        <v>4508</v>
      </c>
      <c r="F105" s="3429" t="s">
        <v>4508</v>
      </c>
      <c r="G105" s="3429" t="s">
        <v>4508</v>
      </c>
      <c r="H105" s="3429" t="s">
        <v>4508</v>
      </c>
      <c r="I105" s="3341" t="s">
        <v>4508</v>
      </c>
      <c r="J105" s="3341" t="s">
        <v>4508</v>
      </c>
      <c r="K105" s="3341" t="s">
        <v>4508</v>
      </c>
      <c r="L105" s="3341" t="s">
        <v>4508</v>
      </c>
      <c r="AE105" s="2345"/>
      <c r="AF105" s="2345"/>
      <c r="AG105" s="197">
        <v>1</v>
      </c>
    </row>
    <row r="106" spans="3:33" ht="30" customHeight="1">
      <c r="C106" s="3312"/>
      <c r="D106" s="3313" t="s">
        <v>4480</v>
      </c>
      <c r="E106" s="3312"/>
      <c r="F106" s="3312"/>
      <c r="G106" s="3312"/>
      <c r="H106" s="3312"/>
      <c r="I106" s="3312"/>
      <c r="J106" s="3312"/>
      <c r="K106" s="3312"/>
      <c r="L106" s="3312"/>
      <c r="AE106" s="2345"/>
      <c r="AF106" s="2345"/>
      <c r="AG106" s="197">
        <v>1</v>
      </c>
    </row>
    <row r="107" spans="3:33" ht="30" customHeight="1">
      <c r="AE107" s="2345"/>
      <c r="AF107" s="2345"/>
      <c r="AG107" s="197">
        <v>1</v>
      </c>
    </row>
    <row r="108" spans="3:33" ht="21" customHeight="1">
      <c r="C108" s="3632" t="s">
        <v>4625</v>
      </c>
      <c r="D108" s="3632"/>
      <c r="E108" s="3632"/>
      <c r="F108" s="3632"/>
      <c r="G108" s="3632"/>
      <c r="H108" s="3632"/>
      <c r="I108" s="3632"/>
      <c r="J108" s="3632"/>
      <c r="K108" s="3632"/>
      <c r="L108" s="3632"/>
      <c r="AE108" s="2345"/>
      <c r="AF108" s="2345"/>
      <c r="AG108" s="197">
        <v>1</v>
      </c>
    </row>
    <row r="109" spans="3:33" ht="21" customHeight="1">
      <c r="C109" s="3633" t="s">
        <v>4624</v>
      </c>
      <c r="D109" s="3633"/>
      <c r="E109" s="3633"/>
      <c r="F109" s="3633"/>
      <c r="G109" s="3633"/>
      <c r="H109" s="3633"/>
      <c r="I109" s="3633"/>
      <c r="J109" s="3633"/>
      <c r="K109" s="3633"/>
      <c r="L109" s="3633"/>
      <c r="AE109" s="2345"/>
      <c r="AF109" s="2345"/>
      <c r="AG109" s="197">
        <v>1</v>
      </c>
    </row>
    <row r="110" spans="3:33" ht="21" customHeight="1">
      <c r="C110" s="3633"/>
      <c r="D110" s="3633"/>
      <c r="E110" s="3633"/>
      <c r="F110" s="3633"/>
      <c r="G110" s="3633"/>
      <c r="H110" s="3633"/>
      <c r="I110" s="3633"/>
      <c r="J110" s="3633"/>
      <c r="K110" s="3633"/>
      <c r="L110" s="3633"/>
      <c r="AE110" s="2345"/>
      <c r="AF110" s="2345"/>
      <c r="AG110" s="197">
        <v>1</v>
      </c>
    </row>
    <row r="111" spans="3:33" ht="21" customHeight="1">
      <c r="C111" s="3633"/>
      <c r="D111" s="3633"/>
      <c r="E111" s="3633"/>
      <c r="F111" s="3633"/>
      <c r="G111" s="3633"/>
      <c r="H111" s="3633"/>
      <c r="I111" s="3633"/>
      <c r="J111" s="3633"/>
      <c r="K111" s="3633"/>
      <c r="L111" s="3633"/>
      <c r="AE111" s="2345"/>
      <c r="AF111" s="2345"/>
      <c r="AG111" s="197">
        <v>1</v>
      </c>
    </row>
    <row r="112" spans="3:33" ht="21" customHeight="1">
      <c r="AE112" s="2345"/>
      <c r="AF112" s="2345"/>
      <c r="AG112" s="197">
        <v>1</v>
      </c>
    </row>
    <row r="113" spans="3:33" ht="21" customHeight="1">
      <c r="C113" s="3634" t="s">
        <v>4623</v>
      </c>
      <c r="D113" s="3634"/>
      <c r="E113" s="3634"/>
      <c r="F113" s="3634"/>
      <c r="G113" s="3634"/>
      <c r="H113" s="3634"/>
      <c r="I113" s="3634"/>
      <c r="J113" s="3634"/>
      <c r="K113" s="3634"/>
      <c r="L113" s="3634"/>
      <c r="AE113" s="2345"/>
      <c r="AF113" s="2345"/>
      <c r="AG113" s="197">
        <v>1</v>
      </c>
    </row>
    <row r="114" spans="3:33" ht="21" customHeight="1">
      <c r="C114" s="3311" t="s">
        <v>338</v>
      </c>
      <c r="D114" s="3311" t="s">
        <v>3549</v>
      </c>
      <c r="E114" s="3311" t="s">
        <v>339</v>
      </c>
      <c r="F114" s="3635" t="s">
        <v>4622</v>
      </c>
      <c r="G114" s="3635"/>
      <c r="H114" s="3635"/>
      <c r="I114" s="3635"/>
      <c r="J114" s="3635"/>
      <c r="K114" s="3635"/>
      <c r="L114" s="3635"/>
      <c r="AE114" s="2345"/>
      <c r="AF114" s="2345"/>
      <c r="AG114" s="197">
        <v>1</v>
      </c>
    </row>
    <row r="115" spans="3:33" ht="21" customHeight="1">
      <c r="C115" s="3233" t="s">
        <v>4621</v>
      </c>
      <c r="D115" s="3310" t="s">
        <v>4508</v>
      </c>
      <c r="E115" s="3231" t="s">
        <v>4686</v>
      </c>
      <c r="F115" s="3623" t="s">
        <v>4619</v>
      </c>
      <c r="G115" s="3623"/>
      <c r="H115" s="3623"/>
      <c r="I115" s="3623"/>
      <c r="J115" s="3623"/>
      <c r="K115" s="3623"/>
      <c r="L115" s="3623"/>
      <c r="AE115" s="2345"/>
      <c r="AF115" s="2345"/>
      <c r="AG115" s="197">
        <v>1</v>
      </c>
    </row>
    <row r="116" spans="3:33" ht="21" customHeight="1">
      <c r="C116" s="3304" t="s">
        <v>4618</v>
      </c>
      <c r="D116" s="3309" t="s">
        <v>4508</v>
      </c>
      <c r="E116" s="3303" t="s">
        <v>4685</v>
      </c>
      <c r="F116" s="3636" t="s">
        <v>4616</v>
      </c>
      <c r="G116" s="3636"/>
      <c r="H116" s="3636"/>
      <c r="I116" s="3636"/>
      <c r="J116" s="3636"/>
      <c r="K116" s="3636"/>
      <c r="L116" s="3636"/>
      <c r="AE116" s="2345"/>
      <c r="AF116" s="2345"/>
      <c r="AG116" s="197">
        <v>1</v>
      </c>
    </row>
    <row r="117" spans="3:33" ht="21" customHeight="1">
      <c r="C117" s="3233" t="s">
        <v>4615</v>
      </c>
      <c r="D117" s="3308" t="s">
        <v>4508</v>
      </c>
      <c r="E117" s="3231" t="s">
        <v>4684</v>
      </c>
      <c r="F117" s="3623" t="s">
        <v>4613</v>
      </c>
      <c r="G117" s="3623"/>
      <c r="H117" s="3623"/>
      <c r="I117" s="3623"/>
      <c r="J117" s="3623"/>
      <c r="K117" s="3623"/>
      <c r="L117" s="3623"/>
      <c r="AE117" s="2345"/>
      <c r="AF117" s="2345"/>
      <c r="AG117" s="197">
        <v>1</v>
      </c>
    </row>
    <row r="118" spans="3:33" ht="21" customHeight="1">
      <c r="C118" s="3304" t="s">
        <v>4612</v>
      </c>
      <c r="D118" s="3307" t="s">
        <v>4508</v>
      </c>
      <c r="E118" s="3303" t="s">
        <v>4683</v>
      </c>
      <c r="F118" s="3636" t="s">
        <v>4610</v>
      </c>
      <c r="G118" s="3636"/>
      <c r="H118" s="3636"/>
      <c r="I118" s="3636"/>
      <c r="J118" s="3636"/>
      <c r="K118" s="3636"/>
      <c r="L118" s="3636"/>
      <c r="AE118" s="2345"/>
      <c r="AF118" s="2345"/>
      <c r="AG118" s="197">
        <v>1</v>
      </c>
    </row>
    <row r="119" spans="3:33" ht="21" customHeight="1">
      <c r="C119" s="3233" t="s">
        <v>4609</v>
      </c>
      <c r="D119" s="3306" t="s">
        <v>4508</v>
      </c>
      <c r="E119" s="3231" t="s">
        <v>4682</v>
      </c>
      <c r="F119" s="3623" t="s">
        <v>4607</v>
      </c>
      <c r="G119" s="3623"/>
      <c r="H119" s="3623"/>
      <c r="I119" s="3623"/>
      <c r="J119" s="3623"/>
      <c r="K119" s="3623"/>
      <c r="L119" s="3623"/>
      <c r="AE119" s="2345"/>
      <c r="AF119" s="2345"/>
      <c r="AG119" s="197">
        <v>1</v>
      </c>
    </row>
    <row r="120" spans="3:33" ht="21" customHeight="1">
      <c r="C120" s="3304" t="s">
        <v>4606</v>
      </c>
      <c r="D120" s="3305" t="s">
        <v>4508</v>
      </c>
      <c r="E120" s="3303" t="s">
        <v>4681</v>
      </c>
      <c r="F120" s="3636" t="s">
        <v>4604</v>
      </c>
      <c r="G120" s="3636"/>
      <c r="H120" s="3636"/>
      <c r="I120" s="3636"/>
      <c r="J120" s="3636"/>
      <c r="K120" s="3636"/>
      <c r="L120" s="3636"/>
      <c r="AE120" s="2345"/>
      <c r="AF120" s="2345"/>
      <c r="AG120" s="197">
        <v>1</v>
      </c>
    </row>
    <row r="121" spans="3:33" ht="21" customHeight="1">
      <c r="C121" s="3233" t="s">
        <v>4603</v>
      </c>
      <c r="D121" s="3231" t="s">
        <v>4508</v>
      </c>
      <c r="E121" s="3231" t="s">
        <v>185</v>
      </c>
      <c r="F121" s="3623" t="s">
        <v>4602</v>
      </c>
      <c r="G121" s="3623"/>
      <c r="H121" s="3623"/>
      <c r="I121" s="3623"/>
      <c r="J121" s="3623"/>
      <c r="K121" s="3623"/>
      <c r="L121" s="3623"/>
      <c r="AE121" s="2345"/>
      <c r="AF121" s="2345"/>
      <c r="AG121" s="197">
        <v>1</v>
      </c>
    </row>
    <row r="122" spans="3:33" ht="21" customHeight="1">
      <c r="C122" s="3304" t="s">
        <v>4601</v>
      </c>
      <c r="D122" s="3234" t="s">
        <v>4508</v>
      </c>
      <c r="E122" s="3303" t="s">
        <v>188</v>
      </c>
      <c r="F122" s="3636" t="s">
        <v>4600</v>
      </c>
      <c r="G122" s="3636"/>
      <c r="H122" s="3636"/>
      <c r="I122" s="3636"/>
      <c r="J122" s="3636"/>
      <c r="K122" s="3636"/>
      <c r="L122" s="3636"/>
      <c r="AE122" s="2345"/>
      <c r="AF122" s="2345"/>
      <c r="AG122" s="197">
        <v>1</v>
      </c>
    </row>
    <row r="123" spans="3:33" ht="21" customHeight="1">
      <c r="C123" s="3233" t="s">
        <v>3617</v>
      </c>
      <c r="D123" s="3232" t="s">
        <v>4508</v>
      </c>
      <c r="E123" s="3231" t="s">
        <v>70</v>
      </c>
      <c r="F123" s="3623" t="s">
        <v>4599</v>
      </c>
      <c r="G123" s="3623"/>
      <c r="H123" s="3623"/>
      <c r="I123" s="3623"/>
      <c r="J123" s="3623"/>
      <c r="K123" s="3623"/>
      <c r="L123" s="3623"/>
      <c r="AE123" s="2345"/>
      <c r="AF123" s="2345"/>
      <c r="AG123" s="197">
        <v>1</v>
      </c>
    </row>
    <row r="124" spans="3:33" ht="21" customHeight="1">
      <c r="C124" s="3304" t="s">
        <v>4598</v>
      </c>
      <c r="D124" s="3229"/>
      <c r="E124" s="3303" t="s">
        <v>4597</v>
      </c>
      <c r="F124" s="3636" t="s">
        <v>4596</v>
      </c>
      <c r="G124" s="3636"/>
      <c r="H124" s="3636"/>
      <c r="I124" s="3636"/>
      <c r="J124" s="3636"/>
      <c r="K124" s="3636"/>
      <c r="L124" s="3636"/>
      <c r="AE124" s="2345"/>
      <c r="AF124" s="2345"/>
      <c r="AG124" s="197">
        <v>1</v>
      </c>
    </row>
    <row r="125" spans="3:33" ht="30" customHeight="1">
      <c r="AE125" s="2345"/>
      <c r="AF125" s="2345"/>
      <c r="AG125" s="197">
        <v>1</v>
      </c>
    </row>
    <row r="126" spans="3:33" ht="30" customHeight="1">
      <c r="AE126" s="2345"/>
      <c r="AF126" s="2345"/>
      <c r="AG126" s="197">
        <v>1</v>
      </c>
    </row>
    <row r="127" spans="3:33" ht="30" customHeight="1">
      <c r="C127" s="3637" t="s">
        <v>4680</v>
      </c>
      <c r="D127" s="3637"/>
      <c r="E127" s="3637"/>
      <c r="F127" s="3637"/>
      <c r="G127" s="3637"/>
      <c r="H127" s="3637"/>
      <c r="I127" s="3637"/>
      <c r="J127" s="3637"/>
      <c r="K127" s="3637"/>
      <c r="L127" s="3637"/>
      <c r="AG127" s="197">
        <v>1</v>
      </c>
    </row>
    <row r="128" spans="3:33" ht="30" customHeight="1">
      <c r="C128" s="3618" t="s">
        <v>4644</v>
      </c>
      <c r="D128" s="3618"/>
      <c r="E128" s="3618"/>
      <c r="F128" s="3618"/>
      <c r="G128" s="3618"/>
      <c r="H128" s="3618"/>
      <c r="I128" s="3618"/>
      <c r="J128" s="3618"/>
      <c r="K128" s="3618"/>
      <c r="L128" s="3618"/>
      <c r="AG128" s="197">
        <v>1</v>
      </c>
    </row>
    <row r="129" spans="3:33" ht="30" customHeight="1">
      <c r="AG129" s="197">
        <v>1</v>
      </c>
    </row>
    <row r="130" spans="3:33" ht="30" customHeight="1">
      <c r="C130" s="3638" t="s">
        <v>4643</v>
      </c>
      <c r="D130" s="3638"/>
      <c r="E130" s="3638"/>
      <c r="F130" s="3638"/>
      <c r="G130" s="3638"/>
      <c r="H130" s="3638"/>
      <c r="I130" s="3638"/>
      <c r="J130" s="3638"/>
      <c r="K130" s="3638"/>
      <c r="L130" s="3638"/>
      <c r="AG130" s="197">
        <v>1</v>
      </c>
    </row>
    <row r="131" spans="3:33" ht="30" customHeight="1">
      <c r="C131" s="3302" t="s">
        <v>4506</v>
      </c>
      <c r="D131" s="3245" t="s">
        <v>4508</v>
      </c>
      <c r="E131" s="3302" t="s">
        <v>4503</v>
      </c>
      <c r="F131" s="3245" t="s">
        <v>4642</v>
      </c>
      <c r="G131" s="3302" t="s">
        <v>4501</v>
      </c>
      <c r="H131" s="3245" t="s">
        <v>4641</v>
      </c>
      <c r="I131" s="3302" t="s">
        <v>4499</v>
      </c>
      <c r="J131" s="3245" t="s">
        <v>4508</v>
      </c>
      <c r="K131" s="3302" t="s">
        <v>4557</v>
      </c>
      <c r="L131" s="3245" t="s">
        <v>4679</v>
      </c>
      <c r="AG131" s="197">
        <v>1</v>
      </c>
    </row>
    <row r="132" spans="3:33" ht="30" customHeight="1">
      <c r="C132" s="3302" t="s">
        <v>4639</v>
      </c>
      <c r="D132" s="3245" t="s">
        <v>4638</v>
      </c>
      <c r="E132" s="3302" t="s">
        <v>4637</v>
      </c>
      <c r="F132" s="3245" t="s">
        <v>4508</v>
      </c>
      <c r="G132" s="3302" t="s">
        <v>4636</v>
      </c>
      <c r="H132" s="3245" t="s">
        <v>4508</v>
      </c>
      <c r="I132" s="3302" t="s">
        <v>4635</v>
      </c>
      <c r="J132" s="3245" t="s">
        <v>4508</v>
      </c>
      <c r="K132" s="3302" t="s">
        <v>4490</v>
      </c>
      <c r="L132" s="3245" t="s">
        <v>4634</v>
      </c>
      <c r="AG132" s="197">
        <v>1</v>
      </c>
    </row>
    <row r="133" spans="3:33" ht="30" customHeight="1">
      <c r="AG133" s="197">
        <v>1</v>
      </c>
    </row>
    <row r="134" spans="3:33" ht="30" customHeight="1">
      <c r="C134" s="3638" t="s">
        <v>4497</v>
      </c>
      <c r="D134" s="3638"/>
      <c r="E134" s="3638"/>
      <c r="F134" s="3638"/>
      <c r="G134" s="3638"/>
      <c r="H134" s="3638"/>
      <c r="I134" s="3638"/>
      <c r="J134" s="3638"/>
      <c r="K134" s="3638"/>
      <c r="L134" s="3638"/>
      <c r="AG134" s="197">
        <v>1</v>
      </c>
    </row>
    <row r="135" spans="3:33" ht="30" customHeight="1">
      <c r="C135" s="3301" t="s">
        <v>4633</v>
      </c>
      <c r="D135" s="3301" t="s">
        <v>4495</v>
      </c>
      <c r="E135" s="3301" t="s">
        <v>4493</v>
      </c>
      <c r="F135" s="3301" t="s">
        <v>4494</v>
      </c>
      <c r="G135" s="3301" t="s">
        <v>4570</v>
      </c>
      <c r="H135" s="3301" t="s">
        <v>17</v>
      </c>
      <c r="I135" s="3301" t="s">
        <v>4097</v>
      </c>
      <c r="J135" s="3301" t="s">
        <v>4632</v>
      </c>
      <c r="K135" s="3301" t="s">
        <v>4631</v>
      </c>
      <c r="L135" s="3301" t="s">
        <v>4490</v>
      </c>
      <c r="AG135" s="197">
        <v>1</v>
      </c>
    </row>
    <row r="136" spans="3:33" ht="30" customHeight="1">
      <c r="C136" s="3429">
        <v>1</v>
      </c>
      <c r="D136" s="3341" t="s">
        <v>4630</v>
      </c>
      <c r="E136" s="3341" t="s">
        <v>12</v>
      </c>
      <c r="F136" s="3429">
        <v>100</v>
      </c>
      <c r="G136" s="3429">
        <v>0</v>
      </c>
      <c r="H136" s="3429" t="s">
        <v>4508</v>
      </c>
      <c r="I136" s="3341" t="s">
        <v>4629</v>
      </c>
      <c r="J136" s="3341" t="s">
        <v>4508</v>
      </c>
      <c r="K136" s="3341" t="s">
        <v>4628</v>
      </c>
      <c r="L136" s="3341" t="s">
        <v>4482</v>
      </c>
      <c r="AG136" s="197">
        <v>1</v>
      </c>
    </row>
    <row r="137" spans="3:33" ht="30" customHeight="1">
      <c r="C137" s="3436">
        <v>2</v>
      </c>
      <c r="D137" s="3437" t="s">
        <v>4627</v>
      </c>
      <c r="E137" s="3437" t="s">
        <v>14</v>
      </c>
      <c r="F137" s="3436">
        <v>50</v>
      </c>
      <c r="G137" s="3436">
        <v>0</v>
      </c>
      <c r="H137" s="3436" t="s">
        <v>4508</v>
      </c>
      <c r="I137" s="3437" t="s">
        <v>4626</v>
      </c>
      <c r="J137" s="3437" t="s">
        <v>4508</v>
      </c>
      <c r="K137" s="3437" t="s">
        <v>4508</v>
      </c>
      <c r="L137" s="3437" t="s">
        <v>4508</v>
      </c>
      <c r="AG137" s="197">
        <v>1</v>
      </c>
    </row>
    <row r="138" spans="3:33" ht="30" customHeight="1">
      <c r="C138" s="3429">
        <v>3</v>
      </c>
      <c r="D138" s="3341" t="s">
        <v>4508</v>
      </c>
      <c r="E138" s="3341" t="s">
        <v>4508</v>
      </c>
      <c r="F138" s="3429" t="s">
        <v>4508</v>
      </c>
      <c r="G138" s="3429" t="s">
        <v>4508</v>
      </c>
      <c r="H138" s="3429" t="s">
        <v>4508</v>
      </c>
      <c r="I138" s="3341" t="s">
        <v>4508</v>
      </c>
      <c r="J138" s="3341" t="s">
        <v>4508</v>
      </c>
      <c r="K138" s="3341" t="s">
        <v>4508</v>
      </c>
      <c r="L138" s="3341" t="s">
        <v>4508</v>
      </c>
      <c r="AG138" s="197">
        <v>1</v>
      </c>
    </row>
    <row r="139" spans="3:33" ht="30" customHeight="1">
      <c r="C139" s="3436">
        <v>4</v>
      </c>
      <c r="D139" s="3437" t="s">
        <v>4508</v>
      </c>
      <c r="E139" s="3437" t="s">
        <v>4508</v>
      </c>
      <c r="F139" s="3436" t="s">
        <v>4508</v>
      </c>
      <c r="G139" s="3436" t="s">
        <v>4508</v>
      </c>
      <c r="H139" s="3436" t="s">
        <v>4508</v>
      </c>
      <c r="I139" s="3437" t="s">
        <v>4508</v>
      </c>
      <c r="J139" s="3437" t="s">
        <v>4508</v>
      </c>
      <c r="K139" s="3437" t="s">
        <v>4508</v>
      </c>
      <c r="L139" s="3437" t="s">
        <v>4508</v>
      </c>
      <c r="AG139" s="197">
        <v>1</v>
      </c>
    </row>
    <row r="140" spans="3:33" ht="30" customHeight="1" thickBot="1">
      <c r="C140" s="3429">
        <v>5</v>
      </c>
      <c r="D140" s="3341" t="s">
        <v>4508</v>
      </c>
      <c r="E140" s="3341" t="s">
        <v>4508</v>
      </c>
      <c r="F140" s="3429" t="s">
        <v>4508</v>
      </c>
      <c r="G140" s="3429" t="s">
        <v>4508</v>
      </c>
      <c r="H140" s="3429" t="s">
        <v>4508</v>
      </c>
      <c r="I140" s="3341" t="s">
        <v>4508</v>
      </c>
      <c r="J140" s="3341" t="s">
        <v>4508</v>
      </c>
      <c r="K140" s="3341" t="s">
        <v>4508</v>
      </c>
      <c r="L140" s="3341" t="s">
        <v>4508</v>
      </c>
      <c r="AG140" s="197">
        <v>1</v>
      </c>
    </row>
    <row r="141" spans="3:33" ht="30" customHeight="1">
      <c r="C141" s="3299"/>
      <c r="D141" s="3300" t="s">
        <v>4480</v>
      </c>
      <c r="E141" s="3299"/>
      <c r="F141" s="3299"/>
      <c r="G141" s="3299"/>
      <c r="H141" s="3299"/>
      <c r="I141" s="3299"/>
      <c r="J141" s="3299"/>
      <c r="K141" s="3299"/>
      <c r="L141" s="3299"/>
      <c r="AG141" s="197">
        <v>1</v>
      </c>
    </row>
    <row r="142" spans="3:33" ht="30" customHeight="1">
      <c r="AG142" s="197">
        <v>1</v>
      </c>
    </row>
    <row r="143" spans="3:33" ht="21" customHeight="1">
      <c r="C143" s="3638" t="s">
        <v>4625</v>
      </c>
      <c r="D143" s="3638"/>
      <c r="E143" s="3638"/>
      <c r="F143" s="3638"/>
      <c r="G143" s="3638"/>
      <c r="H143" s="3638"/>
      <c r="I143" s="3638"/>
      <c r="J143" s="3638"/>
      <c r="K143" s="3638"/>
      <c r="L143" s="3638"/>
      <c r="AG143" s="197">
        <v>1</v>
      </c>
    </row>
    <row r="144" spans="3:33" ht="21" customHeight="1">
      <c r="C144" s="3639" t="s">
        <v>4624</v>
      </c>
      <c r="D144" s="3639"/>
      <c r="E144" s="3639"/>
      <c r="F144" s="3639"/>
      <c r="G144" s="3639"/>
      <c r="H144" s="3639"/>
      <c r="I144" s="3639"/>
      <c r="J144" s="3639"/>
      <c r="K144" s="3639"/>
      <c r="L144" s="3639"/>
      <c r="AG144" s="197">
        <v>1</v>
      </c>
    </row>
    <row r="145" spans="3:33" ht="21" customHeight="1">
      <c r="C145" s="3639"/>
      <c r="D145" s="3639"/>
      <c r="E145" s="3639"/>
      <c r="F145" s="3639"/>
      <c r="G145" s="3639"/>
      <c r="H145" s="3639"/>
      <c r="I145" s="3639"/>
      <c r="J145" s="3639"/>
      <c r="K145" s="3639"/>
      <c r="L145" s="3639"/>
      <c r="AG145" s="197">
        <v>1</v>
      </c>
    </row>
    <row r="146" spans="3:33" ht="21" customHeight="1">
      <c r="C146" s="3639"/>
      <c r="D146" s="3639"/>
      <c r="E146" s="3639"/>
      <c r="F146" s="3639"/>
      <c r="G146" s="3639"/>
      <c r="H146" s="3639"/>
      <c r="I146" s="3639"/>
      <c r="J146" s="3639"/>
      <c r="K146" s="3639"/>
      <c r="L146" s="3639"/>
      <c r="AG146" s="197">
        <v>1</v>
      </c>
    </row>
    <row r="147" spans="3:33" ht="21" customHeight="1">
      <c r="AG147" s="197">
        <v>1</v>
      </c>
    </row>
    <row r="148" spans="3:33" ht="21" customHeight="1">
      <c r="C148" s="3640" t="s">
        <v>4623</v>
      </c>
      <c r="D148" s="3640"/>
      <c r="E148" s="3640"/>
      <c r="F148" s="3640"/>
      <c r="G148" s="3640"/>
      <c r="H148" s="3640"/>
      <c r="I148" s="3640"/>
      <c r="J148" s="3640"/>
      <c r="K148" s="3640"/>
      <c r="L148" s="3640"/>
      <c r="AG148" s="197">
        <v>1</v>
      </c>
    </row>
    <row r="149" spans="3:33" ht="21" customHeight="1">
      <c r="C149" s="3298" t="s">
        <v>338</v>
      </c>
      <c r="D149" s="3298" t="s">
        <v>3549</v>
      </c>
      <c r="E149" s="3298" t="s">
        <v>339</v>
      </c>
      <c r="F149" s="3641" t="s">
        <v>4622</v>
      </c>
      <c r="G149" s="3641"/>
      <c r="H149" s="3641"/>
      <c r="I149" s="3641"/>
      <c r="J149" s="3641"/>
      <c r="K149" s="3641"/>
      <c r="L149" s="3641"/>
      <c r="AG149" s="197">
        <v>1</v>
      </c>
    </row>
    <row r="150" spans="3:33" ht="21" customHeight="1">
      <c r="C150" s="3233" t="s">
        <v>4621</v>
      </c>
      <c r="D150" s="3297" t="s">
        <v>4508</v>
      </c>
      <c r="E150" s="3231" t="s">
        <v>4678</v>
      </c>
      <c r="F150" s="3623" t="s">
        <v>4619</v>
      </c>
      <c r="G150" s="3623"/>
      <c r="H150" s="3623"/>
      <c r="I150" s="3623"/>
      <c r="J150" s="3623"/>
      <c r="K150" s="3623"/>
      <c r="L150" s="3623"/>
      <c r="AG150" s="197">
        <v>1</v>
      </c>
    </row>
    <row r="151" spans="3:33" ht="21" customHeight="1">
      <c r="C151" s="3292" t="s">
        <v>4618</v>
      </c>
      <c r="D151" s="3293" t="s">
        <v>4508</v>
      </c>
      <c r="E151" s="3291" t="s">
        <v>4674</v>
      </c>
      <c r="F151" s="3642" t="s">
        <v>4616</v>
      </c>
      <c r="G151" s="3642"/>
      <c r="H151" s="3642"/>
      <c r="I151" s="3642"/>
      <c r="J151" s="3642"/>
      <c r="K151" s="3642"/>
      <c r="L151" s="3642"/>
      <c r="AG151" s="197">
        <v>1</v>
      </c>
    </row>
    <row r="152" spans="3:33" ht="21" customHeight="1">
      <c r="C152" s="3233" t="s">
        <v>4615</v>
      </c>
      <c r="D152" s="3296" t="s">
        <v>4508</v>
      </c>
      <c r="E152" s="3231" t="s">
        <v>4677</v>
      </c>
      <c r="F152" s="3623" t="s">
        <v>4613</v>
      </c>
      <c r="G152" s="3623"/>
      <c r="H152" s="3623"/>
      <c r="I152" s="3623"/>
      <c r="J152" s="3623"/>
      <c r="K152" s="3623"/>
      <c r="L152" s="3623"/>
      <c r="AG152" s="197">
        <v>1</v>
      </c>
    </row>
    <row r="153" spans="3:33" ht="21" customHeight="1">
      <c r="C153" s="3292" t="s">
        <v>4612</v>
      </c>
      <c r="D153" s="3295" t="s">
        <v>4508</v>
      </c>
      <c r="E153" s="3291" t="s">
        <v>4676</v>
      </c>
      <c r="F153" s="3642" t="s">
        <v>4610</v>
      </c>
      <c r="G153" s="3642"/>
      <c r="H153" s="3642"/>
      <c r="I153" s="3642"/>
      <c r="J153" s="3642"/>
      <c r="K153" s="3642"/>
      <c r="L153" s="3642"/>
      <c r="AG153" s="197">
        <v>1</v>
      </c>
    </row>
    <row r="154" spans="3:33" ht="21" customHeight="1">
      <c r="C154" s="3233" t="s">
        <v>4609</v>
      </c>
      <c r="D154" s="3294" t="s">
        <v>4508</v>
      </c>
      <c r="E154" s="3231" t="s">
        <v>4675</v>
      </c>
      <c r="F154" s="3623" t="s">
        <v>4607</v>
      </c>
      <c r="G154" s="3623"/>
      <c r="H154" s="3623"/>
      <c r="I154" s="3623"/>
      <c r="J154" s="3623"/>
      <c r="K154" s="3623"/>
      <c r="L154" s="3623"/>
      <c r="AG154" s="197">
        <v>1</v>
      </c>
    </row>
    <row r="155" spans="3:33" ht="21" customHeight="1">
      <c r="C155" s="3292" t="s">
        <v>4606</v>
      </c>
      <c r="D155" s="3293" t="s">
        <v>4508</v>
      </c>
      <c r="E155" s="3291" t="s">
        <v>4674</v>
      </c>
      <c r="F155" s="3642" t="s">
        <v>4604</v>
      </c>
      <c r="G155" s="3642"/>
      <c r="H155" s="3642"/>
      <c r="I155" s="3642"/>
      <c r="J155" s="3642"/>
      <c r="K155" s="3642"/>
      <c r="L155" s="3642"/>
      <c r="AG155" s="197">
        <v>1</v>
      </c>
    </row>
    <row r="156" spans="3:33" ht="21" customHeight="1">
      <c r="C156" s="3233" t="s">
        <v>4603</v>
      </c>
      <c r="D156" s="3231" t="s">
        <v>4508</v>
      </c>
      <c r="E156" s="3231" t="s">
        <v>185</v>
      </c>
      <c r="F156" s="3623" t="s">
        <v>4602</v>
      </c>
      <c r="G156" s="3623"/>
      <c r="H156" s="3623"/>
      <c r="I156" s="3623"/>
      <c r="J156" s="3623"/>
      <c r="K156" s="3623"/>
      <c r="L156" s="3623"/>
      <c r="AG156" s="197">
        <v>1</v>
      </c>
    </row>
    <row r="157" spans="3:33" ht="21" customHeight="1">
      <c r="C157" s="3292" t="s">
        <v>4601</v>
      </c>
      <c r="D157" s="3234" t="s">
        <v>4508</v>
      </c>
      <c r="E157" s="3291" t="s">
        <v>188</v>
      </c>
      <c r="F157" s="3642" t="s">
        <v>4600</v>
      </c>
      <c r="G157" s="3642"/>
      <c r="H157" s="3642"/>
      <c r="I157" s="3642"/>
      <c r="J157" s="3642"/>
      <c r="K157" s="3642"/>
      <c r="L157" s="3642"/>
      <c r="AG157" s="197">
        <v>1</v>
      </c>
    </row>
    <row r="158" spans="3:33" ht="21" customHeight="1">
      <c r="C158" s="3233" t="s">
        <v>3617</v>
      </c>
      <c r="D158" s="3232" t="s">
        <v>4508</v>
      </c>
      <c r="E158" s="3231" t="s">
        <v>70</v>
      </c>
      <c r="F158" s="3623" t="s">
        <v>4599</v>
      </c>
      <c r="G158" s="3623"/>
      <c r="H158" s="3623"/>
      <c r="I158" s="3623"/>
      <c r="J158" s="3623"/>
      <c r="K158" s="3623"/>
      <c r="L158" s="3623"/>
      <c r="AG158" s="197">
        <v>1</v>
      </c>
    </row>
    <row r="159" spans="3:33" ht="21" customHeight="1">
      <c r="C159" s="3292" t="s">
        <v>4598</v>
      </c>
      <c r="D159" s="3229"/>
      <c r="E159" s="3291" t="s">
        <v>4597</v>
      </c>
      <c r="F159" s="3642" t="s">
        <v>4596</v>
      </c>
      <c r="G159" s="3642"/>
      <c r="H159" s="3642"/>
      <c r="I159" s="3642"/>
      <c r="J159" s="3642"/>
      <c r="K159" s="3642"/>
      <c r="L159" s="3642"/>
      <c r="AG159" s="197">
        <v>1</v>
      </c>
    </row>
    <row r="160" spans="3:33" ht="30" customHeight="1">
      <c r="AG160" s="197">
        <v>1</v>
      </c>
    </row>
    <row r="161" spans="3:33" ht="30" customHeight="1">
      <c r="AG161" s="197">
        <v>1</v>
      </c>
    </row>
    <row r="162" spans="3:33" ht="30" customHeight="1">
      <c r="C162" s="3643" t="s">
        <v>4673</v>
      </c>
      <c r="D162" s="3643"/>
      <c r="E162" s="3643"/>
      <c r="F162" s="3643"/>
      <c r="G162" s="3643"/>
      <c r="H162" s="3643"/>
      <c r="I162" s="3643"/>
      <c r="J162" s="3643"/>
      <c r="K162" s="3643"/>
      <c r="L162" s="3643"/>
      <c r="AG162" s="197">
        <v>1</v>
      </c>
    </row>
    <row r="163" spans="3:33" ht="30" customHeight="1">
      <c r="C163" s="3618" t="s">
        <v>4644</v>
      </c>
      <c r="D163" s="3618"/>
      <c r="E163" s="3618"/>
      <c r="F163" s="3618"/>
      <c r="G163" s="3618"/>
      <c r="H163" s="3618"/>
      <c r="I163" s="3618"/>
      <c r="J163" s="3618"/>
      <c r="K163" s="3618"/>
      <c r="L163" s="3618"/>
      <c r="AG163" s="197">
        <v>1</v>
      </c>
    </row>
    <row r="164" spans="3:33" ht="30" customHeight="1">
      <c r="AG164" s="197">
        <v>1</v>
      </c>
    </row>
    <row r="165" spans="3:33" ht="30" customHeight="1">
      <c r="C165" s="3644" t="s">
        <v>4643</v>
      </c>
      <c r="D165" s="3644"/>
      <c r="E165" s="3644"/>
      <c r="F165" s="3644"/>
      <c r="G165" s="3644"/>
      <c r="H165" s="3644"/>
      <c r="I165" s="3644"/>
      <c r="J165" s="3644"/>
      <c r="K165" s="3644"/>
      <c r="L165" s="3644"/>
      <c r="AG165" s="197">
        <v>1</v>
      </c>
    </row>
    <row r="166" spans="3:33" ht="30" customHeight="1">
      <c r="C166" s="3259" t="s">
        <v>4506</v>
      </c>
      <c r="D166" s="3245" t="s">
        <v>4508</v>
      </c>
      <c r="E166" s="3259" t="s">
        <v>4503</v>
      </c>
      <c r="F166" s="3245" t="s">
        <v>4642</v>
      </c>
      <c r="G166" s="3259" t="s">
        <v>4501</v>
      </c>
      <c r="H166" s="3245" t="s">
        <v>4641</v>
      </c>
      <c r="I166" s="3259" t="s">
        <v>4499</v>
      </c>
      <c r="J166" s="3245" t="s">
        <v>4508</v>
      </c>
      <c r="K166" s="3259" t="s">
        <v>4557</v>
      </c>
      <c r="L166" s="3245" t="s">
        <v>4672</v>
      </c>
      <c r="AG166" s="197">
        <v>1</v>
      </c>
    </row>
    <row r="167" spans="3:33" ht="30" customHeight="1">
      <c r="C167" s="3259" t="s">
        <v>4639</v>
      </c>
      <c r="D167" s="3245" t="s">
        <v>4638</v>
      </c>
      <c r="E167" s="3259" t="s">
        <v>4637</v>
      </c>
      <c r="F167" s="3245" t="s">
        <v>4508</v>
      </c>
      <c r="G167" s="3259" t="s">
        <v>4636</v>
      </c>
      <c r="H167" s="3245" t="s">
        <v>4508</v>
      </c>
      <c r="I167" s="3259" t="s">
        <v>4635</v>
      </c>
      <c r="J167" s="3245" t="s">
        <v>4508</v>
      </c>
      <c r="K167" s="3259" t="s">
        <v>4490</v>
      </c>
      <c r="L167" s="3245" t="s">
        <v>4634</v>
      </c>
      <c r="AG167" s="197">
        <v>1</v>
      </c>
    </row>
    <row r="168" spans="3:33" ht="30" customHeight="1">
      <c r="AG168" s="197">
        <v>1</v>
      </c>
    </row>
    <row r="169" spans="3:33" ht="30" customHeight="1">
      <c r="C169" s="3644" t="s">
        <v>4497</v>
      </c>
      <c r="D169" s="3644"/>
      <c r="E169" s="3644"/>
      <c r="F169" s="3644"/>
      <c r="G169" s="3644"/>
      <c r="H169" s="3644"/>
      <c r="I169" s="3644"/>
      <c r="J169" s="3644"/>
      <c r="K169" s="3644"/>
      <c r="L169" s="3644"/>
      <c r="AG169" s="197">
        <v>1</v>
      </c>
    </row>
    <row r="170" spans="3:33" ht="30" customHeight="1">
      <c r="C170" s="3290" t="s">
        <v>4633</v>
      </c>
      <c r="D170" s="3290" t="s">
        <v>4495</v>
      </c>
      <c r="E170" s="3290" t="s">
        <v>4493</v>
      </c>
      <c r="F170" s="3290" t="s">
        <v>4494</v>
      </c>
      <c r="G170" s="3290" t="s">
        <v>4570</v>
      </c>
      <c r="H170" s="3290" t="s">
        <v>17</v>
      </c>
      <c r="I170" s="3290" t="s">
        <v>4097</v>
      </c>
      <c r="J170" s="3290" t="s">
        <v>4632</v>
      </c>
      <c r="K170" s="3290" t="s">
        <v>4631</v>
      </c>
      <c r="L170" s="3290" t="s">
        <v>4490</v>
      </c>
      <c r="AG170" s="197">
        <v>1</v>
      </c>
    </row>
    <row r="171" spans="3:33" ht="30" customHeight="1">
      <c r="C171" s="3429">
        <v>1</v>
      </c>
      <c r="D171" s="3341" t="s">
        <v>4630</v>
      </c>
      <c r="E171" s="3341" t="s">
        <v>12</v>
      </c>
      <c r="F171" s="3429">
        <v>100</v>
      </c>
      <c r="G171" s="3429">
        <v>0</v>
      </c>
      <c r="H171" s="3429" t="s">
        <v>4508</v>
      </c>
      <c r="I171" s="3341" t="s">
        <v>4629</v>
      </c>
      <c r="J171" s="3341" t="s">
        <v>4508</v>
      </c>
      <c r="K171" s="3341" t="s">
        <v>4628</v>
      </c>
      <c r="L171" s="3341" t="s">
        <v>4482</v>
      </c>
      <c r="AG171" s="197">
        <v>1</v>
      </c>
    </row>
    <row r="172" spans="3:33" ht="30" customHeight="1">
      <c r="C172" s="3438">
        <v>2</v>
      </c>
      <c r="D172" s="3439" t="s">
        <v>4627</v>
      </c>
      <c r="E172" s="3439" t="s">
        <v>14</v>
      </c>
      <c r="F172" s="3438">
        <v>50</v>
      </c>
      <c r="G172" s="3438">
        <v>0</v>
      </c>
      <c r="H172" s="3438" t="s">
        <v>4508</v>
      </c>
      <c r="I172" s="3439" t="s">
        <v>4626</v>
      </c>
      <c r="J172" s="3439" t="s">
        <v>4508</v>
      </c>
      <c r="K172" s="3439" t="s">
        <v>4508</v>
      </c>
      <c r="L172" s="3439" t="s">
        <v>4508</v>
      </c>
      <c r="AG172" s="197">
        <v>1</v>
      </c>
    </row>
    <row r="173" spans="3:33" ht="30" customHeight="1">
      <c r="C173" s="3429">
        <v>3</v>
      </c>
      <c r="D173" s="3341" t="s">
        <v>4508</v>
      </c>
      <c r="E173" s="3341" t="s">
        <v>4508</v>
      </c>
      <c r="F173" s="3429" t="s">
        <v>4508</v>
      </c>
      <c r="G173" s="3429" t="s">
        <v>4508</v>
      </c>
      <c r="H173" s="3429" t="s">
        <v>4508</v>
      </c>
      <c r="I173" s="3341" t="s">
        <v>4508</v>
      </c>
      <c r="J173" s="3341" t="s">
        <v>4508</v>
      </c>
      <c r="K173" s="3341" t="s">
        <v>4508</v>
      </c>
      <c r="L173" s="3341" t="s">
        <v>4508</v>
      </c>
      <c r="AG173" s="197">
        <v>1</v>
      </c>
    </row>
    <row r="174" spans="3:33" ht="30" customHeight="1">
      <c r="C174" s="3438">
        <v>4</v>
      </c>
      <c r="D174" s="3439" t="s">
        <v>4508</v>
      </c>
      <c r="E174" s="3439" t="s">
        <v>4508</v>
      </c>
      <c r="F174" s="3438" t="s">
        <v>4508</v>
      </c>
      <c r="G174" s="3438" t="s">
        <v>4508</v>
      </c>
      <c r="H174" s="3438" t="s">
        <v>4508</v>
      </c>
      <c r="I174" s="3439" t="s">
        <v>4508</v>
      </c>
      <c r="J174" s="3439" t="s">
        <v>4508</v>
      </c>
      <c r="K174" s="3439" t="s">
        <v>4508</v>
      </c>
      <c r="L174" s="3439" t="s">
        <v>4508</v>
      </c>
      <c r="AG174" s="197">
        <v>1</v>
      </c>
    </row>
    <row r="175" spans="3:33" ht="30" customHeight="1" thickBot="1">
      <c r="C175" s="3429">
        <v>5</v>
      </c>
      <c r="D175" s="3341" t="s">
        <v>4508</v>
      </c>
      <c r="E175" s="3341" t="s">
        <v>4508</v>
      </c>
      <c r="F175" s="3429" t="s">
        <v>4508</v>
      </c>
      <c r="G175" s="3429" t="s">
        <v>4508</v>
      </c>
      <c r="H175" s="3429" t="s">
        <v>4508</v>
      </c>
      <c r="I175" s="3341" t="s">
        <v>4508</v>
      </c>
      <c r="J175" s="3341" t="s">
        <v>4508</v>
      </c>
      <c r="K175" s="3341" t="s">
        <v>4508</v>
      </c>
      <c r="L175" s="3341" t="s">
        <v>4508</v>
      </c>
      <c r="AG175" s="197">
        <v>1</v>
      </c>
    </row>
    <row r="176" spans="3:33" ht="30" customHeight="1">
      <c r="C176" s="3256"/>
      <c r="D176" s="3257" t="s">
        <v>4480</v>
      </c>
      <c r="E176" s="3256"/>
      <c r="F176" s="3256"/>
      <c r="G176" s="3256"/>
      <c r="H176" s="3256"/>
      <c r="I176" s="3256"/>
      <c r="J176" s="3256"/>
      <c r="K176" s="3256"/>
      <c r="L176" s="3256"/>
      <c r="AG176" s="197">
        <v>1</v>
      </c>
    </row>
    <row r="177" spans="3:33" ht="30" customHeight="1">
      <c r="AG177" s="197">
        <v>1</v>
      </c>
    </row>
    <row r="178" spans="3:33" ht="21" customHeight="1">
      <c r="C178" s="3644" t="s">
        <v>4625</v>
      </c>
      <c r="D178" s="3644"/>
      <c r="E178" s="3644"/>
      <c r="F178" s="3644"/>
      <c r="G178" s="3644"/>
      <c r="H178" s="3644"/>
      <c r="I178" s="3644"/>
      <c r="J178" s="3644"/>
      <c r="K178" s="3644"/>
      <c r="L178" s="3644"/>
      <c r="AG178" s="197">
        <v>1</v>
      </c>
    </row>
    <row r="179" spans="3:33" ht="21" customHeight="1">
      <c r="C179" s="3645" t="s">
        <v>4624</v>
      </c>
      <c r="D179" s="3645"/>
      <c r="E179" s="3645"/>
      <c r="F179" s="3645"/>
      <c r="G179" s="3645"/>
      <c r="H179" s="3645"/>
      <c r="I179" s="3645"/>
      <c r="J179" s="3645"/>
      <c r="K179" s="3645"/>
      <c r="L179" s="3645"/>
      <c r="AG179" s="197">
        <v>1</v>
      </c>
    </row>
    <row r="180" spans="3:33" ht="21" customHeight="1">
      <c r="C180" s="3645"/>
      <c r="D180" s="3645"/>
      <c r="E180" s="3645"/>
      <c r="F180" s="3645"/>
      <c r="G180" s="3645"/>
      <c r="H180" s="3645"/>
      <c r="I180" s="3645"/>
      <c r="J180" s="3645"/>
      <c r="K180" s="3645"/>
      <c r="L180" s="3645"/>
      <c r="AG180" s="197">
        <v>1</v>
      </c>
    </row>
    <row r="181" spans="3:33" ht="21" customHeight="1">
      <c r="C181" s="3645"/>
      <c r="D181" s="3645"/>
      <c r="E181" s="3645"/>
      <c r="F181" s="3645"/>
      <c r="G181" s="3645"/>
      <c r="H181" s="3645"/>
      <c r="I181" s="3645"/>
      <c r="J181" s="3645"/>
      <c r="K181" s="3645"/>
      <c r="L181" s="3645"/>
      <c r="AG181" s="197">
        <v>1</v>
      </c>
    </row>
    <row r="182" spans="3:33" ht="21" customHeight="1">
      <c r="AG182" s="197">
        <v>1</v>
      </c>
    </row>
    <row r="183" spans="3:33" ht="21" customHeight="1">
      <c r="C183" s="3646" t="s">
        <v>4623</v>
      </c>
      <c r="D183" s="3646"/>
      <c r="E183" s="3646"/>
      <c r="F183" s="3646"/>
      <c r="G183" s="3646"/>
      <c r="H183" s="3646"/>
      <c r="I183" s="3646"/>
      <c r="J183" s="3646"/>
      <c r="K183" s="3646"/>
      <c r="L183" s="3646"/>
      <c r="AG183" s="197">
        <v>1</v>
      </c>
    </row>
    <row r="184" spans="3:33" ht="21" customHeight="1">
      <c r="C184" s="3255" t="s">
        <v>338</v>
      </c>
      <c r="D184" s="3255" t="s">
        <v>3549</v>
      </c>
      <c r="E184" s="3255" t="s">
        <v>339</v>
      </c>
      <c r="F184" s="3647" t="s">
        <v>4622</v>
      </c>
      <c r="G184" s="3647"/>
      <c r="H184" s="3647"/>
      <c r="I184" s="3647"/>
      <c r="J184" s="3647"/>
      <c r="K184" s="3647"/>
      <c r="L184" s="3647"/>
      <c r="AG184" s="197">
        <v>1</v>
      </c>
    </row>
    <row r="185" spans="3:33" ht="21" customHeight="1">
      <c r="C185" s="3233" t="s">
        <v>4621</v>
      </c>
      <c r="D185" s="3289" t="s">
        <v>4508</v>
      </c>
      <c r="E185" s="3231" t="s">
        <v>4671</v>
      </c>
      <c r="F185" s="3623" t="s">
        <v>4619</v>
      </c>
      <c r="G185" s="3623"/>
      <c r="H185" s="3623"/>
      <c r="I185" s="3623"/>
      <c r="J185" s="3623"/>
      <c r="K185" s="3623"/>
      <c r="L185" s="3623"/>
      <c r="AG185" s="197">
        <v>1</v>
      </c>
    </row>
    <row r="186" spans="3:33" ht="21" customHeight="1">
      <c r="C186" s="3287" t="s">
        <v>4618</v>
      </c>
      <c r="D186" s="3249" t="s">
        <v>4508</v>
      </c>
      <c r="E186" s="3286" t="s">
        <v>4646</v>
      </c>
      <c r="F186" s="3648" t="s">
        <v>4616</v>
      </c>
      <c r="G186" s="3648"/>
      <c r="H186" s="3648"/>
      <c r="I186" s="3648"/>
      <c r="J186" s="3648"/>
      <c r="K186" s="3648"/>
      <c r="L186" s="3648"/>
      <c r="AG186" s="197">
        <v>1</v>
      </c>
    </row>
    <row r="187" spans="3:33" ht="21" customHeight="1">
      <c r="C187" s="3233" t="s">
        <v>4615</v>
      </c>
      <c r="D187" s="3252" t="s">
        <v>4508</v>
      </c>
      <c r="E187" s="3231" t="s">
        <v>4649</v>
      </c>
      <c r="F187" s="3623" t="s">
        <v>4613</v>
      </c>
      <c r="G187" s="3623"/>
      <c r="H187" s="3623"/>
      <c r="I187" s="3623"/>
      <c r="J187" s="3623"/>
      <c r="K187" s="3623"/>
      <c r="L187" s="3623"/>
      <c r="AG187" s="197">
        <v>1</v>
      </c>
    </row>
    <row r="188" spans="3:33" ht="21" customHeight="1">
      <c r="C188" s="3287" t="s">
        <v>4612</v>
      </c>
      <c r="D188" s="3288" t="s">
        <v>4508</v>
      </c>
      <c r="E188" s="3286" t="s">
        <v>4670</v>
      </c>
      <c r="F188" s="3648" t="s">
        <v>4610</v>
      </c>
      <c r="G188" s="3648"/>
      <c r="H188" s="3648"/>
      <c r="I188" s="3648"/>
      <c r="J188" s="3648"/>
      <c r="K188" s="3648"/>
      <c r="L188" s="3648"/>
      <c r="AG188" s="197">
        <v>1</v>
      </c>
    </row>
    <row r="189" spans="3:33" ht="21" customHeight="1">
      <c r="C189" s="3233" t="s">
        <v>4609</v>
      </c>
      <c r="D189" s="3250" t="s">
        <v>4508</v>
      </c>
      <c r="E189" s="3231" t="s">
        <v>4647</v>
      </c>
      <c r="F189" s="3623" t="s">
        <v>4607</v>
      </c>
      <c r="G189" s="3623"/>
      <c r="H189" s="3623"/>
      <c r="I189" s="3623"/>
      <c r="J189" s="3623"/>
      <c r="K189" s="3623"/>
      <c r="L189" s="3623"/>
      <c r="AG189" s="197">
        <v>1</v>
      </c>
    </row>
    <row r="190" spans="3:33" ht="21" customHeight="1">
      <c r="C190" s="3287" t="s">
        <v>4606</v>
      </c>
      <c r="D190" s="3253" t="s">
        <v>4508</v>
      </c>
      <c r="E190" s="3286" t="s">
        <v>4650</v>
      </c>
      <c r="F190" s="3648" t="s">
        <v>4604</v>
      </c>
      <c r="G190" s="3648"/>
      <c r="H190" s="3648"/>
      <c r="I190" s="3648"/>
      <c r="J190" s="3648"/>
      <c r="K190" s="3648"/>
      <c r="L190" s="3648"/>
      <c r="AG190" s="197">
        <v>1</v>
      </c>
    </row>
    <row r="191" spans="3:33" ht="21" customHeight="1">
      <c r="C191" s="3233" t="s">
        <v>4603</v>
      </c>
      <c r="D191" s="3231" t="s">
        <v>4508</v>
      </c>
      <c r="E191" s="3231" t="s">
        <v>185</v>
      </c>
      <c r="F191" s="3623" t="s">
        <v>4602</v>
      </c>
      <c r="G191" s="3623"/>
      <c r="H191" s="3623"/>
      <c r="I191" s="3623"/>
      <c r="J191" s="3623"/>
      <c r="K191" s="3623"/>
      <c r="L191" s="3623"/>
      <c r="AG191" s="197">
        <v>1</v>
      </c>
    </row>
    <row r="192" spans="3:33" ht="21" customHeight="1">
      <c r="C192" s="3287" t="s">
        <v>4601</v>
      </c>
      <c r="D192" s="3234" t="s">
        <v>4508</v>
      </c>
      <c r="E192" s="3286" t="s">
        <v>188</v>
      </c>
      <c r="F192" s="3648" t="s">
        <v>4600</v>
      </c>
      <c r="G192" s="3648"/>
      <c r="H192" s="3648"/>
      <c r="I192" s="3648"/>
      <c r="J192" s="3648"/>
      <c r="K192" s="3648"/>
      <c r="L192" s="3648"/>
      <c r="AG192" s="197">
        <v>1</v>
      </c>
    </row>
    <row r="193" spans="3:33" ht="21" customHeight="1">
      <c r="C193" s="3233" t="s">
        <v>3617</v>
      </c>
      <c r="D193" s="3232" t="s">
        <v>4508</v>
      </c>
      <c r="E193" s="3231" t="s">
        <v>70</v>
      </c>
      <c r="F193" s="3623" t="s">
        <v>4599</v>
      </c>
      <c r="G193" s="3623"/>
      <c r="H193" s="3623"/>
      <c r="I193" s="3623"/>
      <c r="J193" s="3623"/>
      <c r="K193" s="3623"/>
      <c r="L193" s="3623"/>
      <c r="AG193" s="197">
        <v>1</v>
      </c>
    </row>
    <row r="194" spans="3:33" ht="21" customHeight="1">
      <c r="C194" s="3287" t="s">
        <v>4598</v>
      </c>
      <c r="D194" s="3229"/>
      <c r="E194" s="3286" t="s">
        <v>4597</v>
      </c>
      <c r="F194" s="3648" t="s">
        <v>4596</v>
      </c>
      <c r="G194" s="3648"/>
      <c r="H194" s="3648"/>
      <c r="I194" s="3648"/>
      <c r="J194" s="3648"/>
      <c r="K194" s="3648"/>
      <c r="L194" s="3648"/>
      <c r="AG194" s="197">
        <v>1</v>
      </c>
    </row>
    <row r="195" spans="3:33" ht="30" customHeight="1">
      <c r="AG195" s="197">
        <v>1</v>
      </c>
    </row>
    <row r="196" spans="3:33" ht="30" customHeight="1">
      <c r="AG196" s="197">
        <v>1</v>
      </c>
    </row>
    <row r="197" spans="3:33" ht="30" customHeight="1">
      <c r="C197" s="3649" t="s">
        <v>4669</v>
      </c>
      <c r="D197" s="3649"/>
      <c r="E197" s="3649"/>
      <c r="F197" s="3649"/>
      <c r="G197" s="3649"/>
      <c r="H197" s="3649"/>
      <c r="I197" s="3649"/>
      <c r="J197" s="3649"/>
      <c r="K197" s="3649"/>
      <c r="L197" s="3649"/>
      <c r="AG197" s="197">
        <v>1</v>
      </c>
    </row>
    <row r="198" spans="3:33" ht="30" customHeight="1">
      <c r="C198" s="3618" t="s">
        <v>4644</v>
      </c>
      <c r="D198" s="3618"/>
      <c r="E198" s="3618"/>
      <c r="F198" s="3618"/>
      <c r="G198" s="3618"/>
      <c r="H198" s="3618"/>
      <c r="I198" s="3618"/>
      <c r="J198" s="3618"/>
      <c r="K198" s="3618"/>
      <c r="L198" s="3618"/>
      <c r="AG198" s="197">
        <v>1</v>
      </c>
    </row>
    <row r="199" spans="3:33" ht="30" customHeight="1">
      <c r="AG199" s="197">
        <v>1</v>
      </c>
    </row>
    <row r="200" spans="3:33" ht="30" customHeight="1">
      <c r="C200" s="3650" t="s">
        <v>4643</v>
      </c>
      <c r="D200" s="3650"/>
      <c r="E200" s="3650"/>
      <c r="F200" s="3650"/>
      <c r="G200" s="3650"/>
      <c r="H200" s="3650"/>
      <c r="I200" s="3650"/>
      <c r="J200" s="3650"/>
      <c r="K200" s="3650"/>
      <c r="L200" s="3650"/>
      <c r="AG200" s="197">
        <v>1</v>
      </c>
    </row>
    <row r="201" spans="3:33" ht="30" customHeight="1">
      <c r="C201" s="3285" t="s">
        <v>4506</v>
      </c>
      <c r="D201" s="3245" t="s">
        <v>4508</v>
      </c>
      <c r="E201" s="3285" t="s">
        <v>4503</v>
      </c>
      <c r="F201" s="3245" t="s">
        <v>4642</v>
      </c>
      <c r="G201" s="3285" t="s">
        <v>4501</v>
      </c>
      <c r="H201" s="3245" t="s">
        <v>4641</v>
      </c>
      <c r="I201" s="3285" t="s">
        <v>4499</v>
      </c>
      <c r="J201" s="3245" t="s">
        <v>4508</v>
      </c>
      <c r="K201" s="3285" t="s">
        <v>4557</v>
      </c>
      <c r="L201" s="3245" t="s">
        <v>4668</v>
      </c>
      <c r="AG201" s="197">
        <v>1</v>
      </c>
    </row>
    <row r="202" spans="3:33" ht="30" customHeight="1">
      <c r="C202" s="3285" t="s">
        <v>4639</v>
      </c>
      <c r="D202" s="3245" t="s">
        <v>4638</v>
      </c>
      <c r="E202" s="3285" t="s">
        <v>4637</v>
      </c>
      <c r="F202" s="3245" t="s">
        <v>4508</v>
      </c>
      <c r="G202" s="3285" t="s">
        <v>4636</v>
      </c>
      <c r="H202" s="3245" t="s">
        <v>4508</v>
      </c>
      <c r="I202" s="3285" t="s">
        <v>4635</v>
      </c>
      <c r="J202" s="3245" t="s">
        <v>4508</v>
      </c>
      <c r="K202" s="3285" t="s">
        <v>4490</v>
      </c>
      <c r="L202" s="3245" t="s">
        <v>4634</v>
      </c>
      <c r="AG202" s="197">
        <v>1</v>
      </c>
    </row>
    <row r="203" spans="3:33" ht="30" customHeight="1">
      <c r="AG203" s="197">
        <v>1</v>
      </c>
    </row>
    <row r="204" spans="3:33" ht="30" customHeight="1">
      <c r="C204" s="3650" t="s">
        <v>4497</v>
      </c>
      <c r="D204" s="3650"/>
      <c r="E204" s="3650"/>
      <c r="F204" s="3650"/>
      <c r="G204" s="3650"/>
      <c r="H204" s="3650"/>
      <c r="I204" s="3650"/>
      <c r="J204" s="3650"/>
      <c r="K204" s="3650"/>
      <c r="L204" s="3650"/>
      <c r="AG204" s="197">
        <v>1</v>
      </c>
    </row>
    <row r="205" spans="3:33" ht="30" customHeight="1">
      <c r="C205" s="3284" t="s">
        <v>4633</v>
      </c>
      <c r="D205" s="3284" t="s">
        <v>4495</v>
      </c>
      <c r="E205" s="3284" t="s">
        <v>4493</v>
      </c>
      <c r="F205" s="3284" t="s">
        <v>4494</v>
      </c>
      <c r="G205" s="3284" t="s">
        <v>4570</v>
      </c>
      <c r="H205" s="3284" t="s">
        <v>17</v>
      </c>
      <c r="I205" s="3284" t="s">
        <v>4097</v>
      </c>
      <c r="J205" s="3284" t="s">
        <v>4632</v>
      </c>
      <c r="K205" s="3284" t="s">
        <v>4631</v>
      </c>
      <c r="L205" s="3284" t="s">
        <v>4490</v>
      </c>
      <c r="AG205" s="197">
        <v>1</v>
      </c>
    </row>
    <row r="206" spans="3:33" ht="30" customHeight="1">
      <c r="C206" s="3429">
        <v>1</v>
      </c>
      <c r="D206" s="3341" t="s">
        <v>4630</v>
      </c>
      <c r="E206" s="3341" t="s">
        <v>12</v>
      </c>
      <c r="F206" s="3429">
        <v>100</v>
      </c>
      <c r="G206" s="3429">
        <v>0</v>
      </c>
      <c r="H206" s="3429" t="s">
        <v>4508</v>
      </c>
      <c r="I206" s="3341" t="s">
        <v>4629</v>
      </c>
      <c r="J206" s="3341" t="s">
        <v>4508</v>
      </c>
      <c r="K206" s="3341" t="s">
        <v>4628</v>
      </c>
      <c r="L206" s="3341" t="s">
        <v>4482</v>
      </c>
      <c r="AG206" s="197">
        <v>1</v>
      </c>
    </row>
    <row r="207" spans="3:33" ht="30" customHeight="1">
      <c r="C207" s="3440">
        <v>2</v>
      </c>
      <c r="D207" s="3441" t="s">
        <v>4627</v>
      </c>
      <c r="E207" s="3441" t="s">
        <v>14</v>
      </c>
      <c r="F207" s="3440">
        <v>50</v>
      </c>
      <c r="G207" s="3440">
        <v>0</v>
      </c>
      <c r="H207" s="3440" t="s">
        <v>4508</v>
      </c>
      <c r="I207" s="3441" t="s">
        <v>4626</v>
      </c>
      <c r="J207" s="3441" t="s">
        <v>4508</v>
      </c>
      <c r="K207" s="3441" t="s">
        <v>4508</v>
      </c>
      <c r="L207" s="3441" t="s">
        <v>4508</v>
      </c>
      <c r="AG207" s="197">
        <v>1</v>
      </c>
    </row>
    <row r="208" spans="3:33" ht="30" customHeight="1">
      <c r="C208" s="3429">
        <v>3</v>
      </c>
      <c r="D208" s="3341" t="s">
        <v>4508</v>
      </c>
      <c r="E208" s="3341" t="s">
        <v>4508</v>
      </c>
      <c r="F208" s="3429" t="s">
        <v>4508</v>
      </c>
      <c r="G208" s="3429" t="s">
        <v>4508</v>
      </c>
      <c r="H208" s="3429" t="s">
        <v>4508</v>
      </c>
      <c r="I208" s="3341" t="s">
        <v>4508</v>
      </c>
      <c r="J208" s="3341" t="s">
        <v>4508</v>
      </c>
      <c r="K208" s="3341" t="s">
        <v>4508</v>
      </c>
      <c r="L208" s="3341" t="s">
        <v>4508</v>
      </c>
      <c r="AG208" s="197">
        <v>1</v>
      </c>
    </row>
    <row r="209" spans="3:33" ht="30" customHeight="1">
      <c r="C209" s="3440">
        <v>4</v>
      </c>
      <c r="D209" s="3441" t="s">
        <v>4508</v>
      </c>
      <c r="E209" s="3441" t="s">
        <v>4508</v>
      </c>
      <c r="F209" s="3440" t="s">
        <v>4508</v>
      </c>
      <c r="G209" s="3440" t="s">
        <v>4508</v>
      </c>
      <c r="H209" s="3440" t="s">
        <v>4508</v>
      </c>
      <c r="I209" s="3441" t="s">
        <v>4508</v>
      </c>
      <c r="J209" s="3441" t="s">
        <v>4508</v>
      </c>
      <c r="K209" s="3441" t="s">
        <v>4508</v>
      </c>
      <c r="L209" s="3441" t="s">
        <v>4508</v>
      </c>
      <c r="AG209" s="197">
        <v>1</v>
      </c>
    </row>
    <row r="210" spans="3:33" ht="30" customHeight="1" thickBot="1">
      <c r="C210" s="3429">
        <v>5</v>
      </c>
      <c r="D210" s="3341" t="s">
        <v>4508</v>
      </c>
      <c r="E210" s="3341" t="s">
        <v>4508</v>
      </c>
      <c r="F210" s="3429" t="s">
        <v>4508</v>
      </c>
      <c r="G210" s="3429" t="s">
        <v>4508</v>
      </c>
      <c r="H210" s="3429" t="s">
        <v>4508</v>
      </c>
      <c r="I210" s="3341" t="s">
        <v>4508</v>
      </c>
      <c r="J210" s="3341" t="s">
        <v>4508</v>
      </c>
      <c r="K210" s="3341" t="s">
        <v>4508</v>
      </c>
      <c r="L210" s="3341" t="s">
        <v>4508</v>
      </c>
      <c r="AG210" s="197">
        <v>1</v>
      </c>
    </row>
    <row r="211" spans="3:33" ht="30" customHeight="1">
      <c r="C211" s="3282"/>
      <c r="D211" s="3283" t="s">
        <v>4480</v>
      </c>
      <c r="E211" s="3282"/>
      <c r="F211" s="3282"/>
      <c r="G211" s="3282"/>
      <c r="H211" s="3282"/>
      <c r="I211" s="3282"/>
      <c r="J211" s="3282"/>
      <c r="K211" s="3282"/>
      <c r="L211" s="3282"/>
      <c r="AG211" s="197">
        <v>1</v>
      </c>
    </row>
    <row r="212" spans="3:33" ht="30" customHeight="1">
      <c r="AG212" s="197">
        <v>1</v>
      </c>
    </row>
    <row r="213" spans="3:33" ht="21" customHeight="1">
      <c r="C213" s="3650" t="s">
        <v>4625</v>
      </c>
      <c r="D213" s="3650"/>
      <c r="E213" s="3650"/>
      <c r="F213" s="3650"/>
      <c r="G213" s="3650"/>
      <c r="H213" s="3650"/>
      <c r="I213" s="3650"/>
      <c r="J213" s="3650"/>
      <c r="K213" s="3650"/>
      <c r="L213" s="3650"/>
      <c r="AG213" s="197">
        <v>1</v>
      </c>
    </row>
    <row r="214" spans="3:33" ht="21" customHeight="1">
      <c r="C214" s="3651" t="s">
        <v>4624</v>
      </c>
      <c r="D214" s="3651"/>
      <c r="E214" s="3651"/>
      <c r="F214" s="3651"/>
      <c r="G214" s="3651"/>
      <c r="H214" s="3651"/>
      <c r="I214" s="3651"/>
      <c r="J214" s="3651"/>
      <c r="K214" s="3651"/>
      <c r="L214" s="3651"/>
      <c r="AG214" s="197">
        <v>1</v>
      </c>
    </row>
    <row r="215" spans="3:33" ht="21" customHeight="1">
      <c r="C215" s="3651"/>
      <c r="D215" s="3651"/>
      <c r="E215" s="3651"/>
      <c r="F215" s="3651"/>
      <c r="G215" s="3651"/>
      <c r="H215" s="3651"/>
      <c r="I215" s="3651"/>
      <c r="J215" s="3651"/>
      <c r="K215" s="3651"/>
      <c r="L215" s="3651"/>
      <c r="AG215" s="197">
        <v>1</v>
      </c>
    </row>
    <row r="216" spans="3:33" ht="21" customHeight="1">
      <c r="C216" s="3651"/>
      <c r="D216" s="3651"/>
      <c r="E216" s="3651"/>
      <c r="F216" s="3651"/>
      <c r="G216" s="3651"/>
      <c r="H216" s="3651"/>
      <c r="I216" s="3651"/>
      <c r="J216" s="3651"/>
      <c r="K216" s="3651"/>
      <c r="L216" s="3651"/>
      <c r="AG216" s="197">
        <v>1</v>
      </c>
    </row>
    <row r="217" spans="3:33" ht="21" customHeight="1">
      <c r="AG217" s="197">
        <v>1</v>
      </c>
    </row>
    <row r="218" spans="3:33" ht="21" customHeight="1">
      <c r="C218" s="3652" t="s">
        <v>4623</v>
      </c>
      <c r="D218" s="3652"/>
      <c r="E218" s="3652"/>
      <c r="F218" s="3652"/>
      <c r="G218" s="3652"/>
      <c r="H218" s="3652"/>
      <c r="I218" s="3652"/>
      <c r="J218" s="3652"/>
      <c r="K218" s="3652"/>
      <c r="L218" s="3652"/>
      <c r="AG218" s="197">
        <v>1</v>
      </c>
    </row>
    <row r="219" spans="3:33" ht="21" customHeight="1">
      <c r="C219" s="3281" t="s">
        <v>338</v>
      </c>
      <c r="D219" s="3281" t="s">
        <v>3549</v>
      </c>
      <c r="E219" s="3281" t="s">
        <v>339</v>
      </c>
      <c r="F219" s="3653" t="s">
        <v>4622</v>
      </c>
      <c r="G219" s="3653"/>
      <c r="H219" s="3653"/>
      <c r="I219" s="3653"/>
      <c r="J219" s="3653"/>
      <c r="K219" s="3653"/>
      <c r="L219" s="3653"/>
      <c r="AG219" s="197">
        <v>1</v>
      </c>
    </row>
    <row r="220" spans="3:33" ht="21" customHeight="1">
      <c r="C220" s="3233" t="s">
        <v>4621</v>
      </c>
      <c r="D220" s="3280" t="s">
        <v>4508</v>
      </c>
      <c r="E220" s="3231" t="s">
        <v>4667</v>
      </c>
      <c r="F220" s="3623" t="s">
        <v>4619</v>
      </c>
      <c r="G220" s="3623"/>
      <c r="H220" s="3623"/>
      <c r="I220" s="3623"/>
      <c r="J220" s="3623"/>
      <c r="K220" s="3623"/>
      <c r="L220" s="3623"/>
      <c r="AG220" s="197">
        <v>1</v>
      </c>
    </row>
    <row r="221" spans="3:33" ht="21" customHeight="1">
      <c r="C221" s="3274" t="s">
        <v>4618</v>
      </c>
      <c r="D221" s="3279" t="s">
        <v>4508</v>
      </c>
      <c r="E221" s="3273" t="s">
        <v>4666</v>
      </c>
      <c r="F221" s="3654" t="s">
        <v>4616</v>
      </c>
      <c r="G221" s="3654"/>
      <c r="H221" s="3654"/>
      <c r="I221" s="3654"/>
      <c r="J221" s="3654"/>
      <c r="K221" s="3654"/>
      <c r="L221" s="3654"/>
      <c r="AG221" s="197">
        <v>1</v>
      </c>
    </row>
    <row r="222" spans="3:33" ht="21" customHeight="1">
      <c r="C222" s="3233" t="s">
        <v>4615</v>
      </c>
      <c r="D222" s="3278" t="s">
        <v>4508</v>
      </c>
      <c r="E222" s="3231" t="s">
        <v>4665</v>
      </c>
      <c r="F222" s="3623" t="s">
        <v>4613</v>
      </c>
      <c r="G222" s="3623"/>
      <c r="H222" s="3623"/>
      <c r="I222" s="3623"/>
      <c r="J222" s="3623"/>
      <c r="K222" s="3623"/>
      <c r="L222" s="3623"/>
      <c r="AG222" s="197">
        <v>1</v>
      </c>
    </row>
    <row r="223" spans="3:33" ht="21" customHeight="1">
      <c r="C223" s="3274" t="s">
        <v>4612</v>
      </c>
      <c r="D223" s="3277" t="s">
        <v>4508</v>
      </c>
      <c r="E223" s="3273" t="s">
        <v>4664</v>
      </c>
      <c r="F223" s="3654" t="s">
        <v>4610</v>
      </c>
      <c r="G223" s="3654"/>
      <c r="H223" s="3654"/>
      <c r="I223" s="3654"/>
      <c r="J223" s="3654"/>
      <c r="K223" s="3654"/>
      <c r="L223" s="3654"/>
      <c r="AG223" s="197">
        <v>1</v>
      </c>
    </row>
    <row r="224" spans="3:33" ht="21" customHeight="1">
      <c r="C224" s="3233" t="s">
        <v>4609</v>
      </c>
      <c r="D224" s="3276" t="s">
        <v>4508</v>
      </c>
      <c r="E224" s="3231" t="s">
        <v>4663</v>
      </c>
      <c r="F224" s="3623" t="s">
        <v>4607</v>
      </c>
      <c r="G224" s="3623"/>
      <c r="H224" s="3623"/>
      <c r="I224" s="3623"/>
      <c r="J224" s="3623"/>
      <c r="K224" s="3623"/>
      <c r="L224" s="3623"/>
      <c r="AG224" s="197">
        <v>1</v>
      </c>
    </row>
    <row r="225" spans="3:33" ht="21" customHeight="1">
      <c r="C225" s="3274" t="s">
        <v>4606</v>
      </c>
      <c r="D225" s="3275" t="s">
        <v>4508</v>
      </c>
      <c r="E225" s="3273" t="s">
        <v>4662</v>
      </c>
      <c r="F225" s="3654" t="s">
        <v>4604</v>
      </c>
      <c r="G225" s="3654"/>
      <c r="H225" s="3654"/>
      <c r="I225" s="3654"/>
      <c r="J225" s="3654"/>
      <c r="K225" s="3654"/>
      <c r="L225" s="3654"/>
      <c r="AG225" s="197">
        <v>1</v>
      </c>
    </row>
    <row r="226" spans="3:33" ht="21" customHeight="1">
      <c r="C226" s="3233" t="s">
        <v>4603</v>
      </c>
      <c r="D226" s="3231" t="s">
        <v>4508</v>
      </c>
      <c r="E226" s="3231" t="s">
        <v>185</v>
      </c>
      <c r="F226" s="3623" t="s">
        <v>4602</v>
      </c>
      <c r="G226" s="3623"/>
      <c r="H226" s="3623"/>
      <c r="I226" s="3623"/>
      <c r="J226" s="3623"/>
      <c r="K226" s="3623"/>
      <c r="L226" s="3623"/>
      <c r="AG226" s="197">
        <v>1</v>
      </c>
    </row>
    <row r="227" spans="3:33" ht="21" customHeight="1">
      <c r="C227" s="3274" t="s">
        <v>4601</v>
      </c>
      <c r="D227" s="3234" t="s">
        <v>4508</v>
      </c>
      <c r="E227" s="3273" t="s">
        <v>188</v>
      </c>
      <c r="F227" s="3654" t="s">
        <v>4600</v>
      </c>
      <c r="G227" s="3654"/>
      <c r="H227" s="3654"/>
      <c r="I227" s="3654"/>
      <c r="J227" s="3654"/>
      <c r="K227" s="3654"/>
      <c r="L227" s="3654"/>
      <c r="AG227" s="197">
        <v>1</v>
      </c>
    </row>
    <row r="228" spans="3:33" ht="21" customHeight="1">
      <c r="C228" s="3233" t="s">
        <v>3617</v>
      </c>
      <c r="D228" s="3232" t="s">
        <v>4508</v>
      </c>
      <c r="E228" s="3231" t="s">
        <v>70</v>
      </c>
      <c r="F228" s="3623" t="s">
        <v>4599</v>
      </c>
      <c r="G228" s="3623"/>
      <c r="H228" s="3623"/>
      <c r="I228" s="3623"/>
      <c r="J228" s="3623"/>
      <c r="K228" s="3623"/>
      <c r="L228" s="3623"/>
      <c r="AG228" s="197">
        <v>1</v>
      </c>
    </row>
    <row r="229" spans="3:33" ht="21" customHeight="1">
      <c r="C229" s="3274" t="s">
        <v>4598</v>
      </c>
      <c r="D229" s="3229"/>
      <c r="E229" s="3273" t="s">
        <v>4597</v>
      </c>
      <c r="F229" s="3654" t="s">
        <v>4596</v>
      </c>
      <c r="G229" s="3654"/>
      <c r="H229" s="3654"/>
      <c r="I229" s="3654"/>
      <c r="J229" s="3654"/>
      <c r="K229" s="3654"/>
      <c r="L229" s="3654"/>
      <c r="AG229" s="197">
        <v>1</v>
      </c>
    </row>
    <row r="230" spans="3:33" ht="30" customHeight="1">
      <c r="AG230" s="197">
        <v>1</v>
      </c>
    </row>
    <row r="231" spans="3:33" ht="30" customHeight="1">
      <c r="C231" s="3655" t="s">
        <v>4661</v>
      </c>
      <c r="D231" s="3655"/>
      <c r="E231" s="3655"/>
      <c r="F231" s="3655"/>
      <c r="G231" s="3655"/>
      <c r="H231" s="3655"/>
      <c r="I231" s="3655"/>
      <c r="J231" s="3655"/>
      <c r="K231" s="3655"/>
      <c r="L231" s="3655"/>
      <c r="AG231" s="197">
        <v>1</v>
      </c>
    </row>
    <row r="232" spans="3:33" ht="30" customHeight="1">
      <c r="C232" s="3618" t="s">
        <v>4644</v>
      </c>
      <c r="D232" s="3618"/>
      <c r="E232" s="3618"/>
      <c r="F232" s="3618"/>
      <c r="G232" s="3618"/>
      <c r="H232" s="3618"/>
      <c r="I232" s="3618"/>
      <c r="J232" s="3618"/>
      <c r="K232" s="3618"/>
      <c r="L232" s="3618"/>
      <c r="AG232" s="197">
        <v>1</v>
      </c>
    </row>
    <row r="233" spans="3:33" ht="30" customHeight="1">
      <c r="AG233" s="197">
        <v>1</v>
      </c>
    </row>
    <row r="234" spans="3:33" ht="30" customHeight="1">
      <c r="C234" s="3656" t="s">
        <v>4643</v>
      </c>
      <c r="D234" s="3656"/>
      <c r="E234" s="3656"/>
      <c r="F234" s="3656"/>
      <c r="G234" s="3656"/>
      <c r="H234" s="3656"/>
      <c r="I234" s="3656"/>
      <c r="J234" s="3656"/>
      <c r="K234" s="3656"/>
      <c r="L234" s="3656"/>
      <c r="AG234" s="197">
        <v>1</v>
      </c>
    </row>
    <row r="235" spans="3:33" ht="30" customHeight="1">
      <c r="C235" s="3272" t="s">
        <v>4506</v>
      </c>
      <c r="D235" s="3245" t="s">
        <v>4508</v>
      </c>
      <c r="E235" s="3272" t="s">
        <v>4503</v>
      </c>
      <c r="F235" s="3245" t="s">
        <v>4642</v>
      </c>
      <c r="G235" s="3272" t="s">
        <v>4501</v>
      </c>
      <c r="H235" s="3245" t="s">
        <v>4641</v>
      </c>
      <c r="I235" s="3272" t="s">
        <v>4499</v>
      </c>
      <c r="J235" s="3245" t="s">
        <v>4508</v>
      </c>
      <c r="K235" s="3272" t="s">
        <v>4557</v>
      </c>
      <c r="L235" s="3245" t="s">
        <v>4660</v>
      </c>
      <c r="AG235" s="197">
        <v>1</v>
      </c>
    </row>
    <row r="236" spans="3:33" ht="30" customHeight="1">
      <c r="C236" s="3272" t="s">
        <v>4639</v>
      </c>
      <c r="D236" s="3245" t="s">
        <v>4638</v>
      </c>
      <c r="E236" s="3272" t="s">
        <v>4637</v>
      </c>
      <c r="F236" s="3245" t="s">
        <v>4508</v>
      </c>
      <c r="G236" s="3272" t="s">
        <v>4636</v>
      </c>
      <c r="H236" s="3245" t="s">
        <v>4508</v>
      </c>
      <c r="I236" s="3272" t="s">
        <v>4635</v>
      </c>
      <c r="J236" s="3245" t="s">
        <v>4508</v>
      </c>
      <c r="K236" s="3272" t="s">
        <v>4490</v>
      </c>
      <c r="L236" s="3245" t="s">
        <v>4634</v>
      </c>
      <c r="AG236" s="197">
        <v>1</v>
      </c>
    </row>
    <row r="237" spans="3:33" ht="30" customHeight="1">
      <c r="AG237" s="197">
        <v>1</v>
      </c>
    </row>
    <row r="238" spans="3:33" ht="30" customHeight="1">
      <c r="C238" s="3656" t="s">
        <v>4497</v>
      </c>
      <c r="D238" s="3656"/>
      <c r="E238" s="3656"/>
      <c r="F238" s="3656"/>
      <c r="G238" s="3656"/>
      <c r="H238" s="3656"/>
      <c r="I238" s="3656"/>
      <c r="J238" s="3656"/>
      <c r="K238" s="3656"/>
      <c r="L238" s="3656"/>
      <c r="AG238" s="197">
        <v>1</v>
      </c>
    </row>
    <row r="239" spans="3:33" ht="30" customHeight="1">
      <c r="C239" s="3271" t="s">
        <v>4633</v>
      </c>
      <c r="D239" s="3271" t="s">
        <v>4495</v>
      </c>
      <c r="E239" s="3271" t="s">
        <v>4493</v>
      </c>
      <c r="F239" s="3271" t="s">
        <v>4494</v>
      </c>
      <c r="G239" s="3271" t="s">
        <v>4570</v>
      </c>
      <c r="H239" s="3271" t="s">
        <v>17</v>
      </c>
      <c r="I239" s="3271" t="s">
        <v>4097</v>
      </c>
      <c r="J239" s="3271" t="s">
        <v>4632</v>
      </c>
      <c r="K239" s="3271" t="s">
        <v>4631</v>
      </c>
      <c r="L239" s="3271" t="s">
        <v>4490</v>
      </c>
      <c r="AG239" s="197">
        <v>1</v>
      </c>
    </row>
    <row r="240" spans="3:33" ht="30" customHeight="1">
      <c r="C240" s="3429">
        <v>1</v>
      </c>
      <c r="D240" s="3341" t="s">
        <v>4630</v>
      </c>
      <c r="E240" s="3341" t="s">
        <v>12</v>
      </c>
      <c r="F240" s="3429">
        <v>100</v>
      </c>
      <c r="G240" s="3429">
        <v>0</v>
      </c>
      <c r="H240" s="3429" t="s">
        <v>4508</v>
      </c>
      <c r="I240" s="3341" t="s">
        <v>4629</v>
      </c>
      <c r="J240" s="3341" t="s">
        <v>4508</v>
      </c>
      <c r="K240" s="3341" t="s">
        <v>4628</v>
      </c>
      <c r="L240" s="3341" t="s">
        <v>4482</v>
      </c>
      <c r="AG240" s="197">
        <v>1</v>
      </c>
    </row>
    <row r="241" spans="3:33" ht="30" customHeight="1">
      <c r="C241" s="3442">
        <v>2</v>
      </c>
      <c r="D241" s="3443" t="s">
        <v>4627</v>
      </c>
      <c r="E241" s="3443" t="s">
        <v>14</v>
      </c>
      <c r="F241" s="3442">
        <v>50</v>
      </c>
      <c r="G241" s="3442">
        <v>0</v>
      </c>
      <c r="H241" s="3442" t="s">
        <v>4508</v>
      </c>
      <c r="I241" s="3443" t="s">
        <v>4626</v>
      </c>
      <c r="J241" s="3443" t="s">
        <v>4508</v>
      </c>
      <c r="K241" s="3443" t="s">
        <v>4508</v>
      </c>
      <c r="L241" s="3443" t="s">
        <v>4508</v>
      </c>
      <c r="AG241" s="197">
        <v>1</v>
      </c>
    </row>
    <row r="242" spans="3:33" ht="30" customHeight="1">
      <c r="C242" s="3429">
        <v>3</v>
      </c>
      <c r="D242" s="3341" t="s">
        <v>4508</v>
      </c>
      <c r="E242" s="3341" t="s">
        <v>4508</v>
      </c>
      <c r="F242" s="3429" t="s">
        <v>4508</v>
      </c>
      <c r="G242" s="3429" t="s">
        <v>4508</v>
      </c>
      <c r="H242" s="3429" t="s">
        <v>4508</v>
      </c>
      <c r="I242" s="3341" t="s">
        <v>4508</v>
      </c>
      <c r="J242" s="3341" t="s">
        <v>4508</v>
      </c>
      <c r="K242" s="3341" t="s">
        <v>4508</v>
      </c>
      <c r="L242" s="3341" t="s">
        <v>4508</v>
      </c>
      <c r="AG242" s="197">
        <v>1</v>
      </c>
    </row>
    <row r="243" spans="3:33" ht="30" customHeight="1">
      <c r="C243" s="3442">
        <v>4</v>
      </c>
      <c r="D243" s="3443" t="s">
        <v>4508</v>
      </c>
      <c r="E243" s="3443" t="s">
        <v>4508</v>
      </c>
      <c r="F243" s="3442" t="s">
        <v>4508</v>
      </c>
      <c r="G243" s="3442" t="s">
        <v>4508</v>
      </c>
      <c r="H243" s="3442" t="s">
        <v>4508</v>
      </c>
      <c r="I243" s="3443" t="s">
        <v>4508</v>
      </c>
      <c r="J243" s="3443" t="s">
        <v>4508</v>
      </c>
      <c r="K243" s="3443" t="s">
        <v>4508</v>
      </c>
      <c r="L243" s="3443" t="s">
        <v>4508</v>
      </c>
      <c r="AG243" s="197">
        <v>1</v>
      </c>
    </row>
    <row r="244" spans="3:33" ht="30" customHeight="1" thickBot="1">
      <c r="C244" s="3429">
        <v>5</v>
      </c>
      <c r="D244" s="3341" t="s">
        <v>4508</v>
      </c>
      <c r="E244" s="3341" t="s">
        <v>4508</v>
      </c>
      <c r="F244" s="3429" t="s">
        <v>4508</v>
      </c>
      <c r="G244" s="3429" t="s">
        <v>4508</v>
      </c>
      <c r="H244" s="3429" t="s">
        <v>4508</v>
      </c>
      <c r="I244" s="3341" t="s">
        <v>4508</v>
      </c>
      <c r="J244" s="3341" t="s">
        <v>4508</v>
      </c>
      <c r="K244" s="3341" t="s">
        <v>4508</v>
      </c>
      <c r="L244" s="3341" t="s">
        <v>4508</v>
      </c>
      <c r="AG244" s="197">
        <v>1</v>
      </c>
    </row>
    <row r="245" spans="3:33" ht="30" customHeight="1">
      <c r="C245" s="3269"/>
      <c r="D245" s="3270" t="s">
        <v>4480</v>
      </c>
      <c r="E245" s="3269"/>
      <c r="F245" s="3269"/>
      <c r="G245" s="3269"/>
      <c r="H245" s="3269"/>
      <c r="I245" s="3269"/>
      <c r="J245" s="3269"/>
      <c r="K245" s="3269"/>
      <c r="L245" s="3269"/>
      <c r="AG245" s="197">
        <v>1</v>
      </c>
    </row>
    <row r="246" spans="3:33" ht="30" customHeight="1">
      <c r="AG246" s="197">
        <v>1</v>
      </c>
    </row>
    <row r="247" spans="3:33" ht="21" customHeight="1">
      <c r="C247" s="3656" t="s">
        <v>4625</v>
      </c>
      <c r="D247" s="3656"/>
      <c r="E247" s="3656"/>
      <c r="F247" s="3656"/>
      <c r="G247" s="3656"/>
      <c r="H247" s="3656"/>
      <c r="I247" s="3656"/>
      <c r="J247" s="3656"/>
      <c r="K247" s="3656"/>
      <c r="L247" s="3656"/>
      <c r="AG247" s="197">
        <v>1</v>
      </c>
    </row>
    <row r="248" spans="3:33" ht="21" customHeight="1">
      <c r="C248" s="3657" t="s">
        <v>4624</v>
      </c>
      <c r="D248" s="3657"/>
      <c r="E248" s="3657"/>
      <c r="F248" s="3657"/>
      <c r="G248" s="3657"/>
      <c r="H248" s="3657"/>
      <c r="I248" s="3657"/>
      <c r="J248" s="3657"/>
      <c r="K248" s="3657"/>
      <c r="L248" s="3657"/>
      <c r="AG248" s="197">
        <v>1</v>
      </c>
    </row>
    <row r="249" spans="3:33" ht="21" customHeight="1">
      <c r="C249" s="3657"/>
      <c r="D249" s="3657"/>
      <c r="E249" s="3657"/>
      <c r="F249" s="3657"/>
      <c r="G249" s="3657"/>
      <c r="H249" s="3657"/>
      <c r="I249" s="3657"/>
      <c r="J249" s="3657"/>
      <c r="K249" s="3657"/>
      <c r="L249" s="3657"/>
      <c r="AG249" s="197">
        <v>1</v>
      </c>
    </row>
    <row r="250" spans="3:33" ht="21" customHeight="1">
      <c r="C250" s="3657"/>
      <c r="D250" s="3657"/>
      <c r="E250" s="3657"/>
      <c r="F250" s="3657"/>
      <c r="G250" s="3657"/>
      <c r="H250" s="3657"/>
      <c r="I250" s="3657"/>
      <c r="J250" s="3657"/>
      <c r="K250" s="3657"/>
      <c r="L250" s="3657"/>
      <c r="AG250" s="197">
        <v>1</v>
      </c>
    </row>
    <row r="251" spans="3:33" ht="21" customHeight="1">
      <c r="AG251" s="197">
        <v>1</v>
      </c>
    </row>
    <row r="252" spans="3:33" ht="21" customHeight="1">
      <c r="C252" s="3658" t="s">
        <v>4623</v>
      </c>
      <c r="D252" s="3658"/>
      <c r="E252" s="3658"/>
      <c r="F252" s="3658"/>
      <c r="G252" s="3658"/>
      <c r="H252" s="3658"/>
      <c r="I252" s="3658"/>
      <c r="J252" s="3658"/>
      <c r="K252" s="3658"/>
      <c r="L252" s="3658"/>
      <c r="AG252" s="197">
        <v>1</v>
      </c>
    </row>
    <row r="253" spans="3:33" ht="21" customHeight="1">
      <c r="C253" s="3268" t="s">
        <v>338</v>
      </c>
      <c r="D253" s="3268" t="s">
        <v>3549</v>
      </c>
      <c r="E253" s="3268" t="s">
        <v>339</v>
      </c>
      <c r="F253" s="3659" t="s">
        <v>4622</v>
      </c>
      <c r="G253" s="3659"/>
      <c r="H253" s="3659"/>
      <c r="I253" s="3659"/>
      <c r="J253" s="3659"/>
      <c r="K253" s="3659"/>
      <c r="L253" s="3659"/>
      <c r="AG253" s="197">
        <v>1</v>
      </c>
    </row>
    <row r="254" spans="3:33" ht="21" customHeight="1">
      <c r="C254" s="3233" t="s">
        <v>4621</v>
      </c>
      <c r="D254" s="3267" t="s">
        <v>4508</v>
      </c>
      <c r="E254" s="3231" t="s">
        <v>4659</v>
      </c>
      <c r="F254" s="3623" t="s">
        <v>4619</v>
      </c>
      <c r="G254" s="3623"/>
      <c r="H254" s="3623"/>
      <c r="I254" s="3623"/>
      <c r="J254" s="3623"/>
      <c r="K254" s="3623"/>
      <c r="L254" s="3623"/>
      <c r="AG254" s="197">
        <v>1</v>
      </c>
    </row>
    <row r="255" spans="3:33" ht="21" customHeight="1">
      <c r="C255" s="3261" t="s">
        <v>4618</v>
      </c>
      <c r="D255" s="3266" t="s">
        <v>4508</v>
      </c>
      <c r="E255" s="3260" t="s">
        <v>4658</v>
      </c>
      <c r="F255" s="3660" t="s">
        <v>4616</v>
      </c>
      <c r="G255" s="3660"/>
      <c r="H255" s="3660"/>
      <c r="I255" s="3660"/>
      <c r="J255" s="3660"/>
      <c r="K255" s="3660"/>
      <c r="L255" s="3660"/>
      <c r="AG255" s="197">
        <v>1</v>
      </c>
    </row>
    <row r="256" spans="3:33" ht="21" customHeight="1">
      <c r="C256" s="3233" t="s">
        <v>4615</v>
      </c>
      <c r="D256" s="3265" t="s">
        <v>4508</v>
      </c>
      <c r="E256" s="3231" t="s">
        <v>4657</v>
      </c>
      <c r="F256" s="3623" t="s">
        <v>4613</v>
      </c>
      <c r="G256" s="3623"/>
      <c r="H256" s="3623"/>
      <c r="I256" s="3623"/>
      <c r="J256" s="3623"/>
      <c r="K256" s="3623"/>
      <c r="L256" s="3623"/>
      <c r="AG256" s="197">
        <v>1</v>
      </c>
    </row>
    <row r="257" spans="3:33" ht="21" customHeight="1">
      <c r="C257" s="3261" t="s">
        <v>4612</v>
      </c>
      <c r="D257" s="3264" t="s">
        <v>4508</v>
      </c>
      <c r="E257" s="3260" t="s">
        <v>4656</v>
      </c>
      <c r="F257" s="3660" t="s">
        <v>4610</v>
      </c>
      <c r="G257" s="3660"/>
      <c r="H257" s="3660"/>
      <c r="I257" s="3660"/>
      <c r="J257" s="3660"/>
      <c r="K257" s="3660"/>
      <c r="L257" s="3660"/>
      <c r="AG257" s="197">
        <v>1</v>
      </c>
    </row>
    <row r="258" spans="3:33" ht="21" customHeight="1">
      <c r="C258" s="3233" t="s">
        <v>4609</v>
      </c>
      <c r="D258" s="3263" t="s">
        <v>4508</v>
      </c>
      <c r="E258" s="3231" t="s">
        <v>4655</v>
      </c>
      <c r="F258" s="3623" t="s">
        <v>4607</v>
      </c>
      <c r="G258" s="3623"/>
      <c r="H258" s="3623"/>
      <c r="I258" s="3623"/>
      <c r="J258" s="3623"/>
      <c r="K258" s="3623"/>
      <c r="L258" s="3623"/>
      <c r="AG258" s="197">
        <v>1</v>
      </c>
    </row>
    <row r="259" spans="3:33" ht="21" customHeight="1">
      <c r="C259" s="3261" t="s">
        <v>4606</v>
      </c>
      <c r="D259" s="3262" t="s">
        <v>4508</v>
      </c>
      <c r="E259" s="3260" t="s">
        <v>4654</v>
      </c>
      <c r="F259" s="3660" t="s">
        <v>4604</v>
      </c>
      <c r="G259" s="3660"/>
      <c r="H259" s="3660"/>
      <c r="I259" s="3660"/>
      <c r="J259" s="3660"/>
      <c r="K259" s="3660"/>
      <c r="L259" s="3660"/>
      <c r="AG259" s="197">
        <v>1</v>
      </c>
    </row>
    <row r="260" spans="3:33" ht="21" customHeight="1">
      <c r="C260" s="3233" t="s">
        <v>4603</v>
      </c>
      <c r="D260" s="3231" t="s">
        <v>4508</v>
      </c>
      <c r="E260" s="3231" t="s">
        <v>185</v>
      </c>
      <c r="F260" s="3623" t="s">
        <v>4602</v>
      </c>
      <c r="G260" s="3623"/>
      <c r="H260" s="3623"/>
      <c r="I260" s="3623"/>
      <c r="J260" s="3623"/>
      <c r="K260" s="3623"/>
      <c r="L260" s="3623"/>
      <c r="AG260" s="197">
        <v>1</v>
      </c>
    </row>
    <row r="261" spans="3:33" ht="21" customHeight="1">
      <c r="C261" s="3261" t="s">
        <v>4601</v>
      </c>
      <c r="D261" s="3234" t="s">
        <v>4508</v>
      </c>
      <c r="E261" s="3260" t="s">
        <v>188</v>
      </c>
      <c r="F261" s="3660" t="s">
        <v>4600</v>
      </c>
      <c r="G261" s="3660"/>
      <c r="H261" s="3660"/>
      <c r="I261" s="3660"/>
      <c r="J261" s="3660"/>
      <c r="K261" s="3660"/>
      <c r="L261" s="3660"/>
      <c r="AG261" s="197">
        <v>1</v>
      </c>
    </row>
    <row r="262" spans="3:33" ht="21" customHeight="1">
      <c r="C262" s="3233" t="s">
        <v>3617</v>
      </c>
      <c r="D262" s="3232" t="s">
        <v>4508</v>
      </c>
      <c r="E262" s="3231" t="s">
        <v>70</v>
      </c>
      <c r="F262" s="3623" t="s">
        <v>4599</v>
      </c>
      <c r="G262" s="3623"/>
      <c r="H262" s="3623"/>
      <c r="I262" s="3623"/>
      <c r="J262" s="3623"/>
      <c r="K262" s="3623"/>
      <c r="L262" s="3623"/>
      <c r="AG262" s="197">
        <v>1</v>
      </c>
    </row>
    <row r="263" spans="3:33" ht="21" customHeight="1">
      <c r="C263" s="3261" t="s">
        <v>4598</v>
      </c>
      <c r="D263" s="3229"/>
      <c r="E263" s="3260" t="s">
        <v>4597</v>
      </c>
      <c r="F263" s="3660" t="s">
        <v>4596</v>
      </c>
      <c r="G263" s="3660"/>
      <c r="H263" s="3660"/>
      <c r="I263" s="3660"/>
      <c r="J263" s="3660"/>
      <c r="K263" s="3660"/>
      <c r="L263" s="3660"/>
      <c r="AG263" s="197">
        <v>1</v>
      </c>
    </row>
    <row r="264" spans="3:33" ht="30" customHeight="1">
      <c r="AG264" s="197">
        <v>1</v>
      </c>
    </row>
    <row r="265" spans="3:33" ht="30" customHeight="1">
      <c r="AG265" s="197">
        <v>1</v>
      </c>
    </row>
    <row r="266" spans="3:33" ht="30" customHeight="1">
      <c r="C266" s="3671" t="s">
        <v>4653</v>
      </c>
      <c r="D266" s="3671"/>
      <c r="E266" s="3671"/>
      <c r="F266" s="3671"/>
      <c r="G266" s="3671"/>
      <c r="H266" s="3671"/>
      <c r="I266" s="3671"/>
      <c r="J266" s="3671"/>
      <c r="K266" s="3671"/>
      <c r="L266" s="3671"/>
      <c r="AG266" s="197">
        <v>1</v>
      </c>
    </row>
    <row r="267" spans="3:33" ht="30" customHeight="1">
      <c r="C267" s="3618" t="s">
        <v>4644</v>
      </c>
      <c r="D267" s="3618"/>
      <c r="E267" s="3618"/>
      <c r="F267" s="3618"/>
      <c r="G267" s="3618"/>
      <c r="H267" s="3618"/>
      <c r="I267" s="3618"/>
      <c r="J267" s="3618"/>
      <c r="K267" s="3618"/>
      <c r="L267" s="3618"/>
      <c r="AG267" s="197">
        <v>1</v>
      </c>
    </row>
    <row r="268" spans="3:33" ht="30" customHeight="1">
      <c r="AG268" s="197">
        <v>1</v>
      </c>
    </row>
    <row r="269" spans="3:33" ht="30" customHeight="1">
      <c r="C269" s="3672" t="s">
        <v>4643</v>
      </c>
      <c r="D269" s="3672"/>
      <c r="E269" s="3672"/>
      <c r="F269" s="3672"/>
      <c r="G269" s="3672"/>
      <c r="H269" s="3672"/>
      <c r="I269" s="3672"/>
      <c r="J269" s="3672"/>
      <c r="K269" s="3672"/>
      <c r="L269" s="3672"/>
      <c r="AG269" s="197">
        <v>1</v>
      </c>
    </row>
    <row r="270" spans="3:33" ht="30" customHeight="1">
      <c r="C270" s="3259" t="s">
        <v>4506</v>
      </c>
      <c r="D270" s="3245" t="s">
        <v>4508</v>
      </c>
      <c r="E270" s="3259" t="s">
        <v>4503</v>
      </c>
      <c r="F270" s="3245" t="s">
        <v>4642</v>
      </c>
      <c r="G270" s="3259" t="s">
        <v>4501</v>
      </c>
      <c r="H270" s="3245" t="s">
        <v>4641</v>
      </c>
      <c r="I270" s="3259" t="s">
        <v>4499</v>
      </c>
      <c r="J270" s="3245" t="s">
        <v>4508</v>
      </c>
      <c r="K270" s="3259" t="s">
        <v>4557</v>
      </c>
      <c r="L270" s="3245" t="s">
        <v>4652</v>
      </c>
      <c r="AG270" s="197">
        <v>1</v>
      </c>
    </row>
    <row r="271" spans="3:33" ht="30" customHeight="1">
      <c r="C271" s="3259" t="s">
        <v>4639</v>
      </c>
      <c r="D271" s="3245" t="s">
        <v>4638</v>
      </c>
      <c r="E271" s="3259" t="s">
        <v>4637</v>
      </c>
      <c r="F271" s="3245" t="s">
        <v>4508</v>
      </c>
      <c r="G271" s="3259" t="s">
        <v>4636</v>
      </c>
      <c r="H271" s="3245" t="s">
        <v>4508</v>
      </c>
      <c r="I271" s="3259" t="s">
        <v>4635</v>
      </c>
      <c r="J271" s="3245" t="s">
        <v>4508</v>
      </c>
      <c r="K271" s="3259" t="s">
        <v>4490</v>
      </c>
      <c r="L271" s="3245" t="s">
        <v>4634</v>
      </c>
      <c r="AG271" s="197">
        <v>1</v>
      </c>
    </row>
    <row r="272" spans="3:33" ht="30" customHeight="1">
      <c r="AG272" s="197">
        <v>1</v>
      </c>
    </row>
    <row r="273" spans="3:33" ht="30" customHeight="1">
      <c r="C273" s="3672" t="s">
        <v>4497</v>
      </c>
      <c r="D273" s="3672"/>
      <c r="E273" s="3672"/>
      <c r="F273" s="3672"/>
      <c r="G273" s="3672"/>
      <c r="H273" s="3672"/>
      <c r="I273" s="3672"/>
      <c r="J273" s="3672"/>
      <c r="K273" s="3672"/>
      <c r="L273" s="3672"/>
      <c r="AG273" s="197">
        <v>1</v>
      </c>
    </row>
    <row r="274" spans="3:33" ht="30" customHeight="1">
      <c r="C274" s="3258" t="s">
        <v>4633</v>
      </c>
      <c r="D274" s="3258" t="s">
        <v>4495</v>
      </c>
      <c r="E274" s="3258" t="s">
        <v>4493</v>
      </c>
      <c r="F274" s="3258" t="s">
        <v>4494</v>
      </c>
      <c r="G274" s="3258" t="s">
        <v>4570</v>
      </c>
      <c r="H274" s="3258" t="s">
        <v>17</v>
      </c>
      <c r="I274" s="3258" t="s">
        <v>4097</v>
      </c>
      <c r="J274" s="3258" t="s">
        <v>4632</v>
      </c>
      <c r="K274" s="3258" t="s">
        <v>4631</v>
      </c>
      <c r="L274" s="3258" t="s">
        <v>4490</v>
      </c>
      <c r="AG274" s="197">
        <v>1</v>
      </c>
    </row>
    <row r="275" spans="3:33" ht="30" customHeight="1">
      <c r="C275" s="3429">
        <v>1</v>
      </c>
      <c r="D275" s="3341" t="s">
        <v>4630</v>
      </c>
      <c r="E275" s="3341" t="s">
        <v>12</v>
      </c>
      <c r="F275" s="3429">
        <v>100</v>
      </c>
      <c r="G275" s="3429">
        <v>0</v>
      </c>
      <c r="H275" s="3429" t="s">
        <v>4508</v>
      </c>
      <c r="I275" s="3341" t="s">
        <v>4629</v>
      </c>
      <c r="J275" s="3341" t="s">
        <v>4508</v>
      </c>
      <c r="K275" s="3341" t="s">
        <v>4628</v>
      </c>
      <c r="L275" s="3341" t="s">
        <v>4482</v>
      </c>
      <c r="AG275" s="197">
        <v>1</v>
      </c>
    </row>
    <row r="276" spans="3:33" ht="30" customHeight="1">
      <c r="C276" s="3444">
        <v>2</v>
      </c>
      <c r="D276" s="3445" t="s">
        <v>4627</v>
      </c>
      <c r="E276" s="3445" t="s">
        <v>14</v>
      </c>
      <c r="F276" s="3444">
        <v>50</v>
      </c>
      <c r="G276" s="3444">
        <v>0</v>
      </c>
      <c r="H276" s="3444" t="s">
        <v>4508</v>
      </c>
      <c r="I276" s="3445" t="s">
        <v>4626</v>
      </c>
      <c r="J276" s="3445" t="s">
        <v>4508</v>
      </c>
      <c r="K276" s="3445" t="s">
        <v>4508</v>
      </c>
      <c r="L276" s="3445" t="s">
        <v>4508</v>
      </c>
      <c r="AG276" s="197">
        <v>1</v>
      </c>
    </row>
    <row r="277" spans="3:33" ht="30" customHeight="1">
      <c r="C277" s="3429">
        <v>3</v>
      </c>
      <c r="D277" s="3341" t="s">
        <v>4508</v>
      </c>
      <c r="E277" s="3341" t="s">
        <v>4508</v>
      </c>
      <c r="F277" s="3429" t="s">
        <v>4508</v>
      </c>
      <c r="G277" s="3429" t="s">
        <v>4508</v>
      </c>
      <c r="H277" s="3429" t="s">
        <v>4508</v>
      </c>
      <c r="I277" s="3341" t="s">
        <v>4508</v>
      </c>
      <c r="J277" s="3341" t="s">
        <v>4508</v>
      </c>
      <c r="K277" s="3341" t="s">
        <v>4508</v>
      </c>
      <c r="L277" s="3341" t="s">
        <v>4508</v>
      </c>
      <c r="AG277" s="197">
        <v>1</v>
      </c>
    </row>
    <row r="278" spans="3:33" ht="30" customHeight="1">
      <c r="C278" s="3444">
        <v>4</v>
      </c>
      <c r="D278" s="3445" t="s">
        <v>4508</v>
      </c>
      <c r="E278" s="3445" t="s">
        <v>4508</v>
      </c>
      <c r="F278" s="3444" t="s">
        <v>4508</v>
      </c>
      <c r="G278" s="3444" t="s">
        <v>4508</v>
      </c>
      <c r="H278" s="3444" t="s">
        <v>4508</v>
      </c>
      <c r="I278" s="3445" t="s">
        <v>4508</v>
      </c>
      <c r="J278" s="3445" t="s">
        <v>4508</v>
      </c>
      <c r="K278" s="3445" t="s">
        <v>4508</v>
      </c>
      <c r="L278" s="3445" t="s">
        <v>4508</v>
      </c>
      <c r="AG278" s="197">
        <v>1</v>
      </c>
    </row>
    <row r="279" spans="3:33" ht="30" customHeight="1" thickBot="1">
      <c r="C279" s="3429">
        <v>5</v>
      </c>
      <c r="D279" s="3341" t="s">
        <v>4508</v>
      </c>
      <c r="E279" s="3341" t="s">
        <v>4508</v>
      </c>
      <c r="F279" s="3429" t="s">
        <v>4508</v>
      </c>
      <c r="G279" s="3429" t="s">
        <v>4508</v>
      </c>
      <c r="H279" s="3429" t="s">
        <v>4508</v>
      </c>
      <c r="I279" s="3341" t="s">
        <v>4508</v>
      </c>
      <c r="J279" s="3341" t="s">
        <v>4508</v>
      </c>
      <c r="K279" s="3341" t="s">
        <v>4508</v>
      </c>
      <c r="L279" s="3341" t="s">
        <v>4508</v>
      </c>
      <c r="AG279" s="197">
        <v>1</v>
      </c>
    </row>
    <row r="280" spans="3:33" ht="30" customHeight="1">
      <c r="C280" s="3256"/>
      <c r="D280" s="3257" t="s">
        <v>4480</v>
      </c>
      <c r="E280" s="3256"/>
      <c r="F280" s="3256"/>
      <c r="G280" s="3256"/>
      <c r="H280" s="3256"/>
      <c r="I280" s="3256"/>
      <c r="J280" s="3256"/>
      <c r="K280" s="3256"/>
      <c r="L280" s="3256"/>
      <c r="AG280" s="197">
        <v>1</v>
      </c>
    </row>
    <row r="281" spans="3:33" ht="30" customHeight="1">
      <c r="AG281" s="197">
        <v>1</v>
      </c>
    </row>
    <row r="282" spans="3:33" ht="21" customHeight="1">
      <c r="C282" s="3672" t="s">
        <v>4625</v>
      </c>
      <c r="D282" s="3672"/>
      <c r="E282" s="3672"/>
      <c r="F282" s="3672"/>
      <c r="G282" s="3672"/>
      <c r="H282" s="3672"/>
      <c r="I282" s="3672"/>
      <c r="J282" s="3672"/>
      <c r="K282" s="3672"/>
      <c r="L282" s="3672"/>
      <c r="AG282" s="197">
        <v>1</v>
      </c>
    </row>
    <row r="283" spans="3:33" ht="21" customHeight="1">
      <c r="C283" s="3673" t="s">
        <v>4624</v>
      </c>
      <c r="D283" s="3673"/>
      <c r="E283" s="3673"/>
      <c r="F283" s="3673"/>
      <c r="G283" s="3673"/>
      <c r="H283" s="3673"/>
      <c r="I283" s="3673"/>
      <c r="J283" s="3673"/>
      <c r="K283" s="3673"/>
      <c r="L283" s="3673"/>
      <c r="AG283" s="197">
        <v>1</v>
      </c>
    </row>
    <row r="284" spans="3:33" ht="21" customHeight="1">
      <c r="C284" s="3673"/>
      <c r="D284" s="3673"/>
      <c r="E284" s="3673"/>
      <c r="F284" s="3673"/>
      <c r="G284" s="3673"/>
      <c r="H284" s="3673"/>
      <c r="I284" s="3673"/>
      <c r="J284" s="3673"/>
      <c r="K284" s="3673"/>
      <c r="L284" s="3673"/>
      <c r="AG284" s="197">
        <v>1</v>
      </c>
    </row>
    <row r="285" spans="3:33" ht="21" customHeight="1">
      <c r="C285" s="3673"/>
      <c r="D285" s="3673"/>
      <c r="E285" s="3673"/>
      <c r="F285" s="3673"/>
      <c r="G285" s="3673"/>
      <c r="H285" s="3673"/>
      <c r="I285" s="3673"/>
      <c r="J285" s="3673"/>
      <c r="K285" s="3673"/>
      <c r="L285" s="3673"/>
      <c r="AG285" s="197">
        <v>1</v>
      </c>
    </row>
    <row r="286" spans="3:33" ht="21" customHeight="1">
      <c r="AG286" s="197">
        <v>1</v>
      </c>
    </row>
    <row r="287" spans="3:33" ht="21" customHeight="1">
      <c r="C287" s="3646" t="s">
        <v>4623</v>
      </c>
      <c r="D287" s="3646"/>
      <c r="E287" s="3646"/>
      <c r="F287" s="3646"/>
      <c r="G287" s="3646"/>
      <c r="H287" s="3646"/>
      <c r="I287" s="3646"/>
      <c r="J287" s="3646"/>
      <c r="K287" s="3646"/>
      <c r="L287" s="3646"/>
      <c r="AG287" s="197">
        <v>1</v>
      </c>
    </row>
    <row r="288" spans="3:33" ht="21" customHeight="1">
      <c r="C288" s="3255" t="s">
        <v>338</v>
      </c>
      <c r="D288" s="3255" t="s">
        <v>3549</v>
      </c>
      <c r="E288" s="3255" t="s">
        <v>339</v>
      </c>
      <c r="F288" s="3647" t="s">
        <v>4622</v>
      </c>
      <c r="G288" s="3647"/>
      <c r="H288" s="3647"/>
      <c r="I288" s="3647"/>
      <c r="J288" s="3647"/>
      <c r="K288" s="3647"/>
      <c r="L288" s="3647"/>
      <c r="AG288" s="197">
        <v>1</v>
      </c>
    </row>
    <row r="289" spans="3:33" ht="21" customHeight="1">
      <c r="C289" s="3233" t="s">
        <v>4621</v>
      </c>
      <c r="D289" s="3254" t="s">
        <v>4508</v>
      </c>
      <c r="E289" s="3231" t="s">
        <v>4651</v>
      </c>
      <c r="F289" s="3623" t="s">
        <v>4619</v>
      </c>
      <c r="G289" s="3623"/>
      <c r="H289" s="3623"/>
      <c r="I289" s="3623"/>
      <c r="J289" s="3623"/>
      <c r="K289" s="3623"/>
      <c r="L289" s="3623"/>
      <c r="AG289" s="197">
        <v>1</v>
      </c>
    </row>
    <row r="290" spans="3:33" ht="21" customHeight="1">
      <c r="C290" s="3248" t="s">
        <v>4618</v>
      </c>
      <c r="D290" s="3253" t="s">
        <v>4508</v>
      </c>
      <c r="E290" s="3247" t="s">
        <v>4650</v>
      </c>
      <c r="F290" s="3670" t="s">
        <v>4616</v>
      </c>
      <c r="G290" s="3670"/>
      <c r="H290" s="3670"/>
      <c r="I290" s="3670"/>
      <c r="J290" s="3670"/>
      <c r="K290" s="3670"/>
      <c r="L290" s="3670"/>
      <c r="AG290" s="197">
        <v>1</v>
      </c>
    </row>
    <row r="291" spans="3:33" ht="21" customHeight="1">
      <c r="C291" s="3233" t="s">
        <v>4615</v>
      </c>
      <c r="D291" s="3252" t="s">
        <v>4508</v>
      </c>
      <c r="E291" s="3231" t="s">
        <v>4649</v>
      </c>
      <c r="F291" s="3623" t="s">
        <v>4613</v>
      </c>
      <c r="G291" s="3623"/>
      <c r="H291" s="3623"/>
      <c r="I291" s="3623"/>
      <c r="J291" s="3623"/>
      <c r="K291" s="3623"/>
      <c r="L291" s="3623"/>
      <c r="AG291" s="197">
        <v>1</v>
      </c>
    </row>
    <row r="292" spans="3:33" ht="21" customHeight="1">
      <c r="C292" s="3248" t="s">
        <v>4612</v>
      </c>
      <c r="D292" s="3251" t="s">
        <v>4508</v>
      </c>
      <c r="E292" s="3247" t="s">
        <v>4648</v>
      </c>
      <c r="F292" s="3670" t="s">
        <v>4610</v>
      </c>
      <c r="G292" s="3670"/>
      <c r="H292" s="3670"/>
      <c r="I292" s="3670"/>
      <c r="J292" s="3670"/>
      <c r="K292" s="3670"/>
      <c r="L292" s="3670"/>
      <c r="AG292" s="197">
        <v>1</v>
      </c>
    </row>
    <row r="293" spans="3:33" ht="21" customHeight="1">
      <c r="C293" s="3233" t="s">
        <v>4609</v>
      </c>
      <c r="D293" s="3250" t="s">
        <v>4508</v>
      </c>
      <c r="E293" s="3231" t="s">
        <v>4647</v>
      </c>
      <c r="F293" s="3623" t="s">
        <v>4607</v>
      </c>
      <c r="G293" s="3623"/>
      <c r="H293" s="3623"/>
      <c r="I293" s="3623"/>
      <c r="J293" s="3623"/>
      <c r="K293" s="3623"/>
      <c r="L293" s="3623"/>
      <c r="AG293" s="197">
        <v>1</v>
      </c>
    </row>
    <row r="294" spans="3:33" ht="21" customHeight="1">
      <c r="C294" s="3248" t="s">
        <v>4606</v>
      </c>
      <c r="D294" s="3249" t="s">
        <v>4508</v>
      </c>
      <c r="E294" s="3247" t="s">
        <v>4646</v>
      </c>
      <c r="F294" s="3670" t="s">
        <v>4604</v>
      </c>
      <c r="G294" s="3670"/>
      <c r="H294" s="3670"/>
      <c r="I294" s="3670"/>
      <c r="J294" s="3670"/>
      <c r="K294" s="3670"/>
      <c r="L294" s="3670"/>
      <c r="AG294" s="197">
        <v>1</v>
      </c>
    </row>
    <row r="295" spans="3:33" ht="21" customHeight="1">
      <c r="C295" s="3233" t="s">
        <v>4603</v>
      </c>
      <c r="D295" s="3231" t="s">
        <v>4508</v>
      </c>
      <c r="E295" s="3231" t="s">
        <v>185</v>
      </c>
      <c r="F295" s="3623" t="s">
        <v>4602</v>
      </c>
      <c r="G295" s="3623"/>
      <c r="H295" s="3623"/>
      <c r="I295" s="3623"/>
      <c r="J295" s="3623"/>
      <c r="K295" s="3623"/>
      <c r="L295" s="3623"/>
      <c r="AG295" s="197">
        <v>1</v>
      </c>
    </row>
    <row r="296" spans="3:33" ht="21" customHeight="1">
      <c r="C296" s="3248" t="s">
        <v>4601</v>
      </c>
      <c r="D296" s="3234" t="s">
        <v>4508</v>
      </c>
      <c r="E296" s="3247" t="s">
        <v>188</v>
      </c>
      <c r="F296" s="3670" t="s">
        <v>4600</v>
      </c>
      <c r="G296" s="3670"/>
      <c r="H296" s="3670"/>
      <c r="I296" s="3670"/>
      <c r="J296" s="3670"/>
      <c r="K296" s="3670"/>
      <c r="L296" s="3670"/>
      <c r="AG296" s="197">
        <v>1</v>
      </c>
    </row>
    <row r="297" spans="3:33" ht="21" customHeight="1">
      <c r="C297" s="3233" t="s">
        <v>3617</v>
      </c>
      <c r="D297" s="3232" t="s">
        <v>4508</v>
      </c>
      <c r="E297" s="3231" t="s">
        <v>70</v>
      </c>
      <c r="F297" s="3623" t="s">
        <v>4599</v>
      </c>
      <c r="G297" s="3623"/>
      <c r="H297" s="3623"/>
      <c r="I297" s="3623"/>
      <c r="J297" s="3623"/>
      <c r="K297" s="3623"/>
      <c r="L297" s="3623"/>
      <c r="AG297" s="197">
        <v>1</v>
      </c>
    </row>
    <row r="298" spans="3:33" ht="21" customHeight="1">
      <c r="C298" s="3248" t="s">
        <v>4598</v>
      </c>
      <c r="D298" s="3229"/>
      <c r="E298" s="3247" t="s">
        <v>4597</v>
      </c>
      <c r="F298" s="3670" t="s">
        <v>4596</v>
      </c>
      <c r="G298" s="3670"/>
      <c r="H298" s="3670"/>
      <c r="I298" s="3670"/>
      <c r="J298" s="3670"/>
      <c r="K298" s="3670"/>
      <c r="L298" s="3670"/>
      <c r="AG298" s="197">
        <v>1</v>
      </c>
    </row>
    <row r="299" spans="3:33" ht="30" customHeight="1">
      <c r="AG299" s="197">
        <v>1</v>
      </c>
    </row>
    <row r="300" spans="3:33" ht="30" customHeight="1">
      <c r="AG300" s="197">
        <v>1</v>
      </c>
    </row>
    <row r="301" spans="3:33" ht="30" customHeight="1">
      <c r="AG301" s="197">
        <v>1</v>
      </c>
    </row>
    <row r="302" spans="3:33" ht="30" customHeight="1">
      <c r="C302" s="3661" t="s">
        <v>4645</v>
      </c>
      <c r="D302" s="3661"/>
      <c r="E302" s="3661"/>
      <c r="F302" s="3661"/>
      <c r="G302" s="3661"/>
      <c r="H302" s="3661"/>
      <c r="I302" s="3661"/>
      <c r="J302" s="3661"/>
      <c r="K302" s="3661"/>
      <c r="L302" s="3661"/>
      <c r="AG302" s="197">
        <v>1</v>
      </c>
    </row>
    <row r="303" spans="3:33" ht="30" customHeight="1">
      <c r="C303" s="3618" t="s">
        <v>4644</v>
      </c>
      <c r="D303" s="3618"/>
      <c r="E303" s="3618"/>
      <c r="F303" s="3618"/>
      <c r="G303" s="3618"/>
      <c r="H303" s="3618"/>
      <c r="I303" s="3618"/>
      <c r="J303" s="3618"/>
      <c r="K303" s="3618"/>
      <c r="L303" s="3618"/>
      <c r="AG303" s="197">
        <v>1</v>
      </c>
    </row>
    <row r="304" spans="3:33" ht="30" customHeight="1">
      <c r="AG304" s="197">
        <v>1</v>
      </c>
    </row>
    <row r="305" spans="3:33" ht="30" customHeight="1">
      <c r="C305" s="3662" t="s">
        <v>4643</v>
      </c>
      <c r="D305" s="3662"/>
      <c r="E305" s="3662"/>
      <c r="F305" s="3662"/>
      <c r="G305" s="3662"/>
      <c r="H305" s="3662"/>
      <c r="I305" s="3662"/>
      <c r="J305" s="3662"/>
      <c r="K305" s="3662"/>
      <c r="L305" s="3662"/>
      <c r="AG305" s="197">
        <v>1</v>
      </c>
    </row>
    <row r="306" spans="3:33" ht="30" customHeight="1">
      <c r="C306" s="3246" t="s">
        <v>4506</v>
      </c>
      <c r="D306" s="3245" t="s">
        <v>4508</v>
      </c>
      <c r="E306" s="3246" t="s">
        <v>4503</v>
      </c>
      <c r="F306" s="3245" t="s">
        <v>4642</v>
      </c>
      <c r="G306" s="3246" t="s">
        <v>4501</v>
      </c>
      <c r="H306" s="3245" t="s">
        <v>4641</v>
      </c>
      <c r="I306" s="3246" t="s">
        <v>4499</v>
      </c>
      <c r="J306" s="3245" t="s">
        <v>4508</v>
      </c>
      <c r="K306" s="3246" t="s">
        <v>4557</v>
      </c>
      <c r="L306" s="3245" t="s">
        <v>4640</v>
      </c>
      <c r="AG306" s="197">
        <v>1</v>
      </c>
    </row>
    <row r="307" spans="3:33" ht="30" customHeight="1">
      <c r="C307" s="3246" t="s">
        <v>4639</v>
      </c>
      <c r="D307" s="3245" t="s">
        <v>4638</v>
      </c>
      <c r="E307" s="3246" t="s">
        <v>4637</v>
      </c>
      <c r="F307" s="3245" t="s">
        <v>4508</v>
      </c>
      <c r="G307" s="3246" t="s">
        <v>4636</v>
      </c>
      <c r="H307" s="3245" t="s">
        <v>4508</v>
      </c>
      <c r="I307" s="3246" t="s">
        <v>4635</v>
      </c>
      <c r="J307" s="3245" t="s">
        <v>4508</v>
      </c>
      <c r="K307" s="3246" t="s">
        <v>4490</v>
      </c>
      <c r="L307" s="3245" t="s">
        <v>4634</v>
      </c>
      <c r="AG307" s="197">
        <v>1</v>
      </c>
    </row>
    <row r="308" spans="3:33" ht="30" customHeight="1">
      <c r="AG308" s="197">
        <v>1</v>
      </c>
    </row>
    <row r="309" spans="3:33" ht="30" customHeight="1">
      <c r="C309" s="3662" t="s">
        <v>4497</v>
      </c>
      <c r="D309" s="3662"/>
      <c r="E309" s="3662"/>
      <c r="F309" s="3662"/>
      <c r="G309" s="3662"/>
      <c r="H309" s="3662"/>
      <c r="I309" s="3662"/>
      <c r="J309" s="3662"/>
      <c r="K309" s="3662"/>
      <c r="L309" s="3662"/>
      <c r="AG309" s="197">
        <v>1</v>
      </c>
    </row>
    <row r="310" spans="3:33" ht="30" customHeight="1">
      <c r="C310" s="3244" t="s">
        <v>4633</v>
      </c>
      <c r="D310" s="3244" t="s">
        <v>4495</v>
      </c>
      <c r="E310" s="3244" t="s">
        <v>4493</v>
      </c>
      <c r="F310" s="3244" t="s">
        <v>4494</v>
      </c>
      <c r="G310" s="3244" t="s">
        <v>4570</v>
      </c>
      <c r="H310" s="3244" t="s">
        <v>17</v>
      </c>
      <c r="I310" s="3244" t="s">
        <v>4097</v>
      </c>
      <c r="J310" s="3244" t="s">
        <v>4632</v>
      </c>
      <c r="K310" s="3244" t="s">
        <v>4631</v>
      </c>
      <c r="L310" s="3244" t="s">
        <v>4490</v>
      </c>
      <c r="AG310" s="197">
        <v>1</v>
      </c>
    </row>
    <row r="311" spans="3:33" ht="30" customHeight="1">
      <c r="C311" s="3429">
        <v>1</v>
      </c>
      <c r="D311" s="3341" t="s">
        <v>4630</v>
      </c>
      <c r="E311" s="3341" t="s">
        <v>12</v>
      </c>
      <c r="F311" s="3429">
        <v>100</v>
      </c>
      <c r="G311" s="3429">
        <v>0</v>
      </c>
      <c r="H311" s="3429" t="s">
        <v>4508</v>
      </c>
      <c r="I311" s="3341" t="s">
        <v>4629</v>
      </c>
      <c r="J311" s="3341" t="s">
        <v>4508</v>
      </c>
      <c r="K311" s="3341" t="s">
        <v>4628</v>
      </c>
      <c r="L311" s="3341" t="s">
        <v>4482</v>
      </c>
      <c r="AG311" s="197">
        <v>1</v>
      </c>
    </row>
    <row r="312" spans="3:33" ht="30" customHeight="1">
      <c r="C312" s="3446">
        <v>2</v>
      </c>
      <c r="D312" s="3447" t="s">
        <v>4627</v>
      </c>
      <c r="E312" s="3447" t="s">
        <v>14</v>
      </c>
      <c r="F312" s="3446">
        <v>50</v>
      </c>
      <c r="G312" s="3446">
        <v>0</v>
      </c>
      <c r="H312" s="3446" t="s">
        <v>4508</v>
      </c>
      <c r="I312" s="3447" t="s">
        <v>4626</v>
      </c>
      <c r="J312" s="3447" t="s">
        <v>4508</v>
      </c>
      <c r="K312" s="3447" t="s">
        <v>4508</v>
      </c>
      <c r="L312" s="3447" t="s">
        <v>4508</v>
      </c>
      <c r="AG312" s="197">
        <v>1</v>
      </c>
    </row>
    <row r="313" spans="3:33" ht="30" customHeight="1">
      <c r="C313" s="3429">
        <v>3</v>
      </c>
      <c r="D313" s="3341" t="s">
        <v>4508</v>
      </c>
      <c r="E313" s="3341" t="s">
        <v>4508</v>
      </c>
      <c r="F313" s="3429" t="s">
        <v>4508</v>
      </c>
      <c r="G313" s="3429" t="s">
        <v>4508</v>
      </c>
      <c r="H313" s="3429" t="s">
        <v>4508</v>
      </c>
      <c r="I313" s="3341" t="s">
        <v>4508</v>
      </c>
      <c r="J313" s="3341" t="s">
        <v>4508</v>
      </c>
      <c r="K313" s="3341" t="s">
        <v>4508</v>
      </c>
      <c r="L313" s="3341" t="s">
        <v>4508</v>
      </c>
      <c r="AG313" s="197">
        <v>1</v>
      </c>
    </row>
    <row r="314" spans="3:33" ht="30" customHeight="1">
      <c r="C314" s="3446">
        <v>4</v>
      </c>
      <c r="D314" s="3447" t="s">
        <v>4508</v>
      </c>
      <c r="E314" s="3447" t="s">
        <v>4508</v>
      </c>
      <c r="F314" s="3446" t="s">
        <v>4508</v>
      </c>
      <c r="G314" s="3446" t="s">
        <v>4508</v>
      </c>
      <c r="H314" s="3446" t="s">
        <v>4508</v>
      </c>
      <c r="I314" s="3447" t="s">
        <v>4508</v>
      </c>
      <c r="J314" s="3447" t="s">
        <v>4508</v>
      </c>
      <c r="K314" s="3447" t="s">
        <v>4508</v>
      </c>
      <c r="L314" s="3447" t="s">
        <v>4508</v>
      </c>
      <c r="AG314" s="197">
        <v>1</v>
      </c>
    </row>
    <row r="315" spans="3:33" ht="30" customHeight="1" thickBot="1">
      <c r="C315" s="3429">
        <v>5</v>
      </c>
      <c r="D315" s="3341" t="s">
        <v>4508</v>
      </c>
      <c r="E315" s="3341" t="s">
        <v>4508</v>
      </c>
      <c r="F315" s="3429" t="s">
        <v>4508</v>
      </c>
      <c r="G315" s="3429" t="s">
        <v>4508</v>
      </c>
      <c r="H315" s="3429" t="s">
        <v>4508</v>
      </c>
      <c r="I315" s="3341" t="s">
        <v>4508</v>
      </c>
      <c r="J315" s="3341" t="s">
        <v>4508</v>
      </c>
      <c r="K315" s="3341" t="s">
        <v>4508</v>
      </c>
      <c r="L315" s="3341" t="s">
        <v>4508</v>
      </c>
      <c r="AG315" s="197">
        <v>1</v>
      </c>
    </row>
    <row r="316" spans="3:33" ht="30" customHeight="1">
      <c r="C316" s="3242"/>
      <c r="D316" s="3243" t="s">
        <v>4480</v>
      </c>
      <c r="E316" s="3242"/>
      <c r="F316" s="3242"/>
      <c r="G316" s="3242"/>
      <c r="H316" s="3242"/>
      <c r="I316" s="3242"/>
      <c r="J316" s="3242"/>
      <c r="K316" s="3242"/>
      <c r="L316" s="3242"/>
      <c r="AG316" s="197">
        <v>1</v>
      </c>
    </row>
    <row r="317" spans="3:33" ht="30" customHeight="1">
      <c r="AG317" s="197">
        <v>1</v>
      </c>
    </row>
    <row r="318" spans="3:33" ht="21" customHeight="1">
      <c r="C318" s="3662" t="s">
        <v>4625</v>
      </c>
      <c r="D318" s="3662"/>
      <c r="E318" s="3662"/>
      <c r="F318" s="3662"/>
      <c r="G318" s="3662"/>
      <c r="H318" s="3662"/>
      <c r="I318" s="3662"/>
      <c r="J318" s="3662"/>
      <c r="K318" s="3662"/>
      <c r="L318" s="3662"/>
      <c r="AG318" s="197">
        <v>1</v>
      </c>
    </row>
    <row r="319" spans="3:33" ht="21" customHeight="1">
      <c r="C319" s="3666" t="s">
        <v>4624</v>
      </c>
      <c r="D319" s="3666"/>
      <c r="E319" s="3666"/>
      <c r="F319" s="3666"/>
      <c r="G319" s="3666"/>
      <c r="H319" s="3666"/>
      <c r="I319" s="3666"/>
      <c r="J319" s="3666"/>
      <c r="K319" s="3666"/>
      <c r="L319" s="3666"/>
      <c r="AG319" s="197">
        <v>1</v>
      </c>
    </row>
    <row r="320" spans="3:33" ht="21" customHeight="1">
      <c r="C320" s="3666"/>
      <c r="D320" s="3666"/>
      <c r="E320" s="3666"/>
      <c r="F320" s="3666"/>
      <c r="G320" s="3666"/>
      <c r="H320" s="3666"/>
      <c r="I320" s="3666"/>
      <c r="J320" s="3666"/>
      <c r="K320" s="3666"/>
      <c r="L320" s="3666"/>
      <c r="AG320" s="197">
        <v>1</v>
      </c>
    </row>
    <row r="321" spans="3:33" ht="21" customHeight="1">
      <c r="C321" s="3666"/>
      <c r="D321" s="3666"/>
      <c r="E321" s="3666"/>
      <c r="F321" s="3666"/>
      <c r="G321" s="3666"/>
      <c r="H321" s="3666"/>
      <c r="I321" s="3666"/>
      <c r="J321" s="3666"/>
      <c r="K321" s="3666"/>
      <c r="L321" s="3666"/>
      <c r="AG321" s="197">
        <v>1</v>
      </c>
    </row>
    <row r="322" spans="3:33" ht="21" customHeight="1">
      <c r="AG322" s="197">
        <v>1</v>
      </c>
    </row>
    <row r="323" spans="3:33" ht="21" customHeight="1">
      <c r="C323" s="3664" t="s">
        <v>4623</v>
      </c>
      <c r="D323" s="3664"/>
      <c r="E323" s="3664"/>
      <c r="F323" s="3664"/>
      <c r="G323" s="3664"/>
      <c r="H323" s="3664"/>
      <c r="I323" s="3664"/>
      <c r="J323" s="3664"/>
      <c r="K323" s="3664"/>
      <c r="L323" s="3664"/>
      <c r="AG323" s="197">
        <v>1</v>
      </c>
    </row>
    <row r="324" spans="3:33" ht="21" customHeight="1">
      <c r="C324" s="3241" t="s">
        <v>338</v>
      </c>
      <c r="D324" s="3241" t="s">
        <v>3549</v>
      </c>
      <c r="E324" s="3241" t="s">
        <v>339</v>
      </c>
      <c r="F324" s="3665" t="s">
        <v>4622</v>
      </c>
      <c r="G324" s="3665"/>
      <c r="H324" s="3665"/>
      <c r="I324" s="3665"/>
      <c r="J324" s="3665"/>
      <c r="K324" s="3665"/>
      <c r="L324" s="3665"/>
      <c r="AG324" s="197">
        <v>1</v>
      </c>
    </row>
    <row r="325" spans="3:33" ht="21" customHeight="1">
      <c r="C325" s="3233" t="s">
        <v>4621</v>
      </c>
      <c r="D325" s="3240" t="s">
        <v>4508</v>
      </c>
      <c r="E325" s="3231" t="s">
        <v>4620</v>
      </c>
      <c r="F325" s="3623" t="s">
        <v>4619</v>
      </c>
      <c r="G325" s="3623"/>
      <c r="H325" s="3623"/>
      <c r="I325" s="3623"/>
      <c r="J325" s="3623"/>
      <c r="K325" s="3623"/>
      <c r="L325" s="3623"/>
      <c r="AG325" s="197">
        <v>1</v>
      </c>
    </row>
    <row r="326" spans="3:33" ht="21" customHeight="1">
      <c r="C326" s="3230" t="s">
        <v>4618</v>
      </c>
      <c r="D326" s="3239" t="s">
        <v>4508</v>
      </c>
      <c r="E326" s="3228" t="s">
        <v>4617</v>
      </c>
      <c r="F326" s="3663" t="s">
        <v>4616</v>
      </c>
      <c r="G326" s="3663"/>
      <c r="H326" s="3663"/>
      <c r="I326" s="3663"/>
      <c r="J326" s="3663"/>
      <c r="K326" s="3663"/>
      <c r="L326" s="3663"/>
      <c r="AG326" s="197">
        <v>1</v>
      </c>
    </row>
    <row r="327" spans="3:33" ht="21" customHeight="1">
      <c r="C327" s="3233" t="s">
        <v>4615</v>
      </c>
      <c r="D327" s="3238" t="s">
        <v>4508</v>
      </c>
      <c r="E327" s="3231" t="s">
        <v>4614</v>
      </c>
      <c r="F327" s="3623" t="s">
        <v>4613</v>
      </c>
      <c r="G327" s="3623"/>
      <c r="H327" s="3623"/>
      <c r="I327" s="3623"/>
      <c r="J327" s="3623"/>
      <c r="K327" s="3623"/>
      <c r="L327" s="3623"/>
      <c r="AG327" s="197">
        <v>1</v>
      </c>
    </row>
    <row r="328" spans="3:33" ht="21" customHeight="1">
      <c r="C328" s="3230" t="s">
        <v>4612</v>
      </c>
      <c r="D328" s="3237" t="s">
        <v>4508</v>
      </c>
      <c r="E328" s="3228" t="s">
        <v>4611</v>
      </c>
      <c r="F328" s="3663" t="s">
        <v>4610</v>
      </c>
      <c r="G328" s="3663"/>
      <c r="H328" s="3663"/>
      <c r="I328" s="3663"/>
      <c r="J328" s="3663"/>
      <c r="K328" s="3663"/>
      <c r="L328" s="3663"/>
      <c r="AG328" s="197">
        <v>1</v>
      </c>
    </row>
    <row r="329" spans="3:33" ht="21" customHeight="1">
      <c r="C329" s="3233" t="s">
        <v>4609</v>
      </c>
      <c r="D329" s="3236" t="s">
        <v>4508</v>
      </c>
      <c r="E329" s="3231" t="s">
        <v>4608</v>
      </c>
      <c r="F329" s="3623" t="s">
        <v>4607</v>
      </c>
      <c r="G329" s="3623"/>
      <c r="H329" s="3623"/>
      <c r="I329" s="3623"/>
      <c r="J329" s="3623"/>
      <c r="K329" s="3623"/>
      <c r="L329" s="3623"/>
      <c r="AG329" s="197">
        <v>1</v>
      </c>
    </row>
    <row r="330" spans="3:33" ht="21" customHeight="1">
      <c r="C330" s="3230" t="s">
        <v>4606</v>
      </c>
      <c r="D330" s="3235" t="s">
        <v>4508</v>
      </c>
      <c r="E330" s="3228" t="s">
        <v>4605</v>
      </c>
      <c r="F330" s="3663" t="s">
        <v>4604</v>
      </c>
      <c r="G330" s="3663"/>
      <c r="H330" s="3663"/>
      <c r="I330" s="3663"/>
      <c r="J330" s="3663"/>
      <c r="K330" s="3663"/>
      <c r="L330" s="3663"/>
      <c r="AG330" s="197">
        <v>1</v>
      </c>
    </row>
    <row r="331" spans="3:33" ht="21" customHeight="1">
      <c r="C331" s="3233" t="s">
        <v>4603</v>
      </c>
      <c r="D331" s="3231" t="s">
        <v>4508</v>
      </c>
      <c r="E331" s="3231" t="s">
        <v>185</v>
      </c>
      <c r="F331" s="3623" t="s">
        <v>4602</v>
      </c>
      <c r="G331" s="3623"/>
      <c r="H331" s="3623"/>
      <c r="I331" s="3623"/>
      <c r="J331" s="3623"/>
      <c r="K331" s="3623"/>
      <c r="L331" s="3623"/>
      <c r="AG331" s="197">
        <v>1</v>
      </c>
    </row>
    <row r="332" spans="3:33" ht="21" customHeight="1">
      <c r="C332" s="3230" t="s">
        <v>4601</v>
      </c>
      <c r="D332" s="3234" t="s">
        <v>4508</v>
      </c>
      <c r="E332" s="3228" t="s">
        <v>188</v>
      </c>
      <c r="F332" s="3663" t="s">
        <v>4600</v>
      </c>
      <c r="G332" s="3663"/>
      <c r="H332" s="3663"/>
      <c r="I332" s="3663"/>
      <c r="J332" s="3663"/>
      <c r="K332" s="3663"/>
      <c r="L332" s="3663"/>
      <c r="AG332" s="197">
        <v>1</v>
      </c>
    </row>
    <row r="333" spans="3:33" ht="21" customHeight="1">
      <c r="C333" s="3233" t="s">
        <v>3617</v>
      </c>
      <c r="D333" s="3232" t="s">
        <v>4508</v>
      </c>
      <c r="E333" s="3231" t="s">
        <v>70</v>
      </c>
      <c r="F333" s="3623" t="s">
        <v>4599</v>
      </c>
      <c r="G333" s="3623"/>
      <c r="H333" s="3623"/>
      <c r="I333" s="3623"/>
      <c r="J333" s="3623"/>
      <c r="K333" s="3623"/>
      <c r="L333" s="3623"/>
      <c r="AG333" s="197">
        <v>1</v>
      </c>
    </row>
    <row r="334" spans="3:33" ht="21" customHeight="1">
      <c r="C334" s="3230" t="s">
        <v>4598</v>
      </c>
      <c r="D334" s="3229"/>
      <c r="E334" s="3228" t="s">
        <v>4597</v>
      </c>
      <c r="F334" s="3663" t="s">
        <v>4596</v>
      </c>
      <c r="G334" s="3663"/>
      <c r="H334" s="3663"/>
      <c r="I334" s="3663"/>
      <c r="J334" s="3663"/>
      <c r="K334" s="3663"/>
      <c r="L334" s="3663"/>
      <c r="AG334" s="197">
        <v>1</v>
      </c>
    </row>
    <row r="335" spans="3:33" ht="21" customHeight="1">
      <c r="AG335" s="197">
        <v>1</v>
      </c>
    </row>
    <row r="336" spans="3:33">
      <c r="AG336" s="2579" t="s">
        <v>19</v>
      </c>
    </row>
    <row r="337" spans="1:35" ht="15">
      <c r="A337" s="197">
        <v>1</v>
      </c>
      <c r="B337" s="197">
        <v>1</v>
      </c>
      <c r="C337" s="197">
        <v>1</v>
      </c>
      <c r="D337" s="197">
        <v>1</v>
      </c>
      <c r="E337" s="197">
        <v>1</v>
      </c>
      <c r="F337" s="197">
        <v>1</v>
      </c>
      <c r="G337" s="197">
        <v>1</v>
      </c>
      <c r="H337" s="197">
        <v>1</v>
      </c>
      <c r="I337" s="197">
        <v>1</v>
      </c>
      <c r="J337" s="197">
        <v>1</v>
      </c>
      <c r="K337" s="197">
        <v>1</v>
      </c>
      <c r="L337" s="197">
        <v>1</v>
      </c>
      <c r="M337" s="197">
        <v>1</v>
      </c>
      <c r="N337" s="197">
        <v>1</v>
      </c>
      <c r="O337" s="197">
        <v>1</v>
      </c>
      <c r="P337" s="197">
        <v>1</v>
      </c>
      <c r="Q337" s="197">
        <v>1</v>
      </c>
      <c r="R337" s="197">
        <v>1</v>
      </c>
      <c r="S337" s="197">
        <v>1</v>
      </c>
      <c r="T337" s="197">
        <v>1</v>
      </c>
      <c r="U337" s="197">
        <v>1</v>
      </c>
      <c r="V337" s="197">
        <v>1</v>
      </c>
      <c r="W337" s="197">
        <v>1</v>
      </c>
      <c r="X337" s="197">
        <v>1</v>
      </c>
      <c r="Y337" s="197">
        <v>1</v>
      </c>
      <c r="Z337" s="197">
        <v>1</v>
      </c>
      <c r="AA337" s="197">
        <v>1</v>
      </c>
      <c r="AB337" s="197">
        <v>1</v>
      </c>
      <c r="AC337" s="197">
        <v>1</v>
      </c>
      <c r="AD337" s="197">
        <v>1</v>
      </c>
      <c r="AE337" s="197">
        <v>1</v>
      </c>
      <c r="AF337" s="197">
        <v>1</v>
      </c>
      <c r="AG337" s="2242" t="str">
        <f>ADDRESS(ROW(),COLUMN(),4)</f>
        <v>AG337</v>
      </c>
      <c r="AH337" s="19"/>
      <c r="AI337" s="20" t="str">
        <f>ADDRESS(ROW(),COLUMN(),4)</f>
        <v>AI337</v>
      </c>
    </row>
  </sheetData>
  <mergeCells count="169">
    <mergeCell ref="W6:Z6"/>
    <mergeCell ref="W7:Z7"/>
    <mergeCell ref="P6:T6"/>
    <mergeCell ref="P7:T7"/>
    <mergeCell ref="B6:L6"/>
    <mergeCell ref="B7:L7"/>
    <mergeCell ref="B20:L20"/>
    <mergeCell ref="F329:L329"/>
    <mergeCell ref="F330:L330"/>
    <mergeCell ref="F290:L290"/>
    <mergeCell ref="F291:L291"/>
    <mergeCell ref="F292:L292"/>
    <mergeCell ref="F293:L293"/>
    <mergeCell ref="F294:L294"/>
    <mergeCell ref="F295:L295"/>
    <mergeCell ref="F296:L296"/>
    <mergeCell ref="F297:L297"/>
    <mergeCell ref="F298:L298"/>
    <mergeCell ref="C266:L266"/>
    <mergeCell ref="C267:L267"/>
    <mergeCell ref="C269:L269"/>
    <mergeCell ref="C273:L273"/>
    <mergeCell ref="C282:L282"/>
    <mergeCell ref="C283:L285"/>
    <mergeCell ref="F331:L331"/>
    <mergeCell ref="C302:L302"/>
    <mergeCell ref="C303:L303"/>
    <mergeCell ref="C305:L305"/>
    <mergeCell ref="C309:L309"/>
    <mergeCell ref="F332:L332"/>
    <mergeCell ref="F333:L333"/>
    <mergeCell ref="F334:L334"/>
    <mergeCell ref="C323:L323"/>
    <mergeCell ref="F324:L324"/>
    <mergeCell ref="F325:L325"/>
    <mergeCell ref="F326:L326"/>
    <mergeCell ref="F327:L327"/>
    <mergeCell ref="F328:L328"/>
    <mergeCell ref="C318:L318"/>
    <mergeCell ref="C319:L321"/>
    <mergeCell ref="C287:L287"/>
    <mergeCell ref="F288:L288"/>
    <mergeCell ref="F289:L289"/>
    <mergeCell ref="F255:L255"/>
    <mergeCell ref="F256:L256"/>
    <mergeCell ref="F257:L257"/>
    <mergeCell ref="F258:L258"/>
    <mergeCell ref="F259:L259"/>
    <mergeCell ref="F260:L260"/>
    <mergeCell ref="F261:L261"/>
    <mergeCell ref="F262:L262"/>
    <mergeCell ref="F263:L263"/>
    <mergeCell ref="C231:L231"/>
    <mergeCell ref="C232:L232"/>
    <mergeCell ref="C234:L234"/>
    <mergeCell ref="C238:L238"/>
    <mergeCell ref="C247:L247"/>
    <mergeCell ref="C248:L250"/>
    <mergeCell ref="C252:L252"/>
    <mergeCell ref="F253:L253"/>
    <mergeCell ref="F254:L254"/>
    <mergeCell ref="F221:L221"/>
    <mergeCell ref="F222:L222"/>
    <mergeCell ref="F223:L223"/>
    <mergeCell ref="F224:L224"/>
    <mergeCell ref="F225:L225"/>
    <mergeCell ref="F226:L226"/>
    <mergeCell ref="F227:L227"/>
    <mergeCell ref="F228:L228"/>
    <mergeCell ref="F229:L229"/>
    <mergeCell ref="C197:L197"/>
    <mergeCell ref="C198:L198"/>
    <mergeCell ref="C200:L200"/>
    <mergeCell ref="C204:L204"/>
    <mergeCell ref="C213:L213"/>
    <mergeCell ref="C214:L216"/>
    <mergeCell ref="C218:L218"/>
    <mergeCell ref="F219:L219"/>
    <mergeCell ref="F220:L220"/>
    <mergeCell ref="F186:L186"/>
    <mergeCell ref="F187:L187"/>
    <mergeCell ref="F188:L188"/>
    <mergeCell ref="F189:L189"/>
    <mergeCell ref="F190:L190"/>
    <mergeCell ref="F191:L191"/>
    <mergeCell ref="F192:L192"/>
    <mergeCell ref="F193:L193"/>
    <mergeCell ref="F194:L194"/>
    <mergeCell ref="C162:L162"/>
    <mergeCell ref="C163:L163"/>
    <mergeCell ref="C165:L165"/>
    <mergeCell ref="C169:L169"/>
    <mergeCell ref="C178:L178"/>
    <mergeCell ref="C179:L181"/>
    <mergeCell ref="C183:L183"/>
    <mergeCell ref="F184:L184"/>
    <mergeCell ref="F185:L185"/>
    <mergeCell ref="F151:L151"/>
    <mergeCell ref="F152:L152"/>
    <mergeCell ref="F153:L153"/>
    <mergeCell ref="F154:L154"/>
    <mergeCell ref="F155:L155"/>
    <mergeCell ref="F156:L156"/>
    <mergeCell ref="F157:L157"/>
    <mergeCell ref="F158:L158"/>
    <mergeCell ref="F159:L159"/>
    <mergeCell ref="C127:L127"/>
    <mergeCell ref="C128:L128"/>
    <mergeCell ref="C130:L130"/>
    <mergeCell ref="C134:L134"/>
    <mergeCell ref="C143:L143"/>
    <mergeCell ref="C144:L146"/>
    <mergeCell ref="C148:L148"/>
    <mergeCell ref="F149:L149"/>
    <mergeCell ref="F150:L150"/>
    <mergeCell ref="F116:L116"/>
    <mergeCell ref="F117:L117"/>
    <mergeCell ref="F118:L118"/>
    <mergeCell ref="F119:L119"/>
    <mergeCell ref="F120:L120"/>
    <mergeCell ref="F121:L121"/>
    <mergeCell ref="F122:L122"/>
    <mergeCell ref="F123:L123"/>
    <mergeCell ref="F124:L124"/>
    <mergeCell ref="C92:L92"/>
    <mergeCell ref="C93:L93"/>
    <mergeCell ref="C95:L95"/>
    <mergeCell ref="C99:L99"/>
    <mergeCell ref="C108:L108"/>
    <mergeCell ref="C109:L111"/>
    <mergeCell ref="C113:L113"/>
    <mergeCell ref="F114:L114"/>
    <mergeCell ref="F115:L115"/>
    <mergeCell ref="F81:L81"/>
    <mergeCell ref="F82:L82"/>
    <mergeCell ref="F83:L83"/>
    <mergeCell ref="F84:L84"/>
    <mergeCell ref="F85:L85"/>
    <mergeCell ref="F86:L86"/>
    <mergeCell ref="F87:L87"/>
    <mergeCell ref="F88:L88"/>
    <mergeCell ref="F89:L89"/>
    <mergeCell ref="C57:L57"/>
    <mergeCell ref="C58:L58"/>
    <mergeCell ref="C60:L60"/>
    <mergeCell ref="C64:L64"/>
    <mergeCell ref="C73:L73"/>
    <mergeCell ref="C74:L76"/>
    <mergeCell ref="C78:L78"/>
    <mergeCell ref="F79:L79"/>
    <mergeCell ref="F80:L80"/>
    <mergeCell ref="F46:L46"/>
    <mergeCell ref="F47:L47"/>
    <mergeCell ref="F48:L48"/>
    <mergeCell ref="F49:L49"/>
    <mergeCell ref="F50:L50"/>
    <mergeCell ref="F51:L51"/>
    <mergeCell ref="F52:L52"/>
    <mergeCell ref="F53:L53"/>
    <mergeCell ref="F54:L54"/>
    <mergeCell ref="C22:L22"/>
    <mergeCell ref="C23:L23"/>
    <mergeCell ref="C25:L25"/>
    <mergeCell ref="C29:L29"/>
    <mergeCell ref="C38:L38"/>
    <mergeCell ref="C39:L41"/>
    <mergeCell ref="C43:L43"/>
    <mergeCell ref="F44:L44"/>
    <mergeCell ref="F45:L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CECD-EDE8-492D-9159-93AEA350FB0B}">
  <dimension ref="A1:Y126"/>
  <sheetViews>
    <sheetView showGridLines="0" workbookViewId="0">
      <selection activeCell="M13" sqref="M13"/>
    </sheetView>
  </sheetViews>
  <sheetFormatPr baseColWidth="10" defaultColWidth="9.140625" defaultRowHeight="15.75"/>
  <cols>
    <col min="2" max="2" width="28" customWidth="1"/>
    <col min="3" max="7" width="16" customWidth="1"/>
    <col min="8" max="11" width="14" customWidth="1"/>
    <col min="12" max="12" width="16" customWidth="1"/>
    <col min="20" max="20" width="11.140625" customWidth="1"/>
    <col min="21" max="24" width="11.42578125" style="2248"/>
    <col min="25" max="25" width="80.28515625" style="2248" customWidth="1"/>
  </cols>
  <sheetData>
    <row r="1" spans="1:25" thickTop="1">
      <c r="A1" s="2242" t="str">
        <f>ADDRESS(ROW(),COLUMN(),4)</f>
        <v>A1</v>
      </c>
      <c r="B1" s="2580" t="str">
        <f t="shared" ref="B1:L1" si="0">SUBSTITUTE(ADDRESS(1,COLUMN(),4),"1","")</f>
        <v>B</v>
      </c>
      <c r="C1" s="2580" t="str">
        <f t="shared" si="0"/>
        <v>C</v>
      </c>
      <c r="D1" s="2580" t="str">
        <f t="shared" si="0"/>
        <v>D</v>
      </c>
      <c r="E1" s="2580" t="str">
        <f t="shared" si="0"/>
        <v>E</v>
      </c>
      <c r="F1" s="2580" t="str">
        <f t="shared" si="0"/>
        <v>F</v>
      </c>
      <c r="G1" s="2580" t="str">
        <f t="shared" si="0"/>
        <v>G</v>
      </c>
      <c r="H1" s="2580" t="str">
        <f t="shared" si="0"/>
        <v>H</v>
      </c>
      <c r="I1" s="2580" t="str">
        <f t="shared" si="0"/>
        <v>I</v>
      </c>
      <c r="J1" s="2580" t="str">
        <f t="shared" si="0"/>
        <v>J</v>
      </c>
      <c r="K1" s="2580" t="str">
        <f t="shared" si="0"/>
        <v>K</v>
      </c>
      <c r="L1" s="2580" t="str">
        <f t="shared" si="0"/>
        <v>L</v>
      </c>
      <c r="U1" s="2243"/>
      <c r="V1" s="2243"/>
      <c r="W1" s="197">
        <v>1</v>
      </c>
      <c r="X1" s="8" t="str">
        <f>SUBSTITUTE(ADDRESS(1,COLUMN(),4),"1","")</f>
        <v>X</v>
      </c>
      <c r="Y1" s="9" t="str">
        <f>SUBSTITUTE(ADDRESS(1,COLUMN(),4),"1","")</f>
        <v>Y</v>
      </c>
    </row>
    <row r="2" spans="1:25" ht="15">
      <c r="B2" s="5">
        <f t="shared" ref="B2:L2" ca="1" si="1">CELL("largeur",B2)</f>
        <v>27</v>
      </c>
      <c r="C2" s="5">
        <f t="shared" ca="1" si="1"/>
        <v>15</v>
      </c>
      <c r="D2" s="5">
        <f t="shared" ca="1" si="1"/>
        <v>15</v>
      </c>
      <c r="E2" s="5">
        <f t="shared" ca="1" si="1"/>
        <v>15</v>
      </c>
      <c r="F2" s="5">
        <f t="shared" ca="1" si="1"/>
        <v>15</v>
      </c>
      <c r="G2" s="5">
        <f t="shared" ca="1" si="1"/>
        <v>15</v>
      </c>
      <c r="H2" s="5">
        <f t="shared" ca="1" si="1"/>
        <v>13</v>
      </c>
      <c r="I2" s="5">
        <f t="shared" ca="1" si="1"/>
        <v>13</v>
      </c>
      <c r="J2" s="5">
        <f t="shared" ca="1" si="1"/>
        <v>13</v>
      </c>
      <c r="K2" s="5">
        <f t="shared" ca="1" si="1"/>
        <v>13</v>
      </c>
      <c r="L2" s="5">
        <f t="shared" ca="1" si="1"/>
        <v>15</v>
      </c>
      <c r="U2" s="2245" t="s">
        <v>3534</v>
      </c>
      <c r="V2" s="7" t="str">
        <f>W126</f>
        <v>W126</v>
      </c>
      <c r="W2" s="197">
        <v>1</v>
      </c>
      <c r="X2" s="10" t="s">
        <v>0</v>
      </c>
      <c r="Y2" s="11"/>
    </row>
    <row r="3" spans="1:25">
      <c r="B3" s="6">
        <v>27</v>
      </c>
      <c r="C3" s="6">
        <v>15</v>
      </c>
      <c r="D3" s="6">
        <v>15</v>
      </c>
      <c r="E3" s="6">
        <v>15</v>
      </c>
      <c r="F3" s="6">
        <v>15</v>
      </c>
      <c r="G3" s="6">
        <v>15</v>
      </c>
      <c r="H3" s="6">
        <v>13</v>
      </c>
      <c r="I3" s="6">
        <v>13</v>
      </c>
      <c r="J3" s="6">
        <v>13</v>
      </c>
      <c r="K3" s="6">
        <v>13</v>
      </c>
      <c r="L3" s="6">
        <v>15</v>
      </c>
      <c r="U3" s="2243"/>
      <c r="V3" s="2243"/>
      <c r="W3" s="197">
        <v>1</v>
      </c>
      <c r="X3" s="12">
        <f ca="1">COUNTA(A1:W126) + COUNTBLANK(A1:W126)</f>
        <v>2898</v>
      </c>
      <c r="Y3" s="13" t="str">
        <f>"cellules entre -cells -celdas  "&amp;" " &amp;A1&amp;" et  "&amp;W126</f>
        <v>cellules entre -cells -celdas   A1 et  W126</v>
      </c>
    </row>
    <row r="4" spans="1:25">
      <c r="B4" s="4" t="s">
        <v>4827</v>
      </c>
      <c r="U4" s="2243"/>
      <c r="V4" s="2243"/>
      <c r="W4" s="197">
        <v>1</v>
      </c>
      <c r="X4" s="12">
        <f ca="1">COUNTA(A1:W126)</f>
        <v>512</v>
      </c>
      <c r="Y4" s="13" t="s">
        <v>2</v>
      </c>
    </row>
    <row r="5" spans="1:25">
      <c r="W5" s="197">
        <v>1</v>
      </c>
      <c r="X5" s="12">
        <f ca="1">COUNTBLANK(A1:W126)</f>
        <v>2386</v>
      </c>
      <c r="Y5" s="13" t="s">
        <v>3</v>
      </c>
    </row>
    <row r="6" spans="1:25" ht="33.950000000000003" customHeight="1" thickBot="1">
      <c r="B6" s="3709" t="s">
        <v>4560</v>
      </c>
      <c r="C6" s="3710"/>
      <c r="D6" s="3710"/>
      <c r="E6" s="3710"/>
      <c r="F6" s="3710"/>
      <c r="G6" s="3710"/>
      <c r="H6" s="3710"/>
      <c r="I6" s="3710"/>
      <c r="J6" s="3710"/>
      <c r="K6" s="3710"/>
      <c r="L6" s="3710"/>
      <c r="U6" s="2243"/>
      <c r="V6" s="2243"/>
      <c r="W6" s="197">
        <v>1</v>
      </c>
      <c r="X6" s="12">
        <f>SUM(W1:W126)+2</f>
        <v>126</v>
      </c>
      <c r="Y6" s="13" t="s">
        <v>4</v>
      </c>
    </row>
    <row r="7" spans="1:25" ht="36" customHeight="1">
      <c r="B7" s="3711" t="s">
        <v>4561</v>
      </c>
      <c r="C7" s="3512"/>
      <c r="D7" s="3512"/>
      <c r="E7" s="3512"/>
      <c r="F7" s="3512"/>
      <c r="G7" s="3512"/>
      <c r="H7" s="3512"/>
      <c r="I7" s="3512"/>
      <c r="J7" s="3512"/>
      <c r="K7" s="3512"/>
      <c r="L7" s="3512"/>
      <c r="U7" s="2243"/>
      <c r="V7" s="2243"/>
      <c r="W7" s="197">
        <v>1</v>
      </c>
      <c r="X7" s="12">
        <f>SUM(A126:V126)+1</f>
        <v>23</v>
      </c>
      <c r="Y7" s="13" t="s">
        <v>5</v>
      </c>
    </row>
    <row r="8" spans="1:25" ht="15">
      <c r="U8" s="2243"/>
      <c r="V8" s="2243"/>
      <c r="W8" s="197">
        <v>1</v>
      </c>
      <c r="X8" s="2254"/>
      <c r="Y8" s="2254"/>
    </row>
    <row r="9" spans="1:25" ht="35.25" customHeight="1">
      <c r="U9" s="2243"/>
      <c r="V9" s="2243"/>
      <c r="W9" s="197">
        <v>1</v>
      </c>
      <c r="X9" s="2254"/>
      <c r="Y9" s="2254"/>
    </row>
    <row r="10" spans="1:25" ht="35.25" customHeight="1">
      <c r="B10" s="3160" t="s">
        <v>4519</v>
      </c>
      <c r="C10" s="3161" t="s">
        <v>4556</v>
      </c>
      <c r="D10" s="3162" t="s">
        <v>4555</v>
      </c>
      <c r="E10" s="3163" t="s">
        <v>4554</v>
      </c>
      <c r="F10" s="3164" t="s">
        <v>4553</v>
      </c>
      <c r="G10" s="3165" t="s">
        <v>4562</v>
      </c>
      <c r="H10" s="3166" t="s">
        <v>4563</v>
      </c>
      <c r="I10" s="3167" t="s">
        <v>4564</v>
      </c>
      <c r="J10" s="3168" t="s">
        <v>4565</v>
      </c>
      <c r="K10" s="3169" t="s">
        <v>4566</v>
      </c>
      <c r="L10" s="3170" t="s">
        <v>4482</v>
      </c>
      <c r="N10" s="3225" t="s">
        <v>4591</v>
      </c>
      <c r="U10" s="2243"/>
      <c r="V10" s="2243"/>
      <c r="W10" s="197">
        <v>1</v>
      </c>
      <c r="X10" s="2254"/>
      <c r="Y10" s="2254"/>
    </row>
    <row r="11" spans="1:25" ht="35.25" customHeight="1">
      <c r="C11" s="3712" t="s">
        <v>4567</v>
      </c>
      <c r="D11" s="3675"/>
      <c r="E11" s="3675"/>
      <c r="F11" s="3675"/>
      <c r="G11" s="3675"/>
      <c r="H11" s="3675"/>
      <c r="I11" s="3675"/>
      <c r="J11" s="3675"/>
      <c r="K11" s="3675"/>
      <c r="L11" s="3675"/>
      <c r="N11" s="3226"/>
      <c r="U11" s="2243"/>
      <c r="V11" s="2243"/>
      <c r="W11" s="197">
        <v>1</v>
      </c>
      <c r="X11" s="2254"/>
      <c r="Y11" s="2254"/>
    </row>
    <row r="12" spans="1:25" ht="35.25" customHeight="1">
      <c r="C12" s="3713" t="s">
        <v>4568</v>
      </c>
      <c r="D12" s="3675"/>
      <c r="E12" s="3675"/>
      <c r="F12" s="3675"/>
      <c r="G12" s="3675"/>
      <c r="H12" s="3675"/>
      <c r="I12" s="3675"/>
      <c r="J12" s="3675"/>
      <c r="K12" s="3675"/>
      <c r="L12" s="3675"/>
      <c r="N12" s="3226" t="s">
        <v>4592</v>
      </c>
      <c r="U12" s="2243"/>
      <c r="V12" s="2243"/>
      <c r="W12" s="197">
        <v>1</v>
      </c>
      <c r="X12" s="2254"/>
      <c r="Y12" s="2254"/>
    </row>
    <row r="13" spans="1:25" ht="35.25" customHeight="1">
      <c r="C13" s="3714" t="s">
        <v>4569</v>
      </c>
      <c r="D13" s="3675"/>
      <c r="E13" s="3675"/>
      <c r="F13" s="3675"/>
      <c r="G13" s="3675"/>
      <c r="H13" s="3675"/>
      <c r="I13" s="3675"/>
      <c r="J13" s="3675"/>
      <c r="K13" s="3675"/>
      <c r="L13" s="3675"/>
      <c r="N13" s="3226"/>
      <c r="U13" s="2243"/>
      <c r="V13" s="2243"/>
      <c r="W13" s="197">
        <v>1</v>
      </c>
      <c r="X13" s="2254"/>
      <c r="Y13" s="2254"/>
    </row>
    <row r="14" spans="1:25" ht="35.25" customHeight="1">
      <c r="C14" s="3171" t="s">
        <v>4496</v>
      </c>
      <c r="D14" s="3171" t="s">
        <v>4097</v>
      </c>
      <c r="E14" s="3171" t="s">
        <v>4495</v>
      </c>
      <c r="F14" s="3171" t="s">
        <v>4494</v>
      </c>
      <c r="G14" s="3171" t="s">
        <v>4493</v>
      </c>
      <c r="H14" s="3171" t="s">
        <v>4570</v>
      </c>
      <c r="I14" s="3171" t="s">
        <v>17</v>
      </c>
      <c r="J14" s="3171" t="s">
        <v>4491</v>
      </c>
      <c r="K14" s="3171" t="s">
        <v>4490</v>
      </c>
      <c r="L14" s="3171" t="s">
        <v>4489</v>
      </c>
      <c r="N14" s="3226" t="s">
        <v>4595</v>
      </c>
      <c r="U14" s="2243"/>
      <c r="V14" s="2243"/>
      <c r="W14" s="197">
        <v>1</v>
      </c>
      <c r="X14" s="2254"/>
      <c r="Y14" s="2254"/>
    </row>
    <row r="15" spans="1:25" ht="35.25" customHeight="1">
      <c r="C15" s="3172" t="s">
        <v>4487</v>
      </c>
      <c r="D15" s="3172" t="s">
        <v>4486</v>
      </c>
      <c r="E15" s="3172" t="s">
        <v>4571</v>
      </c>
      <c r="F15" s="3173" t="s">
        <v>4471</v>
      </c>
      <c r="G15" s="3173" t="s">
        <v>4484</v>
      </c>
      <c r="H15" s="3173" t="s">
        <v>4572</v>
      </c>
      <c r="I15" s="3172" t="s">
        <v>4572</v>
      </c>
      <c r="J15" s="3172" t="s">
        <v>4573</v>
      </c>
      <c r="K15" s="3172" t="s">
        <v>4482</v>
      </c>
      <c r="L15" s="3172" t="s">
        <v>4481</v>
      </c>
      <c r="N15" s="3226"/>
      <c r="U15" s="2243"/>
      <c r="V15" s="2243"/>
      <c r="W15" s="197">
        <v>1</v>
      </c>
      <c r="X15" s="2254"/>
      <c r="Y15" s="2254"/>
    </row>
    <row r="16" spans="1:25" ht="35.25" customHeight="1" thickBot="1">
      <c r="C16" s="3174" t="s">
        <v>4574</v>
      </c>
      <c r="D16" s="3174" t="s">
        <v>4486</v>
      </c>
      <c r="E16" s="3174" t="s">
        <v>4575</v>
      </c>
      <c r="F16" s="3175" t="s">
        <v>4467</v>
      </c>
      <c r="G16" s="3175" t="s">
        <v>4484</v>
      </c>
      <c r="H16" s="3175" t="s">
        <v>4576</v>
      </c>
      <c r="I16" s="3174" t="s">
        <v>4572</v>
      </c>
      <c r="J16" s="3174" t="s">
        <v>4577</v>
      </c>
      <c r="K16" s="3174" t="s">
        <v>4578</v>
      </c>
      <c r="L16" s="3174" t="s">
        <v>4579</v>
      </c>
      <c r="N16" s="3227" t="s">
        <v>4593</v>
      </c>
      <c r="U16" s="2243"/>
      <c r="V16" s="2243"/>
      <c r="W16" s="197">
        <v>1</v>
      </c>
      <c r="X16" s="2254"/>
      <c r="Y16" s="2254"/>
    </row>
    <row r="17" spans="2:25" ht="35.25" customHeight="1">
      <c r="C17" s="3176"/>
      <c r="D17" s="3176"/>
      <c r="E17" s="3176"/>
      <c r="F17" s="3176"/>
      <c r="G17" s="3177"/>
      <c r="H17" s="3177"/>
      <c r="I17" s="3176"/>
      <c r="J17" s="3176" t="s">
        <v>4480</v>
      </c>
      <c r="K17" s="3177" t="s">
        <v>4580</v>
      </c>
      <c r="L17" s="3176"/>
      <c r="N17" s="3226"/>
      <c r="U17" s="2243"/>
      <c r="V17" s="2243"/>
      <c r="W17" s="197">
        <v>1</v>
      </c>
      <c r="X17" s="2254"/>
      <c r="Y17" s="2254"/>
    </row>
    <row r="18" spans="2:25" ht="35.25" customHeight="1">
      <c r="N18" s="3226" t="s">
        <v>4594</v>
      </c>
      <c r="U18" s="2243"/>
      <c r="V18" s="2243"/>
      <c r="W18" s="197">
        <v>1</v>
      </c>
      <c r="X18" s="2254"/>
      <c r="Y18" s="2254"/>
    </row>
    <row r="19" spans="2:25" ht="35.25" customHeight="1">
      <c r="C19" s="3708" t="s">
        <v>4581</v>
      </c>
      <c r="D19" s="3675"/>
      <c r="E19" s="3675"/>
      <c r="F19" s="3675"/>
      <c r="G19" s="3675"/>
      <c r="H19" s="3675"/>
      <c r="I19" s="3675"/>
      <c r="J19" s="3675"/>
      <c r="K19" s="3675"/>
      <c r="L19" s="3675"/>
      <c r="U19" s="2243"/>
      <c r="V19" s="2243"/>
      <c r="W19" s="197">
        <v>1</v>
      </c>
      <c r="X19" s="2254"/>
      <c r="Y19" s="2254"/>
    </row>
    <row r="20" spans="2:25" ht="35.25" customHeight="1">
      <c r="C20" s="3178" t="s">
        <v>4506</v>
      </c>
      <c r="D20" s="3678" t="s">
        <v>4504</v>
      </c>
      <c r="E20" s="3675"/>
      <c r="F20" s="3675"/>
      <c r="G20" s="3675"/>
      <c r="H20" s="3704" t="s">
        <v>4582</v>
      </c>
      <c r="I20" s="3675"/>
      <c r="J20" s="3675"/>
      <c r="K20" s="3675"/>
      <c r="L20" s="3675"/>
      <c r="U20" s="2243"/>
      <c r="V20" s="2243"/>
      <c r="W20" s="197">
        <v>1</v>
      </c>
      <c r="X20" s="2254"/>
      <c r="Y20" s="2254"/>
    </row>
    <row r="21" spans="2:25" ht="35.25" customHeight="1">
      <c r="C21" s="3178" t="s">
        <v>4583</v>
      </c>
      <c r="D21" s="3678" t="s">
        <v>4504</v>
      </c>
      <c r="E21" s="3675"/>
      <c r="F21" s="3675"/>
      <c r="G21" s="3675"/>
      <c r="H21" s="3704" t="s">
        <v>4582</v>
      </c>
      <c r="I21" s="3675"/>
      <c r="J21" s="3675"/>
      <c r="K21" s="3675"/>
      <c r="L21" s="3675"/>
      <c r="U21" s="2243"/>
      <c r="V21" s="2243"/>
      <c r="W21" s="197">
        <v>1</v>
      </c>
      <c r="X21" s="2254"/>
      <c r="Y21" s="2254"/>
    </row>
    <row r="22" spans="2:25" ht="35.25" customHeight="1">
      <c r="C22" s="3178" t="s">
        <v>4501</v>
      </c>
      <c r="D22" s="3678" t="s">
        <v>4504</v>
      </c>
      <c r="E22" s="3675"/>
      <c r="F22" s="3675"/>
      <c r="G22" s="3675"/>
      <c r="H22" s="3704" t="s">
        <v>4582</v>
      </c>
      <c r="I22" s="3675"/>
      <c r="J22" s="3675"/>
      <c r="K22" s="3675"/>
      <c r="L22" s="3675"/>
      <c r="U22" s="2243"/>
      <c r="V22" s="2243"/>
      <c r="W22" s="197">
        <v>1</v>
      </c>
      <c r="X22" s="2254"/>
      <c r="Y22" s="2254"/>
    </row>
    <row r="23" spans="2:25" ht="35.25" customHeight="1">
      <c r="C23" s="3705" t="s">
        <v>4584</v>
      </c>
      <c r="D23" s="3675"/>
      <c r="E23" s="3675"/>
      <c r="F23" s="3706" t="s">
        <v>4585</v>
      </c>
      <c r="G23" s="3675"/>
      <c r="H23" s="3170" t="s">
        <v>4482</v>
      </c>
      <c r="I23" s="3179" t="s">
        <v>4586</v>
      </c>
      <c r="J23" s="3180" t="s">
        <v>4587</v>
      </c>
      <c r="K23" s="3181" t="s">
        <v>4588</v>
      </c>
      <c r="U23" s="2243"/>
      <c r="V23" s="2243"/>
      <c r="W23" s="197">
        <v>1</v>
      </c>
      <c r="X23" s="2254"/>
      <c r="Y23" s="2254"/>
    </row>
    <row r="24" spans="2:25" ht="35.25" customHeight="1">
      <c r="U24" s="2243"/>
      <c r="V24" s="2243"/>
      <c r="W24" s="197">
        <v>1</v>
      </c>
      <c r="X24" s="2254"/>
      <c r="Y24" s="2254"/>
    </row>
    <row r="25" spans="2:25" ht="35.25" customHeight="1">
      <c r="C25" s="3682" t="s">
        <v>4589</v>
      </c>
      <c r="D25" s="3675"/>
      <c r="E25" s="3675"/>
      <c r="F25" s="3675"/>
      <c r="G25" s="3675"/>
      <c r="H25" s="3675"/>
      <c r="I25" s="3675"/>
      <c r="J25" s="3675"/>
      <c r="K25" s="3675"/>
      <c r="L25" s="3675"/>
      <c r="U25" s="2243"/>
      <c r="V25" s="2243"/>
      <c r="W25" s="197">
        <v>1</v>
      </c>
      <c r="X25" s="2254"/>
      <c r="Y25" s="2254"/>
    </row>
    <row r="26" spans="2:25" ht="35.25" customHeight="1">
      <c r="C26" s="3675"/>
      <c r="D26" s="3675"/>
      <c r="E26" s="3675"/>
      <c r="F26" s="3675"/>
      <c r="G26" s="3675"/>
      <c r="H26" s="3675"/>
      <c r="I26" s="3675"/>
      <c r="J26" s="3675"/>
      <c r="K26" s="3675"/>
      <c r="L26" s="3675"/>
      <c r="U26" s="2243"/>
      <c r="V26" s="2243"/>
      <c r="W26" s="197">
        <v>1</v>
      </c>
      <c r="X26" s="2254"/>
      <c r="Y26" s="2254"/>
    </row>
    <row r="27" spans="2:25" ht="35.25" customHeight="1">
      <c r="U27" s="2243"/>
      <c r="V27" s="2243"/>
      <c r="W27" s="197">
        <v>1</v>
      </c>
      <c r="X27" s="2254"/>
      <c r="Y27" s="2254"/>
    </row>
    <row r="28" spans="2:25" ht="35.25" customHeight="1">
      <c r="C28" s="3674" t="s">
        <v>4590</v>
      </c>
      <c r="D28" s="3675"/>
      <c r="E28" s="3675"/>
      <c r="F28" s="3675"/>
      <c r="G28" s="3675"/>
      <c r="H28" s="3675"/>
      <c r="I28" s="3675"/>
      <c r="J28" s="3675"/>
      <c r="K28" s="3675"/>
      <c r="L28" s="3675"/>
      <c r="U28" s="2243"/>
      <c r="V28" s="2243"/>
      <c r="W28" s="197">
        <v>1</v>
      </c>
      <c r="X28" s="2254"/>
      <c r="Y28" s="2254"/>
    </row>
    <row r="29" spans="2:25" ht="35.25" customHeight="1">
      <c r="C29" s="3675"/>
      <c r="D29" s="3675"/>
      <c r="E29" s="3675"/>
      <c r="F29" s="3675"/>
      <c r="G29" s="3675"/>
      <c r="H29" s="3675"/>
      <c r="I29" s="3675"/>
      <c r="J29" s="3675"/>
      <c r="K29" s="3675"/>
      <c r="L29" s="3675"/>
      <c r="U29" s="2243"/>
      <c r="V29" s="2243"/>
      <c r="W29" s="197">
        <v>1</v>
      </c>
      <c r="X29" s="2254"/>
      <c r="Y29" s="2254"/>
    </row>
    <row r="30" spans="2:25" ht="35.25" customHeight="1">
      <c r="U30" s="2243"/>
      <c r="V30" s="2243"/>
      <c r="W30" s="197">
        <v>1</v>
      </c>
      <c r="X30" s="2254"/>
      <c r="Y30" s="2254"/>
    </row>
    <row r="31" spans="2:25" ht="35.25" customHeight="1" thickBot="1">
      <c r="B31" s="3159"/>
      <c r="C31" s="3159"/>
      <c r="D31" s="3159"/>
      <c r="E31" s="3159"/>
      <c r="F31" s="3159"/>
      <c r="G31" s="3159"/>
      <c r="H31" s="3159"/>
      <c r="I31" s="3159"/>
      <c r="J31" s="3159"/>
      <c r="K31" s="3159"/>
      <c r="L31" s="3159"/>
      <c r="U31" s="2243"/>
      <c r="V31" s="2243"/>
      <c r="W31" s="197">
        <v>1</v>
      </c>
      <c r="X31" s="2254"/>
      <c r="Y31" s="2254"/>
    </row>
    <row r="32" spans="2:25" ht="35.25" customHeight="1">
      <c r="U32" s="2243"/>
      <c r="V32" s="2243"/>
      <c r="W32" s="197">
        <v>1</v>
      </c>
      <c r="X32" s="2254"/>
      <c r="Y32" s="2254"/>
    </row>
    <row r="33" spans="2:25" ht="35.25" customHeight="1">
      <c r="B33" s="3160" t="s">
        <v>4518</v>
      </c>
      <c r="C33" s="3182" t="s">
        <v>4556</v>
      </c>
      <c r="D33" s="3183" t="s">
        <v>4555</v>
      </c>
      <c r="E33" s="3184" t="s">
        <v>4554</v>
      </c>
      <c r="F33" s="3185" t="s">
        <v>4553</v>
      </c>
      <c r="G33" s="3165" t="s">
        <v>4562</v>
      </c>
      <c r="H33" s="3186" t="s">
        <v>4563</v>
      </c>
      <c r="I33" s="3187" t="s">
        <v>4564</v>
      </c>
      <c r="J33" s="3168" t="s">
        <v>4565</v>
      </c>
      <c r="K33" s="3169" t="s">
        <v>4566</v>
      </c>
      <c r="L33" s="3170" t="s">
        <v>4482</v>
      </c>
      <c r="U33" s="2243"/>
      <c r="V33" s="2243"/>
      <c r="W33" s="197">
        <v>1</v>
      </c>
      <c r="X33" s="2254"/>
      <c r="Y33" s="2254"/>
    </row>
    <row r="34" spans="2:25" ht="35.25" customHeight="1">
      <c r="C34" s="3707" t="s">
        <v>4567</v>
      </c>
      <c r="D34" s="3675"/>
      <c r="E34" s="3675"/>
      <c r="F34" s="3675"/>
      <c r="G34" s="3675"/>
      <c r="H34" s="3675"/>
      <c r="I34" s="3675"/>
      <c r="J34" s="3675"/>
      <c r="K34" s="3675"/>
      <c r="L34" s="3675"/>
      <c r="U34" s="2243"/>
      <c r="V34" s="2243"/>
      <c r="W34" s="197">
        <v>1</v>
      </c>
      <c r="X34" s="2254"/>
      <c r="Y34" s="2254"/>
    </row>
    <row r="35" spans="2:25" ht="35.25" customHeight="1">
      <c r="C35" s="3703" t="s">
        <v>4568</v>
      </c>
      <c r="D35" s="3675"/>
      <c r="E35" s="3675"/>
      <c r="F35" s="3675"/>
      <c r="G35" s="3675"/>
      <c r="H35" s="3675"/>
      <c r="I35" s="3675"/>
      <c r="J35" s="3675"/>
      <c r="K35" s="3675"/>
      <c r="L35" s="3675"/>
      <c r="U35" s="2344"/>
      <c r="V35" s="2344"/>
      <c r="W35" s="197">
        <v>1</v>
      </c>
      <c r="X35" s="2254"/>
      <c r="Y35" s="2254"/>
    </row>
    <row r="36" spans="2:25" ht="35.25" customHeight="1">
      <c r="C36" s="3698" t="s">
        <v>4569</v>
      </c>
      <c r="D36" s="3675"/>
      <c r="E36" s="3675"/>
      <c r="F36" s="3675"/>
      <c r="G36" s="3675"/>
      <c r="H36" s="3675"/>
      <c r="I36" s="3675"/>
      <c r="J36" s="3675"/>
      <c r="K36" s="3675"/>
      <c r="L36" s="3675"/>
      <c r="U36" s="2345"/>
      <c r="V36" s="2345"/>
      <c r="W36" s="197">
        <v>1</v>
      </c>
      <c r="X36" s="2254"/>
      <c r="Y36" s="2254"/>
    </row>
    <row r="37" spans="2:25" ht="35.25" customHeight="1">
      <c r="C37" s="3188" t="s">
        <v>4496</v>
      </c>
      <c r="D37" s="3188" t="s">
        <v>4097</v>
      </c>
      <c r="E37" s="3188" t="s">
        <v>4495</v>
      </c>
      <c r="F37" s="3188" t="s">
        <v>4494</v>
      </c>
      <c r="G37" s="3188" t="s">
        <v>4493</v>
      </c>
      <c r="H37" s="3188" t="s">
        <v>4570</v>
      </c>
      <c r="I37" s="3188" t="s">
        <v>17</v>
      </c>
      <c r="J37" s="3188" t="s">
        <v>4491</v>
      </c>
      <c r="K37" s="3188" t="s">
        <v>4490</v>
      </c>
      <c r="L37" s="3188" t="s">
        <v>4489</v>
      </c>
      <c r="U37" s="2345"/>
      <c r="V37" s="2345"/>
      <c r="W37" s="197">
        <v>1</v>
      </c>
      <c r="X37" s="2254"/>
      <c r="Y37" s="2254"/>
    </row>
    <row r="38" spans="2:25" ht="35.25" customHeight="1">
      <c r="C38" s="3172" t="s">
        <v>4487</v>
      </c>
      <c r="D38" s="3172" t="s">
        <v>4486</v>
      </c>
      <c r="E38" s="3172" t="s">
        <v>4571</v>
      </c>
      <c r="F38" s="3173" t="s">
        <v>4471</v>
      </c>
      <c r="G38" s="3173" t="s">
        <v>4484</v>
      </c>
      <c r="H38" s="3173" t="s">
        <v>4572</v>
      </c>
      <c r="I38" s="3172" t="s">
        <v>4572</v>
      </c>
      <c r="J38" s="3172" t="s">
        <v>4573</v>
      </c>
      <c r="K38" s="3172" t="s">
        <v>4482</v>
      </c>
      <c r="L38" s="3172" t="s">
        <v>4481</v>
      </c>
      <c r="U38" s="2345"/>
      <c r="V38" s="2345"/>
      <c r="W38" s="197">
        <v>1</v>
      </c>
      <c r="X38" s="2254"/>
      <c r="Y38" s="2254"/>
    </row>
    <row r="39" spans="2:25" ht="35.25" customHeight="1" thickBot="1">
      <c r="C39" s="3189" t="s">
        <v>4574</v>
      </c>
      <c r="D39" s="3189" t="s">
        <v>4486</v>
      </c>
      <c r="E39" s="3189" t="s">
        <v>4575</v>
      </c>
      <c r="F39" s="3190" t="s">
        <v>4467</v>
      </c>
      <c r="G39" s="3190" t="s">
        <v>4484</v>
      </c>
      <c r="H39" s="3190" t="s">
        <v>4576</v>
      </c>
      <c r="I39" s="3189" t="s">
        <v>4572</v>
      </c>
      <c r="J39" s="3189" t="s">
        <v>4577</v>
      </c>
      <c r="K39" s="3189" t="s">
        <v>4578</v>
      </c>
      <c r="L39" s="3189" t="s">
        <v>4579</v>
      </c>
      <c r="U39" s="2345"/>
      <c r="V39" s="2345"/>
      <c r="W39" s="197">
        <v>1</v>
      </c>
      <c r="X39" s="2254"/>
      <c r="Y39" s="2254"/>
    </row>
    <row r="40" spans="2:25" ht="35.25" customHeight="1">
      <c r="C40" s="3191"/>
      <c r="D40" s="3191"/>
      <c r="E40" s="3191"/>
      <c r="F40" s="3191"/>
      <c r="G40" s="3192"/>
      <c r="H40" s="3192"/>
      <c r="I40" s="3191"/>
      <c r="J40" s="3191" t="s">
        <v>4480</v>
      </c>
      <c r="K40" s="3192" t="s">
        <v>4580</v>
      </c>
      <c r="L40" s="3191"/>
      <c r="U40" s="2345"/>
      <c r="V40" s="2345"/>
      <c r="W40" s="197">
        <v>1</v>
      </c>
      <c r="X40" s="2254"/>
      <c r="Y40" s="2254"/>
    </row>
    <row r="41" spans="2:25" ht="35.25" customHeight="1">
      <c r="U41" s="2345"/>
      <c r="V41" s="2345"/>
      <c r="W41" s="197">
        <v>1</v>
      </c>
      <c r="X41" s="2254"/>
      <c r="Y41" s="2254"/>
    </row>
    <row r="42" spans="2:25" ht="35.25" customHeight="1">
      <c r="C42" s="3699" t="s">
        <v>4581</v>
      </c>
      <c r="D42" s="3675"/>
      <c r="E42" s="3675"/>
      <c r="F42" s="3675"/>
      <c r="G42" s="3675"/>
      <c r="H42" s="3675"/>
      <c r="I42" s="3675"/>
      <c r="J42" s="3675"/>
      <c r="K42" s="3675"/>
      <c r="L42" s="3675"/>
      <c r="U42" s="2345"/>
      <c r="V42" s="2345"/>
      <c r="W42" s="197">
        <v>1</v>
      </c>
      <c r="X42" s="2254"/>
      <c r="Y42" s="2254"/>
    </row>
    <row r="43" spans="2:25" ht="35.25" customHeight="1">
      <c r="C43" s="3178" t="s">
        <v>4506</v>
      </c>
      <c r="D43" s="3678" t="s">
        <v>4504</v>
      </c>
      <c r="E43" s="3675"/>
      <c r="F43" s="3675"/>
      <c r="G43" s="3675"/>
      <c r="H43" s="3700" t="s">
        <v>4582</v>
      </c>
      <c r="I43" s="3675"/>
      <c r="J43" s="3675"/>
      <c r="K43" s="3675"/>
      <c r="L43" s="3675"/>
      <c r="U43" s="2345"/>
      <c r="V43" s="2345"/>
      <c r="W43" s="197">
        <v>1</v>
      </c>
      <c r="X43" s="2254"/>
      <c r="Y43" s="2254"/>
    </row>
    <row r="44" spans="2:25" ht="35.25" customHeight="1">
      <c r="C44" s="3178" t="s">
        <v>4583</v>
      </c>
      <c r="D44" s="3678" t="s">
        <v>4504</v>
      </c>
      <c r="E44" s="3675"/>
      <c r="F44" s="3675"/>
      <c r="G44" s="3675"/>
      <c r="H44" s="3700" t="s">
        <v>4582</v>
      </c>
      <c r="I44" s="3675"/>
      <c r="J44" s="3675"/>
      <c r="K44" s="3675"/>
      <c r="L44" s="3675"/>
      <c r="U44" s="2345"/>
      <c r="V44" s="2345"/>
      <c r="W44" s="197">
        <v>1</v>
      </c>
      <c r="X44" s="2254"/>
      <c r="Y44" s="2254"/>
    </row>
    <row r="45" spans="2:25" ht="35.25" customHeight="1">
      <c r="C45" s="3178" t="s">
        <v>4501</v>
      </c>
      <c r="D45" s="3678" t="s">
        <v>4504</v>
      </c>
      <c r="E45" s="3675"/>
      <c r="F45" s="3675"/>
      <c r="G45" s="3675"/>
      <c r="H45" s="3700" t="s">
        <v>4582</v>
      </c>
      <c r="I45" s="3675"/>
      <c r="J45" s="3675"/>
      <c r="K45" s="3675"/>
      <c r="L45" s="3675"/>
      <c r="U45" s="2345"/>
      <c r="V45" s="2345"/>
      <c r="W45" s="197">
        <v>1</v>
      </c>
      <c r="X45" s="2254"/>
      <c r="Y45" s="2254"/>
    </row>
    <row r="46" spans="2:25" ht="35.25" customHeight="1">
      <c r="C46" s="3701" t="s">
        <v>4584</v>
      </c>
      <c r="D46" s="3675"/>
      <c r="E46" s="3675"/>
      <c r="F46" s="3702" t="s">
        <v>4585</v>
      </c>
      <c r="G46" s="3675"/>
      <c r="H46" s="3170" t="s">
        <v>4482</v>
      </c>
      <c r="I46" s="3179" t="s">
        <v>4586</v>
      </c>
      <c r="J46" s="3180" t="s">
        <v>4587</v>
      </c>
      <c r="K46" s="3181" t="s">
        <v>4588</v>
      </c>
      <c r="U46" s="2345"/>
      <c r="V46" s="2345"/>
      <c r="W46" s="197">
        <v>1</v>
      </c>
      <c r="X46" s="2254"/>
      <c r="Y46" s="2254"/>
    </row>
    <row r="47" spans="2:25" ht="35.25" customHeight="1">
      <c r="U47" s="2345"/>
      <c r="V47" s="2345"/>
      <c r="W47" s="197">
        <v>1</v>
      </c>
      <c r="X47" s="2254"/>
      <c r="Y47" s="2254"/>
    </row>
    <row r="48" spans="2:25" ht="35.25" customHeight="1">
      <c r="C48" s="3682" t="s">
        <v>4589</v>
      </c>
      <c r="D48" s="3675"/>
      <c r="E48" s="3675"/>
      <c r="F48" s="3675"/>
      <c r="G48" s="3675"/>
      <c r="H48" s="3675"/>
      <c r="I48" s="3675"/>
      <c r="J48" s="3675"/>
      <c r="K48" s="3675"/>
      <c r="L48" s="3675"/>
      <c r="U48" s="2345"/>
      <c r="V48" s="2345"/>
      <c r="W48" s="197">
        <v>1</v>
      </c>
      <c r="X48" s="2254"/>
      <c r="Y48" s="2254"/>
    </row>
    <row r="49" spans="2:25" ht="35.25" customHeight="1">
      <c r="C49" s="3675"/>
      <c r="D49" s="3675"/>
      <c r="E49" s="3675"/>
      <c r="F49" s="3675"/>
      <c r="G49" s="3675"/>
      <c r="H49" s="3675"/>
      <c r="I49" s="3675"/>
      <c r="J49" s="3675"/>
      <c r="K49" s="3675"/>
      <c r="L49" s="3675"/>
      <c r="U49" s="2345"/>
      <c r="V49" s="2345"/>
      <c r="W49" s="197">
        <v>1</v>
      </c>
      <c r="X49" s="2254"/>
      <c r="Y49" s="2254"/>
    </row>
    <row r="50" spans="2:25" ht="35.25" customHeight="1">
      <c r="U50" s="2345"/>
      <c r="V50" s="2345"/>
      <c r="W50" s="197">
        <v>1</v>
      </c>
    </row>
    <row r="51" spans="2:25" ht="35.25" customHeight="1">
      <c r="C51" s="3674" t="s">
        <v>4590</v>
      </c>
      <c r="D51" s="3675"/>
      <c r="E51" s="3675"/>
      <c r="F51" s="3675"/>
      <c r="G51" s="3675"/>
      <c r="H51" s="3675"/>
      <c r="I51" s="3675"/>
      <c r="J51" s="3675"/>
      <c r="K51" s="3675"/>
      <c r="L51" s="3675"/>
      <c r="U51" s="2345"/>
      <c r="V51" s="2345"/>
      <c r="W51" s="197">
        <v>1</v>
      </c>
    </row>
    <row r="52" spans="2:25" ht="35.25" customHeight="1">
      <c r="C52" s="3675"/>
      <c r="D52" s="3675"/>
      <c r="E52" s="3675"/>
      <c r="F52" s="3675"/>
      <c r="G52" s="3675"/>
      <c r="H52" s="3675"/>
      <c r="I52" s="3675"/>
      <c r="J52" s="3675"/>
      <c r="K52" s="3675"/>
      <c r="L52" s="3675"/>
      <c r="U52" s="2345"/>
      <c r="V52" s="2345"/>
      <c r="W52" s="197">
        <v>1</v>
      </c>
    </row>
    <row r="53" spans="2:25" ht="35.25" customHeight="1">
      <c r="U53" s="2345"/>
      <c r="V53" s="2345"/>
      <c r="W53" s="197">
        <v>1</v>
      </c>
    </row>
    <row r="54" spans="2:25" ht="35.25" customHeight="1" thickBot="1">
      <c r="B54" s="3159"/>
      <c r="C54" s="3159"/>
      <c r="D54" s="3159"/>
      <c r="E54" s="3159"/>
      <c r="F54" s="3159"/>
      <c r="G54" s="3159"/>
      <c r="H54" s="3159"/>
      <c r="I54" s="3159"/>
      <c r="J54" s="3159"/>
      <c r="K54" s="3159"/>
      <c r="L54" s="3159"/>
      <c r="U54" s="2345"/>
      <c r="V54" s="2345"/>
      <c r="W54" s="197">
        <v>1</v>
      </c>
    </row>
    <row r="55" spans="2:25" ht="35.25" customHeight="1">
      <c r="U55" s="2345"/>
      <c r="V55" s="2345"/>
      <c r="W55" s="197">
        <v>1</v>
      </c>
    </row>
    <row r="56" spans="2:25" ht="35.25" customHeight="1">
      <c r="B56" s="3160" t="s">
        <v>4517</v>
      </c>
      <c r="C56" s="3193" t="s">
        <v>4556</v>
      </c>
      <c r="D56" s="3194" t="s">
        <v>4555</v>
      </c>
      <c r="E56" s="3195" t="s">
        <v>4554</v>
      </c>
      <c r="F56" s="3196" t="s">
        <v>4553</v>
      </c>
      <c r="G56" s="3165" t="s">
        <v>4562</v>
      </c>
      <c r="H56" s="3197" t="s">
        <v>4563</v>
      </c>
      <c r="I56" s="3198" t="s">
        <v>4564</v>
      </c>
      <c r="J56" s="3168" t="s">
        <v>4565</v>
      </c>
      <c r="K56" s="3169" t="s">
        <v>4566</v>
      </c>
      <c r="L56" s="3170" t="s">
        <v>4482</v>
      </c>
      <c r="U56" s="2345"/>
      <c r="V56" s="2345"/>
      <c r="W56" s="197">
        <v>1</v>
      </c>
    </row>
    <row r="57" spans="2:25" ht="35.25" customHeight="1">
      <c r="C57" s="3694" t="s">
        <v>4567</v>
      </c>
      <c r="D57" s="3675"/>
      <c r="E57" s="3675"/>
      <c r="F57" s="3675"/>
      <c r="G57" s="3675"/>
      <c r="H57" s="3675"/>
      <c r="I57" s="3675"/>
      <c r="J57" s="3675"/>
      <c r="K57" s="3675"/>
      <c r="L57" s="3675"/>
      <c r="U57" s="2345"/>
      <c r="V57" s="2345"/>
      <c r="W57" s="197">
        <v>1</v>
      </c>
    </row>
    <row r="58" spans="2:25" ht="35.25" customHeight="1">
      <c r="C58" s="3695" t="s">
        <v>4568</v>
      </c>
      <c r="D58" s="3675"/>
      <c r="E58" s="3675"/>
      <c r="F58" s="3675"/>
      <c r="G58" s="3675"/>
      <c r="H58" s="3675"/>
      <c r="I58" s="3675"/>
      <c r="J58" s="3675"/>
      <c r="K58" s="3675"/>
      <c r="L58" s="3675"/>
      <c r="U58" s="2345"/>
      <c r="V58" s="2345"/>
      <c r="W58" s="197">
        <v>1</v>
      </c>
    </row>
    <row r="59" spans="2:25" ht="35.25" customHeight="1">
      <c r="C59" s="3696" t="s">
        <v>4569</v>
      </c>
      <c r="D59" s="3675"/>
      <c r="E59" s="3675"/>
      <c r="F59" s="3675"/>
      <c r="G59" s="3675"/>
      <c r="H59" s="3675"/>
      <c r="I59" s="3675"/>
      <c r="J59" s="3675"/>
      <c r="K59" s="3675"/>
      <c r="L59" s="3675"/>
      <c r="U59" s="2345"/>
      <c r="V59" s="2345"/>
      <c r="W59" s="197">
        <v>1</v>
      </c>
    </row>
    <row r="60" spans="2:25" ht="35.25" customHeight="1">
      <c r="C60" s="3199" t="s">
        <v>4496</v>
      </c>
      <c r="D60" s="3199" t="s">
        <v>4097</v>
      </c>
      <c r="E60" s="3199" t="s">
        <v>4495</v>
      </c>
      <c r="F60" s="3199" t="s">
        <v>4494</v>
      </c>
      <c r="G60" s="3199" t="s">
        <v>4493</v>
      </c>
      <c r="H60" s="3199" t="s">
        <v>4570</v>
      </c>
      <c r="I60" s="3199" t="s">
        <v>17</v>
      </c>
      <c r="J60" s="3199" t="s">
        <v>4491</v>
      </c>
      <c r="K60" s="3199" t="s">
        <v>4490</v>
      </c>
      <c r="L60" s="3199" t="s">
        <v>4489</v>
      </c>
      <c r="U60" s="2345"/>
      <c r="V60" s="2345"/>
      <c r="W60" s="197">
        <v>1</v>
      </c>
    </row>
    <row r="61" spans="2:25" ht="35.25" customHeight="1">
      <c r="C61" s="3172" t="s">
        <v>4487</v>
      </c>
      <c r="D61" s="3172" t="s">
        <v>4486</v>
      </c>
      <c r="E61" s="3172" t="s">
        <v>4571</v>
      </c>
      <c r="F61" s="3173" t="s">
        <v>4471</v>
      </c>
      <c r="G61" s="3173" t="s">
        <v>4484</v>
      </c>
      <c r="H61" s="3173" t="s">
        <v>4572</v>
      </c>
      <c r="I61" s="3172" t="s">
        <v>4572</v>
      </c>
      <c r="J61" s="3172" t="s">
        <v>4573</v>
      </c>
      <c r="K61" s="3172" t="s">
        <v>4482</v>
      </c>
      <c r="L61" s="3172" t="s">
        <v>4481</v>
      </c>
      <c r="U61" s="2345"/>
      <c r="V61" s="2345"/>
      <c r="W61" s="197">
        <v>1</v>
      </c>
    </row>
    <row r="62" spans="2:25" ht="35.25" customHeight="1" thickBot="1">
      <c r="C62" s="3200" t="s">
        <v>4574</v>
      </c>
      <c r="D62" s="3200" t="s">
        <v>4486</v>
      </c>
      <c r="E62" s="3200" t="s">
        <v>4575</v>
      </c>
      <c r="F62" s="3201" t="s">
        <v>4467</v>
      </c>
      <c r="G62" s="3201" t="s">
        <v>4484</v>
      </c>
      <c r="H62" s="3201" t="s">
        <v>4576</v>
      </c>
      <c r="I62" s="3200" t="s">
        <v>4572</v>
      </c>
      <c r="J62" s="3200" t="s">
        <v>4577</v>
      </c>
      <c r="K62" s="3200" t="s">
        <v>4578</v>
      </c>
      <c r="L62" s="3200" t="s">
        <v>4579</v>
      </c>
      <c r="U62" s="2345"/>
      <c r="V62" s="2345"/>
      <c r="W62" s="197">
        <v>1</v>
      </c>
    </row>
    <row r="63" spans="2:25" ht="35.25" customHeight="1">
      <c r="C63" s="3202"/>
      <c r="D63" s="3202"/>
      <c r="E63" s="3202"/>
      <c r="F63" s="3202"/>
      <c r="G63" s="3203"/>
      <c r="H63" s="3203"/>
      <c r="I63" s="3202"/>
      <c r="J63" s="3202" t="s">
        <v>4480</v>
      </c>
      <c r="K63" s="3203" t="s">
        <v>4580</v>
      </c>
      <c r="L63" s="3202"/>
      <c r="U63" s="2345"/>
      <c r="V63" s="2345"/>
      <c r="W63" s="197">
        <v>1</v>
      </c>
    </row>
    <row r="64" spans="2:25" ht="35.25" customHeight="1">
      <c r="U64" s="2345"/>
      <c r="V64" s="2345"/>
      <c r="W64" s="197">
        <v>1</v>
      </c>
    </row>
    <row r="65" spans="2:23" ht="35.25" customHeight="1">
      <c r="C65" s="3697" t="s">
        <v>4581</v>
      </c>
      <c r="D65" s="3675"/>
      <c r="E65" s="3675"/>
      <c r="F65" s="3675"/>
      <c r="G65" s="3675"/>
      <c r="H65" s="3675"/>
      <c r="I65" s="3675"/>
      <c r="J65" s="3675"/>
      <c r="K65" s="3675"/>
      <c r="L65" s="3675"/>
      <c r="U65" s="2345"/>
      <c r="V65" s="2345"/>
      <c r="W65" s="197">
        <v>1</v>
      </c>
    </row>
    <row r="66" spans="2:23" ht="35.25" customHeight="1">
      <c r="C66" s="3178" t="s">
        <v>4506</v>
      </c>
      <c r="D66" s="3678" t="s">
        <v>4504</v>
      </c>
      <c r="E66" s="3675"/>
      <c r="F66" s="3675"/>
      <c r="G66" s="3675"/>
      <c r="H66" s="3688" t="s">
        <v>4582</v>
      </c>
      <c r="I66" s="3675"/>
      <c r="J66" s="3675"/>
      <c r="K66" s="3675"/>
      <c r="L66" s="3675"/>
      <c r="U66" s="2345"/>
      <c r="V66" s="2345"/>
      <c r="W66" s="197">
        <v>1</v>
      </c>
    </row>
    <row r="67" spans="2:23" ht="35.25" customHeight="1">
      <c r="C67" s="3178" t="s">
        <v>4583</v>
      </c>
      <c r="D67" s="3678" t="s">
        <v>4504</v>
      </c>
      <c r="E67" s="3675"/>
      <c r="F67" s="3675"/>
      <c r="G67" s="3675"/>
      <c r="H67" s="3688" t="s">
        <v>4582</v>
      </c>
      <c r="I67" s="3675"/>
      <c r="J67" s="3675"/>
      <c r="K67" s="3675"/>
      <c r="L67" s="3675"/>
      <c r="U67" s="2345"/>
      <c r="V67" s="2345"/>
      <c r="W67" s="197">
        <v>1</v>
      </c>
    </row>
    <row r="68" spans="2:23" ht="35.25" customHeight="1">
      <c r="C68" s="3178" t="s">
        <v>4501</v>
      </c>
      <c r="D68" s="3678" t="s">
        <v>4504</v>
      </c>
      <c r="E68" s="3675"/>
      <c r="F68" s="3675"/>
      <c r="G68" s="3675"/>
      <c r="H68" s="3688" t="s">
        <v>4582</v>
      </c>
      <c r="I68" s="3675"/>
      <c r="J68" s="3675"/>
      <c r="K68" s="3675"/>
      <c r="L68" s="3675"/>
      <c r="U68" s="2345"/>
      <c r="V68" s="2345"/>
      <c r="W68" s="197">
        <v>1</v>
      </c>
    </row>
    <row r="69" spans="2:23" ht="35.25" customHeight="1">
      <c r="C69" s="3689" t="s">
        <v>4584</v>
      </c>
      <c r="D69" s="3675"/>
      <c r="E69" s="3675"/>
      <c r="F69" s="3690" t="s">
        <v>4585</v>
      </c>
      <c r="G69" s="3675"/>
      <c r="H69" s="3170" t="s">
        <v>4482</v>
      </c>
      <c r="I69" s="3179" t="s">
        <v>4586</v>
      </c>
      <c r="J69" s="3180" t="s">
        <v>4587</v>
      </c>
      <c r="K69" s="3181" t="s">
        <v>4588</v>
      </c>
      <c r="U69" s="2345"/>
      <c r="V69" s="2345"/>
      <c r="W69" s="197">
        <v>1</v>
      </c>
    </row>
    <row r="70" spans="2:23" ht="35.25" customHeight="1">
      <c r="U70" s="2345"/>
      <c r="V70" s="2345"/>
      <c r="W70" s="197">
        <v>1</v>
      </c>
    </row>
    <row r="71" spans="2:23" ht="35.25" customHeight="1">
      <c r="C71" s="3682" t="s">
        <v>4589</v>
      </c>
      <c r="D71" s="3675"/>
      <c r="E71" s="3675"/>
      <c r="F71" s="3675"/>
      <c r="G71" s="3675"/>
      <c r="H71" s="3675"/>
      <c r="I71" s="3675"/>
      <c r="J71" s="3675"/>
      <c r="K71" s="3675"/>
      <c r="L71" s="3675"/>
      <c r="U71" s="2345"/>
      <c r="V71" s="2345"/>
      <c r="W71" s="197">
        <v>1</v>
      </c>
    </row>
    <row r="72" spans="2:23" ht="35.25" customHeight="1">
      <c r="C72" s="3675"/>
      <c r="D72" s="3675"/>
      <c r="E72" s="3675"/>
      <c r="F72" s="3675"/>
      <c r="G72" s="3675"/>
      <c r="H72" s="3675"/>
      <c r="I72" s="3675"/>
      <c r="J72" s="3675"/>
      <c r="K72" s="3675"/>
      <c r="L72" s="3675"/>
      <c r="U72" s="2345"/>
      <c r="V72" s="2345"/>
      <c r="W72" s="197">
        <v>1</v>
      </c>
    </row>
    <row r="73" spans="2:23" ht="35.25" customHeight="1">
      <c r="U73" s="2345"/>
      <c r="V73" s="2345"/>
      <c r="W73" s="197">
        <v>1</v>
      </c>
    </row>
    <row r="74" spans="2:23" ht="35.25" customHeight="1">
      <c r="C74" s="3674" t="s">
        <v>4590</v>
      </c>
      <c r="D74" s="3675"/>
      <c r="E74" s="3675"/>
      <c r="F74" s="3675"/>
      <c r="G74" s="3675"/>
      <c r="H74" s="3675"/>
      <c r="I74" s="3675"/>
      <c r="J74" s="3675"/>
      <c r="K74" s="3675"/>
      <c r="L74" s="3675"/>
      <c r="U74" s="2345"/>
      <c r="V74" s="2345"/>
      <c r="W74" s="197">
        <v>1</v>
      </c>
    </row>
    <row r="75" spans="2:23" ht="35.25" customHeight="1">
      <c r="C75" s="3675"/>
      <c r="D75" s="3675"/>
      <c r="E75" s="3675"/>
      <c r="F75" s="3675"/>
      <c r="G75" s="3675"/>
      <c r="H75" s="3675"/>
      <c r="I75" s="3675"/>
      <c r="J75" s="3675"/>
      <c r="K75" s="3675"/>
      <c r="L75" s="3675"/>
      <c r="U75" s="2345"/>
      <c r="V75" s="2345"/>
      <c r="W75" s="197">
        <v>1</v>
      </c>
    </row>
    <row r="76" spans="2:23" ht="35.25" customHeight="1">
      <c r="U76" s="2345"/>
      <c r="V76" s="2345"/>
      <c r="W76" s="197">
        <v>1</v>
      </c>
    </row>
    <row r="77" spans="2:23" ht="35.25" customHeight="1" thickBot="1">
      <c r="B77" s="3159"/>
      <c r="C77" s="3159"/>
      <c r="D77" s="3159"/>
      <c r="E77" s="3159"/>
      <c r="F77" s="3159"/>
      <c r="G77" s="3159"/>
      <c r="H77" s="3159"/>
      <c r="I77" s="3159"/>
      <c r="J77" s="3159"/>
      <c r="K77" s="3159"/>
      <c r="L77" s="3159"/>
      <c r="U77" s="2345"/>
      <c r="V77" s="2345"/>
      <c r="W77" s="197">
        <v>1</v>
      </c>
    </row>
    <row r="78" spans="2:23" ht="35.25" customHeight="1">
      <c r="U78" s="2345"/>
      <c r="V78" s="2345"/>
      <c r="W78" s="197">
        <v>1</v>
      </c>
    </row>
    <row r="79" spans="2:23" ht="35.25" customHeight="1">
      <c r="B79" s="3160" t="s">
        <v>4516</v>
      </c>
      <c r="C79" s="3204" t="s">
        <v>4556</v>
      </c>
      <c r="D79" s="3205" t="s">
        <v>4555</v>
      </c>
      <c r="E79" s="3206" t="s">
        <v>4554</v>
      </c>
      <c r="F79" s="3207" t="s">
        <v>4553</v>
      </c>
      <c r="G79" s="3165" t="s">
        <v>4562</v>
      </c>
      <c r="H79" s="3208" t="s">
        <v>4563</v>
      </c>
      <c r="I79" s="3209" t="s">
        <v>4564</v>
      </c>
      <c r="J79" s="3168" t="s">
        <v>4565</v>
      </c>
      <c r="K79" s="3169" t="s">
        <v>4566</v>
      </c>
      <c r="L79" s="3170" t="s">
        <v>4482</v>
      </c>
      <c r="U79" s="2345"/>
      <c r="V79" s="2345"/>
      <c r="W79" s="197">
        <v>1</v>
      </c>
    </row>
    <row r="80" spans="2:23" ht="35.25" customHeight="1">
      <c r="C80" s="3691" t="s">
        <v>4567</v>
      </c>
      <c r="D80" s="3675"/>
      <c r="E80" s="3675"/>
      <c r="F80" s="3675"/>
      <c r="G80" s="3675"/>
      <c r="H80" s="3675"/>
      <c r="I80" s="3675"/>
      <c r="J80" s="3675"/>
      <c r="K80" s="3675"/>
      <c r="L80" s="3675"/>
      <c r="U80" s="2345"/>
      <c r="V80" s="2345"/>
      <c r="W80" s="197">
        <v>1</v>
      </c>
    </row>
    <row r="81" spans="3:23" ht="35.25" customHeight="1">
      <c r="C81" s="3692" t="s">
        <v>4568</v>
      </c>
      <c r="D81" s="3675"/>
      <c r="E81" s="3675"/>
      <c r="F81" s="3675"/>
      <c r="G81" s="3675"/>
      <c r="H81" s="3675"/>
      <c r="I81" s="3675"/>
      <c r="J81" s="3675"/>
      <c r="K81" s="3675"/>
      <c r="L81" s="3675"/>
      <c r="U81" s="2345"/>
      <c r="V81" s="2345"/>
      <c r="W81" s="197">
        <v>1</v>
      </c>
    </row>
    <row r="82" spans="3:23" ht="35.25" customHeight="1">
      <c r="C82" s="3693" t="s">
        <v>4569</v>
      </c>
      <c r="D82" s="3675"/>
      <c r="E82" s="3675"/>
      <c r="F82" s="3675"/>
      <c r="G82" s="3675"/>
      <c r="H82" s="3675"/>
      <c r="I82" s="3675"/>
      <c r="J82" s="3675"/>
      <c r="K82" s="3675"/>
      <c r="L82" s="3675"/>
      <c r="U82" s="2345"/>
      <c r="V82" s="2345"/>
      <c r="W82" s="197">
        <v>1</v>
      </c>
    </row>
    <row r="83" spans="3:23" ht="35.25" customHeight="1">
      <c r="C83" s="3210" t="s">
        <v>4496</v>
      </c>
      <c r="D83" s="3210" t="s">
        <v>4097</v>
      </c>
      <c r="E83" s="3210" t="s">
        <v>4495</v>
      </c>
      <c r="F83" s="3210" t="s">
        <v>4494</v>
      </c>
      <c r="G83" s="3210" t="s">
        <v>4493</v>
      </c>
      <c r="H83" s="3210" t="s">
        <v>4570</v>
      </c>
      <c r="I83" s="3210" t="s">
        <v>17</v>
      </c>
      <c r="J83" s="3210" t="s">
        <v>4491</v>
      </c>
      <c r="K83" s="3210" t="s">
        <v>4490</v>
      </c>
      <c r="L83" s="3210" t="s">
        <v>4489</v>
      </c>
      <c r="U83" s="2345"/>
      <c r="V83" s="2345"/>
      <c r="W83" s="197">
        <v>1</v>
      </c>
    </row>
    <row r="84" spans="3:23" ht="35.25" customHeight="1">
      <c r="C84" s="3172" t="s">
        <v>4487</v>
      </c>
      <c r="D84" s="3172" t="s">
        <v>4486</v>
      </c>
      <c r="E84" s="3172" t="s">
        <v>4571</v>
      </c>
      <c r="F84" s="3173" t="s">
        <v>4471</v>
      </c>
      <c r="G84" s="3173" t="s">
        <v>4484</v>
      </c>
      <c r="H84" s="3173" t="s">
        <v>4572</v>
      </c>
      <c r="I84" s="3172" t="s">
        <v>4572</v>
      </c>
      <c r="J84" s="3172" t="s">
        <v>4573</v>
      </c>
      <c r="K84" s="3172" t="s">
        <v>4482</v>
      </c>
      <c r="L84" s="3172" t="s">
        <v>4481</v>
      </c>
      <c r="U84" s="2345"/>
      <c r="V84" s="2345"/>
      <c r="W84" s="197">
        <v>1</v>
      </c>
    </row>
    <row r="85" spans="3:23" ht="35.25" customHeight="1" thickBot="1">
      <c r="C85" s="3211" t="s">
        <v>4574</v>
      </c>
      <c r="D85" s="3211" t="s">
        <v>4486</v>
      </c>
      <c r="E85" s="3211" t="s">
        <v>4575</v>
      </c>
      <c r="F85" s="3212" t="s">
        <v>4467</v>
      </c>
      <c r="G85" s="3212" t="s">
        <v>4484</v>
      </c>
      <c r="H85" s="3212" t="s">
        <v>4576</v>
      </c>
      <c r="I85" s="3211" t="s">
        <v>4572</v>
      </c>
      <c r="J85" s="3211" t="s">
        <v>4577</v>
      </c>
      <c r="K85" s="3211" t="s">
        <v>4578</v>
      </c>
      <c r="L85" s="3211" t="s">
        <v>4579</v>
      </c>
      <c r="U85" s="2345"/>
      <c r="V85" s="2345"/>
      <c r="W85" s="197">
        <v>1</v>
      </c>
    </row>
    <row r="86" spans="3:23" ht="35.25" customHeight="1">
      <c r="C86" s="3213"/>
      <c r="D86" s="3213"/>
      <c r="E86" s="3213"/>
      <c r="F86" s="3213"/>
      <c r="G86" s="3214"/>
      <c r="H86" s="3214"/>
      <c r="I86" s="3213"/>
      <c r="J86" s="3213" t="s">
        <v>4480</v>
      </c>
      <c r="K86" s="3214" t="s">
        <v>4580</v>
      </c>
      <c r="L86" s="3213"/>
      <c r="U86" s="2345"/>
      <c r="V86" s="2345"/>
      <c r="W86" s="197">
        <v>1</v>
      </c>
    </row>
    <row r="87" spans="3:23" ht="35.25" customHeight="1">
      <c r="U87" s="2345"/>
      <c r="V87" s="2345"/>
      <c r="W87" s="197">
        <v>1</v>
      </c>
    </row>
    <row r="88" spans="3:23" ht="35.25" customHeight="1">
      <c r="C88" s="3687" t="s">
        <v>4581</v>
      </c>
      <c r="D88" s="3675"/>
      <c r="E88" s="3675"/>
      <c r="F88" s="3675"/>
      <c r="G88" s="3675"/>
      <c r="H88" s="3675"/>
      <c r="I88" s="3675"/>
      <c r="J88" s="3675"/>
      <c r="K88" s="3675"/>
      <c r="L88" s="3675"/>
      <c r="U88" s="2345"/>
      <c r="V88" s="2345"/>
      <c r="W88" s="197">
        <v>1</v>
      </c>
    </row>
    <row r="89" spans="3:23" ht="35.25" customHeight="1">
      <c r="C89" s="3178" t="s">
        <v>4506</v>
      </c>
      <c r="D89" s="3678" t="s">
        <v>4504</v>
      </c>
      <c r="E89" s="3675"/>
      <c r="F89" s="3675"/>
      <c r="G89" s="3675"/>
      <c r="H89" s="3684" t="s">
        <v>4582</v>
      </c>
      <c r="I89" s="3675"/>
      <c r="J89" s="3675"/>
      <c r="K89" s="3675"/>
      <c r="L89" s="3675"/>
      <c r="U89" s="2345"/>
      <c r="V89" s="2345"/>
      <c r="W89" s="197">
        <v>1</v>
      </c>
    </row>
    <row r="90" spans="3:23" ht="35.25" customHeight="1">
      <c r="C90" s="3178" t="s">
        <v>4583</v>
      </c>
      <c r="D90" s="3678" t="s">
        <v>4504</v>
      </c>
      <c r="E90" s="3675"/>
      <c r="F90" s="3675"/>
      <c r="G90" s="3675"/>
      <c r="H90" s="3684" t="s">
        <v>4582</v>
      </c>
      <c r="I90" s="3675"/>
      <c r="J90" s="3675"/>
      <c r="K90" s="3675"/>
      <c r="L90" s="3675"/>
      <c r="U90" s="2345"/>
      <c r="V90" s="2345"/>
      <c r="W90" s="197">
        <v>1</v>
      </c>
    </row>
    <row r="91" spans="3:23" ht="35.25" customHeight="1">
      <c r="C91" s="3178" t="s">
        <v>4501</v>
      </c>
      <c r="D91" s="3678" t="s">
        <v>4504</v>
      </c>
      <c r="E91" s="3675"/>
      <c r="F91" s="3675"/>
      <c r="G91" s="3675"/>
      <c r="H91" s="3684" t="s">
        <v>4582</v>
      </c>
      <c r="I91" s="3675"/>
      <c r="J91" s="3675"/>
      <c r="K91" s="3675"/>
      <c r="L91" s="3675"/>
      <c r="U91" s="2345"/>
      <c r="V91" s="2345"/>
      <c r="W91" s="197">
        <v>1</v>
      </c>
    </row>
    <row r="92" spans="3:23" ht="35.25" customHeight="1">
      <c r="C92" s="3680" t="s">
        <v>4584</v>
      </c>
      <c r="D92" s="3675"/>
      <c r="E92" s="3675"/>
      <c r="F92" s="3685" t="s">
        <v>4585</v>
      </c>
      <c r="G92" s="3675"/>
      <c r="H92" s="3170" t="s">
        <v>4482</v>
      </c>
      <c r="I92" s="3179" t="s">
        <v>4586</v>
      </c>
      <c r="J92" s="3180" t="s">
        <v>4587</v>
      </c>
      <c r="K92" s="3181" t="s">
        <v>4588</v>
      </c>
      <c r="U92" s="2345"/>
      <c r="V92" s="2345"/>
      <c r="W92" s="197">
        <v>1</v>
      </c>
    </row>
    <row r="93" spans="3:23" ht="35.25" customHeight="1">
      <c r="U93" s="2345"/>
      <c r="V93" s="2345"/>
      <c r="W93" s="197">
        <v>1</v>
      </c>
    </row>
    <row r="94" spans="3:23" ht="35.25" customHeight="1">
      <c r="C94" s="3682" t="s">
        <v>4589</v>
      </c>
      <c r="D94" s="3675"/>
      <c r="E94" s="3675"/>
      <c r="F94" s="3675"/>
      <c r="G94" s="3675"/>
      <c r="H94" s="3675"/>
      <c r="I94" s="3675"/>
      <c r="J94" s="3675"/>
      <c r="K94" s="3675"/>
      <c r="L94" s="3675"/>
      <c r="U94" s="2345"/>
      <c r="V94" s="2345"/>
      <c r="W94" s="197">
        <v>1</v>
      </c>
    </row>
    <row r="95" spans="3:23" ht="35.25" customHeight="1">
      <c r="C95" s="3675"/>
      <c r="D95" s="3675"/>
      <c r="E95" s="3675"/>
      <c r="F95" s="3675"/>
      <c r="G95" s="3675"/>
      <c r="H95" s="3675"/>
      <c r="I95" s="3675"/>
      <c r="J95" s="3675"/>
      <c r="K95" s="3675"/>
      <c r="L95" s="3675"/>
      <c r="U95" s="2345"/>
      <c r="V95" s="2345"/>
      <c r="W95" s="197">
        <v>1</v>
      </c>
    </row>
    <row r="96" spans="3:23" ht="35.25" customHeight="1">
      <c r="U96" s="2345"/>
      <c r="V96" s="2345"/>
      <c r="W96" s="197">
        <v>1</v>
      </c>
    </row>
    <row r="97" spans="2:23" ht="35.25" customHeight="1">
      <c r="C97" s="3674" t="s">
        <v>4590</v>
      </c>
      <c r="D97" s="3675"/>
      <c r="E97" s="3675"/>
      <c r="F97" s="3675"/>
      <c r="G97" s="3675"/>
      <c r="H97" s="3675"/>
      <c r="I97" s="3675"/>
      <c r="J97" s="3675"/>
      <c r="K97" s="3675"/>
      <c r="L97" s="3675"/>
      <c r="U97" s="2345"/>
      <c r="V97" s="2345"/>
      <c r="W97" s="197">
        <v>1</v>
      </c>
    </row>
    <row r="98" spans="2:23" ht="35.25" customHeight="1">
      <c r="C98" s="3675"/>
      <c r="D98" s="3675"/>
      <c r="E98" s="3675"/>
      <c r="F98" s="3675"/>
      <c r="G98" s="3675"/>
      <c r="H98" s="3675"/>
      <c r="I98" s="3675"/>
      <c r="J98" s="3675"/>
      <c r="K98" s="3675"/>
      <c r="L98" s="3675"/>
      <c r="U98" s="2345"/>
      <c r="V98" s="2345"/>
      <c r="W98" s="197">
        <v>1</v>
      </c>
    </row>
    <row r="99" spans="2:23" ht="35.25" customHeight="1">
      <c r="U99" s="2345"/>
      <c r="V99" s="2345"/>
      <c r="W99" s="197">
        <v>1</v>
      </c>
    </row>
    <row r="100" spans="2:23" ht="35.25" customHeight="1" thickBot="1">
      <c r="B100" s="3159"/>
      <c r="C100" s="3159"/>
      <c r="D100" s="3159"/>
      <c r="E100" s="3159"/>
      <c r="F100" s="3159"/>
      <c r="G100" s="3159"/>
      <c r="H100" s="3159"/>
      <c r="I100" s="3159"/>
      <c r="J100" s="3159"/>
      <c r="K100" s="3159"/>
      <c r="L100" s="3159"/>
      <c r="U100" s="2345"/>
      <c r="V100" s="2345"/>
      <c r="W100" s="197">
        <v>1</v>
      </c>
    </row>
    <row r="101" spans="2:23" ht="35.25" customHeight="1">
      <c r="U101" s="2345"/>
      <c r="V101" s="2345"/>
      <c r="W101" s="197">
        <v>1</v>
      </c>
    </row>
    <row r="102" spans="2:23" ht="35.25" customHeight="1">
      <c r="B102" s="3160" t="s">
        <v>4515</v>
      </c>
      <c r="C102" s="3215" t="s">
        <v>4556</v>
      </c>
      <c r="D102" s="3216" t="s">
        <v>4555</v>
      </c>
      <c r="E102" s="3217" t="s">
        <v>4554</v>
      </c>
      <c r="F102" s="3218" t="s">
        <v>4553</v>
      </c>
      <c r="G102" s="3165" t="s">
        <v>4562</v>
      </c>
      <c r="H102" s="3219" t="s">
        <v>4563</v>
      </c>
      <c r="I102" s="3209" t="s">
        <v>4564</v>
      </c>
      <c r="J102" s="3168" t="s">
        <v>4565</v>
      </c>
      <c r="K102" s="3169" t="s">
        <v>4566</v>
      </c>
      <c r="L102" s="3170" t="s">
        <v>4482</v>
      </c>
      <c r="U102" s="2345"/>
      <c r="V102" s="2345"/>
      <c r="W102" s="197">
        <v>1</v>
      </c>
    </row>
    <row r="103" spans="2:23" ht="35.25" customHeight="1">
      <c r="C103" s="3686" t="s">
        <v>4567</v>
      </c>
      <c r="D103" s="3675"/>
      <c r="E103" s="3675"/>
      <c r="F103" s="3675"/>
      <c r="G103" s="3675"/>
      <c r="H103" s="3675"/>
      <c r="I103" s="3675"/>
      <c r="J103" s="3675"/>
      <c r="K103" s="3675"/>
      <c r="L103" s="3675"/>
      <c r="U103" s="2345"/>
      <c r="V103" s="2345"/>
      <c r="W103" s="197">
        <v>1</v>
      </c>
    </row>
    <row r="104" spans="2:23" ht="35.25" customHeight="1">
      <c r="C104" s="3683" t="s">
        <v>4568</v>
      </c>
      <c r="D104" s="3675"/>
      <c r="E104" s="3675"/>
      <c r="F104" s="3675"/>
      <c r="G104" s="3675"/>
      <c r="H104" s="3675"/>
      <c r="I104" s="3675"/>
      <c r="J104" s="3675"/>
      <c r="K104" s="3675"/>
      <c r="L104" s="3675"/>
      <c r="U104" s="2345"/>
      <c r="V104" s="2345"/>
      <c r="W104" s="197">
        <v>1</v>
      </c>
    </row>
    <row r="105" spans="2:23" ht="35.25" customHeight="1">
      <c r="C105" s="3676" t="s">
        <v>4569</v>
      </c>
      <c r="D105" s="3675"/>
      <c r="E105" s="3675"/>
      <c r="F105" s="3675"/>
      <c r="G105" s="3675"/>
      <c r="H105" s="3675"/>
      <c r="I105" s="3675"/>
      <c r="J105" s="3675"/>
      <c r="K105" s="3675"/>
      <c r="L105" s="3675"/>
      <c r="U105" s="2345"/>
      <c r="V105" s="2345"/>
      <c r="W105" s="197">
        <v>1</v>
      </c>
    </row>
    <row r="106" spans="2:23" ht="35.25" customHeight="1">
      <c r="C106" s="3220" t="s">
        <v>4496</v>
      </c>
      <c r="D106" s="3220" t="s">
        <v>4097</v>
      </c>
      <c r="E106" s="3220" t="s">
        <v>4495</v>
      </c>
      <c r="F106" s="3220" t="s">
        <v>4494</v>
      </c>
      <c r="G106" s="3220" t="s">
        <v>4493</v>
      </c>
      <c r="H106" s="3220" t="s">
        <v>4570</v>
      </c>
      <c r="I106" s="3220" t="s">
        <v>17</v>
      </c>
      <c r="J106" s="3220" t="s">
        <v>4491</v>
      </c>
      <c r="K106" s="3220" t="s">
        <v>4490</v>
      </c>
      <c r="L106" s="3220" t="s">
        <v>4489</v>
      </c>
      <c r="U106" s="2345"/>
      <c r="V106" s="2345"/>
      <c r="W106" s="197">
        <v>1</v>
      </c>
    </row>
    <row r="107" spans="2:23" ht="35.25" customHeight="1">
      <c r="C107" s="3172" t="s">
        <v>4487</v>
      </c>
      <c r="D107" s="3172" t="s">
        <v>4486</v>
      </c>
      <c r="E107" s="3172" t="s">
        <v>4571</v>
      </c>
      <c r="F107" s="3173" t="s">
        <v>4471</v>
      </c>
      <c r="G107" s="3173" t="s">
        <v>4484</v>
      </c>
      <c r="H107" s="3173" t="s">
        <v>4572</v>
      </c>
      <c r="I107" s="3172" t="s">
        <v>4572</v>
      </c>
      <c r="J107" s="3172" t="s">
        <v>4573</v>
      </c>
      <c r="K107" s="3172" t="s">
        <v>4482</v>
      </c>
      <c r="L107" s="3172" t="s">
        <v>4481</v>
      </c>
      <c r="U107" s="2345"/>
      <c r="V107" s="2345"/>
      <c r="W107" s="197">
        <v>1</v>
      </c>
    </row>
    <row r="108" spans="2:23" ht="35.25" customHeight="1" thickBot="1">
      <c r="C108" s="3221" t="s">
        <v>4574</v>
      </c>
      <c r="D108" s="3221" t="s">
        <v>4486</v>
      </c>
      <c r="E108" s="3221" t="s">
        <v>4575</v>
      </c>
      <c r="F108" s="3222" t="s">
        <v>4467</v>
      </c>
      <c r="G108" s="3222" t="s">
        <v>4484</v>
      </c>
      <c r="H108" s="3222" t="s">
        <v>4576</v>
      </c>
      <c r="I108" s="3221" t="s">
        <v>4572</v>
      </c>
      <c r="J108" s="3221" t="s">
        <v>4577</v>
      </c>
      <c r="K108" s="3221" t="s">
        <v>4578</v>
      </c>
      <c r="L108" s="3221" t="s">
        <v>4579</v>
      </c>
      <c r="U108" s="2345"/>
      <c r="V108" s="2345"/>
      <c r="W108" s="197">
        <v>1</v>
      </c>
    </row>
    <row r="109" spans="2:23" ht="35.25" customHeight="1">
      <c r="C109" s="3223"/>
      <c r="D109" s="3223"/>
      <c r="E109" s="3223"/>
      <c r="F109" s="3223"/>
      <c r="G109" s="3224"/>
      <c r="H109" s="3224"/>
      <c r="I109" s="3223"/>
      <c r="J109" s="3223" t="s">
        <v>4480</v>
      </c>
      <c r="K109" s="3224" t="s">
        <v>4580</v>
      </c>
      <c r="L109" s="3223"/>
      <c r="U109" s="2345"/>
      <c r="V109" s="2345"/>
      <c r="W109" s="197">
        <v>1</v>
      </c>
    </row>
    <row r="110" spans="2:23" ht="35.25" customHeight="1">
      <c r="U110" s="2345"/>
      <c r="V110" s="2345"/>
      <c r="W110" s="197">
        <v>1</v>
      </c>
    </row>
    <row r="111" spans="2:23" ht="35.25" customHeight="1">
      <c r="C111" s="3677" t="s">
        <v>4581</v>
      </c>
      <c r="D111" s="3675"/>
      <c r="E111" s="3675"/>
      <c r="F111" s="3675"/>
      <c r="G111" s="3675"/>
      <c r="H111" s="3675"/>
      <c r="I111" s="3675"/>
      <c r="J111" s="3675"/>
      <c r="K111" s="3675"/>
      <c r="L111" s="3675"/>
      <c r="U111" s="2345"/>
      <c r="V111" s="2345"/>
      <c r="W111" s="197">
        <v>1</v>
      </c>
    </row>
    <row r="112" spans="2:23" ht="35.25" customHeight="1">
      <c r="C112" s="3178" t="s">
        <v>4506</v>
      </c>
      <c r="D112" s="3678" t="s">
        <v>4504</v>
      </c>
      <c r="E112" s="3675"/>
      <c r="F112" s="3675"/>
      <c r="G112" s="3675"/>
      <c r="H112" s="3679" t="s">
        <v>4582</v>
      </c>
      <c r="I112" s="3675"/>
      <c r="J112" s="3675"/>
      <c r="K112" s="3675"/>
      <c r="L112" s="3675"/>
      <c r="U112" s="2345"/>
      <c r="V112" s="2345"/>
      <c r="W112" s="197">
        <v>1</v>
      </c>
    </row>
    <row r="113" spans="1:25" ht="35.25" customHeight="1">
      <c r="C113" s="3178" t="s">
        <v>4583</v>
      </c>
      <c r="D113" s="3678" t="s">
        <v>4504</v>
      </c>
      <c r="E113" s="3675"/>
      <c r="F113" s="3675"/>
      <c r="G113" s="3675"/>
      <c r="H113" s="3679" t="s">
        <v>4582</v>
      </c>
      <c r="I113" s="3675"/>
      <c r="J113" s="3675"/>
      <c r="K113" s="3675"/>
      <c r="L113" s="3675"/>
      <c r="U113" s="2345"/>
      <c r="V113" s="2345"/>
      <c r="W113" s="197">
        <v>1</v>
      </c>
    </row>
    <row r="114" spans="1:25" ht="35.25" customHeight="1">
      <c r="C114" s="3178" t="s">
        <v>4501</v>
      </c>
      <c r="D114" s="3678" t="s">
        <v>4504</v>
      </c>
      <c r="E114" s="3675"/>
      <c r="F114" s="3675"/>
      <c r="G114" s="3675"/>
      <c r="H114" s="3679" t="s">
        <v>4582</v>
      </c>
      <c r="I114" s="3675"/>
      <c r="J114" s="3675"/>
      <c r="K114" s="3675"/>
      <c r="L114" s="3675"/>
      <c r="U114" s="2345"/>
      <c r="V114" s="2345"/>
      <c r="W114" s="197">
        <v>1</v>
      </c>
    </row>
    <row r="115" spans="1:25" ht="35.25" customHeight="1">
      <c r="C115" s="3680" t="s">
        <v>4584</v>
      </c>
      <c r="D115" s="3675"/>
      <c r="E115" s="3675"/>
      <c r="F115" s="3681" t="s">
        <v>4585</v>
      </c>
      <c r="G115" s="3675"/>
      <c r="H115" s="3170" t="s">
        <v>4482</v>
      </c>
      <c r="I115" s="3179" t="s">
        <v>4586</v>
      </c>
      <c r="J115" s="3180" t="s">
        <v>4587</v>
      </c>
      <c r="K115" s="3181" t="s">
        <v>4588</v>
      </c>
      <c r="U115" s="2345"/>
      <c r="V115" s="2345"/>
      <c r="W115" s="197">
        <v>1</v>
      </c>
    </row>
    <row r="116" spans="1:25" ht="35.25" customHeight="1">
      <c r="U116" s="2345"/>
      <c r="V116" s="2345"/>
      <c r="W116" s="197">
        <v>1</v>
      </c>
    </row>
    <row r="117" spans="1:25" ht="35.25" customHeight="1">
      <c r="C117" s="3682" t="s">
        <v>4589</v>
      </c>
      <c r="D117" s="3675"/>
      <c r="E117" s="3675"/>
      <c r="F117" s="3675"/>
      <c r="G117" s="3675"/>
      <c r="H117" s="3675"/>
      <c r="I117" s="3675"/>
      <c r="J117" s="3675"/>
      <c r="K117" s="3675"/>
      <c r="L117" s="3675"/>
      <c r="U117" s="2345"/>
      <c r="V117" s="2345"/>
      <c r="W117" s="197">
        <v>1</v>
      </c>
    </row>
    <row r="118" spans="1:25" ht="35.25" customHeight="1">
      <c r="C118" s="3675"/>
      <c r="D118" s="3675"/>
      <c r="E118" s="3675"/>
      <c r="F118" s="3675"/>
      <c r="G118" s="3675"/>
      <c r="H118" s="3675"/>
      <c r="I118" s="3675"/>
      <c r="J118" s="3675"/>
      <c r="K118" s="3675"/>
      <c r="L118" s="3675"/>
      <c r="U118" s="2345"/>
      <c r="V118" s="2345"/>
      <c r="W118" s="197">
        <v>1</v>
      </c>
    </row>
    <row r="119" spans="1:25" ht="35.25" customHeight="1">
      <c r="U119" s="2345"/>
      <c r="V119" s="2345"/>
      <c r="W119" s="197">
        <v>1</v>
      </c>
    </row>
    <row r="120" spans="1:25" ht="35.25" customHeight="1">
      <c r="C120" s="3674" t="s">
        <v>4590</v>
      </c>
      <c r="D120" s="3675"/>
      <c r="E120" s="3675"/>
      <c r="F120" s="3675"/>
      <c r="G120" s="3675"/>
      <c r="H120" s="3675"/>
      <c r="I120" s="3675"/>
      <c r="J120" s="3675"/>
      <c r="K120" s="3675"/>
      <c r="L120" s="3675"/>
      <c r="U120" s="2345"/>
      <c r="V120" s="2345"/>
      <c r="W120" s="197">
        <v>1</v>
      </c>
    </row>
    <row r="121" spans="1:25" ht="35.25" customHeight="1">
      <c r="C121" s="3675"/>
      <c r="D121" s="3675"/>
      <c r="E121" s="3675"/>
      <c r="F121" s="3675"/>
      <c r="G121" s="3675"/>
      <c r="H121" s="3675"/>
      <c r="I121" s="3675"/>
      <c r="J121" s="3675"/>
      <c r="K121" s="3675"/>
      <c r="L121" s="3675"/>
      <c r="U121" s="2345"/>
      <c r="V121" s="2345"/>
      <c r="W121" s="197">
        <v>1</v>
      </c>
    </row>
    <row r="122" spans="1:25" ht="35.25" customHeight="1">
      <c r="U122" s="2345"/>
      <c r="V122" s="2345"/>
      <c r="W122" s="197">
        <v>1</v>
      </c>
    </row>
    <row r="123" spans="1:25" ht="8.1" customHeight="1" thickBot="1">
      <c r="B123" s="3159"/>
      <c r="C123" s="3159"/>
      <c r="D123" s="3159"/>
      <c r="E123" s="3159"/>
      <c r="F123" s="3159"/>
      <c r="G123" s="3159"/>
      <c r="H123" s="3159"/>
      <c r="I123" s="3159"/>
      <c r="J123" s="3159"/>
      <c r="K123" s="3159"/>
      <c r="L123" s="3159"/>
      <c r="U123" s="2345"/>
      <c r="V123" s="2345"/>
      <c r="W123" s="197">
        <v>1</v>
      </c>
    </row>
    <row r="124" spans="1:25">
      <c r="U124" s="2345"/>
      <c r="V124" s="2345"/>
      <c r="W124" s="197">
        <v>1</v>
      </c>
    </row>
    <row r="125" spans="1:25">
      <c r="U125" s="2345"/>
      <c r="V125" s="2345"/>
      <c r="W125" s="2579" t="s">
        <v>19</v>
      </c>
    </row>
    <row r="126" spans="1:25" ht="15">
      <c r="A126" s="197">
        <v>1</v>
      </c>
      <c r="B126" s="197">
        <v>1</v>
      </c>
      <c r="C126" s="197">
        <v>1</v>
      </c>
      <c r="D126" s="197">
        <v>1</v>
      </c>
      <c r="E126" s="197">
        <v>1</v>
      </c>
      <c r="F126" s="197">
        <v>1</v>
      </c>
      <c r="G126" s="197">
        <v>1</v>
      </c>
      <c r="H126" s="197">
        <v>1</v>
      </c>
      <c r="I126" s="197">
        <v>1</v>
      </c>
      <c r="J126" s="197">
        <v>1</v>
      </c>
      <c r="K126" s="197">
        <v>1</v>
      </c>
      <c r="L126" s="197">
        <v>1</v>
      </c>
      <c r="M126" s="197">
        <v>1</v>
      </c>
      <c r="N126" s="197">
        <v>1</v>
      </c>
      <c r="O126" s="197">
        <v>1</v>
      </c>
      <c r="P126" s="197">
        <v>1</v>
      </c>
      <c r="Q126" s="197">
        <v>1</v>
      </c>
      <c r="R126" s="197">
        <v>1</v>
      </c>
      <c r="S126" s="197">
        <v>1</v>
      </c>
      <c r="T126" s="197">
        <v>1</v>
      </c>
      <c r="U126" s="197">
        <v>1</v>
      </c>
      <c r="V126" s="197">
        <v>1</v>
      </c>
      <c r="W126" s="2242" t="str">
        <f>ADDRESS(ROW(),COLUMN(),4)</f>
        <v>W126</v>
      </c>
      <c r="X126" s="19"/>
      <c r="Y126" s="20" t="str">
        <f>ADDRESS(ROW(),COLUMN(),4)</f>
        <v>Y126</v>
      </c>
    </row>
  </sheetData>
  <mergeCells count="72">
    <mergeCell ref="C19:L19"/>
    <mergeCell ref="B6:L6"/>
    <mergeCell ref="B7:L7"/>
    <mergeCell ref="C11:L11"/>
    <mergeCell ref="C12:L12"/>
    <mergeCell ref="C13:L13"/>
    <mergeCell ref="C35:L35"/>
    <mergeCell ref="D20:G20"/>
    <mergeCell ref="H20:L20"/>
    <mergeCell ref="D21:G21"/>
    <mergeCell ref="H21:L21"/>
    <mergeCell ref="D22:G22"/>
    <mergeCell ref="H22:L22"/>
    <mergeCell ref="C23:E23"/>
    <mergeCell ref="F23:G23"/>
    <mergeCell ref="C25:L26"/>
    <mergeCell ref="C28:L29"/>
    <mergeCell ref="C34:L34"/>
    <mergeCell ref="C51:L52"/>
    <mergeCell ref="C36:L36"/>
    <mergeCell ref="C42:L42"/>
    <mergeCell ref="D43:G43"/>
    <mergeCell ref="H43:L43"/>
    <mergeCell ref="D44:G44"/>
    <mergeCell ref="H44:L44"/>
    <mergeCell ref="D45:G45"/>
    <mergeCell ref="H45:L45"/>
    <mergeCell ref="C46:E46"/>
    <mergeCell ref="F46:G46"/>
    <mergeCell ref="C48:L49"/>
    <mergeCell ref="C57:L57"/>
    <mergeCell ref="C58:L58"/>
    <mergeCell ref="C59:L59"/>
    <mergeCell ref="C65:L65"/>
    <mergeCell ref="D66:G66"/>
    <mergeCell ref="H66:L66"/>
    <mergeCell ref="C88:L88"/>
    <mergeCell ref="D67:G67"/>
    <mergeCell ref="H67:L67"/>
    <mergeCell ref="D68:G68"/>
    <mergeCell ref="H68:L68"/>
    <mergeCell ref="C69:E69"/>
    <mergeCell ref="F69:G69"/>
    <mergeCell ref="C71:L72"/>
    <mergeCell ref="C74:L75"/>
    <mergeCell ref="C80:L80"/>
    <mergeCell ref="C81:L81"/>
    <mergeCell ref="C82:L82"/>
    <mergeCell ref="C104:L104"/>
    <mergeCell ref="D89:G89"/>
    <mergeCell ref="H89:L89"/>
    <mergeCell ref="D90:G90"/>
    <mergeCell ref="H90:L90"/>
    <mergeCell ref="D91:G91"/>
    <mergeCell ref="H91:L91"/>
    <mergeCell ref="C92:E92"/>
    <mergeCell ref="F92:G92"/>
    <mergeCell ref="C94:L95"/>
    <mergeCell ref="C97:L98"/>
    <mergeCell ref="C103:L103"/>
    <mergeCell ref="C120:L121"/>
    <mergeCell ref="C105:L105"/>
    <mergeCell ref="C111:L111"/>
    <mergeCell ref="D112:G112"/>
    <mergeCell ref="H112:L112"/>
    <mergeCell ref="D113:G113"/>
    <mergeCell ref="H113:L113"/>
    <mergeCell ref="D114:G114"/>
    <mergeCell ref="H114:L114"/>
    <mergeCell ref="C115:E115"/>
    <mergeCell ref="F115:G115"/>
    <mergeCell ref="C117:L1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9F4A-2243-4B65-BFD7-052F6E018016}">
  <dimension ref="A1:BF244"/>
  <sheetViews>
    <sheetView zoomScaleNormal="100" workbookViewId="0">
      <selection activeCell="O21" sqref="O21"/>
    </sheetView>
  </sheetViews>
  <sheetFormatPr baseColWidth="10" defaultRowHeight="15.75"/>
  <cols>
    <col min="1" max="1" width="3" style="2248" customWidth="1"/>
    <col min="2" max="2" width="4.140625" style="2248" customWidth="1"/>
    <col min="3" max="3" width="13.28515625" style="2248" customWidth="1"/>
    <col min="4" max="4" width="21.28515625" style="2248" customWidth="1"/>
    <col min="5" max="8" width="13.28515625" style="2248" customWidth="1"/>
    <col min="9" max="9" width="17.140625" style="2248" customWidth="1"/>
    <col min="10" max="10" width="19" style="2248" customWidth="1"/>
    <col min="11" max="12" width="16.7109375" style="2248" customWidth="1"/>
    <col min="13" max="13" width="18.28515625" style="2248" customWidth="1"/>
    <col min="14" max="16" width="16.7109375" style="2248" customWidth="1"/>
    <col min="17" max="21" width="11.42578125" style="2248"/>
    <col min="22" max="22" width="13.7109375" style="2248" customWidth="1"/>
    <col min="23" max="23" width="21.7109375" style="2248" customWidth="1"/>
    <col min="24" max="27" width="13.7109375" style="2248" customWidth="1"/>
    <col min="28" max="28" width="16.7109375" style="2248" customWidth="1"/>
    <col min="29" max="29" width="18.7109375" style="2248" customWidth="1"/>
    <col min="30" max="31" width="16.7109375" style="2248" customWidth="1"/>
    <col min="32" max="32" width="18.7109375" style="2248" customWidth="1"/>
    <col min="33" max="35" width="16.7109375" style="2248" customWidth="1"/>
    <col min="36" max="36" width="11.7109375" style="2248" customWidth="1"/>
    <col min="37" max="37" width="14.42578125" style="2248" customWidth="1"/>
    <col min="38" max="38" width="13.7109375" style="2248" customWidth="1"/>
    <col min="39" max="39" width="21.7109375" style="2248" customWidth="1"/>
    <col min="40" max="43" width="13.7109375" style="2248" customWidth="1"/>
    <col min="44" max="44" width="16.7109375" style="2248" customWidth="1"/>
    <col min="45" max="45" width="18.7109375" style="2248" customWidth="1"/>
    <col min="46" max="47" width="16.7109375" style="2248" customWidth="1"/>
    <col min="48" max="48" width="18.7109375" style="2248" customWidth="1"/>
    <col min="49" max="51" width="16.7109375" style="2248" customWidth="1"/>
    <col min="52" max="52" width="11.7109375" style="2248" customWidth="1"/>
    <col min="53" max="57" width="11.42578125" style="2248"/>
    <col min="58" max="58" width="80.28515625" style="2248" customWidth="1"/>
    <col min="59" max="16384" width="11.42578125" style="2248"/>
  </cols>
  <sheetData>
    <row r="1" spans="1:58" s="2254" customFormat="1" thickTop="1">
      <c r="A1" s="7" t="str">
        <f>ADDRESS(ROW(),COLUMN(),4)</f>
        <v>A1</v>
      </c>
      <c r="B1" s="2345"/>
      <c r="C1" s="2580" t="str">
        <f t="shared" ref="C1:T1" si="0">SUBSTITUTE(ADDRESS(1,COLUMN(),4),"1","")</f>
        <v>C</v>
      </c>
      <c r="D1" s="2580" t="str">
        <f t="shared" si="0"/>
        <v>D</v>
      </c>
      <c r="E1" s="2580" t="str">
        <f t="shared" si="0"/>
        <v>E</v>
      </c>
      <c r="F1" s="2580" t="str">
        <f t="shared" si="0"/>
        <v>F</v>
      </c>
      <c r="G1" s="2580" t="str">
        <f t="shared" si="0"/>
        <v>G</v>
      </c>
      <c r="H1" s="2580" t="str">
        <f t="shared" si="0"/>
        <v>H</v>
      </c>
      <c r="I1" s="2580" t="str">
        <f t="shared" si="0"/>
        <v>I</v>
      </c>
      <c r="J1" s="2580" t="str">
        <f t="shared" si="0"/>
        <v>J</v>
      </c>
      <c r="K1" s="2580" t="str">
        <f t="shared" si="0"/>
        <v>K</v>
      </c>
      <c r="L1" s="2580" t="str">
        <f t="shared" si="0"/>
        <v>L</v>
      </c>
      <c r="M1" s="2580" t="str">
        <f t="shared" si="0"/>
        <v>M</v>
      </c>
      <c r="N1" s="2580" t="str">
        <f t="shared" si="0"/>
        <v>N</v>
      </c>
      <c r="O1" s="2580" t="str">
        <f t="shared" si="0"/>
        <v>O</v>
      </c>
      <c r="P1" s="2580" t="str">
        <f t="shared" si="0"/>
        <v>P</v>
      </c>
      <c r="Q1" s="2580" t="str">
        <f t="shared" si="0"/>
        <v>Q</v>
      </c>
      <c r="R1" s="2580" t="str">
        <f t="shared" si="0"/>
        <v>R</v>
      </c>
      <c r="S1" s="2580" t="str">
        <f t="shared" si="0"/>
        <v>S</v>
      </c>
      <c r="T1" s="2580" t="str">
        <f t="shared" si="0"/>
        <v>T</v>
      </c>
      <c r="U1" s="2581"/>
      <c r="V1" s="2580" t="str">
        <f t="shared" ref="V1:AJ1" si="1">SUBSTITUTE(ADDRESS(1,COLUMN(),4),"1","")</f>
        <v>V</v>
      </c>
      <c r="W1" s="2580" t="str">
        <f t="shared" si="1"/>
        <v>W</v>
      </c>
      <c r="X1" s="2580" t="str">
        <f t="shared" si="1"/>
        <v>X</v>
      </c>
      <c r="Y1" s="2580" t="str">
        <f t="shared" si="1"/>
        <v>Y</v>
      </c>
      <c r="Z1" s="2580" t="str">
        <f t="shared" si="1"/>
        <v>Z</v>
      </c>
      <c r="AA1" s="2580" t="str">
        <f t="shared" si="1"/>
        <v>AA</v>
      </c>
      <c r="AB1" s="2580" t="str">
        <f t="shared" si="1"/>
        <v>AB</v>
      </c>
      <c r="AC1" s="2580" t="str">
        <f t="shared" si="1"/>
        <v>AC</v>
      </c>
      <c r="AD1" s="2580" t="str">
        <f t="shared" si="1"/>
        <v>AD</v>
      </c>
      <c r="AE1" s="2580" t="str">
        <f t="shared" si="1"/>
        <v>AE</v>
      </c>
      <c r="AF1" s="2580" t="str">
        <f t="shared" si="1"/>
        <v>AF</v>
      </c>
      <c r="AG1" s="2580" t="str">
        <f t="shared" si="1"/>
        <v>AG</v>
      </c>
      <c r="AH1" s="2580" t="str">
        <f t="shared" si="1"/>
        <v>AH</v>
      </c>
      <c r="AI1" s="2580" t="str">
        <f t="shared" si="1"/>
        <v>AI</v>
      </c>
      <c r="AJ1" s="2580" t="str">
        <f t="shared" si="1"/>
        <v>AJ</v>
      </c>
      <c r="AK1" s="2243"/>
      <c r="AL1" s="2580" t="str">
        <f t="shared" ref="AL1:AZ1" si="2">SUBSTITUTE(ADDRESS(1,COLUMN(),4),"1","")</f>
        <v>AL</v>
      </c>
      <c r="AM1" s="2580" t="str">
        <f t="shared" si="2"/>
        <v>AM</v>
      </c>
      <c r="AN1" s="2580" t="str">
        <f t="shared" si="2"/>
        <v>AN</v>
      </c>
      <c r="AO1" s="2580" t="str">
        <f t="shared" si="2"/>
        <v>AO</v>
      </c>
      <c r="AP1" s="2580" t="str">
        <f t="shared" si="2"/>
        <v>AP</v>
      </c>
      <c r="AQ1" s="2580" t="str">
        <f t="shared" si="2"/>
        <v>AQ</v>
      </c>
      <c r="AR1" s="2580" t="str">
        <f t="shared" si="2"/>
        <v>AR</v>
      </c>
      <c r="AS1" s="2580" t="str">
        <f t="shared" si="2"/>
        <v>AS</v>
      </c>
      <c r="AT1" s="2580" t="str">
        <f t="shared" si="2"/>
        <v>AT</v>
      </c>
      <c r="AU1" s="2580" t="str">
        <f t="shared" si="2"/>
        <v>AU</v>
      </c>
      <c r="AV1" s="2580" t="str">
        <f t="shared" si="2"/>
        <v>AV</v>
      </c>
      <c r="AW1" s="2580" t="str">
        <f t="shared" si="2"/>
        <v>AW</v>
      </c>
      <c r="AX1" s="2580" t="str">
        <f t="shared" si="2"/>
        <v>AX</v>
      </c>
      <c r="AY1" s="2580" t="str">
        <f t="shared" si="2"/>
        <v>AY</v>
      </c>
      <c r="AZ1" s="2580" t="str">
        <f t="shared" si="2"/>
        <v>AZ</v>
      </c>
      <c r="BA1" s="2243"/>
      <c r="BB1" s="2243"/>
      <c r="BC1" s="2243"/>
      <c r="BD1" s="197">
        <v>1</v>
      </c>
      <c r="BE1" s="8" t="str">
        <f>SUBSTITUTE(ADDRESS(1,COLUMN(),4),"1","")</f>
        <v>BE</v>
      </c>
      <c r="BF1" s="9" t="str">
        <f>SUBSTITUTE(ADDRESS(1,COLUMN(),4),"1","")</f>
        <v>BF</v>
      </c>
    </row>
    <row r="2" spans="1:58" s="2254" customFormat="1" ht="15">
      <c r="A2" s="2345"/>
      <c r="B2" s="2345"/>
      <c r="C2" s="5">
        <f t="shared" ref="C2:T2" ca="1" si="3">CELL("largeur",C2)</f>
        <v>13</v>
      </c>
      <c r="D2" s="5">
        <f t="shared" ca="1" si="3"/>
        <v>21</v>
      </c>
      <c r="E2" s="5">
        <f t="shared" ca="1" si="3"/>
        <v>13</v>
      </c>
      <c r="F2" s="5">
        <f t="shared" ca="1" si="3"/>
        <v>13</v>
      </c>
      <c r="G2" s="5">
        <f t="shared" ca="1" si="3"/>
        <v>13</v>
      </c>
      <c r="H2" s="5">
        <f t="shared" ca="1" si="3"/>
        <v>13</v>
      </c>
      <c r="I2" s="5">
        <f t="shared" ca="1" si="3"/>
        <v>16</v>
      </c>
      <c r="J2" s="5">
        <f t="shared" ca="1" si="3"/>
        <v>18</v>
      </c>
      <c r="K2" s="5">
        <f t="shared" ca="1" si="3"/>
        <v>16</v>
      </c>
      <c r="L2" s="5">
        <f t="shared" ca="1" si="3"/>
        <v>16</v>
      </c>
      <c r="M2" s="5">
        <f t="shared" ca="1" si="3"/>
        <v>18</v>
      </c>
      <c r="N2" s="5">
        <f t="shared" ca="1" si="3"/>
        <v>16</v>
      </c>
      <c r="O2" s="5">
        <f t="shared" ca="1" si="3"/>
        <v>16</v>
      </c>
      <c r="P2" s="5">
        <f t="shared" ca="1" si="3"/>
        <v>16</v>
      </c>
      <c r="Q2" s="5">
        <f t="shared" ca="1" si="3"/>
        <v>11</v>
      </c>
      <c r="R2" s="5">
        <f t="shared" ca="1" si="3"/>
        <v>11</v>
      </c>
      <c r="S2" s="5">
        <f t="shared" ca="1" si="3"/>
        <v>11</v>
      </c>
      <c r="T2" s="5">
        <f t="shared" ca="1" si="3"/>
        <v>11</v>
      </c>
      <c r="U2" s="2581"/>
      <c r="V2" s="5">
        <f t="shared" ref="V2:AJ2" ca="1" si="4">CELL("largeur",V2)</f>
        <v>13</v>
      </c>
      <c r="W2" s="5">
        <f t="shared" ca="1" si="4"/>
        <v>21</v>
      </c>
      <c r="X2" s="5">
        <f t="shared" ca="1" si="4"/>
        <v>13</v>
      </c>
      <c r="Y2" s="5">
        <f t="shared" ca="1" si="4"/>
        <v>13</v>
      </c>
      <c r="Z2" s="5">
        <f t="shared" ca="1" si="4"/>
        <v>13</v>
      </c>
      <c r="AA2" s="5">
        <f t="shared" ca="1" si="4"/>
        <v>13</v>
      </c>
      <c r="AB2" s="5">
        <f t="shared" ca="1" si="4"/>
        <v>16</v>
      </c>
      <c r="AC2" s="5">
        <f t="shared" ca="1" si="4"/>
        <v>18</v>
      </c>
      <c r="AD2" s="5">
        <f t="shared" ca="1" si="4"/>
        <v>16</v>
      </c>
      <c r="AE2" s="5">
        <f t="shared" ca="1" si="4"/>
        <v>16</v>
      </c>
      <c r="AF2" s="5">
        <f t="shared" ca="1" si="4"/>
        <v>18</v>
      </c>
      <c r="AG2" s="5">
        <f t="shared" ca="1" si="4"/>
        <v>16</v>
      </c>
      <c r="AH2" s="5">
        <f t="shared" ca="1" si="4"/>
        <v>16</v>
      </c>
      <c r="AI2" s="5">
        <f t="shared" ca="1" si="4"/>
        <v>16</v>
      </c>
      <c r="AJ2" s="5">
        <f t="shared" ca="1" si="4"/>
        <v>11</v>
      </c>
      <c r="AK2" s="2243"/>
      <c r="AL2" s="5">
        <f t="shared" ref="AL2:AZ2" ca="1" si="5">CELL("largeur",AL2)</f>
        <v>13</v>
      </c>
      <c r="AM2" s="5">
        <f t="shared" ca="1" si="5"/>
        <v>21</v>
      </c>
      <c r="AN2" s="5">
        <f t="shared" ca="1" si="5"/>
        <v>13</v>
      </c>
      <c r="AO2" s="5">
        <f t="shared" ca="1" si="5"/>
        <v>13</v>
      </c>
      <c r="AP2" s="5">
        <f t="shared" ca="1" si="5"/>
        <v>13</v>
      </c>
      <c r="AQ2" s="5">
        <f t="shared" ca="1" si="5"/>
        <v>13</v>
      </c>
      <c r="AR2" s="5">
        <f t="shared" ca="1" si="5"/>
        <v>16</v>
      </c>
      <c r="AS2" s="5">
        <f t="shared" ca="1" si="5"/>
        <v>18</v>
      </c>
      <c r="AT2" s="5">
        <f t="shared" ca="1" si="5"/>
        <v>16</v>
      </c>
      <c r="AU2" s="5">
        <f t="shared" ca="1" si="5"/>
        <v>16</v>
      </c>
      <c r="AV2" s="5">
        <f t="shared" ca="1" si="5"/>
        <v>18</v>
      </c>
      <c r="AW2" s="5">
        <f t="shared" ca="1" si="5"/>
        <v>16</v>
      </c>
      <c r="AX2" s="5">
        <f t="shared" ca="1" si="5"/>
        <v>16</v>
      </c>
      <c r="AY2" s="5">
        <f t="shared" ca="1" si="5"/>
        <v>16</v>
      </c>
      <c r="AZ2" s="5">
        <f t="shared" ca="1" si="5"/>
        <v>11</v>
      </c>
      <c r="BA2" s="2243"/>
      <c r="BB2" s="2243"/>
      <c r="BC2" s="2243"/>
      <c r="BD2" s="197">
        <v>1</v>
      </c>
      <c r="BE2" s="10" t="s">
        <v>0</v>
      </c>
      <c r="BF2" s="11"/>
    </row>
    <row r="3" spans="1:58" s="2254" customFormat="1">
      <c r="A3" s="2345"/>
      <c r="B3" s="2345"/>
      <c r="C3" s="6">
        <v>13</v>
      </c>
      <c r="D3" s="6">
        <v>21</v>
      </c>
      <c r="E3" s="6">
        <v>13</v>
      </c>
      <c r="F3" s="6">
        <v>13</v>
      </c>
      <c r="G3" s="6">
        <v>13</v>
      </c>
      <c r="H3" s="6">
        <v>13</v>
      </c>
      <c r="I3" s="6">
        <v>16</v>
      </c>
      <c r="J3" s="6">
        <v>18</v>
      </c>
      <c r="K3" s="6">
        <v>16</v>
      </c>
      <c r="L3" s="6">
        <v>16</v>
      </c>
      <c r="M3" s="6">
        <v>18</v>
      </c>
      <c r="N3" s="6">
        <v>16</v>
      </c>
      <c r="O3" s="6">
        <v>16</v>
      </c>
      <c r="P3" s="6">
        <v>16</v>
      </c>
      <c r="Q3" s="6">
        <v>11</v>
      </c>
      <c r="R3" s="6">
        <v>11</v>
      </c>
      <c r="S3" s="6">
        <v>11</v>
      </c>
      <c r="T3" s="6">
        <v>11</v>
      </c>
      <c r="U3" s="2581"/>
      <c r="V3" s="6">
        <v>13</v>
      </c>
      <c r="W3" s="6">
        <v>21</v>
      </c>
      <c r="X3" s="6">
        <v>13</v>
      </c>
      <c r="Y3" s="6">
        <v>13</v>
      </c>
      <c r="Z3" s="6">
        <v>13</v>
      </c>
      <c r="AA3" s="6">
        <v>13</v>
      </c>
      <c r="AB3" s="6">
        <v>16</v>
      </c>
      <c r="AC3" s="6">
        <v>18</v>
      </c>
      <c r="AD3" s="6">
        <v>16</v>
      </c>
      <c r="AE3" s="6">
        <v>16</v>
      </c>
      <c r="AF3" s="6">
        <v>18</v>
      </c>
      <c r="AG3" s="6">
        <v>16</v>
      </c>
      <c r="AH3" s="6">
        <v>16</v>
      </c>
      <c r="AI3" s="6">
        <v>16</v>
      </c>
      <c r="AJ3" s="6">
        <v>11</v>
      </c>
      <c r="AK3" s="2243"/>
      <c r="AL3" s="6">
        <v>13</v>
      </c>
      <c r="AM3" s="6">
        <v>21</v>
      </c>
      <c r="AN3" s="6">
        <v>13</v>
      </c>
      <c r="AO3" s="6">
        <v>13</v>
      </c>
      <c r="AP3" s="6">
        <v>13</v>
      </c>
      <c r="AQ3" s="6">
        <v>13</v>
      </c>
      <c r="AR3" s="6">
        <v>16</v>
      </c>
      <c r="AS3" s="6">
        <v>18</v>
      </c>
      <c r="AT3" s="6">
        <v>16</v>
      </c>
      <c r="AU3" s="6">
        <v>16</v>
      </c>
      <c r="AV3" s="6">
        <v>18</v>
      </c>
      <c r="AW3" s="6">
        <v>16</v>
      </c>
      <c r="AX3" s="6">
        <v>16</v>
      </c>
      <c r="AY3" s="6">
        <v>16</v>
      </c>
      <c r="AZ3" s="6">
        <v>11</v>
      </c>
      <c r="BA3" s="2243"/>
      <c r="BB3" s="2243"/>
      <c r="BC3" s="2243"/>
      <c r="BD3" s="197">
        <v>1</v>
      </c>
      <c r="BE3" s="12">
        <f ca="1">COUNTA(A1:BD244) + COUNTBLANK(A1:BD244)</f>
        <v>13668</v>
      </c>
      <c r="BF3" s="13" t="str">
        <f>"cellules entre -cells -celdas  "&amp;" " &amp;A1&amp;" et  "&amp;BD244</f>
        <v>cellules entre -cells -celdas   A1 et  BD244</v>
      </c>
    </row>
    <row r="4" spans="1:58" s="2254" customFormat="1" ht="21" customHeight="1">
      <c r="A4" s="2345"/>
      <c r="B4" s="2345"/>
      <c r="C4" s="4" t="s">
        <v>1</v>
      </c>
      <c r="D4" s="2345"/>
      <c r="E4" s="2345"/>
      <c r="F4" s="2345"/>
      <c r="G4" s="2345"/>
      <c r="H4" s="2345"/>
      <c r="I4" s="2345"/>
      <c r="J4" s="2345"/>
      <c r="K4" s="2345"/>
      <c r="L4" s="2345"/>
      <c r="M4" s="2345"/>
      <c r="N4" s="2345"/>
      <c r="O4" s="2345"/>
      <c r="P4" s="2345"/>
      <c r="Q4" s="2345"/>
      <c r="R4" s="2581"/>
      <c r="S4" s="2581"/>
      <c r="T4" s="2581"/>
      <c r="U4" s="2581"/>
      <c r="V4" s="2243"/>
      <c r="W4" s="2243"/>
      <c r="X4" s="2243"/>
      <c r="Y4" s="2243"/>
      <c r="Z4" s="2243"/>
      <c r="AA4" s="2243"/>
      <c r="AB4" s="2243"/>
      <c r="AC4" s="2243"/>
      <c r="AD4" s="2243"/>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3"/>
      <c r="BC4" s="2243"/>
      <c r="BD4" s="197">
        <v>1</v>
      </c>
      <c r="BE4" s="12">
        <f ca="1">COUNTA(A1:BD244)</f>
        <v>1427</v>
      </c>
      <c r="BF4" s="13" t="s">
        <v>2</v>
      </c>
    </row>
    <row r="5" spans="1:58" s="2254" customFormat="1" ht="21" customHeight="1">
      <c r="A5" s="2345"/>
      <c r="B5" s="2345"/>
      <c r="C5" s="2345"/>
      <c r="D5" s="2345"/>
      <c r="E5" s="2345"/>
      <c r="F5" s="2345"/>
      <c r="G5" s="2345"/>
      <c r="H5" s="2345"/>
      <c r="I5" s="2345"/>
      <c r="J5" s="2345"/>
      <c r="K5" s="2345"/>
      <c r="L5" s="2345"/>
      <c r="M5" s="2345"/>
      <c r="N5" s="2345"/>
      <c r="O5" s="2345"/>
      <c r="P5" s="2345"/>
      <c r="Q5" s="2345"/>
      <c r="R5" s="2581"/>
      <c r="S5" s="2581"/>
      <c r="T5" s="2581"/>
      <c r="U5" s="2581"/>
      <c r="V5" s="2243"/>
      <c r="W5" s="2243"/>
      <c r="X5" s="2243"/>
      <c r="Y5" s="2243"/>
      <c r="Z5" s="2243"/>
      <c r="AA5" s="2243"/>
      <c r="AB5" s="2243"/>
      <c r="AC5" s="2243"/>
      <c r="AD5" s="2243"/>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5" t="s">
        <v>3534</v>
      </c>
      <c r="BC5" s="7" t="str">
        <f>BD244</f>
        <v>BD244</v>
      </c>
      <c r="BD5" s="197">
        <v>1</v>
      </c>
      <c r="BE5" s="12">
        <f ca="1">COUNTBLANK(A1:BD244)</f>
        <v>12241</v>
      </c>
      <c r="BF5" s="13" t="s">
        <v>3</v>
      </c>
    </row>
    <row r="6" spans="1:58" s="2254" customFormat="1" ht="30" customHeight="1">
      <c r="A6" s="2345"/>
      <c r="B6" s="2345"/>
      <c r="C6" s="2582" t="s">
        <v>4204</v>
      </c>
      <c r="D6" s="2345"/>
      <c r="E6" s="2345"/>
      <c r="F6" s="2345"/>
      <c r="G6" s="2345"/>
      <c r="H6" s="2345"/>
      <c r="I6" s="2345"/>
      <c r="J6" s="2345"/>
      <c r="K6" s="2345"/>
      <c r="L6" s="2345"/>
      <c r="M6" s="2345"/>
      <c r="N6" s="2345"/>
      <c r="O6" s="2345"/>
      <c r="P6" s="2345"/>
      <c r="Q6" s="2345"/>
      <c r="R6" s="2581"/>
      <c r="S6" s="2581"/>
      <c r="T6" s="2581"/>
      <c r="U6" s="2581"/>
      <c r="V6" s="2582" t="s">
        <v>4205</v>
      </c>
      <c r="W6" s="2243"/>
      <c r="X6" s="2243"/>
      <c r="Y6" s="2243"/>
      <c r="Z6" s="2243"/>
      <c r="AA6" s="2243"/>
      <c r="AB6" s="2243"/>
      <c r="AC6" s="2243"/>
      <c r="AD6" s="2243"/>
      <c r="AE6" s="2243"/>
      <c r="AF6" s="2243"/>
      <c r="AG6" s="2243"/>
      <c r="AH6" s="2243"/>
      <c r="AI6" s="2243"/>
      <c r="AJ6" s="2243"/>
      <c r="AK6" s="2243"/>
      <c r="AL6" s="2582" t="s">
        <v>4206</v>
      </c>
      <c r="AM6" s="2243"/>
      <c r="AN6" s="2243"/>
      <c r="AO6" s="2243"/>
      <c r="AP6" s="2243"/>
      <c r="AQ6" s="2243"/>
      <c r="AR6" s="2243"/>
      <c r="AS6" s="2243"/>
      <c r="AT6" s="2243"/>
      <c r="AU6" s="2243"/>
      <c r="AV6" s="2243"/>
      <c r="AW6" s="2243"/>
      <c r="AX6" s="2243"/>
      <c r="AY6" s="2243"/>
      <c r="AZ6" s="2243"/>
      <c r="BA6" s="2243"/>
      <c r="BB6" s="2243"/>
      <c r="BC6" s="2243"/>
      <c r="BD6" s="197">
        <v>1</v>
      </c>
      <c r="BE6" s="12">
        <f>SUM(BD1:BD242)+2</f>
        <v>238</v>
      </c>
      <c r="BF6" s="13" t="s">
        <v>4</v>
      </c>
    </row>
    <row r="7" spans="1:58" s="2254" customFormat="1" ht="30" customHeight="1">
      <c r="A7" s="2345"/>
      <c r="B7" s="2345"/>
      <c r="C7" s="2582" t="s">
        <v>4207</v>
      </c>
      <c r="D7" s="2581"/>
      <c r="E7" s="2581"/>
      <c r="F7" s="2581"/>
      <c r="G7" s="2581"/>
      <c r="H7" s="2581"/>
      <c r="I7" s="2581"/>
      <c r="J7" s="2581"/>
      <c r="K7" s="2581"/>
      <c r="L7" s="2581"/>
      <c r="M7" s="2581"/>
      <c r="N7" s="2581"/>
      <c r="O7" s="2581"/>
      <c r="P7" s="2581"/>
      <c r="Q7" s="2345"/>
      <c r="R7" s="2581"/>
      <c r="S7" s="2581"/>
      <c r="T7" s="2581"/>
      <c r="U7" s="2581"/>
      <c r="V7" s="2582" t="s">
        <v>4208</v>
      </c>
      <c r="W7" s="2581"/>
      <c r="X7" s="2581"/>
      <c r="Y7" s="2581"/>
      <c r="Z7" s="2581"/>
      <c r="AA7" s="2581"/>
      <c r="AB7" s="2581"/>
      <c r="AC7" s="2581"/>
      <c r="AD7" s="2581"/>
      <c r="AE7" s="2581"/>
      <c r="AF7" s="2243"/>
      <c r="AG7" s="2581"/>
      <c r="AH7" s="2581"/>
      <c r="AI7" s="2581"/>
      <c r="AJ7" s="2581"/>
      <c r="AK7" s="2581"/>
      <c r="AL7" s="2582" t="s">
        <v>4209</v>
      </c>
      <c r="AM7" s="2581"/>
      <c r="AN7" s="2581"/>
      <c r="AO7" s="2581"/>
      <c r="AP7" s="2581"/>
      <c r="AQ7" s="2581"/>
      <c r="AR7" s="2581"/>
      <c r="AS7" s="2243"/>
      <c r="AT7" s="2243"/>
      <c r="AU7" s="2243"/>
      <c r="AV7" s="2243"/>
      <c r="AW7" s="2243"/>
      <c r="AX7" s="2243"/>
      <c r="AY7" s="2243"/>
      <c r="AZ7" s="2243"/>
      <c r="BA7" s="2243"/>
      <c r="BB7" s="2243"/>
      <c r="BC7" s="2243"/>
      <c r="BD7" s="197">
        <v>1</v>
      </c>
      <c r="BE7" s="12">
        <f>SUM(A244:BC244)+1</f>
        <v>56</v>
      </c>
      <c r="BF7" s="13" t="s">
        <v>5</v>
      </c>
    </row>
    <row r="8" spans="1:58" s="2254" customFormat="1" ht="30" customHeight="1">
      <c r="A8" s="2345"/>
      <c r="B8" s="2345"/>
      <c r="C8" s="2582" t="s">
        <v>4210</v>
      </c>
      <c r="D8" s="2583"/>
      <c r="E8" s="2583"/>
      <c r="F8" s="2583"/>
      <c r="G8" s="2583"/>
      <c r="H8" s="2583"/>
      <c r="I8" s="2583"/>
      <c r="J8" s="2583"/>
      <c r="K8" s="2583"/>
      <c r="L8" s="2581"/>
      <c r="M8" s="2581"/>
      <c r="N8" s="2581"/>
      <c r="O8" s="2581"/>
      <c r="P8" s="2581"/>
      <c r="Q8" s="2345"/>
      <c r="R8" s="2581"/>
      <c r="S8" s="2581"/>
      <c r="T8" s="2581"/>
      <c r="U8" s="2581"/>
      <c r="V8" s="2582" t="s">
        <v>4211</v>
      </c>
      <c r="W8" s="2583"/>
      <c r="X8" s="2583"/>
      <c r="Y8" s="2583"/>
      <c r="Z8" s="2583"/>
      <c r="AA8" s="2583"/>
      <c r="AB8" s="2583"/>
      <c r="AC8" s="2583"/>
      <c r="AD8" s="2583"/>
      <c r="AE8" s="2581"/>
      <c r="AF8" s="2243"/>
      <c r="AG8" s="2581"/>
      <c r="AH8" s="2581"/>
      <c r="AI8" s="2581"/>
      <c r="AJ8" s="2581"/>
      <c r="AK8" s="2581"/>
      <c r="AL8" s="2582" t="s">
        <v>4212</v>
      </c>
      <c r="AM8" s="2583"/>
      <c r="AN8" s="2583"/>
      <c r="AO8" s="2583"/>
      <c r="AP8" s="2583"/>
      <c r="AQ8" s="2583"/>
      <c r="AR8" s="2583"/>
      <c r="AS8" s="2243"/>
      <c r="AT8" s="2243"/>
      <c r="AU8" s="2243"/>
      <c r="AV8" s="2243"/>
      <c r="AW8" s="2243"/>
      <c r="AX8" s="2243"/>
      <c r="AY8" s="2243"/>
      <c r="AZ8" s="2243"/>
      <c r="BA8" s="2243"/>
      <c r="BB8" s="2243"/>
      <c r="BC8" s="2243"/>
      <c r="BD8" s="197">
        <v>1</v>
      </c>
    </row>
    <row r="9" spans="1:58" s="2254" customFormat="1" ht="30" customHeight="1">
      <c r="A9" s="2345"/>
      <c r="B9" s="2345"/>
      <c r="C9" s="2582" t="s">
        <v>4213</v>
      </c>
      <c r="D9" s="2583"/>
      <c r="E9" s="2583"/>
      <c r="F9" s="2583"/>
      <c r="G9" s="2583"/>
      <c r="H9" s="2583"/>
      <c r="I9" s="2583"/>
      <c r="J9" s="2583"/>
      <c r="K9" s="2583"/>
      <c r="L9" s="2581"/>
      <c r="M9" s="2581"/>
      <c r="N9" s="2581"/>
      <c r="O9" s="2581"/>
      <c r="P9" s="2581"/>
      <c r="Q9" s="2581"/>
      <c r="R9" s="2581"/>
      <c r="S9" s="2581"/>
      <c r="T9" s="2581"/>
      <c r="U9" s="2581"/>
      <c r="V9" s="2582" t="s">
        <v>4214</v>
      </c>
      <c r="W9" s="2583"/>
      <c r="X9" s="2583"/>
      <c r="Y9" s="2583"/>
      <c r="Z9" s="2583"/>
      <c r="AA9" s="2583"/>
      <c r="AB9" s="2583"/>
      <c r="AC9" s="2583"/>
      <c r="AD9" s="2583"/>
      <c r="AE9" s="2581"/>
      <c r="AF9" s="2243"/>
      <c r="AG9" s="2581"/>
      <c r="AH9" s="2581"/>
      <c r="AI9" s="2581"/>
      <c r="AJ9" s="2581"/>
      <c r="AK9" s="2581"/>
      <c r="AL9" s="2582" t="s">
        <v>4215</v>
      </c>
      <c r="AM9" s="2583"/>
      <c r="AN9" s="2583"/>
      <c r="AO9" s="2583"/>
      <c r="AP9" s="2583"/>
      <c r="AQ9" s="2583"/>
      <c r="AR9" s="2583"/>
      <c r="AS9" s="2243"/>
      <c r="AT9" s="2243"/>
      <c r="AU9" s="2243"/>
      <c r="AV9" s="2243"/>
      <c r="AW9" s="2243"/>
      <c r="AX9" s="2243"/>
      <c r="AY9" s="2243"/>
      <c r="AZ9" s="2243"/>
      <c r="BA9" s="2243"/>
      <c r="BB9" s="2243"/>
      <c r="BC9" s="2243"/>
      <c r="BD9" s="197">
        <v>1</v>
      </c>
    </row>
    <row r="10" spans="1:58" s="2254" customFormat="1" ht="30" customHeight="1">
      <c r="A10" s="2345"/>
      <c r="B10" s="2345"/>
      <c r="C10" s="2582"/>
      <c r="D10" s="2584"/>
      <c r="E10" s="2584"/>
      <c r="F10" s="2584"/>
      <c r="G10" s="2584"/>
      <c r="H10" s="2584"/>
      <c r="I10" s="2584"/>
      <c r="J10" s="2584"/>
      <c r="K10" s="2584"/>
      <c r="L10" s="2584"/>
      <c r="M10" s="2584"/>
      <c r="N10" s="2584"/>
      <c r="O10" s="2584"/>
      <c r="P10" s="2584"/>
      <c r="Q10" s="2584"/>
      <c r="R10" s="2584"/>
      <c r="S10" s="2584"/>
      <c r="T10" s="2584"/>
      <c r="U10" s="2584"/>
      <c r="V10" s="2582"/>
      <c r="W10" s="2584"/>
      <c r="X10" s="2584"/>
      <c r="Y10" s="2584"/>
      <c r="Z10" s="2584"/>
      <c r="AA10" s="2584"/>
      <c r="AB10" s="2584"/>
      <c r="AC10" s="2584"/>
      <c r="AD10" s="2584"/>
      <c r="AE10" s="2584"/>
      <c r="AF10" s="2243"/>
      <c r="AG10" s="2584"/>
      <c r="AH10" s="2584"/>
      <c r="AI10" s="2584"/>
      <c r="AJ10" s="2584"/>
      <c r="AK10" s="2584"/>
      <c r="AL10" s="2582"/>
      <c r="AM10" s="2584"/>
      <c r="AN10" s="2584"/>
      <c r="AO10" s="2584"/>
      <c r="AP10" s="2584"/>
      <c r="AQ10" s="2584"/>
      <c r="AR10" s="2584"/>
      <c r="AS10" s="2243"/>
      <c r="AT10" s="2243"/>
      <c r="AU10" s="2243"/>
      <c r="AV10" s="2243"/>
      <c r="AW10" s="2243"/>
      <c r="AX10" s="2243"/>
      <c r="AY10" s="2243"/>
      <c r="AZ10" s="2243"/>
      <c r="BA10" s="2243"/>
      <c r="BB10" s="2243"/>
      <c r="BC10" s="2243"/>
      <c r="BD10" s="197">
        <v>1</v>
      </c>
    </row>
    <row r="11" spans="1:58" s="2254" customFormat="1" ht="30" customHeight="1">
      <c r="A11" s="2345"/>
      <c r="B11" s="2345"/>
      <c r="C11" s="2582" t="s">
        <v>4216</v>
      </c>
      <c r="D11" s="2584"/>
      <c r="E11" s="2584"/>
      <c r="F11" s="2584"/>
      <c r="G11" s="2584"/>
      <c r="H11" s="2584"/>
      <c r="I11" s="2584"/>
      <c r="J11" s="2584"/>
      <c r="K11" s="2584"/>
      <c r="L11" s="2584"/>
      <c r="M11" s="2584"/>
      <c r="N11" s="2584"/>
      <c r="O11" s="2584"/>
      <c r="P11" s="2584"/>
      <c r="Q11" s="2584"/>
      <c r="R11" s="2584"/>
      <c r="S11" s="2584"/>
      <c r="T11" s="2584"/>
      <c r="U11" s="2584"/>
      <c r="V11" s="2582" t="s">
        <v>4217</v>
      </c>
      <c r="W11" s="2584"/>
      <c r="X11" s="2584"/>
      <c r="Y11" s="2584"/>
      <c r="Z11" s="2584"/>
      <c r="AA11" s="2584"/>
      <c r="AB11" s="2584"/>
      <c r="AC11" s="2584"/>
      <c r="AD11" s="2584"/>
      <c r="AE11" s="2584"/>
      <c r="AF11" s="2243"/>
      <c r="AG11" s="2584"/>
      <c r="AH11" s="2584"/>
      <c r="AI11" s="2584"/>
      <c r="AJ11" s="2584"/>
      <c r="AK11" s="2584"/>
      <c r="AL11" s="2582" t="s">
        <v>4218</v>
      </c>
      <c r="AM11" s="2584"/>
      <c r="AN11" s="2584"/>
      <c r="AO11" s="2584"/>
      <c r="AP11" s="2584"/>
      <c r="AQ11" s="2584"/>
      <c r="AR11" s="2584"/>
      <c r="AS11" s="2243"/>
      <c r="AT11" s="2243"/>
      <c r="AU11" s="2243"/>
      <c r="AV11" s="2243"/>
      <c r="AW11" s="2243"/>
      <c r="AX11" s="2243"/>
      <c r="AY11" s="2243"/>
      <c r="AZ11" s="2243"/>
      <c r="BA11" s="2243"/>
      <c r="BB11" s="2243"/>
      <c r="BC11" s="2243"/>
      <c r="BD11" s="197">
        <v>1</v>
      </c>
    </row>
    <row r="12" spans="1:58" s="2254" customFormat="1" ht="30" customHeight="1">
      <c r="A12" s="2345"/>
      <c r="B12" s="2345"/>
      <c r="C12" s="2582" t="s">
        <v>4219</v>
      </c>
      <c r="D12" s="2584"/>
      <c r="E12" s="2584"/>
      <c r="F12" s="2584"/>
      <c r="G12" s="2584"/>
      <c r="H12" s="2584"/>
      <c r="I12" s="2584"/>
      <c r="J12" s="2584"/>
      <c r="K12" s="2584"/>
      <c r="L12" s="2584"/>
      <c r="M12" s="2584"/>
      <c r="N12" s="2584"/>
      <c r="O12" s="2584"/>
      <c r="P12" s="2584"/>
      <c r="Q12" s="2584"/>
      <c r="R12" s="2584"/>
      <c r="S12" s="2584"/>
      <c r="T12" s="2584"/>
      <c r="U12" s="2584"/>
      <c r="V12" s="2582" t="s">
        <v>4220</v>
      </c>
      <c r="W12" s="2584"/>
      <c r="X12" s="2584"/>
      <c r="Y12" s="2584"/>
      <c r="Z12" s="2584"/>
      <c r="AA12" s="2584"/>
      <c r="AB12" s="2584"/>
      <c r="AC12" s="2584"/>
      <c r="AD12" s="2584"/>
      <c r="AE12" s="2584"/>
      <c r="AF12" s="2243"/>
      <c r="AG12" s="2584"/>
      <c r="AH12" s="2584"/>
      <c r="AI12" s="2584"/>
      <c r="AJ12" s="2584"/>
      <c r="AK12" s="2584"/>
      <c r="AL12" s="2582" t="s">
        <v>4221</v>
      </c>
      <c r="AM12" s="2584"/>
      <c r="AN12" s="2584"/>
      <c r="AO12" s="2584"/>
      <c r="AP12" s="2584"/>
      <c r="AQ12" s="2584"/>
      <c r="AR12" s="2584"/>
      <c r="AS12" s="2243"/>
      <c r="AT12" s="2243"/>
      <c r="AU12" s="2243"/>
      <c r="AV12" s="2243"/>
      <c r="AW12" s="2243"/>
      <c r="AX12" s="2243"/>
      <c r="AY12" s="2243"/>
      <c r="AZ12" s="2243"/>
      <c r="BA12" s="2243"/>
      <c r="BB12" s="2243"/>
      <c r="BC12" s="2243"/>
      <c r="BD12" s="197">
        <v>1</v>
      </c>
    </row>
    <row r="13" spans="1:58" s="2254" customFormat="1" ht="30" customHeight="1">
      <c r="A13" s="2345"/>
      <c r="B13" s="2345"/>
      <c r="C13" s="2582"/>
      <c r="D13" s="2584"/>
      <c r="E13" s="2584"/>
      <c r="F13" s="2584"/>
      <c r="G13" s="2584"/>
      <c r="H13" s="2584"/>
      <c r="I13" s="2584"/>
      <c r="J13" s="2584"/>
      <c r="K13" s="2584"/>
      <c r="L13" s="2584"/>
      <c r="M13" s="2584"/>
      <c r="N13" s="2584"/>
      <c r="O13" s="2584"/>
      <c r="P13" s="2584"/>
      <c r="Q13" s="2584"/>
      <c r="R13" s="2584"/>
      <c r="S13" s="2584"/>
      <c r="T13" s="2584"/>
      <c r="U13" s="2584"/>
      <c r="V13" s="2582"/>
      <c r="W13" s="2584"/>
      <c r="X13" s="2584"/>
      <c r="Y13" s="2584"/>
      <c r="Z13" s="2584"/>
      <c r="AA13" s="2584"/>
      <c r="AB13" s="2584"/>
      <c r="AC13" s="2584"/>
      <c r="AD13" s="2584"/>
      <c r="AE13" s="2584"/>
      <c r="AF13" s="2243"/>
      <c r="AG13" s="2584"/>
      <c r="AH13" s="2584"/>
      <c r="AI13" s="2584"/>
      <c r="AJ13" s="2584"/>
      <c r="AK13" s="2584"/>
      <c r="AL13" s="2582"/>
      <c r="AM13" s="2584"/>
      <c r="AN13" s="2584"/>
      <c r="AO13" s="2584"/>
      <c r="AP13" s="2584"/>
      <c r="AQ13" s="2584"/>
      <c r="AR13" s="2584"/>
      <c r="AS13" s="2243"/>
      <c r="AT13" s="2243"/>
      <c r="AU13" s="2243"/>
      <c r="AV13" s="2243"/>
      <c r="AW13" s="2243"/>
      <c r="AX13" s="2243"/>
      <c r="AY13" s="2243"/>
      <c r="AZ13" s="2243"/>
      <c r="BA13" s="2243"/>
      <c r="BB13" s="2243"/>
      <c r="BC13" s="2243"/>
      <c r="BD13" s="197">
        <v>1</v>
      </c>
    </row>
    <row r="14" spans="1:58" s="2254" customFormat="1" ht="30" customHeight="1">
      <c r="A14" s="2345"/>
      <c r="B14" s="2345"/>
      <c r="C14" s="2582" t="s">
        <v>4222</v>
      </c>
      <c r="D14" s="2584"/>
      <c r="E14" s="2584"/>
      <c r="F14" s="2584"/>
      <c r="G14" s="2584"/>
      <c r="H14" s="2584"/>
      <c r="I14" s="2584"/>
      <c r="J14" s="2584"/>
      <c r="K14" s="2584"/>
      <c r="L14" s="2584"/>
      <c r="M14" s="2584"/>
      <c r="N14" s="2584"/>
      <c r="O14" s="2584"/>
      <c r="P14" s="2584"/>
      <c r="Q14" s="2584"/>
      <c r="R14" s="2584"/>
      <c r="S14" s="2584"/>
      <c r="T14" s="2584"/>
      <c r="U14" s="2584"/>
      <c r="V14" s="2582" t="s">
        <v>4223</v>
      </c>
      <c r="W14" s="2584"/>
      <c r="X14" s="2584"/>
      <c r="Y14" s="2584"/>
      <c r="Z14" s="2584"/>
      <c r="AA14" s="2584"/>
      <c r="AB14" s="2584"/>
      <c r="AC14" s="2584"/>
      <c r="AD14" s="2584"/>
      <c r="AE14" s="2584"/>
      <c r="AF14" s="2243"/>
      <c r="AG14" s="2584"/>
      <c r="AH14" s="2584"/>
      <c r="AI14" s="2584"/>
      <c r="AJ14" s="2584"/>
      <c r="AK14" s="2584"/>
      <c r="AL14" s="2582" t="s">
        <v>4224</v>
      </c>
      <c r="AM14" s="2584"/>
      <c r="AN14" s="2584"/>
      <c r="AO14" s="2584"/>
      <c r="AP14" s="2584"/>
      <c r="AQ14" s="2584"/>
      <c r="AR14" s="2584"/>
      <c r="AS14" s="2243"/>
      <c r="AT14" s="2243"/>
      <c r="AU14" s="2243"/>
      <c r="AV14" s="2243"/>
      <c r="AW14" s="2243"/>
      <c r="AX14" s="2243"/>
      <c r="AY14" s="2243"/>
      <c r="AZ14" s="2243"/>
      <c r="BA14" s="2243"/>
      <c r="BB14" s="2243"/>
      <c r="BC14" s="2243"/>
      <c r="BD14" s="197">
        <v>1</v>
      </c>
    </row>
    <row r="15" spans="1:58" s="2254" customFormat="1" ht="30" customHeight="1">
      <c r="A15" s="2345"/>
      <c r="B15" s="2345"/>
      <c r="C15" s="2582" t="s">
        <v>4225</v>
      </c>
      <c r="D15" s="2584"/>
      <c r="E15" s="2584"/>
      <c r="F15" s="2584"/>
      <c r="G15" s="2584"/>
      <c r="H15" s="2584"/>
      <c r="I15" s="2584"/>
      <c r="J15" s="2584"/>
      <c r="K15" s="2584"/>
      <c r="L15" s="2584"/>
      <c r="M15" s="2584"/>
      <c r="N15" s="2584"/>
      <c r="O15" s="2584"/>
      <c r="P15" s="2584"/>
      <c r="Q15" s="2584"/>
      <c r="R15" s="2584"/>
      <c r="S15" s="2584"/>
      <c r="T15" s="2584"/>
      <c r="U15" s="2584"/>
      <c r="V15" s="2582" t="s">
        <v>4226</v>
      </c>
      <c r="W15" s="2584"/>
      <c r="X15" s="2584"/>
      <c r="Y15" s="2584"/>
      <c r="Z15" s="2584"/>
      <c r="AA15" s="2584"/>
      <c r="AB15" s="2584"/>
      <c r="AC15" s="2584"/>
      <c r="AD15" s="2584"/>
      <c r="AE15" s="2584"/>
      <c r="AF15" s="2243"/>
      <c r="AG15" s="2584"/>
      <c r="AH15" s="2584"/>
      <c r="AI15" s="2584"/>
      <c r="AJ15" s="2584"/>
      <c r="AK15" s="2584"/>
      <c r="AL15" s="2582" t="s">
        <v>4227</v>
      </c>
      <c r="AM15" s="2584"/>
      <c r="AN15" s="2584"/>
      <c r="AO15" s="2584"/>
      <c r="AP15" s="2584"/>
      <c r="AQ15" s="2584"/>
      <c r="AR15" s="2584"/>
      <c r="AS15" s="2243"/>
      <c r="AT15" s="2243"/>
      <c r="AU15" s="2243"/>
      <c r="AV15" s="2243"/>
      <c r="AW15" s="2243"/>
      <c r="AX15" s="2243"/>
      <c r="AY15" s="2243"/>
      <c r="AZ15" s="2243"/>
      <c r="BA15" s="2243"/>
      <c r="BB15" s="2243"/>
      <c r="BC15" s="2243"/>
      <c r="BD15" s="197">
        <v>1</v>
      </c>
    </row>
    <row r="16" spans="1:58" s="2254" customFormat="1" ht="30" customHeight="1">
      <c r="A16" s="2345"/>
      <c r="B16" s="2345"/>
      <c r="C16" s="2582"/>
      <c r="D16" s="2584"/>
      <c r="E16" s="2584"/>
      <c r="F16" s="2584"/>
      <c r="G16" s="2584"/>
      <c r="H16" s="2584"/>
      <c r="I16" s="2584"/>
      <c r="J16" s="2584"/>
      <c r="K16" s="2584"/>
      <c r="L16" s="2584"/>
      <c r="M16" s="2584"/>
      <c r="N16" s="2584"/>
      <c r="O16" s="2584"/>
      <c r="P16" s="2584"/>
      <c r="Q16" s="2584"/>
      <c r="R16" s="2584"/>
      <c r="S16" s="2584"/>
      <c r="T16" s="2584"/>
      <c r="U16" s="2584"/>
      <c r="V16" s="2582"/>
      <c r="W16" s="2584"/>
      <c r="X16" s="2584"/>
      <c r="Y16" s="2584"/>
      <c r="Z16" s="2584"/>
      <c r="AA16" s="2584"/>
      <c r="AB16" s="2584"/>
      <c r="AC16" s="2584"/>
      <c r="AD16" s="2584"/>
      <c r="AE16" s="2584"/>
      <c r="AF16" s="2243"/>
      <c r="AG16" s="2584"/>
      <c r="AH16" s="2584"/>
      <c r="AI16" s="2584"/>
      <c r="AJ16" s="2584"/>
      <c r="AK16" s="2584"/>
      <c r="AL16" s="2582"/>
      <c r="AM16" s="2584"/>
      <c r="AN16" s="2584"/>
      <c r="AO16" s="2584"/>
      <c r="AP16" s="2584"/>
      <c r="AQ16" s="2584"/>
      <c r="AR16" s="2584"/>
      <c r="AS16" s="2243"/>
      <c r="AT16" s="2243"/>
      <c r="AU16" s="2243"/>
      <c r="AV16" s="2243"/>
      <c r="AW16" s="2243"/>
      <c r="AX16" s="2243"/>
      <c r="AY16" s="2243"/>
      <c r="AZ16" s="2243"/>
      <c r="BA16" s="2243"/>
      <c r="BB16" s="2243"/>
      <c r="BC16" s="2243"/>
      <c r="BD16" s="197">
        <v>1</v>
      </c>
    </row>
    <row r="17" spans="1:56" s="2254" customFormat="1" ht="30" customHeight="1">
      <c r="A17" s="2345"/>
      <c r="B17" s="2345"/>
      <c r="C17" s="2582" t="s">
        <v>4477</v>
      </c>
      <c r="D17" s="2584"/>
      <c r="E17" s="2584"/>
      <c r="F17" s="2584"/>
      <c r="G17" s="2584"/>
      <c r="H17" s="2584"/>
      <c r="I17" s="2584"/>
      <c r="J17" s="2584"/>
      <c r="K17" s="2584"/>
      <c r="L17" s="2584"/>
      <c r="M17" s="2584"/>
      <c r="N17" s="2584"/>
      <c r="O17" s="2584"/>
      <c r="P17" s="2584"/>
      <c r="Q17" s="2584"/>
      <c r="R17" s="2584"/>
      <c r="S17" s="2584"/>
      <c r="T17" s="2584"/>
      <c r="U17" s="2584"/>
      <c r="V17" s="2582" t="s">
        <v>4228</v>
      </c>
      <c r="W17" s="2584"/>
      <c r="X17" s="2584"/>
      <c r="Y17" s="2584"/>
      <c r="Z17" s="2584"/>
      <c r="AA17" s="2584"/>
      <c r="AB17" s="2584"/>
      <c r="AC17" s="2584"/>
      <c r="AD17" s="2584"/>
      <c r="AE17" s="2584"/>
      <c r="AF17" s="2243"/>
      <c r="AG17" s="2584"/>
      <c r="AH17" s="2584"/>
      <c r="AI17" s="2584"/>
      <c r="AJ17" s="2584"/>
      <c r="AK17" s="2584"/>
      <c r="AL17" s="2582" t="s">
        <v>4229</v>
      </c>
      <c r="AM17" s="2584"/>
      <c r="AN17" s="2584"/>
      <c r="AO17" s="2584"/>
      <c r="AP17" s="2584"/>
      <c r="AQ17" s="2584"/>
      <c r="AR17" s="2584"/>
      <c r="AS17" s="2243"/>
      <c r="AT17" s="2243"/>
      <c r="AU17" s="2243"/>
      <c r="AV17" s="2243"/>
      <c r="AW17" s="2243"/>
      <c r="AX17" s="2243"/>
      <c r="AY17" s="2243"/>
      <c r="AZ17" s="2243"/>
      <c r="BA17" s="2243"/>
      <c r="BB17" s="2243"/>
      <c r="BC17" s="2243"/>
      <c r="BD17" s="197">
        <v>1</v>
      </c>
    </row>
    <row r="18" spans="1:56" s="2254" customFormat="1" ht="30" customHeight="1">
      <c r="A18" s="2345"/>
      <c r="B18" s="2345"/>
      <c r="C18" s="2582" t="s">
        <v>4230</v>
      </c>
      <c r="D18" s="2584"/>
      <c r="E18" s="2584"/>
      <c r="F18" s="2584"/>
      <c r="G18" s="2584"/>
      <c r="H18" s="2584"/>
      <c r="I18" s="2584"/>
      <c r="J18" s="2584"/>
      <c r="K18" s="2584"/>
      <c r="L18" s="2584"/>
      <c r="M18" s="2584"/>
      <c r="N18" s="2584"/>
      <c r="O18" s="2584"/>
      <c r="P18" s="2584"/>
      <c r="Q18" s="2584"/>
      <c r="R18" s="2584"/>
      <c r="S18" s="2584"/>
      <c r="T18" s="2584"/>
      <c r="U18" s="2584"/>
      <c r="V18" s="2582" t="s">
        <v>4231</v>
      </c>
      <c r="W18" s="2584"/>
      <c r="X18" s="2584"/>
      <c r="Y18" s="2584"/>
      <c r="Z18" s="2584"/>
      <c r="AA18" s="2584"/>
      <c r="AB18" s="2584"/>
      <c r="AC18" s="2584"/>
      <c r="AD18" s="2584"/>
      <c r="AE18" s="2584"/>
      <c r="AF18" s="2243"/>
      <c r="AG18" s="2584"/>
      <c r="AH18" s="2584"/>
      <c r="AI18" s="2584"/>
      <c r="AJ18" s="2584"/>
      <c r="AK18" s="2584"/>
      <c r="AL18" s="2582" t="s">
        <v>4232</v>
      </c>
      <c r="AM18" s="2584"/>
      <c r="AN18" s="2584"/>
      <c r="AO18" s="2584"/>
      <c r="AP18" s="2584"/>
      <c r="AQ18" s="2584"/>
      <c r="AR18" s="2584"/>
      <c r="AS18" s="2243"/>
      <c r="AT18" s="2243"/>
      <c r="AU18" s="2243"/>
      <c r="AV18" s="2243"/>
      <c r="AW18" s="2243"/>
      <c r="AX18" s="2243"/>
      <c r="AY18" s="2243"/>
      <c r="AZ18" s="2243"/>
      <c r="BA18" s="2243"/>
      <c r="BB18" s="2243"/>
      <c r="BC18" s="2243"/>
      <c r="BD18" s="197">
        <v>1</v>
      </c>
    </row>
    <row r="19" spans="1:56" s="2254" customFormat="1" ht="30" customHeight="1">
      <c r="A19" s="2345"/>
      <c r="B19" s="2345"/>
      <c r="C19" s="2582"/>
      <c r="D19" s="2584"/>
      <c r="E19" s="2584"/>
      <c r="F19" s="2584"/>
      <c r="G19" s="2584"/>
      <c r="H19" s="2584"/>
      <c r="I19" s="2584"/>
      <c r="J19" s="2584"/>
      <c r="K19" s="2584"/>
      <c r="L19" s="2584"/>
      <c r="M19" s="2584"/>
      <c r="N19" s="2584"/>
      <c r="O19" s="2584"/>
      <c r="P19" s="2584"/>
      <c r="Q19" s="2584"/>
      <c r="R19" s="2584"/>
      <c r="S19" s="2584"/>
      <c r="T19" s="2584"/>
      <c r="U19" s="2584"/>
      <c r="V19" s="2582"/>
      <c r="W19" s="2584"/>
      <c r="X19" s="2584"/>
      <c r="Y19" s="2584"/>
      <c r="Z19" s="2584"/>
      <c r="AA19" s="2584"/>
      <c r="AB19" s="2584"/>
      <c r="AC19" s="2584"/>
      <c r="AD19" s="2584"/>
      <c r="AE19" s="2584"/>
      <c r="AF19" s="2243"/>
      <c r="AG19" s="2584"/>
      <c r="AH19" s="2584"/>
      <c r="AI19" s="2584"/>
      <c r="AJ19" s="2584"/>
      <c r="AK19" s="2584"/>
      <c r="AL19" s="2582"/>
      <c r="AM19" s="2584"/>
      <c r="AN19" s="2584"/>
      <c r="AO19" s="2584"/>
      <c r="AP19" s="2584"/>
      <c r="AQ19" s="2584"/>
      <c r="AR19" s="2584"/>
      <c r="AS19" s="2243"/>
      <c r="AT19" s="2243"/>
      <c r="AU19" s="2243"/>
      <c r="AV19" s="2243"/>
      <c r="AW19" s="2243"/>
      <c r="AX19" s="2243"/>
      <c r="AY19" s="2243"/>
      <c r="AZ19" s="2243"/>
      <c r="BA19" s="2243"/>
      <c r="BB19" s="2243"/>
      <c r="BC19" s="2243"/>
      <c r="BD19" s="197">
        <v>1</v>
      </c>
    </row>
    <row r="20" spans="1:56" s="2254" customFormat="1" ht="30" customHeight="1">
      <c r="A20" s="2345"/>
      <c r="B20" s="2345"/>
      <c r="C20" s="2585" t="s">
        <v>1950</v>
      </c>
      <c r="D20" s="2584"/>
      <c r="E20" s="2584"/>
      <c r="F20" s="2584"/>
      <c r="G20" s="2584"/>
      <c r="H20" s="2584"/>
      <c r="I20" s="2584"/>
      <c r="J20" s="2584"/>
      <c r="K20" s="2584"/>
      <c r="L20" s="2584"/>
      <c r="M20" s="2584"/>
      <c r="N20" s="2584"/>
      <c r="O20" s="2584"/>
      <c r="P20" s="2584"/>
      <c r="Q20" s="2584"/>
      <c r="R20" s="2584"/>
      <c r="S20" s="2584"/>
      <c r="T20" s="2584"/>
      <c r="U20" s="2584"/>
      <c r="V20" s="2585" t="s">
        <v>2000</v>
      </c>
      <c r="W20" s="2584"/>
      <c r="X20" s="2584"/>
      <c r="Y20" s="2584"/>
      <c r="Z20" s="2584"/>
      <c r="AA20" s="2584"/>
      <c r="AB20" s="2584"/>
      <c r="AC20" s="2584"/>
      <c r="AD20" s="2584"/>
      <c r="AE20" s="2584"/>
      <c r="AF20" s="2243"/>
      <c r="AG20" s="2584"/>
      <c r="AH20" s="2584"/>
      <c r="AI20" s="2584"/>
      <c r="AJ20" s="2584"/>
      <c r="AK20" s="2584"/>
      <c r="AL20" s="2585" t="s">
        <v>2052</v>
      </c>
      <c r="AM20" s="2584"/>
      <c r="AN20" s="2584"/>
      <c r="AO20" s="2584"/>
      <c r="AP20" s="2584"/>
      <c r="AQ20" s="2584"/>
      <c r="AR20" s="2584"/>
      <c r="AS20" s="2243"/>
      <c r="AT20" s="2243"/>
      <c r="AU20" s="2243"/>
      <c r="AV20" s="2243"/>
      <c r="AW20" s="2243"/>
      <c r="AX20" s="2243"/>
      <c r="AY20" s="2243"/>
      <c r="AZ20" s="2243"/>
      <c r="BA20" s="2243"/>
      <c r="BB20" s="2243"/>
      <c r="BC20" s="2243"/>
      <c r="BD20" s="197">
        <v>1</v>
      </c>
    </row>
    <row r="21" spans="1:56" s="2254" customFormat="1" ht="30" customHeight="1">
      <c r="A21" s="2345"/>
      <c r="B21" s="2345"/>
      <c r="C21" s="2585" t="s">
        <v>1957</v>
      </c>
      <c r="D21" s="2584"/>
      <c r="E21" s="2584"/>
      <c r="F21" s="2584"/>
      <c r="G21" s="2584"/>
      <c r="H21" s="2584"/>
      <c r="I21" s="2584"/>
      <c r="J21" s="2584"/>
      <c r="K21" s="2584"/>
      <c r="L21" s="2584"/>
      <c r="M21" s="2584"/>
      <c r="N21" s="2584"/>
      <c r="O21" s="2584"/>
      <c r="P21" s="2584"/>
      <c r="Q21" s="2584"/>
      <c r="R21" s="2584"/>
      <c r="S21" s="2584"/>
      <c r="T21" s="2584"/>
      <c r="U21" s="2584"/>
      <c r="V21" s="2585" t="s">
        <v>2007</v>
      </c>
      <c r="W21" s="2584"/>
      <c r="X21" s="2584"/>
      <c r="Y21" s="2584"/>
      <c r="Z21" s="2584"/>
      <c r="AA21" s="2584"/>
      <c r="AB21" s="2584"/>
      <c r="AC21" s="2584"/>
      <c r="AD21" s="2584"/>
      <c r="AE21" s="2584"/>
      <c r="AF21" s="2243"/>
      <c r="AG21" s="2584"/>
      <c r="AH21" s="2584"/>
      <c r="AI21" s="2584"/>
      <c r="AJ21" s="2584"/>
      <c r="AK21" s="2584"/>
      <c r="AL21" s="2585" t="s">
        <v>2059</v>
      </c>
      <c r="AM21" s="2584"/>
      <c r="AN21" s="2584"/>
      <c r="AO21" s="2584"/>
      <c r="AP21" s="2584"/>
      <c r="AQ21" s="2584"/>
      <c r="AR21" s="2584"/>
      <c r="AS21" s="2243"/>
      <c r="AT21" s="2243"/>
      <c r="AU21" s="2243"/>
      <c r="AV21" s="2243"/>
      <c r="AW21" s="2243"/>
      <c r="AX21" s="2243"/>
      <c r="AY21" s="2243"/>
      <c r="AZ21" s="2243"/>
      <c r="BA21" s="2243"/>
      <c r="BB21" s="2243"/>
      <c r="BC21" s="2243"/>
      <c r="BD21" s="197"/>
    </row>
    <row r="22" spans="1:56" s="2254" customFormat="1" ht="30" customHeight="1">
      <c r="A22" s="2345"/>
      <c r="B22" s="2345"/>
      <c r="C22" s="2585" t="s">
        <v>6</v>
      </c>
      <c r="D22" s="2584"/>
      <c r="E22" s="2584"/>
      <c r="F22" s="2584"/>
      <c r="G22" s="2584"/>
      <c r="H22" s="2584"/>
      <c r="I22" s="2584"/>
      <c r="J22" s="2584"/>
      <c r="K22" s="2584"/>
      <c r="L22" s="2584"/>
      <c r="M22" s="2584"/>
      <c r="N22" s="2584"/>
      <c r="O22" s="2584"/>
      <c r="P22" s="2584"/>
      <c r="Q22" s="2584"/>
      <c r="R22" s="2584"/>
      <c r="S22" s="2584"/>
      <c r="T22" s="2584"/>
      <c r="U22" s="2584"/>
      <c r="V22" s="2585" t="s">
        <v>10</v>
      </c>
      <c r="W22" s="2584"/>
      <c r="X22" s="2584"/>
      <c r="Y22" s="2584"/>
      <c r="Z22" s="2584"/>
      <c r="AA22" s="2584"/>
      <c r="AB22" s="2584"/>
      <c r="AC22" s="2584"/>
      <c r="AD22" s="2584"/>
      <c r="AE22" s="2584"/>
      <c r="AF22" s="2243"/>
      <c r="AG22" s="2584"/>
      <c r="AH22" s="2584"/>
      <c r="AI22" s="2584"/>
      <c r="AJ22" s="2584"/>
      <c r="AK22" s="2584"/>
      <c r="AL22" s="2585" t="s">
        <v>2066</v>
      </c>
      <c r="AM22" s="2584"/>
      <c r="AN22" s="2584"/>
      <c r="AO22" s="2584"/>
      <c r="AP22" s="2584"/>
      <c r="AQ22" s="2584"/>
      <c r="AR22" s="2584"/>
      <c r="AS22" s="2243"/>
      <c r="AT22" s="2243"/>
      <c r="AU22" s="2243"/>
      <c r="AV22" s="2243"/>
      <c r="AW22" s="2243"/>
      <c r="AX22" s="2243"/>
      <c r="AY22" s="2243"/>
      <c r="AZ22" s="2243"/>
      <c r="BA22" s="2243"/>
      <c r="BB22" s="2243"/>
      <c r="BC22" s="2243"/>
      <c r="BD22" s="197"/>
    </row>
    <row r="23" spans="1:56" s="2254" customFormat="1" ht="30" customHeight="1">
      <c r="A23" s="2345"/>
      <c r="B23" s="2345"/>
      <c r="C23" s="2585"/>
      <c r="D23" s="2584"/>
      <c r="E23" s="2584"/>
      <c r="F23" s="2584"/>
      <c r="G23" s="2584"/>
      <c r="H23" s="2584"/>
      <c r="I23" s="2584"/>
      <c r="J23" s="2584"/>
      <c r="K23" s="2584"/>
      <c r="L23" s="2584"/>
      <c r="M23" s="2584"/>
      <c r="N23" s="2584"/>
      <c r="O23" s="2584"/>
      <c r="P23" s="2584"/>
      <c r="Q23" s="2584"/>
      <c r="R23" s="2584"/>
      <c r="S23" s="2584"/>
      <c r="T23" s="2584"/>
      <c r="U23" s="2584"/>
      <c r="V23" s="2585"/>
      <c r="W23" s="2584"/>
      <c r="X23" s="2584"/>
      <c r="Y23" s="2584"/>
      <c r="Z23" s="2584"/>
      <c r="AA23" s="2584"/>
      <c r="AB23" s="2584"/>
      <c r="AC23" s="2584"/>
      <c r="AD23" s="2584"/>
      <c r="AE23" s="2584"/>
      <c r="AF23" s="2243"/>
      <c r="AG23" s="2584"/>
      <c r="AH23" s="2584"/>
      <c r="AI23" s="2584"/>
      <c r="AJ23" s="2584"/>
      <c r="AK23" s="2584"/>
      <c r="AL23" s="2585"/>
      <c r="AM23" s="2584"/>
      <c r="AN23" s="2584"/>
      <c r="AO23" s="2584"/>
      <c r="AP23" s="2584"/>
      <c r="AQ23" s="2584"/>
      <c r="AR23" s="2584"/>
      <c r="AS23" s="2243"/>
      <c r="AT23" s="2243"/>
      <c r="AU23" s="2243"/>
      <c r="AV23" s="2243"/>
      <c r="AW23" s="2243"/>
      <c r="AX23" s="2243"/>
      <c r="AY23" s="2243"/>
      <c r="AZ23" s="2243"/>
      <c r="BA23" s="2243"/>
      <c r="BB23" s="2243"/>
      <c r="BC23" s="2243"/>
      <c r="BD23" s="197"/>
    </row>
    <row r="24" spans="1:56" s="2254" customFormat="1" ht="30" customHeight="1">
      <c r="A24" s="2345"/>
      <c r="B24" s="2345"/>
      <c r="C24" s="2585" t="s">
        <v>7</v>
      </c>
      <c r="D24" s="2584"/>
      <c r="E24" s="2584"/>
      <c r="F24" s="2584"/>
      <c r="G24" s="2584"/>
      <c r="H24" s="2584"/>
      <c r="I24" s="2584"/>
      <c r="J24" s="2584"/>
      <c r="K24" s="2584"/>
      <c r="L24" s="2584"/>
      <c r="M24" s="2584"/>
      <c r="N24" s="2584"/>
      <c r="O24" s="2584"/>
      <c r="P24" s="2584"/>
      <c r="Q24" s="2584"/>
      <c r="R24" s="2584"/>
      <c r="S24" s="2584"/>
      <c r="T24" s="2584"/>
      <c r="U24" s="2584"/>
      <c r="V24" s="2585" t="s">
        <v>2026</v>
      </c>
      <c r="W24" s="2584"/>
      <c r="X24" s="2584"/>
      <c r="Y24" s="2584"/>
      <c r="Z24" s="2584"/>
      <c r="AA24" s="2584"/>
      <c r="AB24" s="2584"/>
      <c r="AC24" s="2584"/>
      <c r="AD24" s="2584"/>
      <c r="AE24" s="2584"/>
      <c r="AF24" s="2243"/>
      <c r="AG24" s="2584"/>
      <c r="AH24" s="2584"/>
      <c r="AI24" s="2584"/>
      <c r="AJ24" s="2584"/>
      <c r="AK24" s="2584"/>
      <c r="AL24" s="2585" t="s">
        <v>2077</v>
      </c>
      <c r="AM24" s="2584"/>
      <c r="AN24" s="2584"/>
      <c r="AO24" s="2584"/>
      <c r="AP24" s="2584"/>
      <c r="AQ24" s="2584"/>
      <c r="AR24" s="2584"/>
      <c r="AS24" s="2243"/>
      <c r="AT24" s="2243"/>
      <c r="AU24" s="2243"/>
      <c r="AV24" s="2243"/>
      <c r="AW24" s="2243"/>
      <c r="AX24" s="2243"/>
      <c r="AY24" s="2243"/>
      <c r="AZ24" s="2243"/>
      <c r="BA24" s="2243"/>
      <c r="BB24" s="2243"/>
      <c r="BC24" s="2243"/>
      <c r="BD24" s="197"/>
    </row>
    <row r="25" spans="1:56" s="2254" customFormat="1" ht="30" customHeight="1">
      <c r="A25" s="2345"/>
      <c r="B25" s="2345"/>
      <c r="C25" s="2585" t="s">
        <v>8</v>
      </c>
      <c r="D25" s="2584"/>
      <c r="E25" s="2584"/>
      <c r="F25" s="2584"/>
      <c r="G25" s="2584"/>
      <c r="H25" s="2584"/>
      <c r="I25" s="2584"/>
      <c r="J25" s="2584"/>
      <c r="K25" s="2584"/>
      <c r="L25" s="2584"/>
      <c r="M25" s="2584"/>
      <c r="N25" s="2584"/>
      <c r="O25" s="2584"/>
      <c r="P25" s="2584"/>
      <c r="Q25" s="2584"/>
      <c r="R25" s="2584"/>
      <c r="S25" s="2584"/>
      <c r="T25" s="2584"/>
      <c r="U25" s="2584"/>
      <c r="V25" s="2585" t="s">
        <v>2033</v>
      </c>
      <c r="W25" s="2584"/>
      <c r="X25" s="2584"/>
      <c r="Y25" s="2584"/>
      <c r="Z25" s="2584"/>
      <c r="AA25" s="2584"/>
      <c r="AB25" s="2584"/>
      <c r="AC25" s="2584"/>
      <c r="AD25" s="2584"/>
      <c r="AE25" s="2584"/>
      <c r="AF25" s="2243"/>
      <c r="AG25" s="2584"/>
      <c r="AH25" s="2584"/>
      <c r="AI25" s="2584"/>
      <c r="AJ25" s="2584"/>
      <c r="AK25" s="2584"/>
      <c r="AL25" s="2585" t="s">
        <v>2083</v>
      </c>
      <c r="AM25" s="2584"/>
      <c r="AN25" s="2584"/>
      <c r="AO25" s="2584"/>
      <c r="AP25" s="2584"/>
      <c r="AQ25" s="2584"/>
      <c r="AR25" s="2584"/>
      <c r="AS25" s="2243"/>
      <c r="AT25" s="2243"/>
      <c r="AU25" s="2243"/>
      <c r="AV25" s="2243"/>
      <c r="AW25" s="2243"/>
      <c r="AX25" s="2243"/>
      <c r="AY25" s="2243"/>
      <c r="AZ25" s="2243"/>
      <c r="BA25" s="2243"/>
      <c r="BB25" s="2243"/>
      <c r="BC25" s="2243"/>
      <c r="BD25" s="197"/>
    </row>
    <row r="26" spans="1:56" s="2254" customFormat="1" ht="30" customHeight="1">
      <c r="A26" s="2345"/>
      <c r="B26" s="2345"/>
      <c r="C26" s="2585"/>
      <c r="D26" s="2584"/>
      <c r="E26" s="2584"/>
      <c r="F26" s="2584"/>
      <c r="G26" s="2584"/>
      <c r="H26" s="2584"/>
      <c r="I26" s="2584"/>
      <c r="J26" s="2584"/>
      <c r="K26" s="2584"/>
      <c r="L26" s="2584"/>
      <c r="M26" s="2584"/>
      <c r="N26" s="2584"/>
      <c r="O26" s="2584"/>
      <c r="P26" s="2584"/>
      <c r="Q26" s="2584"/>
      <c r="R26" s="2584"/>
      <c r="S26" s="2584"/>
      <c r="T26" s="2584"/>
      <c r="U26" s="2584"/>
      <c r="V26" s="2582"/>
      <c r="W26" s="2584"/>
      <c r="X26" s="2584"/>
      <c r="Y26" s="2584"/>
      <c r="Z26" s="2584"/>
      <c r="AA26" s="2584"/>
      <c r="AB26" s="2584"/>
      <c r="AC26" s="2584"/>
      <c r="AD26" s="2584"/>
      <c r="AE26" s="2584"/>
      <c r="AF26" s="2243"/>
      <c r="AG26" s="2584"/>
      <c r="AH26" s="2584"/>
      <c r="AI26" s="2584"/>
      <c r="AJ26" s="2584"/>
      <c r="AK26" s="2584"/>
      <c r="AL26" s="2582"/>
      <c r="AM26" s="2584"/>
      <c r="AN26" s="2584"/>
      <c r="AO26" s="2584"/>
      <c r="AP26" s="2584"/>
      <c r="AQ26" s="2584"/>
      <c r="AR26" s="2584"/>
      <c r="AS26" s="2243"/>
      <c r="AT26" s="2243"/>
      <c r="AU26" s="2243"/>
      <c r="AV26" s="2243"/>
      <c r="AW26" s="2243"/>
      <c r="AX26" s="2243"/>
      <c r="AY26" s="2243"/>
      <c r="AZ26" s="2243"/>
      <c r="BA26" s="2243"/>
      <c r="BB26" s="2243"/>
      <c r="BC26" s="2243"/>
      <c r="BD26" s="197"/>
    </row>
    <row r="27" spans="1:56" s="2254" customFormat="1" ht="30" customHeight="1">
      <c r="A27" s="2345"/>
      <c r="B27" s="2345"/>
      <c r="C27" s="2582" t="s">
        <v>4233</v>
      </c>
      <c r="D27" s="2584"/>
      <c r="E27" s="2584"/>
      <c r="F27" s="2584"/>
      <c r="G27" s="2584"/>
      <c r="H27" s="2584"/>
      <c r="I27" s="2584"/>
      <c r="J27" s="2584"/>
      <c r="K27" s="2584"/>
      <c r="L27" s="2584"/>
      <c r="M27" s="2584"/>
      <c r="N27" s="2584"/>
      <c r="O27" s="2584"/>
      <c r="P27" s="2584"/>
      <c r="Q27" s="2584"/>
      <c r="R27" s="2584"/>
      <c r="S27" s="2584"/>
      <c r="T27" s="2584"/>
      <c r="U27" s="2584"/>
      <c r="V27" s="2582" t="s">
        <v>4234</v>
      </c>
      <c r="W27" s="2584"/>
      <c r="X27" s="2584"/>
      <c r="Y27" s="2584"/>
      <c r="Z27" s="2584"/>
      <c r="AA27" s="2584"/>
      <c r="AB27" s="2584"/>
      <c r="AC27" s="2584"/>
      <c r="AD27" s="2584"/>
      <c r="AE27" s="2584"/>
      <c r="AF27" s="2243"/>
      <c r="AG27" s="2584"/>
      <c r="AH27" s="2584"/>
      <c r="AI27" s="2584"/>
      <c r="AJ27" s="2584"/>
      <c r="AK27" s="2584"/>
      <c r="AL27" s="2582" t="s">
        <v>4235</v>
      </c>
      <c r="AM27" s="2584"/>
      <c r="AN27" s="2584"/>
      <c r="AO27" s="2584"/>
      <c r="AP27" s="2584"/>
      <c r="AQ27" s="2584"/>
      <c r="AR27" s="2584"/>
      <c r="AS27" s="2243"/>
      <c r="AT27" s="2243"/>
      <c r="AU27" s="2243"/>
      <c r="AV27" s="2243"/>
      <c r="AW27" s="2243"/>
      <c r="AX27" s="2243"/>
      <c r="AY27" s="2243"/>
      <c r="AZ27" s="2243"/>
      <c r="BA27" s="2243"/>
      <c r="BB27" s="2243"/>
      <c r="BC27" s="2243"/>
      <c r="BD27" s="197">
        <v>1</v>
      </c>
    </row>
    <row r="28" spans="1:56" s="2254" customFormat="1" ht="30" customHeight="1">
      <c r="A28" s="2345"/>
      <c r="B28" s="2345"/>
      <c r="C28" s="2582"/>
      <c r="D28" s="2584"/>
      <c r="E28" s="2584"/>
      <c r="F28" s="2584"/>
      <c r="G28" s="2584"/>
      <c r="H28" s="2584"/>
      <c r="I28" s="2584"/>
      <c r="J28" s="2584"/>
      <c r="K28" s="2584"/>
      <c r="L28" s="2584"/>
      <c r="M28" s="2584"/>
      <c r="N28" s="2584"/>
      <c r="O28" s="2584"/>
      <c r="P28" s="2584"/>
      <c r="Q28" s="2584"/>
      <c r="R28" s="2584"/>
      <c r="S28" s="2584"/>
      <c r="T28" s="2584"/>
      <c r="U28" s="2584"/>
      <c r="V28" s="2582"/>
      <c r="W28" s="2584"/>
      <c r="X28" s="2584"/>
      <c r="Y28" s="2584"/>
      <c r="Z28" s="2584"/>
      <c r="AA28" s="2584"/>
      <c r="AB28" s="2584"/>
      <c r="AC28" s="2584"/>
      <c r="AD28" s="2584"/>
      <c r="AE28" s="2584"/>
      <c r="AF28" s="2243"/>
      <c r="AG28" s="2584"/>
      <c r="AH28" s="2584"/>
      <c r="AI28" s="2584"/>
      <c r="AJ28" s="2584"/>
      <c r="AK28" s="2584"/>
      <c r="AL28" s="2582"/>
      <c r="AM28" s="2584"/>
      <c r="AN28" s="2584"/>
      <c r="AO28" s="2584"/>
      <c r="AP28" s="2584"/>
      <c r="AQ28" s="2584"/>
      <c r="AR28" s="2584"/>
      <c r="AS28" s="2243"/>
      <c r="AT28" s="2243"/>
      <c r="AU28" s="2243"/>
      <c r="AV28" s="2243"/>
      <c r="AW28" s="2243"/>
      <c r="AX28" s="2243"/>
      <c r="AY28" s="2243"/>
      <c r="AZ28" s="2243"/>
      <c r="BA28" s="2243"/>
      <c r="BB28" s="2243"/>
      <c r="BC28" s="2243"/>
      <c r="BD28" s="197">
        <v>1</v>
      </c>
    </row>
    <row r="29" spans="1:56" s="2254" customFormat="1" ht="21" customHeight="1">
      <c r="A29" s="2345"/>
      <c r="B29" s="2345"/>
      <c r="C29" s="2586" t="s">
        <v>18</v>
      </c>
      <c r="D29" s="2587" t="str">
        <f ca="1">CELL("nomfichier")</f>
        <v>D:\Données\1.UPRT\0-UPRT.fait\1-UPRT.FR-SITE-WEB\ff-fiches-fabrications\ff.fiches.fabrication.2023\UPRT.23.aout\[ff.DES_.COULEURS.POUR_.VOS_.DOCUMENTS-2.xlsx]Couleurs.pour.vos.documents</v>
      </c>
      <c r="E29" s="2584"/>
      <c r="F29" s="2584"/>
      <c r="G29" s="2584"/>
      <c r="H29" s="2584"/>
      <c r="I29" s="2584"/>
      <c r="J29" s="2584"/>
      <c r="K29" s="2584"/>
      <c r="L29" s="2584"/>
      <c r="M29" s="2584"/>
      <c r="N29" s="2584"/>
      <c r="O29" s="2584"/>
      <c r="P29" s="2584"/>
      <c r="Q29" s="2584"/>
      <c r="R29" s="2584"/>
      <c r="S29" s="2584"/>
      <c r="T29" s="2584"/>
      <c r="U29" s="2584"/>
      <c r="V29" s="2582"/>
      <c r="W29" s="2584"/>
      <c r="X29" s="2584"/>
      <c r="Y29" s="2584"/>
      <c r="Z29" s="2584"/>
      <c r="AA29" s="2584"/>
      <c r="AB29" s="2584"/>
      <c r="AC29" s="2584"/>
      <c r="AD29" s="2584"/>
      <c r="AE29" s="2584"/>
      <c r="AF29" s="2243"/>
      <c r="AG29" s="2584"/>
      <c r="AH29" s="2584"/>
      <c r="AI29" s="2584"/>
      <c r="AJ29" s="2584"/>
      <c r="AK29" s="2584"/>
      <c r="AL29" s="2582"/>
      <c r="AM29" s="2584"/>
      <c r="AN29" s="2584"/>
      <c r="AO29" s="2584"/>
      <c r="AP29" s="2584"/>
      <c r="AQ29" s="2584"/>
      <c r="AR29" s="2584"/>
      <c r="AS29" s="2243"/>
      <c r="AT29" s="2243"/>
      <c r="AU29" s="2243"/>
      <c r="AV29" s="2243"/>
      <c r="AW29" s="2243"/>
      <c r="AX29" s="2243"/>
      <c r="AY29" s="2243"/>
      <c r="AZ29" s="2243"/>
      <c r="BA29" s="2243"/>
      <c r="BB29" s="2243"/>
      <c r="BC29" s="2243"/>
      <c r="BD29" s="197">
        <v>1</v>
      </c>
    </row>
    <row r="30" spans="1:56" s="2254" customFormat="1" ht="21" customHeight="1">
      <c r="A30" s="2345"/>
      <c r="B30" s="2345"/>
      <c r="C30" s="2587"/>
      <c r="D30" s="2587"/>
      <c r="E30" s="2584"/>
      <c r="F30" s="2584"/>
      <c r="G30" s="2584"/>
      <c r="H30" s="2584"/>
      <c r="I30" s="2584"/>
      <c r="J30" s="2584"/>
      <c r="K30" s="2584"/>
      <c r="L30" s="2584"/>
      <c r="M30" s="2584"/>
      <c r="N30" s="2584"/>
      <c r="O30" s="2584"/>
      <c r="P30" s="2584"/>
      <c r="Q30" s="2584"/>
      <c r="R30" s="2584"/>
      <c r="S30" s="2584"/>
      <c r="T30" s="2584"/>
      <c r="U30" s="2584"/>
      <c r="V30" s="2585"/>
      <c r="W30" s="2584"/>
      <c r="X30" s="2584"/>
      <c r="Y30" s="2584"/>
      <c r="Z30" s="2584"/>
      <c r="AA30" s="2584"/>
      <c r="AB30" s="2584"/>
      <c r="AC30" s="2584"/>
      <c r="AD30" s="2584"/>
      <c r="AE30" s="2584"/>
      <c r="AF30" s="2243"/>
      <c r="AG30" s="2584"/>
      <c r="AH30" s="2584"/>
      <c r="AI30" s="2584"/>
      <c r="AJ30" s="2584"/>
      <c r="AK30" s="2584"/>
      <c r="AL30" s="2585"/>
      <c r="AM30" s="2584"/>
      <c r="AN30" s="2584"/>
      <c r="AO30" s="2584"/>
      <c r="AP30" s="2584"/>
      <c r="AQ30" s="2584"/>
      <c r="AR30" s="2584"/>
      <c r="AS30" s="2243"/>
      <c r="AT30" s="2243"/>
      <c r="AU30" s="2243"/>
      <c r="AV30" s="2243"/>
      <c r="AW30" s="2243"/>
      <c r="AX30" s="2243"/>
      <c r="AY30" s="2243"/>
      <c r="AZ30" s="2243"/>
      <c r="BA30" s="2243"/>
      <c r="BB30" s="2243"/>
      <c r="BC30" s="2243"/>
      <c r="BD30" s="197">
        <v>1</v>
      </c>
    </row>
    <row r="31" spans="1:56" s="2254" customFormat="1" ht="21" customHeight="1">
      <c r="A31" s="2345"/>
      <c r="B31" s="2345"/>
      <c r="C31" s="2588"/>
      <c r="D31" s="2587"/>
      <c r="E31" s="2584"/>
      <c r="F31" s="2584"/>
      <c r="G31" s="2584"/>
      <c r="H31" s="2584"/>
      <c r="I31" s="2589" t="s">
        <v>4236</v>
      </c>
      <c r="J31" s="2590" t="s">
        <v>4237</v>
      </c>
      <c r="K31" s="2584"/>
      <c r="L31" s="2584"/>
      <c r="M31" s="2584"/>
      <c r="N31" s="2584"/>
      <c r="O31" s="2584"/>
      <c r="P31" s="2584"/>
      <c r="Q31" s="2584"/>
      <c r="R31" s="2584"/>
      <c r="S31" s="2584"/>
      <c r="T31" s="2584"/>
      <c r="U31" s="2584"/>
      <c r="V31" s="2582"/>
      <c r="W31" s="2584"/>
      <c r="X31" s="2584"/>
      <c r="Y31" s="2584"/>
      <c r="Z31" s="2584"/>
      <c r="AA31" s="2584"/>
      <c r="AB31" s="2584"/>
      <c r="AC31" s="2584"/>
      <c r="AD31" s="2584"/>
      <c r="AE31" s="2584"/>
      <c r="AF31" s="2243"/>
      <c r="AG31" s="2584"/>
      <c r="AH31" s="2584"/>
      <c r="AI31" s="2584"/>
      <c r="AJ31" s="2584"/>
      <c r="AK31" s="2584"/>
      <c r="AL31" s="2582"/>
      <c r="AM31" s="2584"/>
      <c r="AN31" s="2584"/>
      <c r="AO31" s="2584"/>
      <c r="AP31" s="2584"/>
      <c r="AQ31" s="2584"/>
      <c r="AR31" s="2584"/>
      <c r="AS31" s="2243"/>
      <c r="AT31" s="2243"/>
      <c r="AU31" s="2243"/>
      <c r="AV31" s="2243"/>
      <c r="AW31" s="2243"/>
      <c r="AX31" s="2243"/>
      <c r="AY31" s="2243"/>
      <c r="AZ31" s="2243"/>
      <c r="BA31" s="2243"/>
      <c r="BB31" s="2243"/>
      <c r="BC31" s="2243"/>
      <c r="BD31" s="197">
        <v>1</v>
      </c>
    </row>
    <row r="32" spans="1:56" s="2254" customFormat="1" ht="21" customHeight="1">
      <c r="A32" s="2345"/>
      <c r="B32" s="2345"/>
      <c r="C32" s="2587"/>
      <c r="D32" s="2587"/>
      <c r="E32" s="2584"/>
      <c r="F32" s="2584"/>
      <c r="G32" s="2584"/>
      <c r="H32" s="2584"/>
      <c r="I32" s="2584"/>
      <c r="J32" s="2584"/>
      <c r="K32" s="2584"/>
      <c r="L32" s="2584"/>
      <c r="M32" s="2584"/>
      <c r="N32" s="2584"/>
      <c r="O32" s="2584"/>
      <c r="P32" s="2584"/>
      <c r="Q32" s="2584"/>
      <c r="R32" s="2584"/>
      <c r="S32" s="2584"/>
      <c r="T32" s="2584"/>
      <c r="U32" s="2584"/>
      <c r="V32" s="2582"/>
      <c r="W32" s="2584"/>
      <c r="X32" s="2584"/>
      <c r="Y32" s="2584"/>
      <c r="Z32" s="2584"/>
      <c r="AA32" s="2584"/>
      <c r="AB32" s="2584"/>
      <c r="AC32" s="2584"/>
      <c r="AD32" s="2584"/>
      <c r="AE32" s="2584"/>
      <c r="AF32" s="2243"/>
      <c r="AG32" s="2584"/>
      <c r="AH32" s="2584"/>
      <c r="AI32" s="2584"/>
      <c r="AJ32" s="2584"/>
      <c r="AK32" s="2584"/>
      <c r="AL32" s="2582"/>
      <c r="AM32" s="2584"/>
      <c r="AN32" s="2584"/>
      <c r="AO32" s="2584"/>
      <c r="AP32" s="2584"/>
      <c r="AQ32" s="2584"/>
      <c r="AR32" s="2584"/>
      <c r="AS32" s="2243"/>
      <c r="AT32" s="2243"/>
      <c r="AU32" s="2243"/>
      <c r="AV32" s="2243"/>
      <c r="AW32" s="2243"/>
      <c r="AX32" s="2243"/>
      <c r="AY32" s="2243"/>
      <c r="AZ32" s="2243"/>
      <c r="BA32" s="2243"/>
      <c r="BB32" s="2243"/>
      <c r="BC32" s="2243"/>
      <c r="BD32" s="197">
        <v>1</v>
      </c>
    </row>
    <row r="33" spans="1:58" s="2254" customFormat="1" ht="21" customHeight="1">
      <c r="A33" s="2345">
        <v>1</v>
      </c>
      <c r="B33" s="2345"/>
      <c r="C33" s="2582" t="s">
        <v>4238</v>
      </c>
      <c r="D33" s="2584"/>
      <c r="E33" s="2584"/>
      <c r="F33" s="2584"/>
      <c r="G33" s="2584"/>
      <c r="H33" s="2584"/>
      <c r="I33" s="2584"/>
      <c r="J33" s="2584"/>
      <c r="K33" s="2584"/>
      <c r="L33" s="2584"/>
      <c r="M33" s="2584"/>
      <c r="N33" s="2584"/>
      <c r="O33" s="2584"/>
      <c r="P33" s="2584"/>
      <c r="Q33" s="2584"/>
      <c r="R33" s="2584"/>
      <c r="S33" s="2584"/>
      <c r="T33" s="2584"/>
      <c r="U33" s="2584"/>
      <c r="V33" s="2582"/>
      <c r="W33" s="2584"/>
      <c r="X33" s="2584"/>
      <c r="Y33" s="2584"/>
      <c r="Z33" s="2584"/>
      <c r="AA33" s="2584"/>
      <c r="AB33" s="2584"/>
      <c r="AC33" s="2584"/>
      <c r="AD33" s="2584"/>
      <c r="AE33" s="2584"/>
      <c r="AF33" s="2243"/>
      <c r="AG33" s="2584"/>
      <c r="AH33" s="2584"/>
      <c r="AI33" s="2584"/>
      <c r="AJ33" s="2584"/>
      <c r="AK33" s="2584"/>
      <c r="AL33" s="2582"/>
      <c r="AM33" s="2584"/>
      <c r="AN33" s="2584"/>
      <c r="AO33" s="2584"/>
      <c r="AP33" s="2584"/>
      <c r="AQ33" s="2584"/>
      <c r="AR33" s="2584"/>
      <c r="AS33" s="2243"/>
      <c r="AT33" s="2243"/>
      <c r="AU33" s="2243"/>
      <c r="AV33" s="2243"/>
      <c r="AW33" s="2243"/>
      <c r="AX33" s="2243"/>
      <c r="AY33" s="2243"/>
      <c r="AZ33" s="2243"/>
      <c r="BA33" s="2243"/>
      <c r="BB33" s="2243"/>
      <c r="BC33" s="2243"/>
      <c r="BD33" s="197">
        <v>1</v>
      </c>
    </row>
    <row r="34" spans="1:58" s="2254" customFormat="1" ht="21" customHeight="1">
      <c r="A34" s="2345"/>
      <c r="B34" s="2345"/>
      <c r="C34" s="2582"/>
      <c r="D34" s="2582" t="s">
        <v>4239</v>
      </c>
      <c r="E34" s="2584"/>
      <c r="F34" s="2584"/>
      <c r="G34" s="2584"/>
      <c r="H34" s="2584"/>
      <c r="I34" s="2584"/>
      <c r="J34" s="2584"/>
      <c r="K34" s="2584"/>
      <c r="L34" s="2584"/>
      <c r="M34" s="2584"/>
      <c r="N34" s="2584"/>
      <c r="O34" s="2584"/>
      <c r="P34" s="2584"/>
      <c r="Q34" s="2584"/>
      <c r="R34" s="2584"/>
      <c r="S34" s="2584"/>
      <c r="T34" s="2584"/>
      <c r="U34" s="2584"/>
      <c r="V34" s="2582"/>
      <c r="W34" s="2584"/>
      <c r="X34" s="2584"/>
      <c r="Y34" s="2584"/>
      <c r="Z34" s="2584"/>
      <c r="AA34" s="2584"/>
      <c r="AB34" s="2584"/>
      <c r="AC34" s="2584"/>
      <c r="AD34" s="2584"/>
      <c r="AE34" s="2584"/>
      <c r="AF34" s="2243"/>
      <c r="AG34" s="2584"/>
      <c r="AH34" s="2584"/>
      <c r="AI34" s="2584"/>
      <c r="AJ34" s="2584"/>
      <c r="AK34" s="2584"/>
      <c r="AL34" s="2582"/>
      <c r="AM34" s="2584"/>
      <c r="AN34" s="2584"/>
      <c r="AO34" s="2584"/>
      <c r="AP34" s="2584"/>
      <c r="AQ34" s="2584"/>
      <c r="AR34" s="2584"/>
      <c r="AS34" s="2243"/>
      <c r="AT34" s="2243"/>
      <c r="AU34" s="2243"/>
      <c r="AV34" s="2243"/>
      <c r="AW34" s="2243"/>
      <c r="AX34" s="2243"/>
      <c r="AY34" s="2243"/>
      <c r="AZ34" s="2243"/>
      <c r="BA34" s="2243"/>
      <c r="BB34" s="2243"/>
      <c r="BC34" s="2243"/>
      <c r="BD34" s="197">
        <v>1</v>
      </c>
    </row>
    <row r="35" spans="1:58" ht="21" customHeight="1">
      <c r="A35" s="2345">
        <v>1</v>
      </c>
      <c r="B35" s="2345">
        <v>1</v>
      </c>
      <c r="C35" s="2591" t="s">
        <v>4240</v>
      </c>
      <c r="D35" s="2345"/>
      <c r="E35" s="2345"/>
      <c r="F35" s="2345"/>
      <c r="G35" s="2345"/>
      <c r="H35" s="2345"/>
      <c r="I35" s="2345"/>
      <c r="J35" s="2345"/>
      <c r="K35" s="2345"/>
      <c r="L35" s="2345"/>
      <c r="M35" s="2345"/>
      <c r="N35" s="2345"/>
      <c r="O35" s="2345"/>
      <c r="P35" s="2345"/>
      <c r="Q35" s="2345"/>
      <c r="R35" s="2345">
        <v>1</v>
      </c>
      <c r="S35" s="2345">
        <v>1</v>
      </c>
      <c r="T35" s="2345"/>
      <c r="U35" s="2345"/>
      <c r="V35" s="3791"/>
      <c r="W35" s="3791"/>
      <c r="X35" s="3791"/>
      <c r="Y35" s="3791"/>
      <c r="Z35" s="2584"/>
      <c r="AA35" s="2584"/>
      <c r="AB35" s="2584"/>
      <c r="AC35" s="2584"/>
      <c r="AD35" s="2584"/>
      <c r="AE35" s="2584"/>
      <c r="AF35" s="2243"/>
      <c r="AG35" s="2584"/>
      <c r="AH35" s="2584"/>
      <c r="AI35" s="2584"/>
      <c r="AJ35" s="2584"/>
      <c r="AK35" s="2584"/>
      <c r="AL35" s="3791"/>
      <c r="AM35" s="3791"/>
      <c r="AN35" s="3791"/>
      <c r="AO35" s="3791"/>
      <c r="AP35" s="2584"/>
      <c r="AQ35" s="2584"/>
      <c r="AR35" s="2584"/>
      <c r="AS35" s="2344"/>
      <c r="AT35" s="2344"/>
      <c r="AU35" s="2344"/>
      <c r="AV35" s="2344"/>
      <c r="AW35" s="2344"/>
      <c r="AX35" s="2344"/>
      <c r="AY35" s="2344"/>
      <c r="AZ35" s="2344"/>
      <c r="BA35" s="2344"/>
      <c r="BB35" s="2344"/>
      <c r="BC35" s="2344"/>
      <c r="BD35" s="197">
        <v>1</v>
      </c>
      <c r="BE35" s="2254"/>
      <c r="BF35" s="2254"/>
    </row>
    <row r="36" spans="1:58" ht="21" customHeight="1">
      <c r="A36" s="2345"/>
      <c r="B36" s="2345"/>
      <c r="C36" s="2591" t="s">
        <v>4241</v>
      </c>
      <c r="D36" s="2345"/>
      <c r="E36" s="2345"/>
      <c r="F36" s="2345"/>
      <c r="G36" s="2345"/>
      <c r="H36" s="2345"/>
      <c r="I36" s="2345"/>
      <c r="J36" s="2345"/>
      <c r="K36" s="2345"/>
      <c r="L36" s="2345"/>
      <c r="M36" s="2345"/>
      <c r="N36" s="2345"/>
      <c r="O36" s="2345"/>
      <c r="P36" s="2345"/>
      <c r="Q36" s="2345"/>
      <c r="R36" s="2345"/>
      <c r="S36" s="2345"/>
      <c r="T36" s="2345"/>
      <c r="U36" s="2345"/>
      <c r="V36" s="2345"/>
      <c r="W36" s="2345"/>
      <c r="X36" s="2345"/>
      <c r="Y36" s="2345"/>
      <c r="Z36" s="2345"/>
      <c r="AA36" s="2345"/>
      <c r="AB36" s="2345"/>
      <c r="AC36" s="2345"/>
      <c r="AD36" s="2345"/>
      <c r="AE36" s="2345"/>
      <c r="AF36" s="2345"/>
      <c r="AG36" s="2345"/>
      <c r="AH36" s="2345"/>
      <c r="AI36" s="2345"/>
      <c r="AJ36" s="2345"/>
      <c r="AK36" s="2345"/>
      <c r="AL36" s="2345"/>
      <c r="AM36" s="2345"/>
      <c r="AN36" s="2345"/>
      <c r="AO36" s="2345"/>
      <c r="AP36" s="2345"/>
      <c r="AQ36" s="2345"/>
      <c r="AR36" s="2345"/>
      <c r="AS36" s="2345"/>
      <c r="AT36" s="2345"/>
      <c r="AU36" s="2345"/>
      <c r="AV36" s="2345"/>
      <c r="AW36" s="2345"/>
      <c r="AX36" s="2345"/>
      <c r="AY36" s="2345"/>
      <c r="AZ36" s="2345"/>
      <c r="BA36" s="2345"/>
      <c r="BB36" s="2345"/>
      <c r="BC36" s="2345"/>
      <c r="BD36" s="197">
        <v>1</v>
      </c>
      <c r="BE36" s="2254"/>
      <c r="BF36" s="2254"/>
    </row>
    <row r="37" spans="1:58" ht="21" customHeight="1">
      <c r="A37" s="2345"/>
      <c r="B37" s="2345"/>
      <c r="C37" s="2591" t="s">
        <v>4242</v>
      </c>
      <c r="D37" s="2345"/>
      <c r="E37" s="2345"/>
      <c r="F37" s="2345"/>
      <c r="G37" s="2345"/>
      <c r="H37" s="2345"/>
      <c r="I37" s="2345"/>
      <c r="J37" s="2345"/>
      <c r="K37" s="2345"/>
      <c r="L37" s="2345"/>
      <c r="M37" s="2345"/>
      <c r="N37" s="2345"/>
      <c r="O37" s="2345"/>
      <c r="P37" s="2345"/>
      <c r="Q37" s="2345"/>
      <c r="R37" s="2345"/>
      <c r="S37" s="2345"/>
      <c r="T37" s="2345"/>
      <c r="U37" s="2345"/>
      <c r="V37" s="2345"/>
      <c r="W37" s="2345"/>
      <c r="X37" s="2345"/>
      <c r="Y37" s="2345"/>
      <c r="Z37" s="2345"/>
      <c r="AA37" s="2345"/>
      <c r="AB37" s="2345"/>
      <c r="AC37" s="2345"/>
      <c r="AD37" s="2345"/>
      <c r="AE37" s="2345"/>
      <c r="AF37" s="2345"/>
      <c r="AG37" s="2345"/>
      <c r="AH37" s="2345"/>
      <c r="AI37" s="2345"/>
      <c r="AJ37" s="2345"/>
      <c r="AK37" s="2345"/>
      <c r="AL37" s="2345"/>
      <c r="AM37" s="2345"/>
      <c r="AN37" s="2345"/>
      <c r="AO37" s="2345"/>
      <c r="AP37" s="2345"/>
      <c r="AQ37" s="2345"/>
      <c r="AR37" s="2345"/>
      <c r="AS37" s="2345"/>
      <c r="AT37" s="2345"/>
      <c r="AU37" s="2345"/>
      <c r="AV37" s="2345"/>
      <c r="AW37" s="2345"/>
      <c r="AX37" s="2345"/>
      <c r="AY37" s="2345"/>
      <c r="AZ37" s="2345"/>
      <c r="BA37" s="2345"/>
      <c r="BB37" s="2345"/>
      <c r="BC37" s="2345"/>
      <c r="BD37" s="197">
        <v>1</v>
      </c>
      <c r="BE37" s="2254"/>
      <c r="BF37" s="2254"/>
    </row>
    <row r="38" spans="1:58" ht="21" customHeight="1">
      <c r="A38" s="2345"/>
      <c r="B38" s="2345"/>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5"/>
      <c r="Y38" s="2345"/>
      <c r="Z38" s="2345"/>
      <c r="AA38" s="2345"/>
      <c r="AB38" s="2345"/>
      <c r="AC38" s="2345"/>
      <c r="AD38" s="2345"/>
      <c r="AE38" s="2345"/>
      <c r="AF38" s="2345"/>
      <c r="AG38" s="2345"/>
      <c r="AH38" s="2345"/>
      <c r="AI38" s="2345"/>
      <c r="AJ38" s="2345"/>
      <c r="AK38" s="2345"/>
      <c r="AL38" s="2345"/>
      <c r="AM38" s="2345"/>
      <c r="AN38" s="2345"/>
      <c r="AO38" s="2345"/>
      <c r="AP38" s="2345"/>
      <c r="AQ38" s="2345"/>
      <c r="AR38" s="2345"/>
      <c r="AS38" s="2345"/>
      <c r="AT38" s="2345"/>
      <c r="AU38" s="2345"/>
      <c r="AV38" s="2345"/>
      <c r="AW38" s="2345"/>
      <c r="AX38" s="2345"/>
      <c r="AY38" s="2345"/>
      <c r="AZ38" s="2345"/>
      <c r="BA38" s="2345"/>
      <c r="BB38" s="2345"/>
      <c r="BC38" s="2345"/>
      <c r="BD38" s="197">
        <v>1</v>
      </c>
      <c r="BE38" s="2254"/>
      <c r="BF38" s="2254"/>
    </row>
    <row r="39" spans="1:58" ht="21" customHeight="1">
      <c r="B39" s="2592" t="s">
        <v>4243</v>
      </c>
      <c r="C39" s="2593" t="s">
        <v>4244</v>
      </c>
      <c r="F39" s="2593"/>
      <c r="G39" s="2593"/>
      <c r="H39" s="2593"/>
      <c r="I39" s="2345"/>
      <c r="J39" s="2345"/>
      <c r="K39" s="2345"/>
      <c r="L39" s="2345"/>
      <c r="M39" s="2345"/>
      <c r="N39" s="2345"/>
      <c r="O39" s="2345"/>
      <c r="P39" s="2345"/>
      <c r="Q39" s="2345"/>
      <c r="R39" s="2345"/>
      <c r="S39" s="2345"/>
      <c r="T39" s="2345"/>
      <c r="U39" s="2345"/>
      <c r="V39" s="2345"/>
      <c r="W39" s="2345"/>
      <c r="X39" s="2345"/>
      <c r="Y39" s="2345"/>
      <c r="Z39" s="2345"/>
      <c r="AA39" s="2345"/>
      <c r="AB39" s="2345"/>
      <c r="AC39" s="2345"/>
      <c r="AD39" s="2345"/>
      <c r="AE39" s="2345"/>
      <c r="AF39" s="2345"/>
      <c r="AG39" s="2345"/>
      <c r="AH39" s="2345"/>
      <c r="AI39" s="2345"/>
      <c r="AJ39" s="2345"/>
      <c r="AK39" s="2345"/>
      <c r="AL39" s="2345"/>
      <c r="AM39" s="2345"/>
      <c r="AN39" s="2345"/>
      <c r="AO39" s="2345"/>
      <c r="AP39" s="2345"/>
      <c r="AQ39" s="2345"/>
      <c r="AR39" s="2345"/>
      <c r="AS39" s="2345"/>
      <c r="AT39" s="2345"/>
      <c r="AU39" s="2345"/>
      <c r="AV39" s="2345"/>
      <c r="AW39" s="2345"/>
      <c r="AX39" s="2345"/>
      <c r="AY39" s="2345"/>
      <c r="AZ39" s="2345"/>
      <c r="BA39" s="2345"/>
      <c r="BB39" s="2345"/>
      <c r="BC39" s="2345"/>
      <c r="BD39" s="197">
        <v>1</v>
      </c>
      <c r="BE39" s="2254"/>
      <c r="BF39" s="2254"/>
    </row>
    <row r="40" spans="1:58" ht="21" customHeight="1" thickBot="1">
      <c r="B40" s="2345">
        <v>1</v>
      </c>
      <c r="C40" s="2345">
        <v>1</v>
      </c>
      <c r="D40" s="2345">
        <v>1</v>
      </c>
      <c r="E40" s="2345">
        <v>1</v>
      </c>
      <c r="F40" s="2345">
        <v>1</v>
      </c>
      <c r="G40" s="2345">
        <v>1</v>
      </c>
      <c r="H40" s="2345">
        <v>1</v>
      </c>
      <c r="I40" s="2345"/>
      <c r="J40" s="2345"/>
      <c r="K40" s="2345"/>
      <c r="L40" s="2345"/>
      <c r="M40" s="2345"/>
      <c r="N40" s="2345"/>
      <c r="O40" s="2345"/>
      <c r="P40" s="2345"/>
      <c r="Q40" s="2345"/>
      <c r="R40" s="2345"/>
      <c r="S40" s="2345"/>
      <c r="T40" s="2345"/>
      <c r="U40" s="2345"/>
      <c r="V40" s="2345"/>
      <c r="W40" s="2345"/>
      <c r="X40" s="2345"/>
      <c r="Y40" s="2345"/>
      <c r="Z40" s="2345"/>
      <c r="AA40" s="2345"/>
      <c r="AB40" s="2345"/>
      <c r="AC40" s="2345"/>
      <c r="AD40" s="2345"/>
      <c r="AE40" s="2345"/>
      <c r="AF40" s="2345"/>
      <c r="AG40" s="2345"/>
      <c r="AH40" s="2345"/>
      <c r="AI40" s="2345"/>
      <c r="AJ40" s="2345"/>
      <c r="AK40" s="2345"/>
      <c r="AL40" s="2345"/>
      <c r="AM40" s="2345"/>
      <c r="AN40" s="2345"/>
      <c r="AO40" s="2345"/>
      <c r="AP40" s="2345"/>
      <c r="AQ40" s="2345"/>
      <c r="AR40" s="2345"/>
      <c r="AS40" s="2345"/>
      <c r="AT40" s="2345"/>
      <c r="AU40" s="2345"/>
      <c r="AV40" s="2345"/>
      <c r="AW40" s="2345"/>
      <c r="AX40" s="2345"/>
      <c r="AY40" s="2345"/>
      <c r="AZ40" s="2345"/>
      <c r="BA40" s="2345"/>
      <c r="BB40" s="2345"/>
      <c r="BC40" s="2345"/>
      <c r="BD40" s="197">
        <v>1</v>
      </c>
      <c r="BE40" s="2254"/>
      <c r="BF40" s="2254"/>
    </row>
    <row r="41" spans="1:58" ht="21" customHeight="1">
      <c r="B41" s="3758" t="s">
        <v>4243</v>
      </c>
      <c r="C41" s="3792" t="s">
        <v>4245</v>
      </c>
      <c r="D41" s="3792"/>
      <c r="E41" s="3792"/>
      <c r="F41" s="3792"/>
      <c r="G41" s="3792"/>
      <c r="H41" s="3793"/>
      <c r="I41" s="2345"/>
      <c r="J41" s="2345"/>
      <c r="K41" s="2345"/>
      <c r="L41" s="2345"/>
      <c r="M41" s="2345"/>
      <c r="N41" s="2345"/>
      <c r="O41" s="2345"/>
      <c r="P41" s="2345"/>
      <c r="Q41" s="2345"/>
      <c r="R41" s="2345"/>
      <c r="S41" s="2345"/>
      <c r="T41" s="2345"/>
      <c r="U41" s="2345"/>
      <c r="V41" s="2345"/>
      <c r="W41" s="2345"/>
      <c r="X41" s="2345"/>
      <c r="Y41" s="2345"/>
      <c r="Z41" s="2345"/>
      <c r="AA41" s="2345"/>
      <c r="AB41" s="2345"/>
      <c r="AC41" s="2345"/>
      <c r="AD41" s="2345"/>
      <c r="AE41" s="2345"/>
      <c r="AF41" s="2345"/>
      <c r="AG41" s="2345"/>
      <c r="AH41" s="2345"/>
      <c r="AI41" s="2345"/>
      <c r="AJ41" s="2345"/>
      <c r="AK41" s="2345"/>
      <c r="AL41" s="2345"/>
      <c r="AM41" s="2345"/>
      <c r="AN41" s="2345"/>
      <c r="AO41" s="2345"/>
      <c r="AP41" s="2345"/>
      <c r="AQ41" s="2345"/>
      <c r="AR41" s="2345"/>
      <c r="AS41" s="2345"/>
      <c r="AT41" s="2345"/>
      <c r="AU41" s="2345"/>
      <c r="AV41" s="2345"/>
      <c r="AW41" s="2345"/>
      <c r="AX41" s="2345"/>
      <c r="AY41" s="2345"/>
      <c r="AZ41" s="2345"/>
      <c r="BA41" s="2345"/>
      <c r="BB41" s="2345"/>
      <c r="BC41" s="2345"/>
      <c r="BD41" s="197">
        <v>1</v>
      </c>
      <c r="BE41" s="2254"/>
      <c r="BF41" s="2254"/>
    </row>
    <row r="42" spans="1:58" ht="21" customHeight="1">
      <c r="B42" s="3759"/>
      <c r="D42" s="2344"/>
      <c r="E42" s="2344"/>
      <c r="F42" s="2344"/>
      <c r="G42" s="2344"/>
      <c r="H42" s="2595"/>
      <c r="I42" s="2345"/>
      <c r="J42" s="2345"/>
      <c r="K42" s="2345"/>
      <c r="L42" s="2345"/>
      <c r="M42" s="2345"/>
      <c r="N42" s="2596" t="s">
        <v>4246</v>
      </c>
      <c r="O42" s="2345"/>
      <c r="P42" s="2345"/>
      <c r="Q42" s="2345"/>
      <c r="R42" s="2345"/>
      <c r="S42" s="2345"/>
      <c r="T42" s="2345"/>
      <c r="U42" s="2345"/>
      <c r="V42" s="2345"/>
      <c r="W42" s="2345"/>
      <c r="X42" s="2345"/>
      <c r="Y42" s="2345"/>
      <c r="Z42" s="2345"/>
      <c r="AA42" s="2345"/>
      <c r="AB42" s="2345"/>
      <c r="AC42" s="2345"/>
      <c r="AD42" s="2345"/>
      <c r="AE42" s="2345"/>
      <c r="AF42" s="2345"/>
      <c r="AG42" s="2345"/>
      <c r="AH42" s="2345"/>
      <c r="AI42" s="2345"/>
      <c r="AJ42" s="2345"/>
      <c r="AK42" s="2345"/>
      <c r="AL42" s="2345"/>
      <c r="AM42" s="2345"/>
      <c r="AN42" s="2345"/>
      <c r="AO42" s="2345"/>
      <c r="AP42" s="2345"/>
      <c r="AQ42" s="2345"/>
      <c r="AR42" s="2345"/>
      <c r="AS42" s="2345"/>
      <c r="AT42" s="2345"/>
      <c r="AU42" s="2345"/>
      <c r="AV42" s="2345"/>
      <c r="AW42" s="2345"/>
      <c r="AX42" s="2345"/>
      <c r="AY42" s="2345"/>
      <c r="AZ42" s="2345"/>
      <c r="BA42" s="2345"/>
      <c r="BB42" s="2345"/>
      <c r="BC42" s="2345"/>
      <c r="BD42" s="197">
        <v>1</v>
      </c>
      <c r="BE42" s="2254"/>
      <c r="BF42" s="2254"/>
    </row>
    <row r="43" spans="1:58" ht="21" customHeight="1">
      <c r="B43" s="3794" t="str">
        <f>C41</f>
        <v>Quelques liens hypertexte internes exemple de formules</v>
      </c>
      <c r="C43" s="2597" t="str">
        <f>ADDRESS(ROW(),COLUMN(),4)</f>
        <v>C43</v>
      </c>
      <c r="D43" s="2598" t="str">
        <f>_xlfn.UNICHAR(128269)</f>
        <v>🔍</v>
      </c>
      <c r="E43" s="2344" t="str">
        <f ca="1">_xlfn.FORMULATEXT(D43)</f>
        <v>=UNICAR(128269)</v>
      </c>
      <c r="F43" s="2344"/>
      <c r="G43" s="2344"/>
      <c r="H43" s="2595"/>
      <c r="I43" s="2345"/>
      <c r="J43" s="2345">
        <v>1</v>
      </c>
      <c r="K43" s="2345"/>
      <c r="L43" s="2345"/>
      <c r="M43" s="2345"/>
      <c r="N43" s="2596" t="s">
        <v>4247</v>
      </c>
      <c r="O43" s="2345"/>
      <c r="P43" s="2345"/>
      <c r="Q43" s="2345"/>
      <c r="R43" s="2345"/>
      <c r="S43" s="2345"/>
      <c r="T43" s="2345"/>
      <c r="U43" s="2345"/>
      <c r="V43" s="2345"/>
      <c r="W43" s="2345"/>
      <c r="X43" s="2345"/>
      <c r="Y43" s="2345"/>
      <c r="Z43" s="2345"/>
      <c r="AA43" s="2345"/>
      <c r="AB43" s="2345"/>
      <c r="AC43" s="2345"/>
      <c r="AD43" s="2345"/>
      <c r="AE43" s="2345"/>
      <c r="AF43" s="2345"/>
      <c r="AG43" s="2345"/>
      <c r="AH43" s="2345"/>
      <c r="AI43" s="2345"/>
      <c r="AJ43" s="2345"/>
      <c r="AK43" s="2345"/>
      <c r="AL43" s="2345"/>
      <c r="AM43" s="2345"/>
      <c r="AN43" s="2345"/>
      <c r="AO43" s="2345"/>
      <c r="AP43" s="2345"/>
      <c r="AQ43" s="2345"/>
      <c r="AR43" s="2345"/>
      <c r="AS43" s="2345"/>
      <c r="AT43" s="2345"/>
      <c r="AU43" s="2345"/>
      <c r="AV43" s="2345"/>
      <c r="AW43" s="2345"/>
      <c r="AX43" s="2345"/>
      <c r="AY43" s="2345"/>
      <c r="AZ43" s="2345"/>
      <c r="BA43" s="2345"/>
      <c r="BB43" s="2345"/>
      <c r="BC43" s="2345"/>
      <c r="BD43" s="197">
        <v>1</v>
      </c>
      <c r="BE43" s="2254"/>
      <c r="BF43" s="2254"/>
    </row>
    <row r="44" spans="1:58" ht="21" customHeight="1">
      <c r="B44" s="3794"/>
      <c r="C44" s="2344" t="s">
        <v>4248</v>
      </c>
      <c r="D44" s="2598"/>
      <c r="E44" s="2344"/>
      <c r="F44" s="2344"/>
      <c r="G44" s="2344"/>
      <c r="H44" s="2595"/>
      <c r="I44" s="2345"/>
      <c r="J44" s="2345">
        <v>1</v>
      </c>
      <c r="K44" s="2345"/>
      <c r="L44" s="2345"/>
      <c r="M44" s="2345"/>
      <c r="N44" s="2596" t="s">
        <v>4249</v>
      </c>
      <c r="O44" s="2345"/>
      <c r="P44" s="2345"/>
      <c r="Q44" s="2345"/>
      <c r="R44" s="2345"/>
      <c r="S44" s="2345"/>
      <c r="T44" s="2345"/>
      <c r="U44" s="2345"/>
      <c r="V44" s="2345"/>
      <c r="W44" s="2345"/>
      <c r="X44" s="2345"/>
      <c r="Y44" s="2345"/>
      <c r="Z44" s="2345"/>
      <c r="AA44" s="2345"/>
      <c r="AB44" s="2345"/>
      <c r="AC44" s="2345"/>
      <c r="AD44" s="2345"/>
      <c r="AE44" s="2345"/>
      <c r="AF44" s="2345"/>
      <c r="AG44" s="2345"/>
      <c r="AH44" s="2345"/>
      <c r="AI44" s="2345"/>
      <c r="AJ44" s="2345"/>
      <c r="AK44" s="2345"/>
      <c r="AL44" s="2345"/>
      <c r="AM44" s="2345"/>
      <c r="AN44" s="2345"/>
      <c r="AO44" s="2345"/>
      <c r="AP44" s="2345"/>
      <c r="AQ44" s="2345"/>
      <c r="AR44" s="2345"/>
      <c r="AS44" s="2345"/>
      <c r="AT44" s="2345"/>
      <c r="AU44" s="2345"/>
      <c r="AV44" s="2345"/>
      <c r="AW44" s="2345"/>
      <c r="AX44" s="2345"/>
      <c r="AY44" s="2345"/>
      <c r="AZ44" s="2345"/>
      <c r="BA44" s="2345"/>
      <c r="BB44" s="2345"/>
      <c r="BC44" s="2345"/>
      <c r="BD44" s="197">
        <v>1</v>
      </c>
      <c r="BE44" s="2254"/>
      <c r="BF44" s="2254"/>
    </row>
    <row r="45" spans="1:58" ht="21" customHeight="1">
      <c r="B45" s="3794"/>
      <c r="C45" s="2344" t="s">
        <v>4250</v>
      </c>
      <c r="D45" s="2598"/>
      <c r="E45" s="2344"/>
      <c r="F45" s="2344"/>
      <c r="G45" s="2344"/>
      <c r="H45" s="2595"/>
      <c r="I45" s="2345"/>
      <c r="J45" s="2345">
        <v>1</v>
      </c>
      <c r="K45" s="2345"/>
      <c r="L45" s="2345"/>
      <c r="M45" s="2345"/>
      <c r="N45" s="2599" t="s">
        <v>4251</v>
      </c>
      <c r="O45" s="2345"/>
      <c r="P45" s="2345"/>
      <c r="Q45" s="2345"/>
      <c r="R45" s="2345"/>
      <c r="S45" s="2345"/>
      <c r="T45" s="2345"/>
      <c r="U45" s="2345"/>
      <c r="V45" s="2345"/>
      <c r="W45" s="2345"/>
      <c r="X45" s="2345"/>
      <c r="Y45" s="2345"/>
      <c r="Z45" s="2345"/>
      <c r="AA45" s="2345"/>
      <c r="AB45" s="2345"/>
      <c r="AC45" s="2345"/>
      <c r="AD45" s="2345"/>
      <c r="AE45" s="2345"/>
      <c r="AF45" s="2345"/>
      <c r="AG45" s="2345"/>
      <c r="AH45" s="2345"/>
      <c r="AI45" s="2345"/>
      <c r="AJ45" s="2345"/>
      <c r="AK45" s="2345"/>
      <c r="AL45" s="2345"/>
      <c r="AM45" s="2345"/>
      <c r="AN45" s="2345"/>
      <c r="AO45" s="2345"/>
      <c r="AP45" s="2345"/>
      <c r="AQ45" s="2345"/>
      <c r="AR45" s="2345"/>
      <c r="AS45" s="2345"/>
      <c r="AT45" s="2345"/>
      <c r="AU45" s="2345"/>
      <c r="AV45" s="2345"/>
      <c r="AW45" s="2345"/>
      <c r="AX45" s="2345"/>
      <c r="AY45" s="2345"/>
      <c r="AZ45" s="2345"/>
      <c r="BA45" s="2345"/>
      <c r="BB45" s="2345"/>
      <c r="BC45" s="2345"/>
      <c r="BD45" s="197">
        <v>1</v>
      </c>
      <c r="BE45" s="2254"/>
      <c r="BF45" s="2254"/>
    </row>
    <row r="46" spans="1:58" ht="21" customHeight="1">
      <c r="B46" s="3794"/>
      <c r="C46" s="2600" t="s">
        <v>4252</v>
      </c>
      <c r="D46" s="2598"/>
      <c r="E46" s="2344"/>
      <c r="F46" s="2344"/>
      <c r="G46" s="2344"/>
      <c r="H46" s="2595"/>
      <c r="I46" s="2345"/>
      <c r="J46" s="2345">
        <v>1</v>
      </c>
      <c r="K46" s="2345"/>
      <c r="L46" s="2345"/>
      <c r="M46" s="2345"/>
      <c r="N46" s="2596" t="s">
        <v>4253</v>
      </c>
      <c r="O46" s="2345"/>
      <c r="P46" s="2345"/>
      <c r="Q46" s="2345"/>
      <c r="R46" s="2345"/>
      <c r="S46" s="2345"/>
      <c r="T46" s="2345"/>
      <c r="U46" s="2345"/>
      <c r="V46" s="2345"/>
      <c r="W46" s="2345"/>
      <c r="X46" s="2345"/>
      <c r="Y46" s="2345"/>
      <c r="Z46" s="2345"/>
      <c r="AA46" s="2345"/>
      <c r="AB46" s="2345"/>
      <c r="AC46" s="2345"/>
      <c r="AD46" s="2345"/>
      <c r="AE46" s="2345"/>
      <c r="AF46" s="2345"/>
      <c r="AG46" s="2345"/>
      <c r="AH46" s="2345"/>
      <c r="AI46" s="2345"/>
      <c r="AJ46" s="2345"/>
      <c r="AK46" s="2345"/>
      <c r="AL46" s="2345"/>
      <c r="AM46" s="2345"/>
      <c r="AN46" s="2345"/>
      <c r="AO46" s="2345"/>
      <c r="AP46" s="2345"/>
      <c r="AQ46" s="2345"/>
      <c r="AR46" s="2345"/>
      <c r="AS46" s="2345"/>
      <c r="AT46" s="2345"/>
      <c r="AU46" s="2345"/>
      <c r="AV46" s="2345"/>
      <c r="AW46" s="2345"/>
      <c r="AX46" s="2345"/>
      <c r="AY46" s="2345"/>
      <c r="AZ46" s="2345"/>
      <c r="BA46" s="2345"/>
      <c r="BB46" s="2345"/>
      <c r="BC46" s="2345"/>
      <c r="BD46" s="197">
        <v>1</v>
      </c>
      <c r="BE46" s="2254"/>
      <c r="BF46" s="2254"/>
    </row>
    <row r="47" spans="1:58" ht="21" customHeight="1">
      <c r="B47" s="3794"/>
      <c r="C47" s="2600"/>
      <c r="D47" s="2598"/>
      <c r="E47" s="2344"/>
      <c r="F47" s="2344"/>
      <c r="G47" s="2344"/>
      <c r="H47" s="2595"/>
      <c r="I47" s="2345"/>
      <c r="J47" s="2345">
        <v>1</v>
      </c>
      <c r="K47" s="2345"/>
      <c r="L47" s="2345"/>
      <c r="M47" s="2345"/>
      <c r="N47" s="2596" t="s">
        <v>4254</v>
      </c>
      <c r="O47" s="2345"/>
      <c r="P47" s="2345"/>
      <c r="Q47" s="2345"/>
      <c r="R47" s="2345"/>
      <c r="S47" s="2345"/>
      <c r="T47" s="2345"/>
      <c r="U47" s="2345"/>
      <c r="V47" s="2345"/>
      <c r="W47" s="2345"/>
      <c r="X47" s="2345"/>
      <c r="Y47" s="2345"/>
      <c r="Z47" s="2345"/>
      <c r="AA47" s="2345"/>
      <c r="AB47" s="2345"/>
      <c r="AC47" s="2345"/>
      <c r="AD47" s="2345"/>
      <c r="AE47" s="2345"/>
      <c r="AF47" s="2345"/>
      <c r="AG47" s="2345"/>
      <c r="AH47" s="2345"/>
      <c r="AI47" s="2345"/>
      <c r="AJ47" s="2345"/>
      <c r="AK47" s="2345"/>
      <c r="AL47" s="2345"/>
      <c r="AM47" s="2345"/>
      <c r="AN47" s="2345"/>
      <c r="AO47" s="2345"/>
      <c r="AP47" s="2345"/>
      <c r="AQ47" s="2345"/>
      <c r="AR47" s="2345"/>
      <c r="AS47" s="2345"/>
      <c r="AT47" s="2345"/>
      <c r="AU47" s="2345"/>
      <c r="AV47" s="2345"/>
      <c r="AW47" s="2345"/>
      <c r="AX47" s="2345"/>
      <c r="AY47" s="2345"/>
      <c r="AZ47" s="2345"/>
      <c r="BA47" s="2345"/>
      <c r="BB47" s="2345"/>
      <c r="BC47" s="2345"/>
      <c r="BD47" s="197">
        <v>1</v>
      </c>
      <c r="BE47" s="2254"/>
      <c r="BF47" s="2254"/>
    </row>
    <row r="48" spans="1:58" ht="21" customHeight="1">
      <c r="B48" s="3794"/>
      <c r="C48" s="3796" t="s">
        <v>4255</v>
      </c>
      <c r="D48" s="3796"/>
      <c r="E48" s="3796"/>
      <c r="F48" s="3796"/>
      <c r="G48" s="3796"/>
      <c r="H48" s="3797"/>
      <c r="I48" s="2345"/>
      <c r="J48" s="2345">
        <v>1</v>
      </c>
      <c r="K48" s="2345">
        <v>1</v>
      </c>
      <c r="L48" s="2345">
        <v>1</v>
      </c>
      <c r="M48" s="2345"/>
      <c r="N48" s="2345"/>
      <c r="O48" s="2345"/>
      <c r="P48" s="2345"/>
      <c r="Q48" s="2345"/>
      <c r="R48" s="2345"/>
      <c r="S48" s="2345"/>
      <c r="T48" s="2345"/>
      <c r="U48" s="2345"/>
      <c r="V48" s="2345"/>
      <c r="W48" s="2345"/>
      <c r="X48" s="2345"/>
      <c r="Y48" s="2345"/>
      <c r="Z48" s="2345"/>
      <c r="AA48" s="2345"/>
      <c r="AB48" s="2345"/>
      <c r="AC48" s="2345"/>
      <c r="AD48" s="2345"/>
      <c r="AE48" s="2345"/>
      <c r="AF48" s="2345"/>
      <c r="AG48" s="2345"/>
      <c r="AH48" s="2345"/>
      <c r="AI48" s="2345"/>
      <c r="AJ48" s="2345"/>
      <c r="AK48" s="2345"/>
      <c r="AL48" s="2345"/>
      <c r="AM48" s="2345"/>
      <c r="AN48" s="2345"/>
      <c r="AO48" s="2345"/>
      <c r="AP48" s="2345"/>
      <c r="AQ48" s="2345"/>
      <c r="AR48" s="2345"/>
      <c r="AS48" s="2345"/>
      <c r="AT48" s="2345"/>
      <c r="AU48" s="2345"/>
      <c r="AV48" s="2345"/>
      <c r="AW48" s="2345"/>
      <c r="AX48" s="2345"/>
      <c r="AY48" s="2345"/>
      <c r="AZ48" s="2345"/>
      <c r="BA48" s="2345"/>
      <c r="BB48" s="2345"/>
      <c r="BC48" s="2345"/>
      <c r="BD48" s="197">
        <v>1</v>
      </c>
      <c r="BE48" s="2254"/>
      <c r="BF48" s="2254"/>
    </row>
    <row r="49" spans="2:58" ht="21" customHeight="1">
      <c r="B49" s="3794"/>
      <c r="C49" s="3796"/>
      <c r="D49" s="3796"/>
      <c r="E49" s="3796"/>
      <c r="F49" s="3796"/>
      <c r="G49" s="3796"/>
      <c r="H49" s="3797"/>
      <c r="I49" s="2345"/>
      <c r="J49" s="2345">
        <v>1</v>
      </c>
      <c r="K49" s="2345">
        <v>1</v>
      </c>
      <c r="L49" s="2345">
        <v>1</v>
      </c>
      <c r="M49" s="2345"/>
      <c r="N49" s="2601" t="s">
        <v>4256</v>
      </c>
      <c r="O49" s="2602"/>
      <c r="P49" s="2603" t="s">
        <v>4257</v>
      </c>
      <c r="Q49" s="2602"/>
      <c r="R49" s="2345"/>
      <c r="S49" s="2345"/>
      <c r="T49" s="2345"/>
      <c r="U49" s="2345"/>
      <c r="V49" s="2345"/>
      <c r="W49" s="2345"/>
      <c r="X49" s="2345"/>
      <c r="Y49" s="2345"/>
      <c r="Z49" s="2345"/>
      <c r="AA49" s="2345"/>
      <c r="AB49" s="2345"/>
      <c r="AC49" s="2345"/>
      <c r="AD49" s="2345"/>
      <c r="AE49" s="2345"/>
      <c r="AF49" s="2345"/>
      <c r="AG49" s="2345"/>
      <c r="AH49" s="2345"/>
      <c r="AI49" s="2345"/>
      <c r="AJ49" s="2345"/>
      <c r="AK49" s="2345"/>
      <c r="AL49" s="2345"/>
      <c r="AM49" s="2345"/>
      <c r="AN49" s="2345"/>
      <c r="AO49" s="2345"/>
      <c r="AP49" s="2345"/>
      <c r="AQ49" s="2345"/>
      <c r="AR49" s="2345"/>
      <c r="AS49" s="2345"/>
      <c r="AT49" s="2345"/>
      <c r="AU49" s="2345"/>
      <c r="AV49" s="2345"/>
      <c r="AW49" s="2345"/>
      <c r="AX49" s="2345"/>
      <c r="AY49" s="2345"/>
      <c r="AZ49" s="2345"/>
      <c r="BA49" s="2345"/>
      <c r="BB49" s="2345"/>
      <c r="BC49" s="2345"/>
      <c r="BD49" s="197">
        <v>1</v>
      </c>
      <c r="BE49" s="2254"/>
      <c r="BF49" s="2254"/>
    </row>
    <row r="50" spans="2:58" ht="21" customHeight="1">
      <c r="B50" s="3794"/>
      <c r="C50" s="2604" t="s">
        <v>4258</v>
      </c>
      <c r="D50" s="2344"/>
      <c r="E50" s="2344" t="s">
        <v>4259</v>
      </c>
      <c r="F50" s="2344"/>
      <c r="G50" s="2344"/>
      <c r="H50" s="2595"/>
      <c r="I50" s="2345"/>
      <c r="J50" s="2345">
        <v>1</v>
      </c>
      <c r="K50" s="2345">
        <v>1</v>
      </c>
      <c r="L50" s="2345">
        <v>1</v>
      </c>
      <c r="M50" s="2345"/>
      <c r="N50" s="2605" t="s">
        <v>4260</v>
      </c>
      <c r="O50" s="2605" t="s">
        <v>3706</v>
      </c>
      <c r="P50" s="2605" t="s">
        <v>4261</v>
      </c>
      <c r="Q50" s="2602" t="s">
        <v>4262</v>
      </c>
      <c r="R50" s="2345"/>
      <c r="S50" s="2345"/>
      <c r="T50" s="2345"/>
      <c r="U50" s="2345"/>
      <c r="V50" s="2345"/>
      <c r="W50" s="2345"/>
      <c r="X50" s="2345"/>
      <c r="Y50" s="2345"/>
      <c r="Z50" s="2345"/>
      <c r="AA50" s="2345"/>
      <c r="AB50" s="2345"/>
      <c r="AC50" s="2345"/>
      <c r="AD50" s="2345"/>
      <c r="AE50" s="2345"/>
      <c r="AF50" s="2345"/>
      <c r="AG50" s="2345"/>
      <c r="AH50" s="2345"/>
      <c r="AI50" s="2345"/>
      <c r="AJ50" s="2345"/>
      <c r="AK50" s="2345"/>
      <c r="AL50" s="2345"/>
      <c r="AM50" s="2345"/>
      <c r="AN50" s="2345"/>
      <c r="AO50" s="2345"/>
      <c r="AP50" s="2345"/>
      <c r="AQ50" s="2345"/>
      <c r="AR50" s="2345"/>
      <c r="AS50" s="2345"/>
      <c r="AT50" s="2345"/>
      <c r="AU50" s="2345"/>
      <c r="AV50" s="2345"/>
      <c r="AW50" s="2345"/>
      <c r="AX50" s="2345"/>
      <c r="AY50" s="2345"/>
      <c r="AZ50" s="2345"/>
      <c r="BA50" s="2345"/>
      <c r="BB50" s="2345"/>
      <c r="BC50" s="2345"/>
      <c r="BD50" s="197">
        <v>1</v>
      </c>
    </row>
    <row r="51" spans="2:58" ht="21" customHeight="1">
      <c r="B51" s="3794"/>
      <c r="C51" s="2606" t="str">
        <f>HYPERLINK("#"&amp;ADDRESS(ROW(C43),COLUMN(C43),4))</f>
        <v>#C43</v>
      </c>
      <c r="D51" s="2607" t="str">
        <f ca="1">_xlfn.FORMULATEXT(C51)</f>
        <v>=LIEN_HYPERTEXTE("#"&amp;ADRESSE(LIGNE(C43);COLONNE(C43);4))</v>
      </c>
      <c r="E51" s="2607"/>
      <c r="F51" s="2607"/>
      <c r="G51" s="2607"/>
      <c r="H51" s="2608"/>
      <c r="I51" s="2345"/>
      <c r="J51" s="2345">
        <v>1</v>
      </c>
      <c r="K51" s="2345">
        <v>1</v>
      </c>
      <c r="L51" s="2345">
        <v>1</v>
      </c>
      <c r="M51" s="2345"/>
      <c r="N51" s="2602" t="s">
        <v>4263</v>
      </c>
      <c r="O51" s="2602" t="s">
        <v>4264</v>
      </c>
      <c r="P51" s="2609" t="str">
        <f>N51 &amp; " " &amp; O51</f>
        <v>Robert Spière</v>
      </c>
      <c r="Q51" s="2610" t="str">
        <f ca="1">_xlfn.FORMULATEXT(P51)</f>
        <v>=N51 &amp; " " &amp; O51</v>
      </c>
      <c r="R51" s="2345"/>
      <c r="S51" s="2345"/>
      <c r="T51" s="2345"/>
      <c r="U51" s="2345"/>
      <c r="V51" s="2345"/>
      <c r="W51" s="2345"/>
      <c r="X51" s="2345"/>
      <c r="Y51" s="2345"/>
      <c r="Z51" s="2345"/>
      <c r="AA51" s="2345"/>
      <c r="AB51" s="2345"/>
      <c r="AC51" s="2345"/>
      <c r="AD51" s="2345"/>
      <c r="AE51" s="2345"/>
      <c r="AF51" s="2345"/>
      <c r="AG51" s="2345"/>
      <c r="AH51" s="2345"/>
      <c r="AI51" s="2345"/>
      <c r="AJ51" s="2345"/>
      <c r="AK51" s="2345"/>
      <c r="AL51" s="2345"/>
      <c r="AM51" s="2345"/>
      <c r="AN51" s="2345"/>
      <c r="AO51" s="2345"/>
      <c r="AP51" s="2345"/>
      <c r="AQ51" s="2345"/>
      <c r="AR51" s="2345"/>
      <c r="AS51" s="2345"/>
      <c r="AT51" s="2345"/>
      <c r="AU51" s="2345"/>
      <c r="AV51" s="2345"/>
      <c r="AW51" s="2345"/>
      <c r="AX51" s="2345"/>
      <c r="AY51" s="2345"/>
      <c r="AZ51" s="2345"/>
      <c r="BA51" s="2345"/>
      <c r="BB51" s="2345"/>
      <c r="BC51" s="2345"/>
      <c r="BD51" s="197">
        <v>1</v>
      </c>
    </row>
    <row r="52" spans="2:58" ht="21" customHeight="1">
      <c r="B52" s="3794"/>
      <c r="C52" s="2611"/>
      <c r="D52" s="2607"/>
      <c r="E52" s="2607"/>
      <c r="F52" s="2607"/>
      <c r="G52" s="2607"/>
      <c r="H52" s="2608"/>
      <c r="I52" s="2345"/>
      <c r="J52" s="2345">
        <v>1</v>
      </c>
      <c r="K52" s="2345">
        <v>1</v>
      </c>
      <c r="L52" s="2345">
        <v>1</v>
      </c>
      <c r="M52" s="2345"/>
      <c r="N52" s="2602" t="s">
        <v>4265</v>
      </c>
      <c r="O52" s="2602" t="s">
        <v>4266</v>
      </c>
      <c r="P52" s="2609" t="str">
        <f>_xlfn.CONCAT(N52," ",O52)</f>
        <v>Guillaume Tell</v>
      </c>
      <c r="Q52" s="2610" t="str">
        <f ca="1">_xlfn.FORMULATEXT(P52)</f>
        <v>=CONCAT(N52;" ";O52)</v>
      </c>
      <c r="R52" s="2345"/>
      <c r="S52" s="2345"/>
      <c r="T52" s="2345"/>
      <c r="U52" s="2345"/>
      <c r="V52" s="2345"/>
      <c r="W52" s="2345"/>
      <c r="X52" s="2345"/>
      <c r="Y52" s="2345"/>
      <c r="Z52" s="2345"/>
      <c r="AA52" s="2345"/>
      <c r="AB52" s="2345"/>
      <c r="AC52" s="2345"/>
      <c r="AD52" s="2345"/>
      <c r="AE52" s="2345"/>
      <c r="AF52" s="2345"/>
      <c r="AG52" s="2345"/>
      <c r="AH52" s="2345"/>
      <c r="AI52" s="2345"/>
      <c r="AJ52" s="2345"/>
      <c r="AK52" s="2345"/>
      <c r="AL52" s="2345"/>
      <c r="AM52" s="2345"/>
      <c r="AN52" s="2345"/>
      <c r="AO52" s="2345"/>
      <c r="AP52" s="2345"/>
      <c r="AQ52" s="2345"/>
      <c r="AR52" s="2345"/>
      <c r="AS52" s="2345"/>
      <c r="AT52" s="2345"/>
      <c r="AU52" s="2345"/>
      <c r="AV52" s="2345"/>
      <c r="AW52" s="2345"/>
      <c r="AX52" s="2345"/>
      <c r="AY52" s="2345"/>
      <c r="AZ52" s="2345"/>
      <c r="BA52" s="2345"/>
      <c r="BB52" s="2345"/>
      <c r="BC52" s="2345"/>
      <c r="BD52" s="197">
        <v>1</v>
      </c>
    </row>
    <row r="53" spans="2:58" ht="21" customHeight="1">
      <c r="B53" s="3794"/>
      <c r="C53" s="2611"/>
      <c r="D53" s="2344"/>
      <c r="E53" s="2344"/>
      <c r="F53" s="2344"/>
      <c r="G53" s="2344"/>
      <c r="H53" s="2595"/>
      <c r="I53" s="2345"/>
      <c r="J53" s="2345">
        <v>1</v>
      </c>
      <c r="K53" s="2345">
        <v>1</v>
      </c>
      <c r="L53" s="2345">
        <v>1</v>
      </c>
      <c r="M53" s="2345"/>
      <c r="N53" s="2345"/>
      <c r="O53" s="2345"/>
      <c r="P53" s="2345"/>
      <c r="Q53" s="2345"/>
      <c r="R53" s="2345"/>
      <c r="S53" s="2345"/>
      <c r="T53" s="2345"/>
      <c r="U53" s="2345"/>
      <c r="V53" s="2345"/>
      <c r="W53" s="2345"/>
      <c r="X53" s="2345"/>
      <c r="Y53" s="2345"/>
      <c r="Z53" s="2345"/>
      <c r="AA53" s="2345"/>
      <c r="AB53" s="2345"/>
      <c r="AC53" s="2345"/>
      <c r="AD53" s="2345"/>
      <c r="AE53" s="2345"/>
      <c r="AF53" s="2345"/>
      <c r="AG53" s="2345"/>
      <c r="AH53" s="2345"/>
      <c r="AI53" s="2345"/>
      <c r="AJ53" s="2345"/>
      <c r="AK53" s="2345"/>
      <c r="AL53" s="2345"/>
      <c r="AM53" s="2345"/>
      <c r="AN53" s="2345"/>
      <c r="AO53" s="2345"/>
      <c r="AP53" s="2345"/>
      <c r="AQ53" s="2345"/>
      <c r="AR53" s="2345"/>
      <c r="AS53" s="2345"/>
      <c r="AT53" s="2345"/>
      <c r="AU53" s="2345"/>
      <c r="AV53" s="2345"/>
      <c r="AW53" s="2345"/>
      <c r="AX53" s="2345"/>
      <c r="AY53" s="2345"/>
      <c r="AZ53" s="2345"/>
      <c r="BA53" s="2345"/>
      <c r="BB53" s="2345"/>
      <c r="BC53" s="2345"/>
      <c r="BD53" s="197">
        <v>1</v>
      </c>
    </row>
    <row r="54" spans="2:58" ht="21" customHeight="1">
      <c r="B54" s="3794"/>
      <c r="C54" s="2612" t="str">
        <f>HYPERLINK("#"&amp;ADDRESS(ROW(C43),COLUMN(C43),4)," 🔗 Lien")</f>
        <v xml:space="preserve"> 🔗 Lien</v>
      </c>
      <c r="D54" s="3798" t="str">
        <f ca="1">_xlfn.FORMULATEXT(C54)</f>
        <v>=LIEN_HYPERTEXTE("#"&amp;ADRESSE(LIGNE(C43);COLONNE(C43);4);" 🔗 Lien")</v>
      </c>
      <c r="E54" s="3798"/>
      <c r="F54" s="3798"/>
      <c r="G54" s="3798"/>
      <c r="H54" s="3799"/>
      <c r="I54" s="2345"/>
      <c r="J54" s="2345">
        <v>1</v>
      </c>
      <c r="K54" s="2345">
        <v>1</v>
      </c>
      <c r="L54" s="2345">
        <v>1</v>
      </c>
      <c r="M54" s="2345"/>
      <c r="N54" s="2605" t="s">
        <v>4267</v>
      </c>
      <c r="O54" s="2601" t="s">
        <v>4268</v>
      </c>
      <c r="P54" s="2613"/>
      <c r="Q54" s="2602" t="s">
        <v>4262</v>
      </c>
      <c r="R54" s="2345"/>
      <c r="S54" s="2345"/>
      <c r="T54" s="2345"/>
      <c r="U54" s="2345"/>
      <c r="V54" s="2345"/>
      <c r="W54" s="2345"/>
      <c r="X54" s="2345"/>
      <c r="Y54" s="2345"/>
      <c r="Z54" s="2345"/>
      <c r="AA54" s="2345"/>
      <c r="AB54" s="2345"/>
      <c r="AC54" s="2345"/>
      <c r="AD54" s="2345"/>
      <c r="AE54" s="2345"/>
      <c r="AF54" s="2345"/>
      <c r="AG54" s="2345"/>
      <c r="AH54" s="2345"/>
      <c r="AI54" s="2345"/>
      <c r="AJ54" s="2345"/>
      <c r="AK54" s="2345"/>
      <c r="AL54" s="2345"/>
      <c r="AM54" s="2345"/>
      <c r="AN54" s="2345"/>
      <c r="AO54" s="2345"/>
      <c r="AP54" s="2345"/>
      <c r="AQ54" s="2345"/>
      <c r="AR54" s="2345"/>
      <c r="AS54" s="2345"/>
      <c r="AT54" s="2345"/>
      <c r="AU54" s="2345"/>
      <c r="AV54" s="2345"/>
      <c r="AW54" s="2345"/>
      <c r="AX54" s="2345"/>
      <c r="AY54" s="2345"/>
      <c r="AZ54" s="2345"/>
      <c r="BA54" s="2345"/>
      <c r="BB54" s="2345"/>
      <c r="BC54" s="2345"/>
      <c r="BD54" s="197">
        <v>1</v>
      </c>
    </row>
    <row r="55" spans="2:58" ht="21" customHeight="1">
      <c r="B55" s="3794"/>
      <c r="C55" s="2611"/>
      <c r="D55" s="3798"/>
      <c r="E55" s="3798"/>
      <c r="F55" s="3798"/>
      <c r="G55" s="3798"/>
      <c r="H55" s="3799"/>
      <c r="I55" s="2345"/>
      <c r="J55" s="2345">
        <v>1</v>
      </c>
      <c r="K55" s="2345">
        <v>1</v>
      </c>
      <c r="L55" s="2345">
        <v>1</v>
      </c>
      <c r="M55" s="2345"/>
      <c r="N55" s="2602" t="s">
        <v>4269</v>
      </c>
      <c r="O55" s="2614" t="str">
        <f>LEFT(N55,SEARCH(" ",N55)-1)</f>
        <v>Guillaume</v>
      </c>
      <c r="P55" s="2610" t="s">
        <v>4270</v>
      </c>
      <c r="Q55" s="2345"/>
      <c r="R55" s="2345"/>
      <c r="S55" s="2345"/>
      <c r="T55" s="2345"/>
      <c r="U55" s="2345"/>
      <c r="V55" s="2345"/>
      <c r="W55" s="2345"/>
      <c r="X55" s="2345"/>
      <c r="Y55" s="2345"/>
      <c r="Z55" s="2345"/>
      <c r="AA55" s="2345"/>
      <c r="AB55" s="2345"/>
      <c r="AC55" s="2345"/>
      <c r="AD55" s="2345"/>
      <c r="AE55" s="2345"/>
      <c r="AF55" s="2345"/>
      <c r="AG55" s="2345"/>
      <c r="AH55" s="2345"/>
      <c r="AI55" s="2345"/>
      <c r="AJ55" s="2345"/>
      <c r="AK55" s="2345"/>
      <c r="AL55" s="2345"/>
      <c r="AM55" s="2345"/>
      <c r="AN55" s="2345"/>
      <c r="AO55" s="2345"/>
      <c r="AP55" s="2345"/>
      <c r="AQ55" s="2345"/>
      <c r="AR55" s="2345"/>
      <c r="AS55" s="2345"/>
      <c r="AT55" s="2345"/>
      <c r="AU55" s="2345"/>
      <c r="AV55" s="2345"/>
      <c r="AW55" s="2345"/>
      <c r="AX55" s="2345"/>
      <c r="AY55" s="2345"/>
      <c r="AZ55" s="2345"/>
      <c r="BA55" s="2345"/>
      <c r="BB55" s="2345"/>
      <c r="BC55" s="2345"/>
      <c r="BD55" s="197">
        <v>1</v>
      </c>
    </row>
    <row r="56" spans="2:58" ht="21" customHeight="1">
      <c r="B56" s="3794"/>
      <c r="C56" s="2611"/>
      <c r="D56" s="2615"/>
      <c r="E56" s="2615"/>
      <c r="F56" s="2615"/>
      <c r="G56" s="2615"/>
      <c r="H56" s="2616"/>
      <c r="I56" s="2345"/>
      <c r="J56" s="2345">
        <v>1</v>
      </c>
      <c r="K56" s="2345">
        <v>1</v>
      </c>
      <c r="L56" s="2345">
        <v>1</v>
      </c>
      <c r="M56" s="2345"/>
      <c r="N56" s="2602" t="s">
        <v>4269</v>
      </c>
      <c r="O56" s="2614" t="str">
        <f>RIGHT(N56,LEN(N56)-SEARCH(" ",N56))</f>
        <v>Tell</v>
      </c>
      <c r="P56" s="2610" t="str">
        <f ca="1">_xlfn.FORMULATEXT(O56)</f>
        <v>=DROITE(N56;NBCAR(N56)-CHERCHE(" ";N56))</v>
      </c>
      <c r="Q56" s="2345"/>
      <c r="R56" s="2345"/>
      <c r="S56" s="2345"/>
      <c r="T56" s="2345"/>
      <c r="U56" s="2345"/>
      <c r="V56" s="2345"/>
      <c r="W56" s="2345"/>
      <c r="X56" s="2345"/>
      <c r="Y56" s="2345"/>
      <c r="Z56" s="2345"/>
      <c r="AA56" s="2345"/>
      <c r="AB56" s="2345"/>
      <c r="AC56" s="2345"/>
      <c r="AD56" s="2345"/>
      <c r="AE56" s="2345"/>
      <c r="AF56" s="2345"/>
      <c r="AG56" s="2345"/>
      <c r="AH56" s="2345"/>
      <c r="AI56" s="2345"/>
      <c r="AJ56" s="2345"/>
      <c r="AK56" s="2345"/>
      <c r="AL56" s="2345"/>
      <c r="AM56" s="2345"/>
      <c r="AN56" s="2345"/>
      <c r="AO56" s="2345"/>
      <c r="AP56" s="2345"/>
      <c r="AQ56" s="2345"/>
      <c r="AR56" s="2345"/>
      <c r="AS56" s="2345"/>
      <c r="AT56" s="2345"/>
      <c r="AU56" s="2345"/>
      <c r="AV56" s="2345"/>
      <c r="AW56" s="2345"/>
      <c r="AX56" s="2345"/>
      <c r="AY56" s="2345"/>
      <c r="AZ56" s="2345"/>
      <c r="BA56" s="2345"/>
      <c r="BB56" s="2345"/>
      <c r="BC56" s="2345"/>
      <c r="BD56" s="197">
        <v>1</v>
      </c>
    </row>
    <row r="57" spans="2:58" ht="21" customHeight="1">
      <c r="B57" s="3794"/>
      <c r="C57" s="2612" t="str">
        <f>HYPERLINK("#"&amp;ADDRESS(ROW(C43),COLUMN(C43),4)," 🔗 ICI")</f>
        <v xml:space="preserve"> 🔗 ICI</v>
      </c>
      <c r="D57" s="3800" t="str">
        <f ca="1">_xlfn.FORMULATEXT(C57)</f>
        <v>=LIEN_HYPERTEXTE("#"&amp;ADRESSE(LIGNE(C43);COLONNE(C43);4);" 🔗 ICI")</v>
      </c>
      <c r="E57" s="3800"/>
      <c r="F57" s="3800"/>
      <c r="G57" s="3800"/>
      <c r="H57" s="3801"/>
      <c r="I57" s="2345"/>
      <c r="J57" s="2345">
        <v>1</v>
      </c>
      <c r="K57" s="2345">
        <v>1</v>
      </c>
      <c r="L57" s="2345">
        <v>1</v>
      </c>
      <c r="M57" s="2345"/>
      <c r="N57" s="2617" t="s">
        <v>4271</v>
      </c>
      <c r="O57" s="2618" t="str">
        <f>LEFT(N57,SEARCH(",",N57)-1)</f>
        <v>Guillaume</v>
      </c>
      <c r="P57" s="2610" t="str">
        <f ca="1">_xlfn.FORMULATEXT(O57)</f>
        <v>=GAUCHE(N57;CHERCHE(",";N57)-1)</v>
      </c>
      <c r="Q57" s="2610"/>
      <c r="R57" s="2602"/>
      <c r="S57" s="2602"/>
      <c r="T57" s="2602"/>
      <c r="U57" s="2345"/>
      <c r="V57" s="2345"/>
      <c r="W57" s="2345"/>
      <c r="X57" s="2345"/>
      <c r="Y57" s="2345"/>
      <c r="Z57" s="2345"/>
      <c r="AA57" s="2345"/>
      <c r="AB57" s="2345"/>
      <c r="AC57" s="2345"/>
      <c r="AD57" s="2345"/>
      <c r="AE57" s="2345"/>
      <c r="AF57" s="2345"/>
      <c r="AG57" s="2345"/>
      <c r="AH57" s="2345"/>
      <c r="AI57" s="2345"/>
      <c r="AJ57" s="2345"/>
      <c r="AK57" s="2345"/>
      <c r="AL57" s="2345"/>
      <c r="AM57" s="2345"/>
      <c r="AN57" s="2345"/>
      <c r="AO57" s="2345"/>
      <c r="AP57" s="2345"/>
      <c r="AQ57" s="2345"/>
      <c r="AR57" s="2345"/>
      <c r="AS57" s="2345"/>
      <c r="AT57" s="2345"/>
      <c r="AU57" s="2345"/>
      <c r="AV57" s="2345"/>
      <c r="AW57" s="2345"/>
      <c r="AX57" s="2345"/>
      <c r="AY57" s="2345"/>
      <c r="AZ57" s="2345"/>
      <c r="BA57" s="2345"/>
      <c r="BB57" s="2345"/>
      <c r="BC57" s="2345"/>
      <c r="BD57" s="197">
        <v>1</v>
      </c>
    </row>
    <row r="58" spans="2:58" ht="21" customHeight="1">
      <c r="B58" s="3794"/>
      <c r="C58" s="2611"/>
      <c r="D58" s="3800"/>
      <c r="E58" s="3800"/>
      <c r="F58" s="3800"/>
      <c r="G58" s="3800"/>
      <c r="H58" s="3801"/>
      <c r="I58" s="2345"/>
      <c r="J58" s="2345">
        <v>1</v>
      </c>
      <c r="K58" s="2345">
        <v>1</v>
      </c>
      <c r="L58" s="2345">
        <v>1</v>
      </c>
      <c r="M58" s="2345"/>
      <c r="N58" s="2345">
        <v>1</v>
      </c>
      <c r="O58" s="2618" t="str">
        <f>RIGHT(N57,LEN(N57)-SEARCH(",",N57))</f>
        <v>Tell</v>
      </c>
      <c r="P58" s="2610" t="str">
        <f ca="1">_xlfn.FORMULATEXT(O58)</f>
        <v>=DROITE(N57;NBCAR(N57)-CHERCHE(",";N57))</v>
      </c>
      <c r="U58" s="2345"/>
      <c r="V58" s="2345"/>
      <c r="W58" s="2345"/>
      <c r="X58" s="2345"/>
      <c r="Y58" s="2345"/>
      <c r="Z58" s="2345"/>
      <c r="AA58" s="2345"/>
      <c r="AB58" s="2345"/>
      <c r="AC58" s="2345"/>
      <c r="AD58" s="2345"/>
      <c r="AE58" s="2345"/>
      <c r="AF58" s="2345"/>
      <c r="AG58" s="2345"/>
      <c r="AH58" s="2345"/>
      <c r="AI58" s="2345"/>
      <c r="AJ58" s="2345"/>
      <c r="AK58" s="2345"/>
      <c r="AL58" s="2345"/>
      <c r="AM58" s="2345"/>
      <c r="AN58" s="2345"/>
      <c r="AO58" s="2345"/>
      <c r="AP58" s="2345"/>
      <c r="AQ58" s="2345"/>
      <c r="AR58" s="2345"/>
      <c r="AS58" s="2345"/>
      <c r="AT58" s="2345"/>
      <c r="AU58" s="2345"/>
      <c r="AV58" s="2345"/>
      <c r="AW58" s="2345"/>
      <c r="AX58" s="2345"/>
      <c r="AY58" s="2345"/>
      <c r="AZ58" s="2345"/>
      <c r="BA58" s="2345"/>
      <c r="BB58" s="2345"/>
      <c r="BC58" s="2345"/>
      <c r="BD58" s="197">
        <v>1</v>
      </c>
    </row>
    <row r="59" spans="2:58" ht="21" customHeight="1">
      <c r="B59" s="3794"/>
      <c r="C59" s="2611"/>
      <c r="D59" s="2610"/>
      <c r="E59" s="2610"/>
      <c r="F59" s="2610"/>
      <c r="G59" s="2610"/>
      <c r="H59" s="2619"/>
      <c r="I59" s="2345"/>
      <c r="J59" s="2345"/>
      <c r="K59" s="2345"/>
      <c r="L59" s="2345"/>
      <c r="M59" s="2345"/>
      <c r="N59" s="2345">
        <v>1</v>
      </c>
      <c r="O59" s="2602" t="s">
        <v>4272</v>
      </c>
      <c r="P59" s="2345"/>
      <c r="Q59" s="2345"/>
      <c r="R59" s="2345"/>
      <c r="S59" s="2345"/>
      <c r="T59" s="2345"/>
      <c r="U59" s="2345"/>
      <c r="V59" s="2345"/>
      <c r="W59" s="2345"/>
      <c r="X59" s="2345"/>
      <c r="Y59" s="2345"/>
      <c r="Z59" s="2345"/>
      <c r="AA59" s="2345"/>
      <c r="AB59" s="2345"/>
      <c r="AC59" s="2345"/>
      <c r="AD59" s="2345"/>
      <c r="AE59" s="2345"/>
      <c r="AF59" s="2345"/>
      <c r="AG59" s="2345"/>
      <c r="AH59" s="2345"/>
      <c r="AI59" s="2345"/>
      <c r="AJ59" s="2345"/>
      <c r="AK59" s="2345"/>
      <c r="AL59" s="2345"/>
      <c r="AM59" s="2345"/>
      <c r="AN59" s="2345"/>
      <c r="AO59" s="2345"/>
      <c r="AP59" s="2345"/>
      <c r="AQ59" s="2345"/>
      <c r="AR59" s="2345"/>
      <c r="AS59" s="2345"/>
      <c r="AT59" s="2345"/>
      <c r="AU59" s="2345"/>
      <c r="AV59" s="2345"/>
      <c r="AW59" s="2345"/>
      <c r="AX59" s="2345"/>
      <c r="AY59" s="2345"/>
      <c r="AZ59" s="2345"/>
      <c r="BA59" s="2345"/>
      <c r="BB59" s="2345"/>
      <c r="BC59" s="2345"/>
      <c r="BD59" s="197">
        <v>1</v>
      </c>
    </row>
    <row r="60" spans="2:58" ht="21" customHeight="1">
      <c r="B60" s="3794"/>
      <c r="C60" s="2620" t="str">
        <f>HYPERLINK("#"&amp;ADDRESS(ROW(C43),COLUMN(C43),4)," 🔗 "&amp;ADDRESS(ROW(C43),COLUMN(C43),4))</f>
        <v xml:space="preserve"> 🔗 C43</v>
      </c>
      <c r="D60" s="3800" t="str">
        <f ca="1">_xlfn.FORMULATEXT(C60)</f>
        <v>=LIEN_HYPERTEXTE("#"&amp;ADRESSE(LIGNE(C43);COLONNE(C43);4);" 🔗 "&amp;ADRESSE(LIGNE(C43);COLONNE(C43);4))</v>
      </c>
      <c r="E60" s="3800"/>
      <c r="F60" s="3800"/>
      <c r="G60" s="3800"/>
      <c r="H60" s="3801"/>
      <c r="I60" s="2345"/>
      <c r="J60" s="2345"/>
      <c r="K60" s="2345"/>
      <c r="L60" s="2345"/>
      <c r="M60" s="2345"/>
      <c r="O60" s="2345"/>
      <c r="P60" s="2621"/>
      <c r="Q60" s="2622" t="s">
        <v>4273</v>
      </c>
      <c r="R60" s="2623" t="s">
        <v>4274</v>
      </c>
      <c r="S60" s="2621"/>
      <c r="T60" s="2621"/>
      <c r="U60" s="2345"/>
      <c r="V60" s="2345"/>
      <c r="W60" s="2345"/>
      <c r="X60" s="2345"/>
      <c r="Y60" s="2345"/>
      <c r="Z60" s="2345"/>
      <c r="AA60" s="2345"/>
      <c r="AB60" s="2345"/>
      <c r="AC60" s="2345"/>
      <c r="AD60" s="2345"/>
      <c r="AE60" s="2345"/>
      <c r="AF60" s="2345"/>
      <c r="AG60" s="2345"/>
      <c r="AH60" s="2345"/>
      <c r="AI60" s="2345"/>
      <c r="AJ60" s="2345"/>
      <c r="AK60" s="2345"/>
      <c r="AL60" s="2345"/>
      <c r="AM60" s="2345"/>
      <c r="AN60" s="2345"/>
      <c r="AO60" s="2345"/>
      <c r="AP60" s="2345"/>
      <c r="AQ60" s="2345"/>
      <c r="AR60" s="2345"/>
      <c r="AS60" s="2345"/>
      <c r="AT60" s="2345"/>
      <c r="AU60" s="2345"/>
      <c r="AV60" s="2345"/>
      <c r="AW60" s="2345"/>
      <c r="AX60" s="2345"/>
      <c r="AY60" s="2345"/>
      <c r="AZ60" s="2345"/>
      <c r="BA60" s="2345"/>
      <c r="BB60" s="2345"/>
      <c r="BC60" s="2345"/>
      <c r="BD60" s="197">
        <v>1</v>
      </c>
    </row>
    <row r="61" spans="2:58" ht="21" customHeight="1">
      <c r="B61" s="3794"/>
      <c r="C61" s="2611"/>
      <c r="D61" s="3800"/>
      <c r="E61" s="3800"/>
      <c r="F61" s="3800"/>
      <c r="G61" s="3800"/>
      <c r="H61" s="3801"/>
      <c r="I61" s="2345"/>
      <c r="J61" s="2345"/>
      <c r="K61" s="2345"/>
      <c r="L61" s="2345"/>
      <c r="M61" s="2345"/>
      <c r="N61" s="2345"/>
      <c r="O61" s="2345"/>
      <c r="P61" s="2345"/>
      <c r="Q61" s="2345"/>
      <c r="R61" s="2345"/>
      <c r="S61" s="2345"/>
      <c r="T61" s="2345"/>
      <c r="U61" s="2345"/>
      <c r="V61" s="2345"/>
      <c r="W61" s="2345"/>
      <c r="X61" s="2345"/>
      <c r="Y61" s="2345"/>
      <c r="Z61" s="2345"/>
      <c r="AA61" s="2345"/>
      <c r="AB61" s="2345"/>
      <c r="AC61" s="2345"/>
      <c r="AD61" s="2345"/>
      <c r="AE61" s="2345"/>
      <c r="AF61" s="2345"/>
      <c r="AG61" s="2345"/>
      <c r="AH61" s="2345"/>
      <c r="AI61" s="2345"/>
      <c r="AJ61" s="2345"/>
      <c r="AK61" s="2345"/>
      <c r="AL61" s="2345"/>
      <c r="AM61" s="2345"/>
      <c r="AN61" s="2345"/>
      <c r="AO61" s="2345"/>
      <c r="AP61" s="2345"/>
      <c r="AQ61" s="2345"/>
      <c r="AR61" s="2345"/>
      <c r="AS61" s="2345"/>
      <c r="AT61" s="2345"/>
      <c r="AU61" s="2345"/>
      <c r="AV61" s="2345"/>
      <c r="AW61" s="2345"/>
      <c r="AX61" s="2345"/>
      <c r="AY61" s="2345"/>
      <c r="AZ61" s="2345"/>
      <c r="BA61" s="2345"/>
      <c r="BB61" s="2345"/>
      <c r="BC61" s="2345"/>
      <c r="BD61" s="197">
        <v>1</v>
      </c>
    </row>
    <row r="62" spans="2:58" ht="21" customHeight="1" thickBot="1">
      <c r="B62" s="3794"/>
      <c r="C62" s="2611"/>
      <c r="D62" s="2344"/>
      <c r="E62" s="2344"/>
      <c r="F62" s="2344"/>
      <c r="G62" s="2344"/>
      <c r="H62" s="2595"/>
      <c r="I62" s="2345"/>
      <c r="J62" s="2345"/>
      <c r="K62" s="2345"/>
      <c r="L62" s="2345"/>
      <c r="M62" s="2345"/>
      <c r="N62" s="2345"/>
      <c r="O62" s="2345"/>
      <c r="P62" s="2345"/>
      <c r="Q62" s="2345"/>
      <c r="R62" s="2345"/>
      <c r="S62" s="2345"/>
      <c r="T62" s="2345"/>
      <c r="U62" s="2345"/>
      <c r="V62" s="2345"/>
      <c r="W62" s="2345"/>
      <c r="X62" s="2345"/>
      <c r="Y62" s="2345"/>
      <c r="Z62" s="2345"/>
      <c r="AA62" s="2345"/>
      <c r="AB62" s="2345"/>
      <c r="AC62" s="2345"/>
      <c r="AD62" s="2345"/>
      <c r="AE62" s="2345"/>
      <c r="AF62" s="2345"/>
      <c r="AG62" s="2345"/>
      <c r="AH62" s="2345"/>
      <c r="AI62" s="2345"/>
      <c r="AJ62" s="2345"/>
      <c r="AK62" s="2345"/>
      <c r="AL62" s="2345"/>
      <c r="AM62" s="2345"/>
      <c r="AN62" s="2345"/>
      <c r="AO62" s="2345"/>
      <c r="AP62" s="2345"/>
      <c r="AQ62" s="2345"/>
      <c r="AR62" s="2345"/>
      <c r="AS62" s="2345"/>
      <c r="AT62" s="2345"/>
      <c r="AU62" s="2345"/>
      <c r="AV62" s="2345"/>
      <c r="AW62" s="2345"/>
      <c r="AX62" s="2345"/>
      <c r="AY62" s="2345"/>
      <c r="AZ62" s="2345"/>
      <c r="BA62" s="2345"/>
      <c r="BB62" s="2345"/>
      <c r="BC62" s="2345"/>
      <c r="BD62" s="197">
        <v>1</v>
      </c>
    </row>
    <row r="63" spans="2:58" ht="21" customHeight="1">
      <c r="B63" s="3794"/>
      <c r="C63" s="2620" t="str">
        <f>HYPERLINK("#"&amp;ADDRESS(ROW(C43),COLUMN(C43),4),"◀"&amp;ADDRESS(ROW(C43),COLUMN(C43),4))</f>
        <v>◀C43</v>
      </c>
      <c r="D63" s="3802" t="str">
        <f ca="1">_xlfn.FORMULATEXT(C63)</f>
        <v>=LIEN_HYPERTEXTE("#"&amp;ADRESSE(LIGNE(C43);COLONNE(C43);4);"◀"&amp;ADRESSE(LIGNE(C43);COLONNE(C43);4))</v>
      </c>
      <c r="E63" s="3802"/>
      <c r="F63" s="3802"/>
      <c r="G63" s="3802"/>
      <c r="H63" s="3803"/>
      <c r="I63" s="2345"/>
      <c r="J63" s="2624" t="s">
        <v>4275</v>
      </c>
      <c r="K63" s="2625"/>
      <c r="L63" s="2625"/>
      <c r="M63" s="2625"/>
      <c r="N63" s="2625"/>
      <c r="O63" s="2625"/>
      <c r="P63" s="2626"/>
      <c r="Q63" s="2345"/>
      <c r="R63" s="2345"/>
      <c r="S63" s="2345"/>
      <c r="T63" s="2345"/>
      <c r="U63" s="2345"/>
      <c r="V63" s="2345"/>
      <c r="W63" s="2345"/>
      <c r="X63" s="2345"/>
      <c r="Y63" s="2345"/>
      <c r="Z63" s="2345"/>
      <c r="AA63" s="2345"/>
      <c r="AB63" s="2345"/>
      <c r="AC63" s="2345"/>
      <c r="AD63" s="2345"/>
      <c r="AE63" s="2345"/>
      <c r="AF63" s="2345"/>
      <c r="AG63" s="2345"/>
      <c r="AH63" s="2345"/>
      <c r="AI63" s="2345"/>
      <c r="AJ63" s="2345"/>
      <c r="AK63" s="2345"/>
      <c r="AL63" s="2345"/>
      <c r="AM63" s="2345"/>
      <c r="AN63" s="2345"/>
      <c r="AO63" s="2345"/>
      <c r="AP63" s="2345"/>
      <c r="AQ63" s="2345"/>
      <c r="AR63" s="2345"/>
      <c r="AS63" s="2345"/>
      <c r="AT63" s="2345"/>
      <c r="AU63" s="2345"/>
      <c r="AV63" s="2345"/>
      <c r="AW63" s="2345"/>
      <c r="AX63" s="2345"/>
      <c r="AY63" s="2345"/>
      <c r="AZ63" s="2345"/>
      <c r="BA63" s="2345"/>
      <c r="BB63" s="2345"/>
      <c r="BC63" s="2345"/>
      <c r="BD63" s="197">
        <v>1</v>
      </c>
    </row>
    <row r="64" spans="2:58" ht="21" customHeight="1">
      <c r="B64" s="3794"/>
      <c r="C64" s="2611"/>
      <c r="D64" s="3802"/>
      <c r="E64" s="3802"/>
      <c r="F64" s="3802"/>
      <c r="G64" s="3802"/>
      <c r="H64" s="3803"/>
      <c r="I64" s="2345"/>
      <c r="J64" s="2627" t="s">
        <v>4276</v>
      </c>
      <c r="K64" s="2628"/>
      <c r="L64" s="2628"/>
      <c r="M64" s="2628"/>
      <c r="N64" s="2628"/>
      <c r="O64" s="2628"/>
      <c r="P64" s="2629"/>
      <c r="Q64" s="2345"/>
      <c r="R64" s="2345"/>
      <c r="S64" s="2345"/>
      <c r="T64" s="2345"/>
      <c r="U64" s="2345"/>
      <c r="V64" s="2345"/>
      <c r="W64" s="2345"/>
      <c r="X64" s="2345"/>
      <c r="Y64" s="2345"/>
      <c r="Z64" s="2345"/>
      <c r="AA64" s="2345"/>
      <c r="AB64" s="2345"/>
      <c r="AC64" s="2345"/>
      <c r="AD64" s="2345"/>
      <c r="AE64" s="2345"/>
      <c r="AF64" s="2345"/>
      <c r="AG64" s="2345"/>
      <c r="AH64" s="2345"/>
      <c r="AI64" s="2345"/>
      <c r="AJ64" s="2345"/>
      <c r="AK64" s="2345"/>
      <c r="AL64" s="2345"/>
      <c r="AM64" s="2345"/>
      <c r="AN64" s="2345"/>
      <c r="AO64" s="2345"/>
      <c r="AP64" s="2345"/>
      <c r="AQ64" s="2345"/>
      <c r="AR64" s="2345"/>
      <c r="AS64" s="2345"/>
      <c r="AT64" s="2345"/>
      <c r="AU64" s="2345"/>
      <c r="AV64" s="2345"/>
      <c r="AW64" s="2345"/>
      <c r="AX64" s="2345"/>
      <c r="AY64" s="2345"/>
      <c r="AZ64" s="2345"/>
      <c r="BA64" s="2345"/>
      <c r="BB64" s="2345"/>
      <c r="BC64" s="2345"/>
      <c r="BD64" s="197">
        <v>1</v>
      </c>
    </row>
    <row r="65" spans="2:56" ht="21" customHeight="1">
      <c r="B65" s="3794"/>
      <c r="C65" s="2611"/>
      <c r="D65" s="2615"/>
      <c r="E65" s="2615"/>
      <c r="F65" s="2615"/>
      <c r="G65" s="2615"/>
      <c r="H65" s="2616"/>
      <c r="I65" s="2345"/>
      <c r="J65" s="2627" t="s">
        <v>4277</v>
      </c>
      <c r="K65" s="2628"/>
      <c r="L65" s="2628"/>
      <c r="M65" s="2628"/>
      <c r="N65" s="2628"/>
      <c r="O65" s="2628"/>
      <c r="P65" s="2629"/>
      <c r="Q65" s="2345"/>
      <c r="R65" s="2345"/>
      <c r="S65" s="2345"/>
      <c r="T65" s="2345"/>
      <c r="U65" s="2345"/>
      <c r="V65" s="2345"/>
      <c r="W65" s="2345"/>
      <c r="X65" s="2345"/>
      <c r="Y65" s="2345"/>
      <c r="Z65" s="2345"/>
      <c r="AA65" s="2345"/>
      <c r="AB65" s="2345"/>
      <c r="AC65" s="2345"/>
      <c r="AD65" s="2345"/>
      <c r="AE65" s="2345"/>
      <c r="AF65" s="2345"/>
      <c r="AG65" s="2345"/>
      <c r="AH65" s="2345"/>
      <c r="AI65" s="2345"/>
      <c r="AJ65" s="2345"/>
      <c r="AK65" s="2345"/>
      <c r="AL65" s="2345"/>
      <c r="AM65" s="2345"/>
      <c r="AN65" s="2345"/>
      <c r="AO65" s="2345"/>
      <c r="AP65" s="2345"/>
      <c r="AQ65" s="2345"/>
      <c r="AR65" s="2345"/>
      <c r="AS65" s="2345"/>
      <c r="AT65" s="2345"/>
      <c r="AU65" s="2345"/>
      <c r="AV65" s="2345"/>
      <c r="AW65" s="2345"/>
      <c r="AX65" s="2345"/>
      <c r="AY65" s="2345"/>
      <c r="AZ65" s="2345"/>
      <c r="BA65" s="2345"/>
      <c r="BB65" s="2345"/>
      <c r="BC65" s="2345"/>
      <c r="BD65" s="197">
        <v>1</v>
      </c>
    </row>
    <row r="66" spans="2:56" ht="21" customHeight="1">
      <c r="B66" s="3794"/>
      <c r="C66" s="2620" t="str">
        <f>HYPERLINK("#"&amp;ADDRESS(ROW(C43),COLUMN(C43),4),_xlfn.UNICHAR(128269)&amp;ADDRESS(ROW(C43),COLUMN(C43),4))</f>
        <v>🔍C43</v>
      </c>
      <c r="D66" s="3775" t="str">
        <f ca="1">_xlfn.FORMULATEXT(C66)</f>
        <v>=LIEN_HYPERTEXTE("#"&amp;ADRESSE(LIGNE(C43);COLONNE(C43);4);UNICAR(128269)&amp;ADRESSE(LIGNE(C43);COLONNE(C43);4))</v>
      </c>
      <c r="E66" s="3775"/>
      <c r="F66" s="3775"/>
      <c r="G66" s="3775"/>
      <c r="H66" s="3776"/>
      <c r="I66" s="2345"/>
      <c r="J66" s="2627" t="s">
        <v>4278</v>
      </c>
      <c r="K66" s="2628"/>
      <c r="L66" s="2628"/>
      <c r="M66" s="2628"/>
      <c r="N66" s="2628"/>
      <c r="O66" s="2628"/>
      <c r="P66" s="2629"/>
      <c r="Q66" s="2345"/>
      <c r="R66" s="2345"/>
      <c r="S66" s="2345"/>
      <c r="T66" s="2345"/>
      <c r="U66" s="2345"/>
      <c r="V66" s="2345"/>
      <c r="W66" s="2345"/>
      <c r="X66" s="2345"/>
      <c r="Y66" s="2345"/>
      <c r="Z66" s="2345"/>
      <c r="AA66" s="2345"/>
      <c r="AB66" s="2345"/>
      <c r="AC66" s="2345"/>
      <c r="AD66" s="2345"/>
      <c r="AE66" s="2345"/>
      <c r="AF66" s="2345"/>
      <c r="AG66" s="2345"/>
      <c r="AH66" s="2345"/>
      <c r="AI66" s="2345"/>
      <c r="AJ66" s="2345"/>
      <c r="AK66" s="2345"/>
      <c r="AL66" s="2345"/>
      <c r="AM66" s="2345"/>
      <c r="AN66" s="2345"/>
      <c r="AO66" s="2345"/>
      <c r="AP66" s="2345"/>
      <c r="AQ66" s="2345"/>
      <c r="AR66" s="2345"/>
      <c r="AS66" s="2345"/>
      <c r="AT66" s="2345"/>
      <c r="AU66" s="2345"/>
      <c r="AV66" s="2345"/>
      <c r="AW66" s="2345"/>
      <c r="AX66" s="2345"/>
      <c r="AY66" s="2345"/>
      <c r="AZ66" s="2345"/>
      <c r="BA66" s="2345"/>
      <c r="BB66" s="2345"/>
      <c r="BC66" s="2345"/>
      <c r="BD66" s="197">
        <v>1</v>
      </c>
    </row>
    <row r="67" spans="2:56" ht="21" customHeight="1">
      <c r="B67" s="3794"/>
      <c r="C67" s="2611"/>
      <c r="D67" s="3775"/>
      <c r="E67" s="3775"/>
      <c r="F67" s="3775"/>
      <c r="G67" s="3775"/>
      <c r="H67" s="3776"/>
      <c r="I67" s="2345"/>
      <c r="J67" s="2632" t="s">
        <v>4279</v>
      </c>
      <c r="K67" s="2633"/>
      <c r="L67" s="2633"/>
      <c r="M67" s="2633"/>
      <c r="N67" s="2633"/>
      <c r="O67" s="2633"/>
      <c r="P67" s="2634"/>
      <c r="Q67" s="2345"/>
      <c r="R67" s="2345"/>
      <c r="S67" s="2345"/>
      <c r="T67" s="2345"/>
      <c r="U67" s="2345"/>
      <c r="V67" s="2345"/>
      <c r="W67" s="2345"/>
      <c r="X67" s="2345"/>
      <c r="Y67" s="2345"/>
      <c r="Z67" s="2345"/>
      <c r="AA67" s="2345"/>
      <c r="AB67" s="2345"/>
      <c r="AC67" s="2345"/>
      <c r="AD67" s="2345"/>
      <c r="AE67" s="2345"/>
      <c r="AF67" s="2345"/>
      <c r="AG67" s="2345"/>
      <c r="AH67" s="2345"/>
      <c r="AI67" s="2345"/>
      <c r="AJ67" s="2345"/>
      <c r="AK67" s="2345"/>
      <c r="AL67" s="2345"/>
      <c r="AM67" s="2345"/>
      <c r="AN67" s="2345"/>
      <c r="AO67" s="2345"/>
      <c r="AP67" s="2345"/>
      <c r="AQ67" s="2345"/>
      <c r="AR67" s="2345"/>
      <c r="AS67" s="2345"/>
      <c r="AT67" s="2345"/>
      <c r="AU67" s="2345"/>
      <c r="AV67" s="2345"/>
      <c r="AW67" s="2345"/>
      <c r="AX67" s="2345"/>
      <c r="AY67" s="2345"/>
      <c r="AZ67" s="2345"/>
      <c r="BA67" s="2345"/>
      <c r="BB67" s="2345"/>
      <c r="BC67" s="2345"/>
      <c r="BD67" s="197">
        <v>1</v>
      </c>
    </row>
    <row r="68" spans="2:56" ht="21" customHeight="1">
      <c r="B68" s="3794"/>
      <c r="C68" s="2611"/>
      <c r="D68" s="2630"/>
      <c r="E68" s="2630"/>
      <c r="F68" s="2630"/>
      <c r="G68" s="2630"/>
      <c r="H68" s="2631"/>
      <c r="I68" s="2345"/>
      <c r="J68" s="2635">
        <v>14</v>
      </c>
      <c r="K68" s="2636">
        <v>14</v>
      </c>
      <c r="L68" s="2636">
        <v>14</v>
      </c>
      <c r="M68" s="2636">
        <v>14</v>
      </c>
      <c r="N68" s="2636">
        <v>14</v>
      </c>
      <c r="O68" s="2636">
        <v>14</v>
      </c>
      <c r="P68" s="2637">
        <v>14</v>
      </c>
      <c r="Q68" s="2638" t="s">
        <v>4280</v>
      </c>
      <c r="R68" s="2345"/>
      <c r="S68" s="2345"/>
      <c r="T68" s="2345"/>
      <c r="U68" s="2345"/>
      <c r="V68" s="2345"/>
      <c r="W68" s="2345"/>
      <c r="X68" s="2345"/>
      <c r="Y68" s="2345"/>
      <c r="Z68" s="2345"/>
      <c r="AA68" s="2345"/>
      <c r="AB68" s="2345"/>
      <c r="AC68" s="2345"/>
      <c r="AD68" s="2345"/>
      <c r="AE68" s="2345"/>
      <c r="AF68" s="2345"/>
      <c r="AG68" s="2345"/>
      <c r="AH68" s="2345"/>
      <c r="AI68" s="2345"/>
      <c r="AJ68" s="2345"/>
      <c r="AK68" s="2345"/>
      <c r="AL68" s="2345"/>
      <c r="AM68" s="2345"/>
      <c r="AN68" s="2345"/>
      <c r="AO68" s="2345"/>
      <c r="AP68" s="2345"/>
      <c r="AQ68" s="2345"/>
      <c r="AR68" s="2345"/>
      <c r="AS68" s="2345"/>
      <c r="AT68" s="2345"/>
      <c r="AU68" s="2345"/>
      <c r="AV68" s="2345"/>
      <c r="AW68" s="2345"/>
      <c r="AX68" s="2345"/>
      <c r="AY68" s="2345"/>
      <c r="AZ68" s="2345"/>
      <c r="BA68" s="2345"/>
      <c r="BB68" s="2345"/>
      <c r="BC68" s="2345"/>
      <c r="BD68" s="197">
        <v>1</v>
      </c>
    </row>
    <row r="69" spans="2:56" ht="21" customHeight="1" thickBot="1">
      <c r="B69" s="3794"/>
      <c r="C69" s="2639"/>
      <c r="D69" s="2640" t="s">
        <v>4281</v>
      </c>
      <c r="E69" s="2630" t="str">
        <f>C43</f>
        <v>C43</v>
      </c>
      <c r="F69" s="2641" t="s">
        <v>4282</v>
      </c>
      <c r="G69" s="2630"/>
      <c r="H69" s="2631"/>
      <c r="I69" s="2345"/>
      <c r="J69" s="2642">
        <f t="shared" ref="J69:O69" ca="1" si="6">CELL("largeur",J69)</f>
        <v>18</v>
      </c>
      <c r="K69" s="2643">
        <f t="shared" ca="1" si="6"/>
        <v>16</v>
      </c>
      <c r="L69" s="2643">
        <f t="shared" ca="1" si="6"/>
        <v>16</v>
      </c>
      <c r="M69" s="2643">
        <f t="shared" ca="1" si="6"/>
        <v>18</v>
      </c>
      <c r="N69" s="2643">
        <f t="shared" ca="1" si="6"/>
        <v>16</v>
      </c>
      <c r="O69" s="2643">
        <f t="shared" ca="1" si="6"/>
        <v>16</v>
      </c>
      <c r="P69" s="2644">
        <f ca="1">CELL("largeur",P69)</f>
        <v>16</v>
      </c>
      <c r="Q69" s="2638" t="s">
        <v>4283</v>
      </c>
      <c r="R69" s="2345"/>
      <c r="S69" s="2345"/>
      <c r="T69" s="2345"/>
      <c r="U69" s="2345"/>
      <c r="V69" s="2345"/>
      <c r="W69" s="2345"/>
      <c r="X69" s="2345"/>
      <c r="Y69" s="2345"/>
      <c r="Z69" s="2345"/>
      <c r="AA69" s="2345"/>
      <c r="AB69" s="2345"/>
      <c r="AC69" s="2345"/>
      <c r="AD69" s="2345"/>
      <c r="AE69" s="2345"/>
      <c r="AF69" s="2345"/>
      <c r="AG69" s="2345"/>
      <c r="AH69" s="2345"/>
      <c r="AI69" s="2345"/>
      <c r="AJ69" s="2345"/>
      <c r="AK69" s="2345"/>
      <c r="AL69" s="2345"/>
      <c r="AM69" s="2345"/>
      <c r="AN69" s="2345"/>
      <c r="AO69" s="2345"/>
      <c r="AP69" s="2345"/>
      <c r="AQ69" s="2345"/>
      <c r="AR69" s="2345"/>
      <c r="AS69" s="2345"/>
      <c r="AT69" s="2345"/>
      <c r="AU69" s="2345"/>
      <c r="AV69" s="2345"/>
      <c r="AW69" s="2345"/>
      <c r="AX69" s="2345"/>
      <c r="AY69" s="2345"/>
      <c r="AZ69" s="2345"/>
      <c r="BA69" s="2345"/>
      <c r="BB69" s="2345"/>
      <c r="BC69" s="2345"/>
      <c r="BD69" s="197">
        <v>1</v>
      </c>
    </row>
    <row r="70" spans="2:56" ht="21" customHeight="1">
      <c r="B70" s="3794"/>
      <c r="C70" s="3777" t="s">
        <v>4284</v>
      </c>
      <c r="D70" s="3777"/>
      <c r="E70" s="3777"/>
      <c r="F70" s="3777"/>
      <c r="G70" s="3777"/>
      <c r="H70" s="3778"/>
      <c r="I70" s="2345"/>
      <c r="K70" s="2345"/>
      <c r="L70" s="2345"/>
      <c r="M70" s="2345"/>
      <c r="N70" s="2345"/>
      <c r="O70" s="2345"/>
      <c r="P70" s="2345"/>
      <c r="Q70" s="2345"/>
      <c r="R70" s="2345"/>
      <c r="S70" s="2345"/>
      <c r="T70" s="2345"/>
      <c r="U70" s="2345"/>
      <c r="V70" s="2345"/>
      <c r="W70" s="2345"/>
      <c r="X70" s="2345"/>
      <c r="Y70" s="2345"/>
      <c r="Z70" s="2345"/>
      <c r="AA70" s="2345"/>
      <c r="AB70" s="2345"/>
      <c r="AC70" s="2345"/>
      <c r="AD70" s="2345"/>
      <c r="AE70" s="2345"/>
      <c r="AF70" s="2345"/>
      <c r="AG70" s="2345"/>
      <c r="AH70" s="2345"/>
      <c r="AI70" s="2345"/>
      <c r="AJ70" s="2345"/>
      <c r="AK70" s="2345"/>
      <c r="AL70" s="2345"/>
      <c r="AM70" s="2345"/>
      <c r="AN70" s="2345"/>
      <c r="AO70" s="2345"/>
      <c r="AP70" s="2345"/>
      <c r="AQ70" s="2345"/>
      <c r="AR70" s="2345"/>
      <c r="AS70" s="2345"/>
      <c r="AT70" s="2345"/>
      <c r="AU70" s="2345"/>
      <c r="AV70" s="2345"/>
      <c r="AW70" s="2345"/>
      <c r="AX70" s="2345"/>
      <c r="AY70" s="2345"/>
      <c r="AZ70" s="2345"/>
      <c r="BA70" s="2345"/>
      <c r="BB70" s="2345"/>
      <c r="BC70" s="2345"/>
      <c r="BD70" s="197">
        <v>1</v>
      </c>
    </row>
    <row r="71" spans="2:56" ht="21" customHeight="1">
      <c r="B71" s="3794"/>
      <c r="C71" s="3777"/>
      <c r="D71" s="3777"/>
      <c r="E71" s="3777"/>
      <c r="F71" s="3777"/>
      <c r="G71" s="3777"/>
      <c r="H71" s="3778"/>
      <c r="I71" s="2345"/>
      <c r="J71" s="2645" t="s">
        <v>4285</v>
      </c>
      <c r="K71" s="2345"/>
      <c r="L71" s="2345"/>
      <c r="M71" s="2345"/>
      <c r="N71" s="2345"/>
      <c r="O71" s="2345"/>
      <c r="P71" s="2345"/>
      <c r="Q71" s="2345"/>
      <c r="R71" s="2345"/>
      <c r="S71" s="2345"/>
      <c r="T71" s="2345"/>
      <c r="U71" s="2345"/>
      <c r="V71" s="2345"/>
      <c r="W71" s="2345"/>
      <c r="X71" s="2345"/>
      <c r="Y71" s="2345"/>
      <c r="Z71" s="2345"/>
      <c r="AA71" s="2345"/>
      <c r="AB71" s="2345"/>
      <c r="AC71" s="2345"/>
      <c r="AD71" s="2345"/>
      <c r="AE71" s="2345"/>
      <c r="AF71" s="2345"/>
      <c r="AG71" s="2345"/>
      <c r="AH71" s="2345"/>
      <c r="AI71" s="2345"/>
      <c r="AJ71" s="2345"/>
      <c r="AK71" s="2345"/>
      <c r="AL71" s="2345"/>
      <c r="AM71" s="2345"/>
      <c r="AN71" s="2345"/>
      <c r="AO71" s="2345"/>
      <c r="AP71" s="2345"/>
      <c r="AQ71" s="2345"/>
      <c r="AR71" s="2345"/>
      <c r="AS71" s="2345"/>
      <c r="AT71" s="2345"/>
      <c r="AU71" s="2345"/>
      <c r="AV71" s="2345"/>
      <c r="AW71" s="2345"/>
      <c r="AX71" s="2345"/>
      <c r="AY71" s="2345"/>
      <c r="AZ71" s="2345"/>
      <c r="BA71" s="2345"/>
      <c r="BB71" s="2345"/>
      <c r="BC71" s="2345"/>
      <c r="BD71" s="197">
        <v>1</v>
      </c>
    </row>
    <row r="72" spans="2:56" ht="21" customHeight="1">
      <c r="B72" s="3794"/>
      <c r="C72" s="2611"/>
      <c r="D72" s="2646"/>
      <c r="E72" s="2646"/>
      <c r="F72" s="2646"/>
      <c r="G72" s="2646"/>
      <c r="H72" s="2647"/>
      <c r="I72" s="2345"/>
      <c r="J72" s="2648" t="s">
        <v>4286</v>
      </c>
      <c r="K72" s="2345"/>
      <c r="L72" s="2345"/>
      <c r="M72" s="2345"/>
      <c r="O72" s="2649"/>
      <c r="P72" s="2650" t="s">
        <v>4287</v>
      </c>
      <c r="Q72" s="2623" t="s">
        <v>4288</v>
      </c>
      <c r="R72" s="2649"/>
      <c r="S72" s="2649"/>
      <c r="T72" s="2649"/>
      <c r="U72" s="2345"/>
      <c r="V72" s="2345"/>
      <c r="W72" s="2345"/>
      <c r="X72" s="2345"/>
      <c r="Y72" s="2345"/>
      <c r="Z72" s="2345"/>
      <c r="AA72" s="2345"/>
      <c r="AB72" s="2345"/>
      <c r="AC72" s="2345"/>
      <c r="AD72" s="2345"/>
      <c r="AE72" s="2345"/>
      <c r="AF72" s="2345"/>
      <c r="AG72" s="2345"/>
      <c r="AH72" s="2345"/>
      <c r="AI72" s="2345"/>
      <c r="AJ72" s="2345"/>
      <c r="AK72" s="2345"/>
      <c r="AL72" s="2345"/>
      <c r="AM72" s="2345"/>
      <c r="AN72" s="2345"/>
      <c r="AO72" s="2345"/>
      <c r="AP72" s="2345"/>
      <c r="AQ72" s="2345"/>
      <c r="AR72" s="2345"/>
      <c r="AS72" s="2345"/>
      <c r="AT72" s="2345"/>
      <c r="AU72" s="2345"/>
      <c r="AV72" s="2345"/>
      <c r="AW72" s="2345"/>
      <c r="AX72" s="2345"/>
      <c r="AY72" s="2345"/>
      <c r="AZ72" s="2345"/>
      <c r="BA72" s="2345"/>
      <c r="BB72" s="2345"/>
      <c r="BC72" s="2345"/>
      <c r="BD72" s="197">
        <v>1</v>
      </c>
    </row>
    <row r="73" spans="2:56" ht="21" customHeight="1" thickBot="1">
      <c r="B73" s="3794"/>
      <c r="C73" s="2651" t="s">
        <v>4289</v>
      </c>
      <c r="D73" s="2646"/>
      <c r="E73" s="2646"/>
      <c r="F73" s="2646"/>
      <c r="G73" s="2646"/>
      <c r="H73" s="2647"/>
      <c r="I73" s="2345"/>
      <c r="J73" s="2652" t="s">
        <v>4290</v>
      </c>
      <c r="K73" s="2345"/>
      <c r="L73" s="2345"/>
      <c r="M73" s="2345"/>
      <c r="N73" s="2345"/>
      <c r="O73" s="2345"/>
      <c r="P73" s="2345"/>
      <c r="Q73" s="2345"/>
      <c r="R73" s="2345"/>
      <c r="S73" s="2345"/>
      <c r="T73" s="2345"/>
      <c r="U73" s="2345"/>
      <c r="V73" s="2345"/>
      <c r="W73" s="2345"/>
      <c r="X73" s="2345"/>
      <c r="Y73" s="2345"/>
      <c r="Z73" s="2345"/>
      <c r="AA73" s="2345"/>
      <c r="AB73" s="2345"/>
      <c r="AC73" s="2345"/>
      <c r="AD73" s="2345"/>
      <c r="AE73" s="2345"/>
      <c r="AF73" s="2345"/>
      <c r="AG73" s="2345"/>
      <c r="AH73" s="2345"/>
      <c r="AI73" s="2345"/>
      <c r="AJ73" s="2345"/>
      <c r="AK73" s="2345"/>
      <c r="AL73" s="2345"/>
      <c r="AM73" s="2345"/>
      <c r="AN73" s="2345"/>
      <c r="AO73" s="2345"/>
      <c r="AP73" s="2345"/>
      <c r="AQ73" s="2345"/>
      <c r="AR73" s="2345"/>
      <c r="AS73" s="2345"/>
      <c r="AT73" s="2345"/>
      <c r="AU73" s="2345"/>
      <c r="AV73" s="2345"/>
      <c r="AW73" s="2345"/>
      <c r="AX73" s="2345"/>
      <c r="AY73" s="2345"/>
      <c r="AZ73" s="2345"/>
      <c r="BA73" s="2345"/>
      <c r="BB73" s="2345"/>
      <c r="BC73" s="2345"/>
      <c r="BD73" s="197">
        <v>1</v>
      </c>
    </row>
    <row r="74" spans="2:56" ht="21" customHeight="1">
      <c r="B74" s="3794"/>
      <c r="C74" s="2653" t="s">
        <v>4291</v>
      </c>
      <c r="D74" s="2646"/>
      <c r="E74" s="2646"/>
      <c r="F74" s="2646"/>
      <c r="G74" s="2646"/>
      <c r="H74" s="2647"/>
      <c r="I74" s="2345"/>
      <c r="J74" s="2654" t="s">
        <v>4292</v>
      </c>
      <c r="K74" s="2345"/>
      <c r="L74" s="2345"/>
      <c r="M74" s="2345"/>
      <c r="N74" s="2655" t="s">
        <v>4243</v>
      </c>
      <c r="O74" s="3779" t="s">
        <v>4293</v>
      </c>
      <c r="P74" s="3779"/>
      <c r="Q74" s="3779"/>
      <c r="R74" s="3779"/>
      <c r="S74" s="3780"/>
      <c r="T74" s="2345"/>
      <c r="U74" s="2345"/>
      <c r="V74" s="2345"/>
      <c r="W74" s="2345"/>
      <c r="X74" s="2345"/>
      <c r="Y74" s="2345"/>
      <c r="Z74" s="2345"/>
      <c r="AA74" s="2345"/>
      <c r="AB74" s="2345"/>
      <c r="AC74" s="2345"/>
      <c r="AD74" s="2345"/>
      <c r="AE74" s="2345"/>
      <c r="AF74" s="2345"/>
      <c r="AG74" s="2345"/>
      <c r="AH74" s="2345"/>
      <c r="AI74" s="2345"/>
      <c r="AJ74" s="2345"/>
      <c r="AK74" s="2345"/>
      <c r="AL74" s="2345"/>
      <c r="AM74" s="2345"/>
      <c r="AN74" s="2345"/>
      <c r="AO74" s="2345"/>
      <c r="AP74" s="2345"/>
      <c r="AQ74" s="2345"/>
      <c r="AR74" s="2345"/>
      <c r="AS74" s="2345"/>
      <c r="AT74" s="2345"/>
      <c r="AU74" s="2345"/>
      <c r="AV74" s="2345"/>
      <c r="AW74" s="2345"/>
      <c r="AX74" s="2345"/>
      <c r="AY74" s="2345"/>
      <c r="AZ74" s="2345"/>
      <c r="BA74" s="2345"/>
      <c r="BB74" s="2345"/>
      <c r="BC74" s="2345"/>
      <c r="BD74" s="197">
        <v>1</v>
      </c>
    </row>
    <row r="75" spans="2:56" ht="21" customHeight="1">
      <c r="B75" s="3794"/>
      <c r="C75" s="3781" t="s">
        <v>4294</v>
      </c>
      <c r="D75" s="3781"/>
      <c r="E75" s="3781"/>
      <c r="F75" s="3781"/>
      <c r="G75" s="3781"/>
      <c r="H75" s="3782"/>
      <c r="I75" s="2345"/>
      <c r="J75" s="2656" t="s">
        <v>4295</v>
      </c>
      <c r="K75" s="2345"/>
      <c r="L75" s="2345"/>
      <c r="M75" s="2345"/>
      <c r="N75" s="3783">
        <v>3</v>
      </c>
      <c r="O75"/>
      <c r="P75" s="2657" t="s">
        <v>4296</v>
      </c>
      <c r="Q75" s="2658" t="s">
        <v>4297</v>
      </c>
      <c r="R75" s="2659"/>
      <c r="S75" s="2660"/>
      <c r="T75" s="2345"/>
      <c r="U75" s="2345"/>
      <c r="V75" s="2345"/>
      <c r="W75" s="2345"/>
      <c r="X75" s="2345"/>
      <c r="Y75" s="2345"/>
      <c r="Z75" s="2345"/>
      <c r="AA75" s="2345"/>
      <c r="AB75" s="2345"/>
      <c r="AC75" s="2345"/>
      <c r="AD75" s="2345"/>
      <c r="AE75" s="2345"/>
      <c r="AF75" s="2345"/>
      <c r="AG75" s="2345"/>
      <c r="AH75" s="2345"/>
      <c r="AI75" s="2345"/>
      <c r="AJ75" s="2345"/>
      <c r="AK75" s="2345"/>
      <c r="AL75" s="2345"/>
      <c r="AM75" s="2345"/>
      <c r="AN75" s="2345"/>
      <c r="AO75" s="2345"/>
      <c r="AP75" s="2345"/>
      <c r="AQ75" s="2345"/>
      <c r="AR75" s="2345"/>
      <c r="AS75" s="2345"/>
      <c r="AT75" s="2345"/>
      <c r="AU75" s="2345"/>
      <c r="AV75" s="2345"/>
      <c r="AW75" s="2345"/>
      <c r="AX75" s="2345"/>
      <c r="AY75" s="2345"/>
      <c r="AZ75" s="2345"/>
      <c r="BA75" s="2345"/>
      <c r="BB75" s="2345"/>
      <c r="BC75" s="2345"/>
      <c r="BD75" s="197">
        <v>1</v>
      </c>
    </row>
    <row r="76" spans="2:56" ht="21" customHeight="1">
      <c r="B76" s="3794"/>
      <c r="C76" s="3781"/>
      <c r="D76" s="3781"/>
      <c r="E76" s="3781"/>
      <c r="F76" s="3781"/>
      <c r="G76" s="3781"/>
      <c r="H76" s="3782"/>
      <c r="I76" s="2345"/>
      <c r="J76" s="2661" t="s">
        <v>4298</v>
      </c>
      <c r="K76" s="2345"/>
      <c r="L76" s="2345"/>
      <c r="M76" s="2345"/>
      <c r="N76" s="3783"/>
      <c r="O76" s="2"/>
      <c r="P76" s="2"/>
      <c r="Q76" s="2"/>
      <c r="R76" s="2"/>
      <c r="S76" s="18"/>
      <c r="T76" s="2345"/>
      <c r="U76" s="2345"/>
      <c r="V76" s="2345"/>
      <c r="W76" s="2345"/>
      <c r="X76" s="2345"/>
      <c r="Y76" s="2345"/>
      <c r="Z76" s="2345"/>
      <c r="AA76" s="2345"/>
      <c r="AB76" s="2345"/>
      <c r="AC76" s="2345"/>
      <c r="AD76" s="2345"/>
      <c r="AE76" s="2345"/>
      <c r="AF76" s="2345"/>
      <c r="AG76" s="2345"/>
      <c r="AH76" s="2345"/>
      <c r="AI76" s="2345"/>
      <c r="AJ76" s="2345"/>
      <c r="AK76" s="2345"/>
      <c r="AL76" s="2345"/>
      <c r="AM76" s="2345"/>
      <c r="AN76" s="2345"/>
      <c r="AO76" s="2345"/>
      <c r="AP76" s="2345"/>
      <c r="AQ76" s="2345"/>
      <c r="AR76" s="2345"/>
      <c r="AS76" s="2345"/>
      <c r="AT76" s="2345"/>
      <c r="AU76" s="2345"/>
      <c r="AV76" s="2345"/>
      <c r="AW76" s="2345"/>
      <c r="AX76" s="2345"/>
      <c r="AY76" s="2345"/>
      <c r="AZ76" s="2345"/>
      <c r="BA76" s="2345"/>
      <c r="BB76" s="2345"/>
      <c r="BC76" s="2345"/>
      <c r="BD76" s="197">
        <v>1</v>
      </c>
    </row>
    <row r="77" spans="2:56" ht="21" customHeight="1">
      <c r="B77" s="3794"/>
      <c r="C77" s="2653"/>
      <c r="D77" s="2646"/>
      <c r="E77" s="2646"/>
      <c r="F77" s="2646"/>
      <c r="G77" s="2646"/>
      <c r="H77" s="2647"/>
      <c r="I77" s="2345"/>
      <c r="J77" s="2662" t="s">
        <v>4299</v>
      </c>
      <c r="K77" s="2345"/>
      <c r="L77" s="2345"/>
      <c r="M77" s="2345"/>
      <c r="N77" s="3783"/>
      <c r="O77" s="201"/>
      <c r="P77" s="201"/>
      <c r="Q77" s="2663" t="s">
        <v>4300</v>
      </c>
      <c r="R77" s="2664">
        <v>6</v>
      </c>
      <c r="S77" s="2665"/>
      <c r="T77" s="2345"/>
      <c r="U77" s="2345"/>
      <c r="V77" s="2345"/>
      <c r="W77" s="2345"/>
      <c r="X77" s="2345"/>
      <c r="Y77" s="2345"/>
      <c r="Z77" s="2345"/>
      <c r="AA77" s="2345"/>
      <c r="AB77" s="2345"/>
      <c r="AC77" s="2345"/>
      <c r="AD77" s="2345"/>
      <c r="AE77" s="2345"/>
      <c r="AF77" s="2345"/>
      <c r="AG77" s="2345"/>
      <c r="AH77" s="2345"/>
      <c r="AI77" s="2345"/>
      <c r="AJ77" s="2345"/>
      <c r="AK77" s="2345"/>
      <c r="AL77" s="2345"/>
      <c r="AM77" s="2345"/>
      <c r="AN77" s="2345"/>
      <c r="AO77" s="2345"/>
      <c r="AP77" s="2345"/>
      <c r="AQ77" s="2345"/>
      <c r="AR77" s="2345"/>
      <c r="AS77" s="2345"/>
      <c r="AT77" s="2345"/>
      <c r="AU77" s="2345"/>
      <c r="AV77" s="2345"/>
      <c r="AW77" s="2345"/>
      <c r="AX77" s="2345"/>
      <c r="AY77" s="2345"/>
      <c r="AZ77" s="2345"/>
      <c r="BA77" s="2345"/>
      <c r="BB77" s="2345"/>
      <c r="BC77" s="2345"/>
      <c r="BD77" s="197">
        <v>1</v>
      </c>
    </row>
    <row r="78" spans="2:56" ht="21" customHeight="1">
      <c r="B78" s="3794"/>
      <c r="C78" s="2666" t="str">
        <f>HYPERLINK("# c131",_xlfn.UNICHAR(128269)&amp;" 🔗 Lien")</f>
        <v>🔍 🔗 Lien</v>
      </c>
      <c r="D78" s="2667" t="str">
        <f ca="1">_xlfn.FORMULATEXT(C78)</f>
        <v>=LIEN_HYPERTEXTE("# c131";UNICAR(128269)&amp;" 🔗 Lien")</v>
      </c>
      <c r="E78" s="2344"/>
      <c r="F78" s="2344"/>
      <c r="G78" s="2344"/>
      <c r="H78" s="2595"/>
      <c r="I78" s="2345"/>
      <c r="J78" s="2668" t="s">
        <v>4301</v>
      </c>
      <c r="K78" s="2345"/>
      <c r="L78" s="2345"/>
      <c r="M78" s="2345"/>
      <c r="N78" s="3783"/>
      <c r="O78" s="201"/>
      <c r="P78" s="201"/>
      <c r="Q78" s="2663" t="s">
        <v>4302</v>
      </c>
      <c r="R78" s="2664">
        <v>4</v>
      </c>
      <c r="S78" s="2665"/>
      <c r="T78" s="2345"/>
      <c r="U78" s="2345"/>
      <c r="V78" s="2345"/>
      <c r="W78" s="2345"/>
      <c r="X78" s="2345"/>
      <c r="Y78" s="2345"/>
      <c r="Z78" s="2345"/>
      <c r="AA78" s="2345"/>
      <c r="AB78" s="2345"/>
      <c r="AC78" s="2345"/>
      <c r="AD78" s="2345"/>
      <c r="AE78" s="2345"/>
      <c r="AF78" s="2345"/>
      <c r="AG78" s="2345"/>
      <c r="AH78" s="2345"/>
      <c r="AI78" s="2345"/>
      <c r="AJ78" s="2345"/>
      <c r="AK78" s="2345"/>
      <c r="AL78" s="2345"/>
      <c r="AM78" s="2345"/>
      <c r="AN78" s="2345"/>
      <c r="AO78" s="2345"/>
      <c r="AP78" s="2345"/>
      <c r="AQ78" s="2345"/>
      <c r="AR78" s="2345"/>
      <c r="AS78" s="2345"/>
      <c r="AT78" s="2345"/>
      <c r="AU78" s="2345"/>
      <c r="AV78" s="2345"/>
      <c r="AW78" s="2345"/>
      <c r="AX78" s="2345"/>
      <c r="AY78" s="2345"/>
      <c r="AZ78" s="2345"/>
      <c r="BA78" s="2345"/>
      <c r="BB78" s="2345"/>
      <c r="BC78" s="2345"/>
      <c r="BD78" s="197">
        <v>1</v>
      </c>
    </row>
    <row r="79" spans="2:56" ht="21" customHeight="1">
      <c r="B79" s="3794"/>
      <c r="C79" s="2669"/>
      <c r="D79" s="2667"/>
      <c r="E79" s="2344"/>
      <c r="F79" s="2344"/>
      <c r="G79" s="2344"/>
      <c r="H79" s="2595"/>
      <c r="I79" s="2345"/>
      <c r="J79" s="2670" t="s">
        <v>4303</v>
      </c>
      <c r="K79" s="2345"/>
      <c r="L79" s="2345"/>
      <c r="M79" s="2345"/>
      <c r="N79" s="3783"/>
      <c r="O79" s="201"/>
      <c r="P79" s="201"/>
      <c r="Q79" s="201" t="s">
        <v>4304</v>
      </c>
      <c r="R79" s="2378" t="str">
        <f>MID(Q75,R77,R78)</f>
        <v>4522</v>
      </c>
      <c r="S79" s="2665"/>
      <c r="T79" s="2345"/>
      <c r="U79" s="2345"/>
      <c r="V79" s="2345"/>
      <c r="W79" s="2345"/>
      <c r="X79" s="2345"/>
      <c r="Y79" s="2345"/>
      <c r="Z79" s="2345"/>
      <c r="AA79" s="2345"/>
      <c r="AB79" s="2345"/>
      <c r="AC79" s="2345"/>
      <c r="AD79" s="2345"/>
      <c r="AE79" s="2345"/>
      <c r="AF79" s="2345"/>
      <c r="AG79" s="2345"/>
      <c r="AH79" s="2345"/>
      <c r="AI79" s="2345"/>
      <c r="AJ79" s="2345"/>
      <c r="AK79" s="2345"/>
      <c r="AL79" s="2345"/>
      <c r="AM79" s="2345"/>
      <c r="AN79" s="2345"/>
      <c r="AO79" s="2345"/>
      <c r="AP79" s="2345"/>
      <c r="AQ79" s="2345"/>
      <c r="AR79" s="2345"/>
      <c r="AS79" s="2345"/>
      <c r="AT79" s="2345"/>
      <c r="AU79" s="2345"/>
      <c r="AV79" s="2345"/>
      <c r="AW79" s="2345"/>
      <c r="AX79" s="2345"/>
      <c r="AY79" s="2345"/>
      <c r="AZ79" s="2345"/>
      <c r="BA79" s="2345"/>
      <c r="BB79" s="2345"/>
      <c r="BC79" s="2345"/>
      <c r="BD79" s="197">
        <v>1</v>
      </c>
    </row>
    <row r="80" spans="2:56" ht="21" customHeight="1">
      <c r="B80" s="3794"/>
      <c r="C80" s="2666" t="str">
        <f>HYPERLINK("#c131",_xlfn.UNICHAR(128269)&amp;"La bas")</f>
        <v>🔍La bas</v>
      </c>
      <c r="D80" s="2667" t="str">
        <f ca="1">_xlfn.FORMULATEXT(C80)</f>
        <v>=LIEN_HYPERTEXTE("#c131";UNICAR(128269)&amp;"La bas")</v>
      </c>
      <c r="E80" s="2344"/>
      <c r="F80" s="2344"/>
      <c r="G80" s="2344"/>
      <c r="H80" s="2595"/>
      <c r="I80" s="2345"/>
      <c r="J80" s="2671" t="s">
        <v>4305</v>
      </c>
      <c r="K80" s="2345"/>
      <c r="L80" s="2345"/>
      <c r="M80" s="2345"/>
      <c r="N80" s="3783"/>
      <c r="O80" s="201"/>
      <c r="P80" s="201"/>
      <c r="Q80" s="201"/>
      <c r="R80" s="201"/>
      <c r="S80" s="2665"/>
      <c r="T80" s="2345"/>
      <c r="U80" s="2345"/>
      <c r="V80" s="2345"/>
      <c r="W80" s="2345"/>
      <c r="X80" s="2345"/>
      <c r="Y80" s="2345"/>
      <c r="Z80" s="2345"/>
      <c r="AA80" s="2345"/>
      <c r="AB80" s="2345"/>
      <c r="AC80" s="2345"/>
      <c r="AD80" s="2345"/>
      <c r="AE80" s="2345"/>
      <c r="AF80" s="2345"/>
      <c r="AG80" s="2345"/>
      <c r="AH80" s="2345"/>
      <c r="AI80" s="2345"/>
      <c r="AJ80" s="2345"/>
      <c r="AK80" s="2345"/>
      <c r="AL80" s="2345"/>
      <c r="AM80" s="2345"/>
      <c r="AN80" s="2345"/>
      <c r="AO80" s="2345"/>
      <c r="AP80" s="2345"/>
      <c r="AQ80" s="2345"/>
      <c r="AR80" s="2345"/>
      <c r="AS80" s="2345"/>
      <c r="AT80" s="2345"/>
      <c r="AU80" s="2345"/>
      <c r="AV80" s="2345"/>
      <c r="AW80" s="2345"/>
      <c r="AX80" s="2345"/>
      <c r="AY80" s="2345"/>
      <c r="AZ80" s="2345"/>
      <c r="BA80" s="2345"/>
      <c r="BB80" s="2345"/>
      <c r="BC80" s="2345"/>
      <c r="BD80" s="197">
        <v>1</v>
      </c>
    </row>
    <row r="81" spans="2:56" ht="21" customHeight="1">
      <c r="B81" s="3794"/>
      <c r="C81" s="2669"/>
      <c r="D81" s="2667"/>
      <c r="E81" s="2344"/>
      <c r="F81" s="2344"/>
      <c r="G81" s="2344"/>
      <c r="H81" s="2595"/>
      <c r="I81" s="2345"/>
      <c r="J81" s="2672" t="s">
        <v>4306</v>
      </c>
      <c r="K81" s="2345"/>
      <c r="L81" s="2345"/>
      <c r="M81" s="2345"/>
      <c r="N81" s="3783"/>
      <c r="O81" s="3785" t="s">
        <v>4307</v>
      </c>
      <c r="P81" s="3785"/>
      <c r="Q81" s="3785"/>
      <c r="R81" s="3785"/>
      <c r="S81" s="3786"/>
      <c r="T81" s="2345"/>
      <c r="U81" s="2345"/>
      <c r="V81" s="2345"/>
      <c r="W81" s="2345"/>
      <c r="X81" s="2345"/>
      <c r="Y81" s="2345"/>
      <c r="Z81" s="2345"/>
      <c r="AA81" s="2345"/>
      <c r="AB81" s="2345"/>
      <c r="AC81" s="2345"/>
      <c r="AD81" s="2345"/>
      <c r="AE81" s="2345"/>
      <c r="AF81" s="2345"/>
      <c r="AG81" s="2345"/>
      <c r="AH81" s="2345"/>
      <c r="AI81" s="2345"/>
      <c r="AJ81" s="2345"/>
      <c r="AK81" s="2345"/>
      <c r="AL81" s="2345"/>
      <c r="AM81" s="2345"/>
      <c r="AN81" s="2345"/>
      <c r="AO81" s="2345"/>
      <c r="AP81" s="2345"/>
      <c r="AQ81" s="2345"/>
      <c r="AR81" s="2345"/>
      <c r="AS81" s="2345"/>
      <c r="AT81" s="2345"/>
      <c r="AU81" s="2345"/>
      <c r="AV81" s="2345"/>
      <c r="AW81" s="2345"/>
      <c r="AX81" s="2345"/>
      <c r="AY81" s="2345"/>
      <c r="AZ81" s="2345"/>
      <c r="BA81" s="2345"/>
      <c r="BB81" s="2345"/>
      <c r="BC81" s="2345"/>
      <c r="BD81" s="197">
        <v>1</v>
      </c>
    </row>
    <row r="82" spans="2:56" ht="21" customHeight="1">
      <c r="B82" s="3794"/>
      <c r="C82" s="2673" t="str">
        <f>HYPERLINK("# c131"," 🔗 Cliquez")</f>
        <v xml:space="preserve"> 🔗 Cliquez</v>
      </c>
      <c r="D82" s="2667" t="str">
        <f ca="1">_xlfn.FORMULATEXT(C82)</f>
        <v>=LIEN_HYPERTEXTE("# c131";" 🔗 Cliquez")</v>
      </c>
      <c r="E82" s="2344"/>
      <c r="F82" s="2344"/>
      <c r="G82" s="2344"/>
      <c r="H82" s="2595"/>
      <c r="I82" s="2345"/>
      <c r="J82" s="2674" t="s">
        <v>4308</v>
      </c>
      <c r="K82" s="2345"/>
      <c r="L82" s="2345"/>
      <c r="M82" s="2345"/>
      <c r="N82" s="3783"/>
      <c r="O82" s="3785"/>
      <c r="P82" s="3785"/>
      <c r="Q82" s="3785"/>
      <c r="R82" s="3785"/>
      <c r="S82" s="3786"/>
      <c r="T82" s="2345"/>
      <c r="U82" s="2345"/>
      <c r="V82" s="2345"/>
      <c r="W82" s="2345"/>
      <c r="X82" s="2345"/>
      <c r="Y82" s="2345"/>
      <c r="Z82" s="2345"/>
      <c r="AA82" s="2345"/>
      <c r="AB82" s="2345"/>
      <c r="AC82" s="2345"/>
      <c r="AD82" s="2345"/>
      <c r="AE82" s="2345"/>
      <c r="AF82" s="2345"/>
      <c r="AG82" s="2345"/>
      <c r="AH82" s="2345"/>
      <c r="AI82" s="2345"/>
      <c r="AJ82" s="2345"/>
      <c r="AK82" s="2345"/>
      <c r="AL82" s="2345"/>
      <c r="AM82" s="2345"/>
      <c r="AN82" s="2345"/>
      <c r="AO82" s="2345"/>
      <c r="AP82" s="2345"/>
      <c r="AQ82" s="2345"/>
      <c r="AR82" s="2345"/>
      <c r="AS82" s="2345"/>
      <c r="AT82" s="2345"/>
      <c r="AU82" s="2345"/>
      <c r="AV82" s="2345"/>
      <c r="AW82" s="2345"/>
      <c r="AX82" s="2345"/>
      <c r="AY82" s="2345"/>
      <c r="AZ82" s="2345"/>
      <c r="BA82" s="2345"/>
      <c r="BB82" s="2345"/>
      <c r="BC82" s="2345"/>
      <c r="BD82" s="197">
        <v>1</v>
      </c>
    </row>
    <row r="83" spans="2:56" ht="21" customHeight="1">
      <c r="B83" s="3794"/>
      <c r="C83" s="2344"/>
      <c r="D83" s="2344"/>
      <c r="E83" s="2344"/>
      <c r="F83" s="2344"/>
      <c r="G83" s="2344"/>
      <c r="H83" s="2595"/>
      <c r="I83" s="2345"/>
      <c r="J83" s="2675" t="s">
        <v>4309</v>
      </c>
      <c r="K83" s="2345"/>
      <c r="L83" s="2345"/>
      <c r="M83" s="2345"/>
      <c r="N83" s="3783"/>
      <c r="O83" s="2676">
        <v>11</v>
      </c>
      <c r="P83" s="2676">
        <v>11</v>
      </c>
      <c r="Q83" s="2676">
        <v>11</v>
      </c>
      <c r="R83" s="2676">
        <v>11</v>
      </c>
      <c r="S83" s="2677">
        <v>11</v>
      </c>
      <c r="T83" s="2345"/>
      <c r="U83" s="2345"/>
      <c r="V83" s="2345"/>
      <c r="W83" s="2345"/>
      <c r="X83" s="2345"/>
      <c r="Y83" s="2345"/>
      <c r="Z83" s="2345"/>
      <c r="AA83" s="2345"/>
      <c r="AB83" s="2345"/>
      <c r="AC83" s="2345"/>
      <c r="AD83" s="2345"/>
      <c r="AE83" s="2345"/>
      <c r="AF83" s="2345"/>
      <c r="AG83" s="2345"/>
      <c r="AH83" s="2345"/>
      <c r="AI83" s="2345"/>
      <c r="AJ83" s="2345"/>
      <c r="AK83" s="2345"/>
      <c r="AL83" s="2345"/>
      <c r="AM83" s="2345"/>
      <c r="AN83" s="2345"/>
      <c r="AO83" s="2345"/>
      <c r="AP83" s="2345"/>
      <c r="AQ83" s="2345"/>
      <c r="AR83" s="2345"/>
      <c r="AS83" s="2345"/>
      <c r="AT83" s="2345"/>
      <c r="AU83" s="2345"/>
      <c r="AV83" s="2345"/>
      <c r="AW83" s="2345"/>
      <c r="AX83" s="2345"/>
      <c r="AY83" s="2345"/>
      <c r="AZ83" s="2345"/>
      <c r="BA83" s="2345"/>
      <c r="BB83" s="2345"/>
      <c r="BC83" s="2345"/>
      <c r="BD83" s="197">
        <v>1</v>
      </c>
    </row>
    <row r="84" spans="2:56" ht="21" customHeight="1" thickBot="1">
      <c r="B84" s="3794"/>
      <c r="C84" s="2600" t="s">
        <v>4310</v>
      </c>
      <c r="D84" s="2344"/>
      <c r="E84" s="2344"/>
      <c r="F84" s="2344"/>
      <c r="G84" s="2344"/>
      <c r="H84" s="2595"/>
      <c r="I84" s="2345"/>
      <c r="J84" s="2678" t="s">
        <v>4311</v>
      </c>
      <c r="K84" s="2345"/>
      <c r="L84" s="2345"/>
      <c r="M84" s="2345"/>
      <c r="N84" s="3784"/>
      <c r="O84" s="2643">
        <f t="shared" ref="O84:S84" ca="1" si="7">CELL("largeur",O84)</f>
        <v>16</v>
      </c>
      <c r="P84" s="2643">
        <f t="shared" ca="1" si="7"/>
        <v>16</v>
      </c>
      <c r="Q84" s="2643">
        <f t="shared" ca="1" si="7"/>
        <v>11</v>
      </c>
      <c r="R84" s="2643">
        <f t="shared" ca="1" si="7"/>
        <v>11</v>
      </c>
      <c r="S84" s="2644">
        <f t="shared" ca="1" si="7"/>
        <v>11</v>
      </c>
      <c r="T84" s="2345"/>
      <c r="U84" s="2345"/>
      <c r="V84" s="2345"/>
      <c r="W84" s="2345"/>
      <c r="X84" s="2345"/>
      <c r="Y84" s="2345"/>
      <c r="Z84" s="2345"/>
      <c r="AA84" s="2345"/>
      <c r="AB84" s="2345"/>
      <c r="AC84" s="2345"/>
      <c r="AD84" s="2345"/>
      <c r="AE84" s="2345"/>
      <c r="AF84" s="2345"/>
      <c r="AG84" s="2345"/>
      <c r="AH84" s="2345"/>
      <c r="AI84" s="2345"/>
      <c r="AJ84" s="2345"/>
      <c r="AK84" s="2345"/>
      <c r="AL84" s="2345"/>
      <c r="AM84" s="2345"/>
      <c r="AN84" s="2345"/>
      <c r="AO84" s="2345"/>
      <c r="AP84" s="2345"/>
      <c r="AQ84" s="2345"/>
      <c r="AR84" s="2345"/>
      <c r="AS84" s="2345"/>
      <c r="AT84" s="2345"/>
      <c r="AU84" s="2345"/>
      <c r="AV84" s="2345"/>
      <c r="AW84" s="2345"/>
      <c r="AX84" s="2345"/>
      <c r="AY84" s="2345"/>
      <c r="AZ84" s="2345"/>
      <c r="BA84" s="2345"/>
      <c r="BB84" s="2345"/>
      <c r="BC84" s="2345"/>
      <c r="BD84" s="197">
        <v>1</v>
      </c>
    </row>
    <row r="85" spans="2:56" ht="21" customHeight="1">
      <c r="B85" s="3794"/>
      <c r="C85" s="2679" t="s">
        <v>4312</v>
      </c>
      <c r="D85" s="2344"/>
      <c r="E85" s="2344"/>
      <c r="F85" s="2344"/>
      <c r="G85" s="2344"/>
      <c r="H85" s="2595"/>
      <c r="I85" s="2345"/>
      <c r="J85" s="2680" t="s">
        <v>4313</v>
      </c>
      <c r="K85" s="2345"/>
      <c r="L85" s="2345"/>
      <c r="M85" s="2345"/>
      <c r="N85" s="2345"/>
      <c r="O85" s="2345"/>
      <c r="P85" s="2345"/>
      <c r="Q85" s="2345"/>
      <c r="R85" s="2345"/>
      <c r="S85" s="2345"/>
      <c r="T85" s="2345"/>
      <c r="U85" s="2345"/>
      <c r="V85" s="2345"/>
      <c r="W85" s="2345"/>
      <c r="X85" s="2345"/>
      <c r="Y85" s="2345"/>
      <c r="Z85" s="2345"/>
      <c r="AA85" s="2345"/>
      <c r="AB85" s="2345"/>
      <c r="AC85" s="2345"/>
      <c r="AD85" s="2345"/>
      <c r="AE85" s="2345"/>
      <c r="AF85" s="2345"/>
      <c r="AG85" s="2345"/>
      <c r="AH85" s="2345"/>
      <c r="AI85" s="2345"/>
      <c r="AJ85" s="2345"/>
      <c r="AK85" s="2345"/>
      <c r="AL85" s="2345"/>
      <c r="AM85" s="2345"/>
      <c r="AN85" s="2345"/>
      <c r="AO85" s="2345"/>
      <c r="AP85" s="2345"/>
      <c r="AQ85" s="2345"/>
      <c r="AR85" s="2345"/>
      <c r="AS85" s="2345"/>
      <c r="AT85" s="2345"/>
      <c r="AU85" s="2345"/>
      <c r="AV85" s="2345"/>
      <c r="AW85" s="2345"/>
      <c r="AX85" s="2345"/>
      <c r="AY85" s="2345"/>
      <c r="AZ85" s="2345"/>
      <c r="BA85" s="2345"/>
      <c r="BB85" s="2345"/>
      <c r="BC85" s="2345"/>
      <c r="BD85" s="197">
        <v>1</v>
      </c>
    </row>
    <row r="86" spans="2:56" ht="21" customHeight="1">
      <c r="B86" s="3794"/>
      <c r="C86" s="2681"/>
      <c r="D86" s="2344"/>
      <c r="E86" s="2344"/>
      <c r="F86" s="2344"/>
      <c r="G86" s="2344"/>
      <c r="H86" s="2595"/>
      <c r="I86" s="2345"/>
      <c r="J86" s="2682" t="s">
        <v>4314</v>
      </c>
      <c r="K86" s="2345"/>
      <c r="L86" s="2345"/>
      <c r="M86" s="2345"/>
      <c r="N86" s="2345"/>
      <c r="O86" s="2345"/>
      <c r="P86" s="2345"/>
      <c r="Q86" s="2345"/>
      <c r="R86" s="2345"/>
      <c r="S86" s="2345"/>
      <c r="T86" s="2345"/>
      <c r="U86" s="2345"/>
      <c r="V86" s="2345"/>
      <c r="W86" s="2345"/>
      <c r="X86" s="2345"/>
      <c r="Y86" s="2345"/>
      <c r="Z86" s="2345"/>
      <c r="AA86" s="2345"/>
      <c r="AB86" s="2345"/>
      <c r="AC86" s="2345"/>
      <c r="AD86" s="2345"/>
      <c r="AE86" s="2345"/>
      <c r="AF86" s="2345"/>
      <c r="AG86" s="2345"/>
      <c r="AH86" s="2345"/>
      <c r="AI86" s="2345"/>
      <c r="AJ86" s="2345"/>
      <c r="AK86" s="2345"/>
      <c r="AL86" s="2345"/>
      <c r="AM86" s="2345"/>
      <c r="AN86" s="2345"/>
      <c r="AO86" s="2345"/>
      <c r="AP86" s="2345"/>
      <c r="AQ86" s="2345"/>
      <c r="AR86" s="2345"/>
      <c r="AS86" s="2345"/>
      <c r="AT86" s="2345"/>
      <c r="AU86" s="2345"/>
      <c r="AV86" s="2345"/>
      <c r="AW86" s="2345"/>
      <c r="AX86" s="2345"/>
      <c r="AY86" s="2345"/>
      <c r="AZ86" s="2345"/>
      <c r="BA86" s="2345"/>
      <c r="BB86" s="2345"/>
      <c r="BC86" s="2345"/>
      <c r="BD86" s="197">
        <v>1</v>
      </c>
    </row>
    <row r="87" spans="2:56" ht="21" customHeight="1">
      <c r="B87" s="3794"/>
      <c r="C87" s="2683" t="s">
        <v>4315</v>
      </c>
      <c r="D87" s="2344"/>
      <c r="E87" s="2344"/>
      <c r="F87" s="2344"/>
      <c r="G87" s="2344"/>
      <c r="H87" s="2595"/>
      <c r="I87" s="2345"/>
      <c r="J87" s="2684" t="s">
        <v>4316</v>
      </c>
      <c r="K87" s="2345"/>
      <c r="L87" s="2345"/>
      <c r="M87" s="2345"/>
      <c r="N87" s="2685" t="s">
        <v>380</v>
      </c>
      <c r="O87" s="3787" t="s">
        <v>4317</v>
      </c>
      <c r="P87" s="3787"/>
      <c r="Q87" s="3787"/>
      <c r="R87" s="3787"/>
      <c r="S87" s="3787"/>
      <c r="T87" s="3787"/>
      <c r="U87" s="3787"/>
      <c r="V87" s="2345"/>
      <c r="W87" s="2345"/>
      <c r="X87" s="2345"/>
      <c r="Y87" s="2345"/>
      <c r="Z87" s="2345"/>
      <c r="AA87" s="2345"/>
      <c r="AB87" s="2345"/>
      <c r="AC87" s="2345"/>
      <c r="AD87" s="2345"/>
      <c r="AE87" s="2345"/>
      <c r="AF87" s="2345"/>
      <c r="AG87" s="2345"/>
      <c r="AH87" s="2345"/>
      <c r="AI87" s="2345"/>
      <c r="AJ87" s="2345"/>
      <c r="AK87" s="2345"/>
      <c r="AL87" s="2345"/>
      <c r="AM87" s="2345"/>
      <c r="AN87" s="2345"/>
      <c r="AO87" s="2345"/>
      <c r="AP87" s="2345"/>
      <c r="AQ87" s="2345"/>
      <c r="AR87" s="2345"/>
      <c r="AS87" s="2345"/>
      <c r="AT87" s="2345"/>
      <c r="AU87" s="2345"/>
      <c r="AV87" s="2345"/>
      <c r="AW87" s="2345"/>
      <c r="AX87" s="2345"/>
      <c r="AY87" s="2345"/>
      <c r="AZ87" s="2345"/>
      <c r="BA87" s="2345"/>
      <c r="BB87" s="2345"/>
      <c r="BC87" s="2345"/>
      <c r="BD87" s="197">
        <v>1</v>
      </c>
    </row>
    <row r="88" spans="2:56" ht="21" customHeight="1">
      <c r="B88" s="3794"/>
      <c r="C88" s="2344"/>
      <c r="D88" s="2344"/>
      <c r="E88" s="2344"/>
      <c r="F88" s="2344"/>
      <c r="G88" s="2344"/>
      <c r="H88" s="2595"/>
      <c r="I88" s="2345"/>
      <c r="J88" s="2686" t="s">
        <v>4318</v>
      </c>
      <c r="K88" s="2345"/>
      <c r="L88" s="2345"/>
      <c r="M88" s="2345"/>
      <c r="N88" s="2685" t="s">
        <v>380</v>
      </c>
      <c r="O88" s="3787" t="s">
        <v>4319</v>
      </c>
      <c r="P88" s="3787"/>
      <c r="Q88" s="3787"/>
      <c r="R88" s="3787"/>
      <c r="S88" s="3787"/>
      <c r="T88" s="3787"/>
      <c r="U88" s="3787"/>
      <c r="V88" s="2345"/>
      <c r="W88" s="2345"/>
      <c r="X88" s="2345"/>
      <c r="Y88" s="2345"/>
      <c r="Z88" s="2345"/>
      <c r="AA88" s="2345"/>
      <c r="AB88" s="2345"/>
      <c r="AC88" s="2345"/>
      <c r="AD88" s="2345"/>
      <c r="AE88" s="2345"/>
      <c r="AF88" s="2345"/>
      <c r="AG88" s="2345"/>
      <c r="AH88" s="2345"/>
      <c r="AI88" s="2345"/>
      <c r="AJ88" s="2345"/>
      <c r="AK88" s="2345"/>
      <c r="AL88" s="2345"/>
      <c r="AM88" s="2345"/>
      <c r="AN88" s="2345"/>
      <c r="AO88" s="2345"/>
      <c r="AP88" s="2345"/>
      <c r="AQ88" s="2345"/>
      <c r="AR88" s="2345"/>
      <c r="AS88" s="2345"/>
      <c r="AT88" s="2345"/>
      <c r="AU88" s="2345"/>
      <c r="AV88" s="2345"/>
      <c r="AW88" s="2345"/>
      <c r="AX88" s="2345"/>
      <c r="AY88" s="2345"/>
      <c r="AZ88" s="2345"/>
      <c r="BA88" s="2345"/>
      <c r="BB88" s="2345"/>
      <c r="BC88" s="2345"/>
      <c r="BD88" s="197">
        <v>1</v>
      </c>
    </row>
    <row r="89" spans="2:56" ht="21" customHeight="1">
      <c r="B89" s="3794"/>
      <c r="C89" s="2344" t="s">
        <v>4320</v>
      </c>
      <c r="D89" s="2344" t="s">
        <v>4321</v>
      </c>
      <c r="E89" s="2344"/>
      <c r="F89" s="2344"/>
      <c r="G89" s="2344"/>
      <c r="H89" s="2595"/>
      <c r="I89" s="2345"/>
      <c r="J89" s="2687" t="s">
        <v>4322</v>
      </c>
      <c r="K89" s="2345"/>
      <c r="L89" s="2345"/>
      <c r="M89" s="2345"/>
      <c r="N89" s="2345"/>
      <c r="O89" s="2345"/>
      <c r="P89" s="2345"/>
      <c r="Q89" s="2345"/>
      <c r="R89" s="2345"/>
      <c r="S89" s="2345"/>
      <c r="T89" s="2345"/>
      <c r="U89" s="2345"/>
      <c r="V89" s="2345"/>
      <c r="W89" s="2345"/>
      <c r="X89" s="2345"/>
      <c r="Y89" s="2345"/>
      <c r="Z89" s="2345"/>
      <c r="AA89" s="2345"/>
      <c r="AB89" s="2345"/>
      <c r="AC89" s="2345"/>
      <c r="AD89" s="2345"/>
      <c r="AE89" s="2345"/>
      <c r="AF89" s="2345"/>
      <c r="AG89" s="2345"/>
      <c r="AH89" s="2345"/>
      <c r="AI89" s="2345"/>
      <c r="AJ89" s="2345"/>
      <c r="AK89" s="2345"/>
      <c r="AL89" s="2345"/>
      <c r="AM89" s="2345"/>
      <c r="AN89" s="2345"/>
      <c r="AO89" s="2345"/>
      <c r="AP89" s="2345"/>
      <c r="AQ89" s="2345"/>
      <c r="AR89" s="2345"/>
      <c r="AS89" s="2345"/>
      <c r="AT89" s="2345"/>
      <c r="AU89" s="2345"/>
      <c r="AV89" s="2345"/>
      <c r="AW89" s="2345"/>
      <c r="AX89" s="2345"/>
      <c r="AY89" s="2345"/>
      <c r="AZ89" s="2345"/>
      <c r="BA89" s="2345"/>
      <c r="BB89" s="2345"/>
      <c r="BC89" s="2345"/>
      <c r="BD89" s="197">
        <v>1</v>
      </c>
    </row>
    <row r="90" spans="2:56" ht="21" customHeight="1">
      <c r="B90" s="3794"/>
      <c r="C90" s="2344"/>
      <c r="D90" s="2344"/>
      <c r="E90" s="2344"/>
      <c r="F90" s="2344"/>
      <c r="G90" s="2344"/>
      <c r="H90" s="2595"/>
      <c r="I90" s="2345"/>
      <c r="J90" s="2688" t="s">
        <v>4323</v>
      </c>
      <c r="K90" s="2345"/>
      <c r="L90" s="2345"/>
      <c r="M90" s="2345"/>
      <c r="N90" s="2345"/>
      <c r="O90" s="2345"/>
      <c r="P90" s="2345"/>
      <c r="Q90" s="2345"/>
      <c r="R90" s="2345"/>
      <c r="S90" s="2345"/>
      <c r="T90" s="2345"/>
      <c r="U90" s="2345"/>
      <c r="V90" s="2345"/>
      <c r="W90" s="2345"/>
      <c r="X90" s="2345"/>
      <c r="Y90" s="2345"/>
      <c r="Z90" s="2345"/>
      <c r="AA90" s="2345"/>
      <c r="AB90" s="2345"/>
      <c r="AC90" s="2345"/>
      <c r="AD90" s="2345"/>
      <c r="AE90" s="2345"/>
      <c r="AF90" s="2345"/>
      <c r="AG90" s="2345"/>
      <c r="AH90" s="2345"/>
      <c r="AI90" s="2345"/>
      <c r="AJ90" s="2345"/>
      <c r="AK90" s="2345"/>
      <c r="AL90" s="2345"/>
      <c r="AM90" s="2345"/>
      <c r="AN90" s="2345"/>
      <c r="AO90" s="2345"/>
      <c r="AP90" s="2345"/>
      <c r="AQ90" s="2345"/>
      <c r="AR90" s="2345"/>
      <c r="AS90" s="2345"/>
      <c r="AT90" s="2345"/>
      <c r="AU90" s="2345"/>
      <c r="AV90" s="2345"/>
      <c r="AW90" s="2345"/>
      <c r="AX90" s="2345"/>
      <c r="AY90" s="2345"/>
      <c r="AZ90" s="2345"/>
      <c r="BA90" s="2345"/>
      <c r="BB90" s="2345"/>
      <c r="BC90" s="2345"/>
      <c r="BD90" s="197">
        <v>1</v>
      </c>
    </row>
    <row r="91" spans="2:56" ht="21" customHeight="1">
      <c r="B91" s="3794"/>
      <c r="C91" s="2344" t="s">
        <v>4324</v>
      </c>
      <c r="D91" s="2344"/>
      <c r="E91" s="2344"/>
      <c r="F91" s="2344"/>
      <c r="G91" s="2344"/>
      <c r="H91" s="2595"/>
      <c r="I91" s="2345"/>
      <c r="J91" s="2689" t="s">
        <v>4325</v>
      </c>
      <c r="K91" s="2345"/>
      <c r="L91" s="2345"/>
      <c r="M91" s="2345"/>
      <c r="N91" s="2345"/>
      <c r="O91" s="2345"/>
      <c r="P91" s="2345"/>
      <c r="Q91" s="2345"/>
      <c r="R91" s="2345"/>
      <c r="S91" s="2345"/>
      <c r="T91" s="2345"/>
      <c r="U91" s="2345"/>
      <c r="V91" s="2345"/>
      <c r="W91" s="2345"/>
      <c r="X91" s="2345"/>
      <c r="Y91" s="2345"/>
      <c r="Z91" s="2345"/>
      <c r="AA91" s="2345"/>
      <c r="AB91" s="2345"/>
      <c r="AC91" s="2345"/>
      <c r="AD91" s="2345"/>
      <c r="AE91" s="2345"/>
      <c r="AF91" s="2345"/>
      <c r="AG91" s="2345"/>
      <c r="AH91" s="2345"/>
      <c r="AI91" s="2345"/>
      <c r="AJ91" s="2345"/>
      <c r="AK91" s="2345"/>
      <c r="AL91" s="2345"/>
      <c r="AM91" s="2345"/>
      <c r="AN91" s="2345"/>
      <c r="AO91" s="2345"/>
      <c r="AP91" s="2345"/>
      <c r="AQ91" s="2345"/>
      <c r="AR91" s="2345"/>
      <c r="AS91" s="2345"/>
      <c r="AT91" s="2345"/>
      <c r="AU91" s="2345"/>
      <c r="AV91" s="2345"/>
      <c r="AW91" s="2345"/>
      <c r="AX91" s="2345"/>
      <c r="AY91" s="2345"/>
      <c r="AZ91" s="2345"/>
      <c r="BA91" s="2345"/>
      <c r="BB91" s="2345"/>
      <c r="BC91" s="2345"/>
      <c r="BD91" s="197">
        <v>1</v>
      </c>
    </row>
    <row r="92" spans="2:56" ht="21" customHeight="1">
      <c r="B92" s="3794"/>
      <c r="C92" s="2344"/>
      <c r="D92" s="2690" t="s">
        <v>4326</v>
      </c>
      <c r="E92" s="2344"/>
      <c r="F92" s="2690" t="s">
        <v>4327</v>
      </c>
      <c r="G92" s="2344"/>
      <c r="H92" s="2595" t="s">
        <v>15</v>
      </c>
      <c r="I92" s="2345"/>
      <c r="J92" s="2691" t="s">
        <v>4328</v>
      </c>
      <c r="K92" s="2345"/>
      <c r="L92" s="2345"/>
      <c r="M92" s="2345"/>
      <c r="N92" s="2345"/>
      <c r="O92" s="2345"/>
      <c r="P92" s="2345"/>
      <c r="Q92" s="2345"/>
      <c r="R92" s="2345"/>
      <c r="S92" s="2345"/>
      <c r="T92" s="2345"/>
      <c r="U92" s="2345"/>
      <c r="V92" s="2345"/>
      <c r="W92" s="2345"/>
      <c r="X92" s="2345"/>
      <c r="Y92" s="2345"/>
      <c r="Z92" s="2345"/>
      <c r="AA92" s="2345"/>
      <c r="AB92" s="2345"/>
      <c r="AC92" s="2345"/>
      <c r="AD92" s="2345"/>
      <c r="AE92" s="2345"/>
      <c r="AF92" s="2345"/>
      <c r="AG92" s="2345"/>
      <c r="AH92" s="2345"/>
      <c r="AI92" s="2345"/>
      <c r="AJ92" s="2345"/>
      <c r="AK92" s="2345"/>
      <c r="AL92" s="2345"/>
      <c r="AM92" s="2345"/>
      <c r="AN92" s="2345"/>
      <c r="AO92" s="2345"/>
      <c r="AP92" s="2345"/>
      <c r="AQ92" s="2345"/>
      <c r="AR92" s="2345"/>
      <c r="AS92" s="2345"/>
      <c r="AT92" s="2345"/>
      <c r="AU92" s="2345"/>
      <c r="AV92" s="2345"/>
      <c r="AW92" s="2345"/>
      <c r="AX92" s="2345"/>
      <c r="AY92" s="2345"/>
      <c r="AZ92" s="2345"/>
      <c r="BA92" s="2345"/>
      <c r="BB92" s="2345"/>
      <c r="BC92" s="2345"/>
      <c r="BD92" s="197">
        <v>1</v>
      </c>
    </row>
    <row r="93" spans="2:56" ht="21" customHeight="1">
      <c r="B93" s="3794"/>
      <c r="C93" s="2344" t="s">
        <v>4329</v>
      </c>
      <c r="D93" s="2344"/>
      <c r="E93" s="2344"/>
      <c r="F93" s="2344"/>
      <c r="G93" s="2344"/>
      <c r="H93" s="2595"/>
      <c r="I93" s="2345"/>
      <c r="J93" s="2692" t="s">
        <v>4330</v>
      </c>
      <c r="K93" s="2345"/>
      <c r="L93" s="2345"/>
      <c r="M93" s="2345"/>
      <c r="N93" s="2345"/>
      <c r="O93" s="2345"/>
      <c r="P93" s="2345"/>
      <c r="Q93" s="2345"/>
      <c r="R93" s="2345"/>
      <c r="S93" s="2345"/>
      <c r="T93" s="2345"/>
      <c r="U93" s="2345"/>
      <c r="V93" s="2345"/>
      <c r="W93" s="2345"/>
      <c r="X93" s="2345"/>
      <c r="Y93" s="2345"/>
      <c r="Z93" s="2345"/>
      <c r="AA93" s="2345"/>
      <c r="AB93" s="2345"/>
      <c r="AC93" s="2345"/>
      <c r="AD93" s="2345"/>
      <c r="AE93" s="2345"/>
      <c r="AF93" s="2345"/>
      <c r="AG93" s="2345"/>
      <c r="AH93" s="2345"/>
      <c r="AI93" s="2345"/>
      <c r="AJ93" s="2345"/>
      <c r="AK93" s="2345"/>
      <c r="AL93" s="2345"/>
      <c r="AM93" s="2345"/>
      <c r="AN93" s="2345"/>
      <c r="AO93" s="2345"/>
      <c r="AP93" s="2345"/>
      <c r="AQ93" s="2345"/>
      <c r="AR93" s="2345"/>
      <c r="AS93" s="2345"/>
      <c r="AT93" s="2345"/>
      <c r="AU93" s="2345"/>
      <c r="AV93" s="2345"/>
      <c r="AW93" s="2345"/>
      <c r="AX93" s="2345"/>
      <c r="AY93" s="2345"/>
      <c r="AZ93" s="2345"/>
      <c r="BA93" s="2345"/>
      <c r="BB93" s="2345"/>
      <c r="BC93" s="2345"/>
      <c r="BD93" s="197">
        <v>1</v>
      </c>
    </row>
    <row r="94" spans="2:56" ht="21" customHeight="1">
      <c r="B94" s="3794"/>
      <c r="C94" s="2344"/>
      <c r="D94" s="2690" t="s">
        <v>4331</v>
      </c>
      <c r="E94" s="2344"/>
      <c r="F94" s="2690" t="s">
        <v>4332</v>
      </c>
      <c r="G94" s="2344"/>
      <c r="H94" s="2595"/>
      <c r="I94" s="2345"/>
      <c r="J94" s="2693" t="s">
        <v>4333</v>
      </c>
      <c r="K94" s="2345"/>
      <c r="L94" s="2345"/>
      <c r="M94" s="2345"/>
      <c r="N94" s="2345"/>
      <c r="O94" s="2345"/>
      <c r="P94" s="2345"/>
      <c r="Q94" s="2345"/>
      <c r="R94" s="2345"/>
      <c r="S94" s="2345"/>
      <c r="T94" s="2345"/>
      <c r="U94" s="2345"/>
      <c r="V94" s="2345"/>
      <c r="W94" s="2345"/>
      <c r="X94" s="2345"/>
      <c r="Y94" s="2345"/>
      <c r="Z94" s="2345"/>
      <c r="AA94" s="2345"/>
      <c r="AB94" s="2345"/>
      <c r="AC94" s="2345"/>
      <c r="AD94" s="2345"/>
      <c r="AE94" s="2345"/>
      <c r="AF94" s="2345"/>
      <c r="AG94" s="2345"/>
      <c r="AH94" s="2345"/>
      <c r="AI94" s="2345"/>
      <c r="AJ94" s="2345"/>
      <c r="AK94" s="2345"/>
      <c r="AL94" s="2345"/>
      <c r="AM94" s="2345"/>
      <c r="AN94" s="2345"/>
      <c r="AO94" s="2345"/>
      <c r="AP94" s="2345"/>
      <c r="AQ94" s="2345"/>
      <c r="AR94" s="2345"/>
      <c r="AS94" s="2345"/>
      <c r="AT94" s="2345"/>
      <c r="AU94" s="2345"/>
      <c r="AV94" s="2345"/>
      <c r="AW94" s="2345"/>
      <c r="AX94" s="2345"/>
      <c r="AY94" s="2345"/>
      <c r="AZ94" s="2345"/>
      <c r="BA94" s="2345"/>
      <c r="BB94" s="2345"/>
      <c r="BC94" s="2345"/>
      <c r="BD94" s="197">
        <v>1</v>
      </c>
    </row>
    <row r="95" spans="2:56" ht="21" customHeight="1">
      <c r="B95" s="3794"/>
      <c r="C95" s="2344"/>
      <c r="D95" s="2690"/>
      <c r="E95" s="2344"/>
      <c r="F95" s="2690"/>
      <c r="G95" s="2344"/>
      <c r="H95" s="2595"/>
      <c r="I95" s="2345"/>
      <c r="J95" s="2694" t="s">
        <v>4334</v>
      </c>
      <c r="K95" s="2345"/>
      <c r="L95" s="2345"/>
      <c r="M95" s="2345"/>
      <c r="N95" s="2345"/>
      <c r="O95" s="2345"/>
      <c r="P95" s="2345"/>
      <c r="Q95" s="2345"/>
      <c r="R95" s="2345"/>
      <c r="S95" s="2345"/>
      <c r="T95" s="2345"/>
      <c r="U95" s="2345"/>
      <c r="V95" s="2345"/>
      <c r="W95" s="2345"/>
      <c r="X95" s="2345"/>
      <c r="Y95" s="2345"/>
      <c r="Z95" s="2345"/>
      <c r="AA95" s="2345"/>
      <c r="AB95" s="2345"/>
      <c r="AC95" s="2345"/>
      <c r="AD95" s="2345"/>
      <c r="AE95" s="2345"/>
      <c r="AF95" s="2345"/>
      <c r="AG95" s="2345"/>
      <c r="AH95" s="2345"/>
      <c r="AI95" s="2345"/>
      <c r="AJ95" s="2345"/>
      <c r="AK95" s="2345"/>
      <c r="AL95" s="2345"/>
      <c r="AM95" s="2345"/>
      <c r="AN95" s="2345"/>
      <c r="AO95" s="2345"/>
      <c r="AP95" s="2345"/>
      <c r="AQ95" s="2345"/>
      <c r="AR95" s="2345"/>
      <c r="AS95" s="2345"/>
      <c r="AT95" s="2345"/>
      <c r="AU95" s="2345"/>
      <c r="AV95" s="2345"/>
      <c r="AW95" s="2345"/>
      <c r="AX95" s="2345"/>
      <c r="AY95" s="2345"/>
      <c r="AZ95" s="2345"/>
      <c r="BA95" s="2345"/>
      <c r="BB95" s="2345"/>
      <c r="BC95" s="2345"/>
      <c r="BD95" s="197">
        <v>1</v>
      </c>
    </row>
    <row r="96" spans="2:56" ht="21" customHeight="1">
      <c r="B96" s="3794"/>
      <c r="C96" s="2344"/>
      <c r="D96" s="2690"/>
      <c r="E96" s="2640" t="s">
        <v>4335</v>
      </c>
      <c r="F96" s="2690" t="s">
        <v>4336</v>
      </c>
      <c r="G96" s="2344"/>
      <c r="H96" s="2595"/>
      <c r="I96" s="2345"/>
      <c r="J96" s="2345"/>
      <c r="K96" s="2345"/>
      <c r="L96" s="2345"/>
      <c r="M96" s="2345"/>
      <c r="N96" s="2345"/>
      <c r="O96" s="2345"/>
      <c r="P96" s="2345"/>
      <c r="Q96" s="2345"/>
      <c r="R96" s="2345"/>
      <c r="S96" s="2345"/>
      <c r="T96" s="2345"/>
      <c r="U96" s="2345"/>
      <c r="V96" s="2345"/>
      <c r="W96" s="2345"/>
      <c r="X96" s="2345"/>
      <c r="Y96" s="2345"/>
      <c r="Z96" s="2345"/>
      <c r="AA96" s="2345"/>
      <c r="AB96" s="2345"/>
      <c r="AC96" s="2345"/>
      <c r="AD96" s="2345"/>
      <c r="AE96" s="2345"/>
      <c r="AF96" s="2345"/>
      <c r="AG96" s="2345"/>
      <c r="AH96" s="2345"/>
      <c r="AI96" s="2345"/>
      <c r="AJ96" s="2345"/>
      <c r="AK96" s="2345"/>
      <c r="AL96" s="2345"/>
      <c r="AM96" s="2345"/>
      <c r="AN96" s="2345"/>
      <c r="AO96" s="2345"/>
      <c r="AP96" s="2345"/>
      <c r="AQ96" s="2345"/>
      <c r="AR96" s="2345"/>
      <c r="AS96" s="2345"/>
      <c r="AT96" s="2345"/>
      <c r="AU96" s="2345"/>
      <c r="AV96" s="2345"/>
      <c r="AW96" s="2345"/>
      <c r="AX96" s="2345"/>
      <c r="AY96" s="2345"/>
      <c r="AZ96" s="2345"/>
      <c r="BA96" s="2345"/>
      <c r="BB96" s="2345"/>
      <c r="BC96" s="2345"/>
      <c r="BD96" s="197">
        <v>1</v>
      </c>
    </row>
    <row r="97" spans="1:56" ht="21" customHeight="1">
      <c r="B97" s="3794"/>
      <c r="C97" s="2344"/>
      <c r="D97" s="2690"/>
      <c r="E97" s="2344"/>
      <c r="F97" s="2690"/>
      <c r="G97" s="2344"/>
      <c r="H97" s="2595"/>
      <c r="I97" s="2345"/>
      <c r="J97" s="2345"/>
      <c r="K97" s="2345"/>
      <c r="L97" s="2345"/>
      <c r="M97" s="2345"/>
      <c r="N97" s="2345"/>
      <c r="O97" s="2345"/>
      <c r="P97" s="2345"/>
      <c r="Q97" s="2345"/>
      <c r="R97" s="2345"/>
      <c r="S97" s="2345"/>
      <c r="T97" s="2345"/>
      <c r="U97" s="2345"/>
      <c r="V97" s="2345"/>
      <c r="W97" s="2345"/>
      <c r="X97" s="2345"/>
      <c r="Y97" s="2345"/>
      <c r="Z97" s="2345"/>
      <c r="AA97" s="2345"/>
      <c r="AB97" s="2345"/>
      <c r="AC97" s="2345"/>
      <c r="AD97" s="2345"/>
      <c r="AE97" s="2345"/>
      <c r="AF97" s="2345"/>
      <c r="AG97" s="2345"/>
      <c r="AH97" s="2345"/>
      <c r="AI97" s="2345"/>
      <c r="AJ97" s="2345"/>
      <c r="AK97" s="2345"/>
      <c r="AL97" s="2345"/>
      <c r="AM97" s="2345"/>
      <c r="AN97" s="2345"/>
      <c r="AO97" s="2345"/>
      <c r="AP97" s="2345"/>
      <c r="AQ97" s="2345"/>
      <c r="AR97" s="2345"/>
      <c r="AS97" s="2345"/>
      <c r="AT97" s="2345"/>
      <c r="AU97" s="2345"/>
      <c r="AV97" s="2345"/>
      <c r="AW97" s="2345"/>
      <c r="AX97" s="2345"/>
      <c r="AY97" s="2345"/>
      <c r="AZ97" s="2345"/>
      <c r="BA97" s="2345"/>
      <c r="BB97" s="2345"/>
      <c r="BC97" s="2345"/>
      <c r="BD97" s="197">
        <v>1</v>
      </c>
    </row>
    <row r="98" spans="1:56" ht="21" customHeight="1">
      <c r="B98" s="3794"/>
      <c r="C98" s="2344" t="s">
        <v>4337</v>
      </c>
      <c r="D98" s="2690"/>
      <c r="E98" s="2344"/>
      <c r="F98" s="2690"/>
      <c r="G98" s="2344"/>
      <c r="H98" s="2595"/>
      <c r="I98" s="2345"/>
      <c r="J98" s="2345"/>
      <c r="K98" s="2345"/>
      <c r="L98" s="2345"/>
      <c r="M98" s="2345"/>
      <c r="N98" s="2345"/>
      <c r="O98" s="2345"/>
      <c r="P98" s="2345"/>
      <c r="Q98" s="2345"/>
      <c r="R98" s="2345"/>
      <c r="S98" s="2345"/>
      <c r="T98" s="2345"/>
      <c r="U98" s="2345"/>
      <c r="V98" s="2345"/>
      <c r="W98" s="2345"/>
      <c r="X98" s="2345"/>
      <c r="Y98" s="2345"/>
      <c r="Z98" s="2345"/>
      <c r="AA98" s="2345"/>
      <c r="AB98" s="2345"/>
      <c r="AC98" s="2345"/>
      <c r="AD98" s="2345"/>
      <c r="AE98" s="2345"/>
      <c r="AF98" s="2345"/>
      <c r="AG98" s="2345"/>
      <c r="AH98" s="2345"/>
      <c r="AI98" s="2345"/>
      <c r="AJ98" s="2345"/>
      <c r="AK98" s="2345"/>
      <c r="AL98" s="2345"/>
      <c r="AM98" s="2345"/>
      <c r="AN98" s="2345"/>
      <c r="AO98" s="2345"/>
      <c r="AP98" s="2345"/>
      <c r="AQ98" s="2345"/>
      <c r="AR98" s="2345"/>
      <c r="AS98" s="2345"/>
      <c r="AT98" s="2345"/>
      <c r="AU98" s="2345"/>
      <c r="AV98" s="2345"/>
      <c r="AW98" s="2345"/>
      <c r="AX98" s="2345"/>
      <c r="AY98" s="2345"/>
      <c r="AZ98" s="2345"/>
      <c r="BA98" s="2345"/>
      <c r="BB98" s="2345"/>
      <c r="BC98" s="2345"/>
      <c r="BD98" s="197">
        <v>1</v>
      </c>
    </row>
    <row r="99" spans="1:56" ht="21" customHeight="1">
      <c r="B99" s="3794"/>
      <c r="C99" s="2344"/>
      <c r="D99" s="2690" t="s">
        <v>4338</v>
      </c>
      <c r="E99" s="2344"/>
      <c r="F99" s="2690"/>
      <c r="G99" s="2344"/>
      <c r="H99" s="2595" t="s">
        <v>15</v>
      </c>
      <c r="I99" s="2345"/>
      <c r="J99" s="2345"/>
      <c r="K99" s="2345"/>
      <c r="L99" s="2345"/>
      <c r="M99" s="2345"/>
      <c r="N99" s="2345"/>
      <c r="O99" s="2345"/>
      <c r="P99" s="2345"/>
      <c r="Q99" s="2345"/>
      <c r="R99" s="2345"/>
      <c r="S99" s="2345"/>
      <c r="T99" s="2345"/>
      <c r="U99" s="2345"/>
      <c r="V99" s="2345"/>
      <c r="W99" s="2345"/>
      <c r="X99" s="2345"/>
      <c r="Y99" s="2345"/>
      <c r="Z99" s="2345"/>
      <c r="AA99" s="2345"/>
      <c r="AB99" s="2345"/>
      <c r="AC99" s="2345"/>
      <c r="AD99" s="2345"/>
      <c r="AE99" s="2345"/>
      <c r="AF99" s="2345"/>
      <c r="AG99" s="2345"/>
      <c r="AH99" s="2345"/>
      <c r="AI99" s="2345"/>
      <c r="AJ99" s="2345"/>
      <c r="AK99" s="2345"/>
      <c r="AL99" s="2345"/>
      <c r="AM99" s="2345"/>
      <c r="AN99" s="2345"/>
      <c r="AO99" s="2345"/>
      <c r="AP99" s="2345"/>
      <c r="AQ99" s="2345"/>
      <c r="AR99" s="2345"/>
      <c r="AS99" s="2345"/>
      <c r="AT99" s="2345"/>
      <c r="AU99" s="2345"/>
      <c r="AV99" s="2345"/>
      <c r="AW99" s="2345"/>
      <c r="AX99" s="2345"/>
      <c r="AY99" s="2345"/>
      <c r="AZ99" s="2345"/>
      <c r="BA99" s="2345"/>
      <c r="BB99" s="2345"/>
      <c r="BC99" s="2345"/>
      <c r="BD99" s="197">
        <v>1</v>
      </c>
    </row>
    <row r="100" spans="1:56" ht="21" customHeight="1" thickBot="1">
      <c r="B100" s="3795"/>
      <c r="C100" s="2695"/>
      <c r="D100" s="2695"/>
      <c r="E100" s="2695"/>
      <c r="F100" s="2695"/>
      <c r="G100" s="2695"/>
      <c r="H100" s="2696"/>
      <c r="I100" s="2345"/>
      <c r="J100" s="2345"/>
      <c r="K100" s="2345"/>
      <c r="L100" s="2345"/>
      <c r="M100" s="2345"/>
      <c r="N100" s="2345"/>
      <c r="O100" s="2345"/>
      <c r="P100" s="2345"/>
      <c r="Q100" s="2345"/>
      <c r="R100" s="2345"/>
      <c r="S100" s="2345"/>
      <c r="T100" s="2345"/>
      <c r="U100" s="2345"/>
      <c r="V100" s="2345"/>
      <c r="W100" s="2345"/>
      <c r="X100" s="2345"/>
      <c r="Y100" s="2345"/>
      <c r="Z100" s="2345"/>
      <c r="AA100" s="2345"/>
      <c r="AB100" s="2345"/>
      <c r="AC100" s="2345"/>
      <c r="AD100" s="2345"/>
      <c r="AE100" s="2345"/>
      <c r="AF100" s="2345"/>
      <c r="AG100" s="2345"/>
      <c r="AH100" s="2345"/>
      <c r="AI100" s="2345"/>
      <c r="AJ100" s="2345"/>
      <c r="AK100" s="2345"/>
      <c r="AL100" s="2345"/>
      <c r="AM100" s="2345"/>
      <c r="AN100" s="2345"/>
      <c r="AO100" s="2345"/>
      <c r="AP100" s="2345"/>
      <c r="AQ100" s="2345"/>
      <c r="AR100" s="2345"/>
      <c r="AS100" s="2345"/>
      <c r="AT100" s="2345"/>
      <c r="AU100" s="2345"/>
      <c r="AV100" s="2345"/>
      <c r="AW100" s="2345"/>
      <c r="AX100" s="2345"/>
      <c r="AY100" s="2345"/>
      <c r="AZ100" s="2345"/>
      <c r="BA100" s="2345"/>
      <c r="BB100" s="2345"/>
      <c r="BC100" s="2345"/>
      <c r="BD100" s="197">
        <v>1</v>
      </c>
    </row>
    <row r="101" spans="1:56" ht="21" customHeight="1">
      <c r="A101" s="2345">
        <v>1</v>
      </c>
      <c r="B101" s="2345"/>
      <c r="C101" s="2583"/>
      <c r="D101" s="2583"/>
      <c r="E101" s="2583"/>
      <c r="F101" s="2583"/>
      <c r="G101" s="2583"/>
      <c r="H101" s="2697"/>
      <c r="I101" s="2697"/>
      <c r="J101" s="2698" t="s">
        <v>4339</v>
      </c>
      <c r="K101" s="2345"/>
      <c r="L101" s="2345"/>
      <c r="M101" s="2345"/>
      <c r="N101" s="2345"/>
      <c r="O101" s="2699" t="s">
        <v>4340</v>
      </c>
      <c r="P101" s="2645"/>
      <c r="Q101" s="2645"/>
      <c r="R101" s="2345"/>
      <c r="S101" s="2345">
        <v>1</v>
      </c>
      <c r="T101" s="2345"/>
      <c r="U101" s="2345"/>
      <c r="V101" s="2345"/>
      <c r="W101" s="2345"/>
      <c r="X101" s="2345"/>
      <c r="Y101" s="2345"/>
      <c r="Z101" s="2345"/>
      <c r="AA101" s="2345"/>
      <c r="AB101" s="2345"/>
      <c r="AC101" s="2345"/>
      <c r="AD101" s="2345"/>
      <c r="AE101" s="2345"/>
      <c r="AF101" s="2345"/>
      <c r="AG101" s="2345"/>
      <c r="AH101" s="2345"/>
      <c r="AI101" s="2345"/>
      <c r="AJ101" s="2345"/>
      <c r="AK101" s="2345"/>
      <c r="AL101" s="2345"/>
      <c r="AM101" s="2345"/>
      <c r="AN101" s="2345"/>
      <c r="AO101" s="2345"/>
      <c r="AP101" s="2345"/>
      <c r="AQ101" s="2345"/>
      <c r="AR101" s="2345"/>
      <c r="AS101" s="2345"/>
      <c r="AT101" s="2345"/>
      <c r="AU101" s="2345"/>
      <c r="AV101" s="2345"/>
      <c r="AW101" s="2345"/>
      <c r="AX101" s="2345"/>
      <c r="AY101" s="2345"/>
      <c r="AZ101" s="2345"/>
      <c r="BA101" s="2345"/>
      <c r="BB101" s="2345"/>
      <c r="BC101" s="2345"/>
      <c r="BD101" s="197">
        <v>1</v>
      </c>
    </row>
    <row r="102" spans="1:56" ht="21" customHeight="1">
      <c r="A102" s="2345">
        <v>1</v>
      </c>
      <c r="B102" s="2345"/>
      <c r="C102" s="2700" t="s">
        <v>4341</v>
      </c>
      <c r="D102" s="2583"/>
      <c r="E102" s="2583"/>
      <c r="F102" s="2583"/>
      <c r="G102" s="2583"/>
      <c r="H102" s="2583"/>
      <c r="I102" s="2583"/>
      <c r="J102" s="2698" t="s">
        <v>4342</v>
      </c>
      <c r="K102" s="2345"/>
      <c r="L102" s="2345"/>
      <c r="M102" s="2345"/>
      <c r="N102" s="2345"/>
      <c r="O102" s="3788" t="s">
        <v>4343</v>
      </c>
      <c r="P102" s="3789" t="s">
        <v>4344</v>
      </c>
      <c r="Q102" s="2345"/>
      <c r="R102" s="2345"/>
      <c r="S102" s="2345"/>
      <c r="T102" s="2345"/>
      <c r="U102" s="2345"/>
      <c r="V102" s="2345"/>
      <c r="W102" s="2345"/>
      <c r="X102" s="2345"/>
      <c r="Y102" s="2345"/>
      <c r="Z102" s="2345"/>
      <c r="AA102" s="2345"/>
      <c r="AB102" s="2345"/>
      <c r="AC102" s="2345"/>
      <c r="AD102" s="2345"/>
      <c r="AE102" s="2345"/>
      <c r="AF102" s="2345"/>
      <c r="AG102" s="2345"/>
      <c r="AH102" s="2345"/>
      <c r="AI102" s="2345"/>
      <c r="AJ102" s="2345"/>
      <c r="AK102" s="2345"/>
      <c r="AL102" s="2345"/>
      <c r="AM102" s="2345"/>
      <c r="AN102" s="2345"/>
      <c r="AO102" s="2345"/>
      <c r="AP102" s="2345"/>
      <c r="AQ102" s="2345"/>
      <c r="AR102" s="2345"/>
      <c r="AS102" s="2345"/>
      <c r="AT102" s="2345"/>
      <c r="AU102" s="2345"/>
      <c r="AV102" s="2345"/>
      <c r="AW102" s="2345"/>
      <c r="AX102" s="2345"/>
      <c r="AY102" s="2345"/>
      <c r="AZ102" s="2345"/>
      <c r="BA102" s="2345"/>
      <c r="BB102" s="2345"/>
      <c r="BC102" s="2345"/>
      <c r="BD102" s="197">
        <v>1</v>
      </c>
    </row>
    <row r="103" spans="1:56" ht="21" customHeight="1">
      <c r="A103" s="2345">
        <v>1</v>
      </c>
      <c r="B103" s="2345"/>
      <c r="C103" s="2583" t="s">
        <v>4345</v>
      </c>
      <c r="D103" s="2583"/>
      <c r="E103" s="2583"/>
      <c r="F103" s="2583"/>
      <c r="G103" s="2583"/>
      <c r="H103" s="2701" t="s">
        <v>4346</v>
      </c>
      <c r="I103" s="2702">
        <f>IF(H104=D130,E113/(100-F114)*100)</f>
        <v>2.5</v>
      </c>
      <c r="J103" s="2667" t="str">
        <f ca="1">_xlfn.FORMULATEXT(I103)</f>
        <v>=SI(H104=D130;E113/(100-F114)*100)</v>
      </c>
      <c r="K103" s="2600"/>
      <c r="L103" s="2345">
        <v>1</v>
      </c>
      <c r="M103" s="2345">
        <v>1</v>
      </c>
      <c r="N103" s="2345"/>
      <c r="O103" s="3788"/>
      <c r="P103" s="3789"/>
      <c r="Q103" s="2345"/>
      <c r="R103" s="2345"/>
      <c r="S103" s="2345"/>
      <c r="T103" s="2345"/>
      <c r="U103" s="2345"/>
      <c r="V103" s="2345"/>
      <c r="W103" s="2345"/>
      <c r="X103" s="2345"/>
      <c r="Y103" s="2345"/>
      <c r="Z103" s="2345"/>
      <c r="AA103" s="2345"/>
      <c r="AB103" s="2345"/>
      <c r="AC103" s="2345"/>
      <c r="AD103" s="2345"/>
      <c r="AE103" s="2345"/>
      <c r="AF103" s="2345"/>
      <c r="AG103" s="2345"/>
      <c r="AH103" s="2345"/>
      <c r="AI103" s="2345"/>
      <c r="AJ103" s="2345"/>
      <c r="AK103" s="2345"/>
      <c r="AL103" s="2345"/>
      <c r="AM103" s="2345"/>
      <c r="AN103" s="2345"/>
      <c r="AO103" s="2345"/>
      <c r="AP103" s="2345"/>
      <c r="AQ103" s="2345"/>
      <c r="AR103" s="2345"/>
      <c r="AS103" s="2345"/>
      <c r="AT103" s="2345"/>
      <c r="AU103" s="2345"/>
      <c r="AV103" s="2345"/>
      <c r="AW103" s="2345"/>
      <c r="AX103" s="2345"/>
      <c r="AY103" s="2345"/>
      <c r="AZ103" s="2345"/>
      <c r="BA103" s="2345"/>
      <c r="BB103" s="2345"/>
      <c r="BC103" s="2345"/>
      <c r="BD103" s="197">
        <v>1</v>
      </c>
    </row>
    <row r="104" spans="1:56" ht="21" customHeight="1">
      <c r="A104" s="2345">
        <v>1</v>
      </c>
      <c r="B104" s="2345"/>
      <c r="C104" s="2583" t="s">
        <v>4347</v>
      </c>
      <c r="D104" s="2583"/>
      <c r="E104" s="2583"/>
      <c r="F104" s="2583"/>
      <c r="G104" s="2583"/>
      <c r="H104" s="2703" t="s">
        <v>4348</v>
      </c>
      <c r="I104" s="2702">
        <f>IF(H113=D130,E113-(E113*F114%))</f>
        <v>0.625</v>
      </c>
      <c r="J104" s="2667" t="str">
        <f ca="1">_xlfn.FORMULATEXT(I104)</f>
        <v>=SI(H113=D130;E113-(E113*F114%))</v>
      </c>
      <c r="K104" s="2600"/>
      <c r="L104" s="2345">
        <v>1</v>
      </c>
      <c r="M104" s="2345">
        <v>1</v>
      </c>
      <c r="N104" s="2345"/>
      <c r="O104" s="2345">
        <v>1</v>
      </c>
      <c r="P104" s="2345"/>
      <c r="Q104" s="2345"/>
      <c r="R104" s="2345"/>
      <c r="S104" s="2345"/>
      <c r="T104" s="2345"/>
      <c r="U104" s="2345"/>
      <c r="V104" s="2345"/>
      <c r="W104" s="2345"/>
      <c r="X104" s="2345"/>
      <c r="Y104" s="2345"/>
      <c r="Z104" s="2345"/>
      <c r="AA104" s="2345"/>
      <c r="AB104" s="2345"/>
      <c r="AC104" s="2345"/>
      <c r="AD104" s="2345"/>
      <c r="AE104" s="2345"/>
      <c r="AF104" s="2345"/>
      <c r="AG104" s="2345"/>
      <c r="AH104" s="2345"/>
      <c r="AI104" s="2345"/>
      <c r="AJ104" s="2345"/>
      <c r="AK104" s="2345"/>
      <c r="AL104" s="2345"/>
      <c r="AM104" s="2345"/>
      <c r="AN104" s="2345"/>
      <c r="AO104" s="2345"/>
      <c r="AP104" s="2345"/>
      <c r="AQ104" s="2345"/>
      <c r="AR104" s="2345"/>
      <c r="AS104" s="2345"/>
      <c r="AT104" s="2345"/>
      <c r="AU104" s="2345"/>
      <c r="AV104" s="2345"/>
      <c r="AW104" s="2345"/>
      <c r="AX104" s="2345"/>
      <c r="AY104" s="2345"/>
      <c r="AZ104" s="2345"/>
      <c r="BA104" s="2345"/>
      <c r="BB104" s="2345"/>
      <c r="BC104" s="2345"/>
      <c r="BD104" s="197">
        <v>1</v>
      </c>
    </row>
    <row r="105" spans="1:56" ht="21" customHeight="1" thickBot="1">
      <c r="A105" s="2345">
        <v>1</v>
      </c>
      <c r="B105" s="2345"/>
      <c r="C105" s="2345">
        <v>1</v>
      </c>
      <c r="D105" s="2345">
        <v>1</v>
      </c>
      <c r="E105" s="2345">
        <v>1</v>
      </c>
      <c r="F105" s="2345">
        <v>1</v>
      </c>
      <c r="G105" s="2345">
        <v>1</v>
      </c>
      <c r="H105" s="2345">
        <v>1</v>
      </c>
      <c r="I105" s="2345">
        <v>1</v>
      </c>
      <c r="J105" s="2704"/>
      <c r="K105" s="2345"/>
      <c r="L105" s="2345">
        <v>1</v>
      </c>
      <c r="M105" s="2345">
        <v>1</v>
      </c>
      <c r="N105" s="2345"/>
      <c r="O105" s="3790" t="s">
        <v>4349</v>
      </c>
      <c r="P105" s="2345"/>
      <c r="Q105" s="2345"/>
      <c r="R105" s="2345"/>
      <c r="S105" s="2345"/>
      <c r="T105" s="2345"/>
      <c r="U105" s="2345"/>
      <c r="V105" s="2345"/>
      <c r="W105" s="2345"/>
      <c r="X105" s="2345"/>
      <c r="Y105" s="2345"/>
      <c r="Z105" s="2345"/>
      <c r="AA105" s="2345"/>
      <c r="AB105" s="2345"/>
      <c r="AC105" s="2345"/>
      <c r="AD105" s="2345"/>
      <c r="AE105" s="2345"/>
      <c r="AF105" s="2345"/>
      <c r="AG105" s="2345"/>
      <c r="AH105" s="2345"/>
      <c r="AI105" s="2345"/>
      <c r="AJ105" s="2345"/>
      <c r="AK105" s="2345"/>
      <c r="AL105" s="2345"/>
      <c r="AM105" s="2345"/>
      <c r="AN105" s="2345"/>
      <c r="AO105" s="2345"/>
      <c r="AP105" s="2345"/>
      <c r="AQ105" s="2345"/>
      <c r="AR105" s="2345"/>
      <c r="AS105" s="2345"/>
      <c r="AT105" s="2345"/>
      <c r="AU105" s="2345"/>
      <c r="AV105" s="2345"/>
      <c r="AW105" s="2345"/>
      <c r="AX105" s="2345"/>
      <c r="AY105" s="2345"/>
      <c r="AZ105" s="2345"/>
      <c r="BA105" s="2345"/>
      <c r="BB105" s="2345"/>
      <c r="BC105" s="2345"/>
      <c r="BD105" s="197">
        <v>1</v>
      </c>
    </row>
    <row r="106" spans="1:56" ht="21" customHeight="1">
      <c r="A106" s="2345">
        <v>1</v>
      </c>
      <c r="B106" s="3758" t="s">
        <v>4243</v>
      </c>
      <c r="C106" s="3774" t="s">
        <v>4350</v>
      </c>
      <c r="D106" s="3774"/>
      <c r="E106" s="3774"/>
      <c r="F106" s="3774"/>
      <c r="G106" s="2705"/>
      <c r="H106" s="2706" t="str">
        <f>E114</f>
        <v>❻ %  de PERTE &gt;</v>
      </c>
      <c r="I106" s="2707" t="str">
        <f>_xlfn.UNICHAR(128269)&amp;"Cliquez sur les loupes"</f>
        <v>🔍Cliquez sur les loupes</v>
      </c>
      <c r="J106" s="2645"/>
      <c r="K106" s="2708" t="s">
        <v>4262</v>
      </c>
      <c r="L106" s="2600"/>
      <c r="M106" s="2600"/>
      <c r="N106" s="2600"/>
      <c r="O106" s="3790"/>
      <c r="P106" s="2345"/>
      <c r="Q106" s="2345"/>
      <c r="R106" s="2345"/>
      <c r="S106" s="2345"/>
      <c r="T106" s="2345"/>
      <c r="U106" s="2345"/>
      <c r="V106" s="2345"/>
      <c r="W106" s="2345"/>
      <c r="X106" s="2345"/>
      <c r="Y106" s="2345"/>
      <c r="Z106" s="2345"/>
      <c r="AA106" s="2345"/>
      <c r="AB106" s="2345"/>
      <c r="AC106" s="2345"/>
      <c r="AD106" s="2345"/>
      <c r="AE106" s="2345"/>
      <c r="AF106" s="2345"/>
      <c r="AG106" s="2345"/>
      <c r="AH106" s="2345"/>
      <c r="AI106" s="2345"/>
      <c r="AJ106" s="2345"/>
      <c r="AK106" s="2345"/>
      <c r="AL106" s="2345"/>
      <c r="AM106" s="2345"/>
      <c r="AN106" s="2345"/>
      <c r="AO106" s="2345"/>
      <c r="AP106" s="2345"/>
      <c r="AQ106" s="2345"/>
      <c r="AR106" s="2345"/>
      <c r="AS106" s="2345"/>
      <c r="AT106" s="2345"/>
      <c r="AU106" s="2345"/>
      <c r="AV106" s="2345"/>
      <c r="AW106" s="2345"/>
      <c r="AX106" s="2345"/>
      <c r="AY106" s="2345"/>
      <c r="AZ106" s="2345"/>
      <c r="BA106" s="2345"/>
      <c r="BB106" s="2345"/>
      <c r="BC106" s="2345"/>
      <c r="BD106" s="197">
        <v>1</v>
      </c>
    </row>
    <row r="107" spans="1:56" ht="21" customHeight="1">
      <c r="A107" s="2345">
        <v>1</v>
      </c>
      <c r="B107" s="3759"/>
      <c r="C107" s="2709"/>
      <c r="D107" s="2709"/>
      <c r="E107" s="2710"/>
      <c r="F107" s="2711" t="s">
        <v>4351</v>
      </c>
      <c r="G107" s="2712" t="str">
        <f>IF(F113=D129,"CRU- Brut ou à cuire","CUIT - Net à servir")</f>
        <v>CRU- Brut ou à cuire</v>
      </c>
      <c r="H107" s="2713"/>
      <c r="I107" s="2714" t="str">
        <f>HYPERLINK("#"&amp;ADDRESS(ROW(G107),COLUMN(G107),4),_xlfn.UNICHAR(128269)&amp;"cellule "&amp;ADDRESS(ROW(G107),COLUMN(G107),4))</f>
        <v>🔍cellule G107</v>
      </c>
      <c r="J107" s="2715" t="str">
        <f>G107</f>
        <v>CRU- Brut ou à cuire</v>
      </c>
      <c r="K107" s="2667" t="str">
        <f ca="1">_xlfn.FORMULATEXT(G107)</f>
        <v>=SI(F113=D129;"CRU- Brut ou à cuire";"CUIT - Net à servir")</v>
      </c>
      <c r="L107" s="2600"/>
      <c r="M107" s="2600"/>
      <c r="N107" s="2600"/>
      <c r="O107" s="2345"/>
      <c r="P107" s="2345"/>
      <c r="Q107" s="2345"/>
      <c r="R107" s="2345"/>
      <c r="S107" s="2345"/>
      <c r="T107" s="2345"/>
      <c r="U107" s="2345"/>
      <c r="V107" s="2345"/>
      <c r="W107" s="2345"/>
      <c r="X107" s="2345"/>
      <c r="Y107" s="2345"/>
      <c r="Z107" s="2345"/>
      <c r="AA107" s="2345"/>
      <c r="AB107" s="2345"/>
      <c r="AC107" s="2345"/>
      <c r="AD107" s="2345"/>
      <c r="AE107" s="2345"/>
      <c r="AF107" s="2345"/>
      <c r="AG107" s="2345"/>
      <c r="AH107" s="2345"/>
      <c r="AI107" s="2345"/>
      <c r="AJ107" s="2345"/>
      <c r="AK107" s="2345"/>
      <c r="AL107" s="2345"/>
      <c r="AM107" s="2345"/>
      <c r="AN107" s="2345"/>
      <c r="AO107" s="2345"/>
      <c r="AP107" s="2345"/>
      <c r="AQ107" s="2345"/>
      <c r="AR107" s="2345"/>
      <c r="AS107" s="2345"/>
      <c r="AT107" s="2345"/>
      <c r="AU107" s="2345"/>
      <c r="AV107" s="2345"/>
      <c r="AW107" s="2345"/>
      <c r="AX107" s="2345"/>
      <c r="AY107" s="2345"/>
      <c r="AZ107" s="2345"/>
      <c r="BA107" s="2345"/>
      <c r="BB107" s="2345"/>
      <c r="BC107" s="2345"/>
      <c r="BD107" s="197">
        <v>1</v>
      </c>
    </row>
    <row r="108" spans="1:56" ht="21" customHeight="1">
      <c r="A108" s="2345">
        <v>1</v>
      </c>
      <c r="B108" s="3761">
        <v>3</v>
      </c>
      <c r="C108" s="3750" t="str">
        <f>D110</f>
        <v>Sautés en morceaux service au poids</v>
      </c>
      <c r="D108" s="3750"/>
      <c r="E108" s="3750"/>
      <c r="F108" s="3750"/>
      <c r="G108" s="3750"/>
      <c r="H108" s="3751"/>
      <c r="I108" s="2714" t="str">
        <f>HYPERLINK("#"&amp;ADDRESS(ROW(E109),COLUMN(E109),4),_xlfn.UNICHAR(128269)&amp;"cellule "&amp;ADDRESS(ROW(E109),COLUMN(E109),4))</f>
        <v>🔍cellule E109</v>
      </c>
      <c r="J108" s="2716">
        <f>E109</f>
        <v>46</v>
      </c>
      <c r="K108" s="2667" t="str">
        <f ca="1">_xlfn.FORMULATEXT(E109)</f>
        <v>=ENT(E119/E113)</v>
      </c>
      <c r="L108" s="2600"/>
      <c r="M108" s="2600"/>
      <c r="N108" s="2600"/>
      <c r="O108" s="2345"/>
      <c r="P108" s="2345"/>
      <c r="Q108" s="2345"/>
      <c r="R108" s="2345"/>
      <c r="S108" s="2345"/>
      <c r="T108" s="2345"/>
      <c r="U108" s="2345"/>
      <c r="V108" s="2345"/>
      <c r="W108" s="2345"/>
      <c r="X108" s="2345"/>
      <c r="Y108" s="2345"/>
      <c r="Z108" s="2345"/>
      <c r="AA108" s="2345"/>
      <c r="AB108" s="2345"/>
      <c r="AC108" s="2345"/>
      <c r="AD108" s="2345"/>
      <c r="AE108" s="2345"/>
      <c r="AF108" s="2345"/>
      <c r="AG108" s="2345"/>
      <c r="AH108" s="2345"/>
      <c r="AI108" s="2345"/>
      <c r="AJ108" s="2345"/>
      <c r="AK108" s="2345"/>
      <c r="AL108" s="2345"/>
      <c r="AM108" s="2345"/>
      <c r="AN108" s="2345"/>
      <c r="AO108" s="2345"/>
      <c r="AP108" s="2345"/>
      <c r="AQ108" s="2345"/>
      <c r="AR108" s="2345"/>
      <c r="AS108" s="2345"/>
      <c r="AT108" s="2345"/>
      <c r="AU108" s="2345"/>
      <c r="AV108" s="2345"/>
      <c r="AW108" s="2345"/>
      <c r="AX108" s="2345"/>
      <c r="AY108" s="2345"/>
      <c r="AZ108" s="2345"/>
      <c r="BA108" s="2345"/>
      <c r="BB108" s="2345"/>
      <c r="BC108" s="2345"/>
      <c r="BD108" s="197">
        <v>1</v>
      </c>
    </row>
    <row r="109" spans="1:56" ht="21" customHeight="1">
      <c r="A109" s="2345">
        <v>1</v>
      </c>
      <c r="B109" s="3761"/>
      <c r="C109" s="2717"/>
      <c r="D109" s="2718" t="s">
        <v>4352</v>
      </c>
      <c r="E109" s="2719">
        <f>INT(E119/E113)</f>
        <v>46</v>
      </c>
      <c r="F109" s="2720">
        <f>IF(E109=0,0,IF(E120=0,0,E113))</f>
        <v>1.25</v>
      </c>
      <c r="G109" s="2721" t="str">
        <f>IF(F109*E109=0,"1 de",IF(E119=0,0,IF(E113=0,0,IF(F109*E109=E119,"",IF(H109&gt;0,"Plus 1 de")))))</f>
        <v>Plus 1 de</v>
      </c>
      <c r="H109" s="2722">
        <f>IF(E113=0,0,IF(F109*E109=E119,"",MOD(E119,E113)))</f>
        <v>0.10000000000000142</v>
      </c>
      <c r="I109" s="2714" t="str">
        <f>HYPERLINK("#"&amp;ADDRESS(ROW(F109),COLUMN(F109),4),_xlfn.UNICHAR(128269)&amp;"cellule "&amp;ADDRESS(ROW(F109),COLUMN(F109),4))</f>
        <v>🔍cellule F109</v>
      </c>
      <c r="J109" s="2723">
        <f>F109</f>
        <v>1.25</v>
      </c>
      <c r="K109" s="2667" t="str">
        <f ca="1">_xlfn.FORMULATEXT(F109)</f>
        <v>=SI(E109=0;0;SI(E120=0;0;E113))</v>
      </c>
      <c r="L109" s="2600"/>
      <c r="M109" s="2600"/>
      <c r="N109" s="2600"/>
      <c r="O109" s="2600"/>
      <c r="P109" s="2600"/>
      <c r="Q109" s="2345"/>
      <c r="R109" s="2345"/>
      <c r="S109" s="2345"/>
      <c r="T109" s="2345"/>
      <c r="U109" s="2345"/>
      <c r="V109" s="2345"/>
      <c r="W109" s="2345"/>
      <c r="X109" s="2345"/>
      <c r="Y109" s="2345"/>
      <c r="Z109" s="2345"/>
      <c r="AA109" s="2345"/>
      <c r="AB109" s="2345"/>
      <c r="AC109" s="2345"/>
      <c r="AD109" s="2345"/>
      <c r="AE109" s="2345"/>
      <c r="AF109" s="2345"/>
      <c r="AG109" s="2345"/>
      <c r="AH109" s="2345"/>
      <c r="AI109" s="2345"/>
      <c r="AJ109" s="2345"/>
      <c r="AK109" s="2345"/>
      <c r="AL109" s="2345"/>
      <c r="AM109" s="2345"/>
      <c r="AN109" s="2345"/>
      <c r="AO109" s="2345"/>
      <c r="AP109" s="2345"/>
      <c r="AQ109" s="2345"/>
      <c r="AR109" s="2345"/>
      <c r="AS109" s="2345"/>
      <c r="AT109" s="2345"/>
      <c r="AU109" s="2345"/>
      <c r="AV109" s="2345"/>
      <c r="AW109" s="2345"/>
      <c r="AX109" s="2345"/>
      <c r="AY109" s="2345"/>
      <c r="AZ109" s="2345"/>
      <c r="BA109" s="2345"/>
      <c r="BB109" s="2345"/>
      <c r="BC109" s="2345"/>
      <c r="BD109" s="197">
        <v>1</v>
      </c>
    </row>
    <row r="110" spans="1:56" ht="21" customHeight="1">
      <c r="A110" s="2345">
        <v>1</v>
      </c>
      <c r="B110" s="3761"/>
      <c r="C110" s="2724" t="s">
        <v>4353</v>
      </c>
      <c r="D110" s="2725" t="s">
        <v>4354</v>
      </c>
      <c r="E110" s="2726"/>
      <c r="F110" s="2600"/>
      <c r="G110" s="2600"/>
      <c r="H110" s="2727"/>
      <c r="I110" s="2714" t="str">
        <f>HYPERLINK("#"&amp;ADDRESS(ROW(G109),COLUMN(G109),4),_xlfn.UNICHAR(128269)&amp;"cellule "&amp;ADDRESS(ROW(G109),COLUMN(G109),4))</f>
        <v>🔍cellule G109</v>
      </c>
      <c r="J110" s="2728" t="str">
        <f>HYPERLINK("# G31",G109)</f>
        <v>Plus 1 de</v>
      </c>
      <c r="K110" s="2667" t="str">
        <f ca="1">_xlfn.FORMULATEXT(G109)</f>
        <v>=SI(F109*E109=0;"1 de";SI(E119=0;0;SI(E113=0;0;SI(F109*E109=E119;"";SI(H109&gt;0;"Plus 1 de")))))</v>
      </c>
      <c r="L110" s="2600"/>
      <c r="M110" s="2600"/>
      <c r="N110" s="2600"/>
      <c r="O110" s="2600"/>
      <c r="P110" s="2600"/>
      <c r="Q110" s="2345"/>
      <c r="R110" s="2345"/>
      <c r="S110" s="2345"/>
      <c r="T110" s="2345"/>
      <c r="U110" s="2345"/>
      <c r="V110" s="2345"/>
      <c r="W110" s="2345"/>
      <c r="X110" s="2345"/>
      <c r="Y110" s="2345"/>
      <c r="Z110" s="2345"/>
      <c r="AA110" s="2345"/>
      <c r="AB110" s="2345"/>
      <c r="AC110" s="2345"/>
      <c r="AD110" s="2345"/>
      <c r="AE110" s="2345"/>
      <c r="AF110" s="2345"/>
      <c r="AG110" s="2345"/>
      <c r="AH110" s="2345"/>
      <c r="AI110" s="2345"/>
      <c r="AJ110" s="2345"/>
      <c r="AK110" s="2345"/>
      <c r="AL110" s="2345"/>
      <c r="AM110" s="2345"/>
      <c r="AN110" s="2345"/>
      <c r="AO110" s="2345"/>
      <c r="AP110" s="2345"/>
      <c r="AQ110" s="2345"/>
      <c r="AR110" s="2345"/>
      <c r="AS110" s="2345"/>
      <c r="AT110" s="2345"/>
      <c r="AU110" s="2345"/>
      <c r="AV110" s="2345"/>
      <c r="AW110" s="2345"/>
      <c r="AX110" s="2345"/>
      <c r="AY110" s="2345"/>
      <c r="AZ110" s="2345"/>
      <c r="BA110" s="2345"/>
      <c r="BB110" s="2345"/>
      <c r="BC110" s="2345"/>
      <c r="BD110" s="197">
        <v>1</v>
      </c>
    </row>
    <row r="111" spans="1:56" ht="21" customHeight="1">
      <c r="A111" s="2345">
        <v>1</v>
      </c>
      <c r="B111" s="3761"/>
      <c r="C111" s="2600"/>
      <c r="D111" s="2600"/>
      <c r="E111" s="2729" t="s">
        <v>4355</v>
      </c>
      <c r="F111" s="3763" t="s">
        <v>4356</v>
      </c>
      <c r="G111" s="3763"/>
      <c r="H111" s="3764"/>
      <c r="I111" s="2714" t="str">
        <f>HYPERLINK("#"&amp;ADDRESS(ROW(H109),COLUMN(H109),4),_xlfn.UNICHAR(128269)&amp;"cellule "&amp;ADDRESS(ROW(H109),COLUMN(H109),4))</f>
        <v>🔍cellule H109</v>
      </c>
      <c r="J111" s="2730">
        <f>H109</f>
        <v>0.10000000000000142</v>
      </c>
      <c r="K111" s="2667" t="str">
        <f ca="1">_xlfn.FORMULATEXT(H109)</f>
        <v>=SI(E113=0;0;SI(F109*E109=E119;"";MOD(E119;E113)))</v>
      </c>
      <c r="L111" s="2600"/>
      <c r="M111" s="2600"/>
      <c r="N111" s="2600"/>
      <c r="O111" s="2600"/>
      <c r="P111" s="2600"/>
      <c r="Q111" s="2345"/>
      <c r="R111" s="2345"/>
      <c r="S111" s="2345"/>
      <c r="T111" s="2345"/>
      <c r="U111" s="2345"/>
      <c r="V111" s="2345"/>
      <c r="W111" s="2345"/>
      <c r="X111" s="2345"/>
      <c r="Y111" s="2345"/>
      <c r="Z111" s="2345"/>
      <c r="AA111" s="2345"/>
      <c r="AB111" s="2345"/>
      <c r="AC111" s="2345"/>
      <c r="AD111" s="2345"/>
      <c r="AE111" s="2345"/>
      <c r="AF111" s="2345"/>
      <c r="AG111" s="2345"/>
      <c r="AH111" s="2345"/>
      <c r="AI111" s="2345"/>
      <c r="AJ111" s="2345"/>
      <c r="AK111" s="2345"/>
      <c r="AL111" s="2345"/>
      <c r="AM111" s="2345"/>
      <c r="AN111" s="2345"/>
      <c r="AO111" s="2345"/>
      <c r="AP111" s="2345"/>
      <c r="AQ111" s="2345"/>
      <c r="AR111" s="2345"/>
      <c r="AS111" s="2345"/>
      <c r="AT111" s="2345"/>
      <c r="AU111" s="2345"/>
      <c r="AV111" s="2345"/>
      <c r="AW111" s="2345"/>
      <c r="AX111" s="2345"/>
      <c r="AY111" s="2345"/>
      <c r="AZ111" s="2345"/>
      <c r="BA111" s="2345"/>
      <c r="BB111" s="2345"/>
      <c r="BC111" s="2345"/>
      <c r="BD111" s="197">
        <v>1</v>
      </c>
    </row>
    <row r="112" spans="1:56" ht="21" customHeight="1">
      <c r="A112" s="2345">
        <v>1</v>
      </c>
      <c r="B112" s="3761"/>
      <c r="C112" s="2600"/>
      <c r="D112" s="2731"/>
      <c r="E112" s="2732"/>
      <c r="F112" s="2733" t="s">
        <v>4357</v>
      </c>
      <c r="G112" s="2731"/>
      <c r="H112" s="2727"/>
      <c r="I112" s="2344"/>
      <c r="J112" s="2734"/>
      <c r="K112" s="2600"/>
      <c r="L112" s="2600"/>
      <c r="M112" s="2600"/>
      <c r="N112" s="2600"/>
      <c r="O112" s="2600"/>
      <c r="P112" s="2600"/>
      <c r="Q112" s="2345"/>
      <c r="R112" s="2345"/>
      <c r="S112" s="2345"/>
      <c r="T112" s="2345"/>
      <c r="U112" s="2345"/>
      <c r="V112" s="2345"/>
      <c r="W112" s="2345"/>
      <c r="X112" s="2345"/>
      <c r="Y112" s="2345"/>
      <c r="Z112" s="2345"/>
      <c r="AA112" s="2345"/>
      <c r="AB112" s="2345"/>
      <c r="AC112" s="2345"/>
      <c r="AD112" s="2345"/>
      <c r="AE112" s="2345"/>
      <c r="AF112" s="2345"/>
      <c r="AG112" s="2345"/>
      <c r="AH112" s="2345"/>
      <c r="AI112" s="2345"/>
      <c r="AJ112" s="2345"/>
      <c r="AK112" s="2345"/>
      <c r="AL112" s="2345"/>
      <c r="AM112" s="2345"/>
      <c r="AN112" s="2345"/>
      <c r="AO112" s="2345"/>
      <c r="AP112" s="2345"/>
      <c r="AQ112" s="2345"/>
      <c r="AR112" s="2345"/>
      <c r="AS112" s="2345"/>
      <c r="AT112" s="2345"/>
      <c r="AU112" s="2345"/>
      <c r="AV112" s="2345"/>
      <c r="AW112" s="2345"/>
      <c r="AX112" s="2345"/>
      <c r="AY112" s="2345"/>
      <c r="AZ112" s="2345"/>
      <c r="BA112" s="2345"/>
      <c r="BB112" s="2345"/>
      <c r="BC112" s="2345"/>
      <c r="BD112" s="197">
        <v>1</v>
      </c>
    </row>
    <row r="113" spans="1:56" ht="21" customHeight="1">
      <c r="A113" s="2345">
        <v>1</v>
      </c>
      <c r="B113" s="3761"/>
      <c r="C113" s="2735"/>
      <c r="D113" s="2736" t="s">
        <v>4358</v>
      </c>
      <c r="E113" s="2737">
        <v>1.25</v>
      </c>
      <c r="F113" s="2738" t="s">
        <v>4346</v>
      </c>
      <c r="G113" s="2739">
        <f>IF(F113=D129,E113-(E113*F114%),IF(F113=D130,E113/(100-F114)*100))</f>
        <v>0.625</v>
      </c>
      <c r="H113" s="2740" t="str">
        <f>H116</f>
        <v>❺ Kg cuit</v>
      </c>
      <c r="I113" s="2714" t="str">
        <f>HYPERLINK("#"&amp;ADDRESS(ROW(G113),COLUMN(G113),4),_xlfn.UNICHAR(128269)&amp;"cellule "&amp;ADDRESS(ROW(G113),COLUMN(G113),4))</f>
        <v>🔍cellule G113</v>
      </c>
      <c r="J113" s="2702">
        <f>G113</f>
        <v>0.625</v>
      </c>
      <c r="K113" s="2667" t="str">
        <f ca="1">_xlfn.FORMULATEXT(G113)</f>
        <v>=SI(F113=D129;E113-(E113*F114%);SI(F113=D130;E113/(100-F114)*100))</v>
      </c>
      <c r="L113" s="2600"/>
      <c r="M113" s="2600"/>
      <c r="N113" s="2600"/>
      <c r="O113" s="2600"/>
      <c r="P113" s="2600"/>
      <c r="Q113" s="2345"/>
      <c r="R113" s="2345"/>
      <c r="S113" s="2345"/>
      <c r="T113" s="2345"/>
      <c r="U113" s="2345"/>
      <c r="V113" s="2345"/>
      <c r="W113" s="2345"/>
      <c r="X113" s="2345"/>
      <c r="Y113" s="2345"/>
      <c r="Z113" s="2345"/>
      <c r="AA113" s="2345"/>
      <c r="AB113" s="2345"/>
      <c r="AC113" s="2345"/>
      <c r="AD113" s="2345"/>
      <c r="AE113" s="2345"/>
      <c r="AF113" s="2345"/>
      <c r="AG113" s="2345"/>
      <c r="AH113" s="2345"/>
      <c r="AI113" s="2345"/>
      <c r="AJ113" s="2345"/>
      <c r="AK113" s="2345"/>
      <c r="AL113" s="2345"/>
      <c r="AM113" s="2345"/>
      <c r="AN113" s="2345"/>
      <c r="AO113" s="2345"/>
      <c r="AP113" s="2345"/>
      <c r="AQ113" s="2345"/>
      <c r="AR113" s="2345"/>
      <c r="AS113" s="2345"/>
      <c r="AT113" s="2345"/>
      <c r="AU113" s="2345"/>
      <c r="AV113" s="2345"/>
      <c r="AW113" s="2345"/>
      <c r="AX113" s="2345"/>
      <c r="AY113" s="2345"/>
      <c r="AZ113" s="2345"/>
      <c r="BA113" s="2345"/>
      <c r="BB113" s="2345"/>
      <c r="BC113" s="2345"/>
      <c r="BD113" s="197">
        <v>1</v>
      </c>
    </row>
    <row r="114" spans="1:56" ht="21" customHeight="1">
      <c r="A114" s="2345">
        <v>1</v>
      </c>
      <c r="B114" s="3761"/>
      <c r="C114" s="2600"/>
      <c r="D114" s="2645"/>
      <c r="E114" s="2741" t="str">
        <f>IF(F116=D130,"❻ % de BONI &gt;",IF(F116=D129,"❻ %  de PERTE &gt;",IF(ISBLANK(F114),0)))</f>
        <v>❻ %  de PERTE &gt;</v>
      </c>
      <c r="F114" s="2742">
        <v>50</v>
      </c>
      <c r="G114" s="2600"/>
      <c r="H114" s="2727"/>
      <c r="I114" s="2714" t="str">
        <f>HYPERLINK("#"&amp;ADDRESS(ROW(E114),COLUMN(E114),4),_xlfn.UNICHAR(128269)&amp;"cellule "&amp;ADDRESS(ROW(E114),COLUMN(E114),4))</f>
        <v>🔍cellule E114</v>
      </c>
      <c r="J114" s="2743" t="str">
        <f>E114</f>
        <v>❻ %  de PERTE &gt;</v>
      </c>
      <c r="K114" s="2667" t="str">
        <f ca="1">_xlfn.FORMULATEXT(E114)</f>
        <v>=SI(F116=D130;"❻ % de BONI &gt;";SI(F116=D129;"❻ %  de PERTE &gt;";SI(ESTVIDE(F114);0)))</v>
      </c>
      <c r="L114" s="2600"/>
      <c r="M114" s="2600"/>
      <c r="N114" s="2600"/>
      <c r="O114" s="2600"/>
      <c r="P114" s="2600"/>
      <c r="Q114" s="2345"/>
      <c r="R114" s="2345"/>
      <c r="S114" s="2345"/>
      <c r="T114" s="2345"/>
      <c r="U114" s="2345"/>
      <c r="V114" s="2345"/>
      <c r="W114" s="2345"/>
      <c r="X114" s="2345"/>
      <c r="Y114" s="2345"/>
      <c r="Z114" s="2345"/>
      <c r="AA114" s="2345"/>
      <c r="AB114" s="2345"/>
      <c r="AC114" s="2345"/>
      <c r="AD114" s="2345"/>
      <c r="AE114" s="2345"/>
      <c r="AF114" s="2345"/>
      <c r="AG114" s="2345"/>
      <c r="AH114" s="2345"/>
      <c r="AI114" s="2345"/>
      <c r="AJ114" s="2345"/>
      <c r="AK114" s="2345"/>
      <c r="AL114" s="2345"/>
      <c r="AM114" s="2345"/>
      <c r="AN114" s="2345"/>
      <c r="AO114" s="2345"/>
      <c r="AP114" s="2345"/>
      <c r="AQ114" s="2345"/>
      <c r="AR114" s="2345"/>
      <c r="AS114" s="2345"/>
      <c r="AT114" s="2345"/>
      <c r="AU114" s="2345"/>
      <c r="AV114" s="2345"/>
      <c r="AW114" s="2345"/>
      <c r="AX114" s="2345"/>
      <c r="AY114" s="2345"/>
      <c r="AZ114" s="2345"/>
      <c r="BA114" s="2345"/>
      <c r="BB114" s="2345"/>
      <c r="BC114" s="2345"/>
      <c r="BD114" s="197">
        <v>1</v>
      </c>
    </row>
    <row r="115" spans="1:56" ht="21" customHeight="1">
      <c r="A115" s="2345">
        <v>1</v>
      </c>
      <c r="B115" s="3761"/>
      <c r="C115" s="2600"/>
      <c r="D115" s="2600"/>
      <c r="E115" s="2600"/>
      <c r="F115" s="2600"/>
      <c r="G115" s="2600"/>
      <c r="H115" s="2727"/>
      <c r="I115" s="2344"/>
      <c r="J115" s="2734"/>
      <c r="K115" s="2600"/>
      <c r="L115" s="2600"/>
      <c r="M115" s="2600"/>
      <c r="N115" s="2600"/>
      <c r="O115" s="2600"/>
      <c r="P115" s="2600"/>
      <c r="Q115" s="2345"/>
      <c r="R115" s="2345"/>
      <c r="S115" s="2345"/>
      <c r="T115" s="2345"/>
      <c r="U115" s="2345"/>
      <c r="V115" s="2345"/>
      <c r="W115" s="2345"/>
      <c r="X115" s="2345"/>
      <c r="Y115" s="2345"/>
      <c r="Z115" s="2345"/>
      <c r="AA115" s="2345"/>
      <c r="AB115" s="2345"/>
      <c r="AC115" s="2345"/>
      <c r="AD115" s="2345"/>
      <c r="AE115" s="2345"/>
      <c r="AF115" s="2345"/>
      <c r="AG115" s="2345"/>
      <c r="AH115" s="2345"/>
      <c r="AI115" s="2345"/>
      <c r="AJ115" s="2345"/>
      <c r="AK115" s="2345"/>
      <c r="AL115" s="2345"/>
      <c r="AM115" s="2345"/>
      <c r="AN115" s="2345"/>
      <c r="AO115" s="2345"/>
      <c r="AP115" s="2345"/>
      <c r="AQ115" s="2345"/>
      <c r="AR115" s="2345"/>
      <c r="AS115" s="2345"/>
      <c r="AT115" s="2345"/>
      <c r="AU115" s="2345"/>
      <c r="AV115" s="2345"/>
      <c r="AW115" s="2345"/>
      <c r="AX115" s="2345"/>
      <c r="AY115" s="2345"/>
      <c r="AZ115" s="2345"/>
      <c r="BA115" s="2345"/>
      <c r="BB115" s="2345"/>
      <c r="BC115" s="2345"/>
      <c r="BD115" s="197">
        <v>1</v>
      </c>
    </row>
    <row r="116" spans="1:56" ht="21" customHeight="1">
      <c r="A116" s="2345">
        <v>1</v>
      </c>
      <c r="B116" s="3761"/>
      <c r="C116" s="2600"/>
      <c r="D116" s="2744" t="s">
        <v>4359</v>
      </c>
      <c r="E116" s="2745">
        <v>4.8000000000000001E-2</v>
      </c>
      <c r="F116" s="2746" t="str">
        <f>F113</f>
        <v>❹ Kg cru</v>
      </c>
      <c r="G116" s="2739">
        <f>IF(F116=D129,E116-(E116*F114%),IF(F116=D130,E116/(100-F114)*100))</f>
        <v>2.4E-2</v>
      </c>
      <c r="H116" s="2747" t="str">
        <f>IF(F116=D129,D130,D129)</f>
        <v>❺ Kg cuit</v>
      </c>
      <c r="I116" s="2714" t="str">
        <f>HYPERLINK("#"&amp;ADDRESS(ROW(G116),COLUMN(G116),4),_xlfn.UNICHAR(128269)&amp;"cellule "&amp;ADDRESS(ROW(G116),COLUMN(G116),4))</f>
        <v>🔍cellule G116</v>
      </c>
      <c r="J116" s="2702">
        <f>G116</f>
        <v>2.4E-2</v>
      </c>
      <c r="K116" s="2667" t="str">
        <f ca="1">_xlfn.FORMULATEXT(G116)</f>
        <v>=SI(F116=D129;E116-(E116*F114%);SI(F116=D130;E116/(100-F114)*100))</v>
      </c>
      <c r="L116" s="2600"/>
      <c r="M116" s="2600"/>
      <c r="N116" s="2600"/>
      <c r="O116" s="2600"/>
      <c r="P116" s="2600"/>
      <c r="Q116" s="2345"/>
      <c r="R116" s="2345"/>
      <c r="S116" s="2345"/>
      <c r="T116" s="2345"/>
      <c r="U116" s="2345"/>
      <c r="V116" s="2345"/>
      <c r="W116" s="2345"/>
      <c r="X116" s="2345"/>
      <c r="Y116" s="2345"/>
      <c r="Z116" s="2345"/>
      <c r="AA116" s="2345"/>
      <c r="AB116" s="2345"/>
      <c r="AC116" s="2345"/>
      <c r="AD116" s="2345"/>
      <c r="AE116" s="2345"/>
      <c r="AF116" s="2345"/>
      <c r="AG116" s="2345"/>
      <c r="AH116" s="2345"/>
      <c r="AI116" s="2345"/>
      <c r="AJ116" s="2345"/>
      <c r="AK116" s="2345"/>
      <c r="AL116" s="2345"/>
      <c r="AM116" s="2345"/>
      <c r="AN116" s="2345"/>
      <c r="AO116" s="2345"/>
      <c r="AP116" s="2345"/>
      <c r="AQ116" s="2345"/>
      <c r="AR116" s="2345"/>
      <c r="AS116" s="2345"/>
      <c r="AT116" s="2345"/>
      <c r="AU116" s="2345"/>
      <c r="AV116" s="2345"/>
      <c r="AW116" s="2345"/>
      <c r="AX116" s="2345"/>
      <c r="AY116" s="2345"/>
      <c r="AZ116" s="2345"/>
      <c r="BA116" s="2345"/>
      <c r="BB116" s="2345"/>
      <c r="BC116" s="2345"/>
      <c r="BD116" s="197">
        <v>1</v>
      </c>
    </row>
    <row r="117" spans="1:56" ht="21" customHeight="1">
      <c r="A117" s="2345">
        <v>1</v>
      </c>
      <c r="B117" s="3761"/>
      <c r="C117" s="2600"/>
      <c r="D117" s="2748" t="s">
        <v>4360</v>
      </c>
      <c r="E117" s="2749">
        <v>1200</v>
      </c>
      <c r="F117" s="2750" t="s">
        <v>4361</v>
      </c>
      <c r="G117" s="2600"/>
      <c r="H117" s="2751"/>
      <c r="I117" s="2344"/>
      <c r="J117" s="2734"/>
      <c r="K117" s="2600"/>
      <c r="L117" s="2600"/>
      <c r="M117" s="2600"/>
      <c r="N117" s="2600"/>
      <c r="O117" s="2600"/>
      <c r="P117" s="2600"/>
      <c r="Q117" s="2345"/>
      <c r="R117" s="2345"/>
      <c r="S117" s="2345"/>
      <c r="T117" s="2345"/>
      <c r="U117" s="2345"/>
      <c r="V117" s="2345"/>
      <c r="W117" s="2345"/>
      <c r="X117" s="2345"/>
      <c r="Y117" s="2345"/>
      <c r="Z117" s="2345"/>
      <c r="AA117" s="2345"/>
      <c r="AB117" s="2345"/>
      <c r="AC117" s="2345"/>
      <c r="AD117" s="2345"/>
      <c r="AE117" s="2345"/>
      <c r="AF117" s="2345"/>
      <c r="AG117" s="2345"/>
      <c r="AH117" s="2345"/>
      <c r="AI117" s="2345"/>
      <c r="AJ117" s="2345"/>
      <c r="AK117" s="2345"/>
      <c r="AL117" s="2345"/>
      <c r="AM117" s="2345"/>
      <c r="AN117" s="2345"/>
      <c r="AO117" s="2345"/>
      <c r="AP117" s="2345"/>
      <c r="AQ117" s="2345"/>
      <c r="AR117" s="2345"/>
      <c r="AS117" s="2345"/>
      <c r="AT117" s="2345"/>
      <c r="AU117" s="2345"/>
      <c r="AV117" s="2345"/>
      <c r="AW117" s="2345"/>
      <c r="AX117" s="2345"/>
      <c r="AY117" s="2345"/>
      <c r="AZ117" s="2345"/>
      <c r="BA117" s="2345"/>
      <c r="BB117" s="2345"/>
      <c r="BC117" s="2345"/>
      <c r="BD117" s="197">
        <v>1</v>
      </c>
    </row>
    <row r="118" spans="1:56" ht="21" customHeight="1">
      <c r="A118" s="2345">
        <v>1</v>
      </c>
      <c r="B118" s="3761"/>
      <c r="C118" s="2600"/>
      <c r="D118" s="2600"/>
      <c r="E118" s="2600"/>
      <c r="F118" s="2600"/>
      <c r="G118" s="2600"/>
      <c r="H118" s="2727"/>
      <c r="I118" s="2344"/>
      <c r="J118" s="2734"/>
      <c r="K118" s="2600"/>
      <c r="L118" s="2600"/>
      <c r="M118" s="2600"/>
      <c r="N118" s="2600"/>
      <c r="O118" s="2600"/>
      <c r="P118" s="2600"/>
      <c r="Q118" s="2345"/>
      <c r="R118" s="2345"/>
      <c r="S118" s="2345"/>
      <c r="T118" s="2345"/>
      <c r="U118" s="2345"/>
      <c r="V118" s="2345"/>
      <c r="W118" s="2345"/>
      <c r="X118" s="2345"/>
      <c r="Y118" s="2345"/>
      <c r="Z118" s="2345"/>
      <c r="AA118" s="2345"/>
      <c r="AB118" s="2345"/>
      <c r="AC118" s="2345"/>
      <c r="AD118" s="2345"/>
      <c r="AE118" s="2345"/>
      <c r="AF118" s="2345"/>
      <c r="AG118" s="2345"/>
      <c r="AH118" s="2345"/>
      <c r="AI118" s="2345"/>
      <c r="AJ118" s="2345"/>
      <c r="AK118" s="2345"/>
      <c r="AL118" s="2345"/>
      <c r="AM118" s="2345"/>
      <c r="AN118" s="2345"/>
      <c r="AO118" s="2345"/>
      <c r="AP118" s="2345"/>
      <c r="AQ118" s="2345"/>
      <c r="AR118" s="2345"/>
      <c r="AS118" s="2345"/>
      <c r="AT118" s="2345"/>
      <c r="AU118" s="2345"/>
      <c r="AV118" s="2345"/>
      <c r="AW118" s="2345"/>
      <c r="AX118" s="2345"/>
      <c r="AY118" s="2345"/>
      <c r="AZ118" s="2345"/>
      <c r="BA118" s="2345"/>
      <c r="BB118" s="2345"/>
      <c r="BC118" s="2345"/>
      <c r="BD118" s="197">
        <v>1</v>
      </c>
    </row>
    <row r="119" spans="1:56" ht="21" customHeight="1">
      <c r="A119" s="2345">
        <v>1</v>
      </c>
      <c r="B119" s="3761"/>
      <c r="C119" s="2600"/>
      <c r="D119" s="2752" t="s">
        <v>4362</v>
      </c>
      <c r="E119" s="2753">
        <f>IF(E113=0,0,E116*E117)</f>
        <v>57.6</v>
      </c>
      <c r="F119" s="2754" t="str">
        <f>F113</f>
        <v>❹ Kg cru</v>
      </c>
      <c r="G119" s="2755">
        <f>IF(E113=0,0,G116*E117)</f>
        <v>28.8</v>
      </c>
      <c r="H119" s="2756" t="str">
        <f>H116</f>
        <v>❺ Kg cuit</v>
      </c>
      <c r="I119" s="2714" t="str">
        <f>HYPERLINK("#"&amp;ADDRESS(ROW(E119),COLUMN(E119),4),_xlfn.UNICHAR(128269)&amp;"cellule "&amp;ADDRESS(ROW(E119),COLUMN(E119),4))</f>
        <v>🔍cellule E119</v>
      </c>
      <c r="J119" s="2753">
        <f>E119</f>
        <v>57.6</v>
      </c>
      <c r="K119" s="2667" t="str">
        <f ca="1">_xlfn.FORMULATEXT(E119)</f>
        <v>=SI(E113=0;0;E116*E117)</v>
      </c>
      <c r="L119" s="2600"/>
      <c r="M119" s="2600"/>
      <c r="N119" s="2600"/>
      <c r="O119" s="2600"/>
      <c r="P119" s="2600"/>
      <c r="Q119" s="2345"/>
      <c r="R119" s="2345"/>
      <c r="S119" s="2345"/>
      <c r="T119" s="2345"/>
      <c r="U119" s="2345"/>
      <c r="V119" s="2345"/>
      <c r="W119" s="2345"/>
      <c r="X119" s="2345"/>
      <c r="Y119" s="2345"/>
      <c r="Z119" s="2345"/>
      <c r="AA119" s="2345"/>
      <c r="AB119" s="2345"/>
      <c r="AC119" s="2345"/>
      <c r="AD119" s="2345"/>
      <c r="AE119" s="2345"/>
      <c r="AF119" s="2345"/>
      <c r="AG119" s="2345"/>
      <c r="AH119" s="2345"/>
      <c r="AI119" s="2345"/>
      <c r="AJ119" s="2345"/>
      <c r="AK119" s="2345"/>
      <c r="AL119" s="2345"/>
      <c r="AM119" s="2345"/>
      <c r="AN119" s="2345"/>
      <c r="AO119" s="2345"/>
      <c r="AP119" s="2345"/>
      <c r="AQ119" s="2345"/>
      <c r="AR119" s="2345"/>
      <c r="AS119" s="2345"/>
      <c r="AT119" s="2345"/>
      <c r="AU119" s="2345"/>
      <c r="AV119" s="2345"/>
      <c r="AW119" s="2345"/>
      <c r="AX119" s="2345"/>
      <c r="AY119" s="2345"/>
      <c r="AZ119" s="2345"/>
      <c r="BA119" s="2345"/>
      <c r="BB119" s="2345"/>
      <c r="BC119" s="2345"/>
      <c r="BD119" s="197">
        <v>1</v>
      </c>
    </row>
    <row r="120" spans="1:56" ht="21" customHeight="1">
      <c r="A120" s="2345">
        <v>1</v>
      </c>
      <c r="B120" s="3761"/>
      <c r="C120" s="2645"/>
      <c r="D120" s="2757" t="s">
        <v>4363</v>
      </c>
      <c r="E120" s="2758">
        <f>IF(E113=0,0,IF(MOD(E119,E113)&gt;MOD(E119,E113)/2,INT(E119/E113)+1,INT(E119/E113)))</f>
        <v>47</v>
      </c>
      <c r="F120" s="2759" t="s">
        <v>4364</v>
      </c>
      <c r="G120" s="2760">
        <f>IF(ISBLANK(E116),0,E113/E116)</f>
        <v>26.041666666666668</v>
      </c>
      <c r="H120" s="2727"/>
      <c r="I120" s="2714" t="str">
        <f>HYPERLINK("#"&amp;ADDRESS(ROW(E120),COLUMN(E120),4),_xlfn.UNICHAR(128269)&amp;"cellule "&amp;ADDRESS(ROW(E120),COLUMN(E120),4))</f>
        <v>🔍cellule E120</v>
      </c>
      <c r="J120" s="2758">
        <f>E120</f>
        <v>47</v>
      </c>
      <c r="K120" s="2667" t="str">
        <f ca="1">_xlfn.FORMULATEXT(E120)</f>
        <v>=SI(E113=0;0;SI(MOD(E119;E113)&gt;MOD(E119;E113)/2;ENT(E119/E113)+1;ENT(E119/E113)))</v>
      </c>
      <c r="L120" s="2600"/>
      <c r="M120" s="2600"/>
      <c r="N120" s="2600"/>
      <c r="O120" s="2600"/>
      <c r="P120" s="2600"/>
      <c r="Q120" s="2345"/>
      <c r="R120" s="2345"/>
      <c r="S120" s="2345"/>
      <c r="T120" s="2345"/>
      <c r="U120" s="2345"/>
      <c r="V120" s="2345"/>
      <c r="W120" s="2345"/>
      <c r="X120" s="2345"/>
      <c r="Y120" s="2345"/>
      <c r="Z120" s="2345"/>
      <c r="AA120" s="2345"/>
      <c r="AB120" s="2345"/>
      <c r="AC120" s="2345"/>
      <c r="AD120" s="2345"/>
      <c r="AE120" s="2345"/>
      <c r="AF120" s="2345"/>
      <c r="AG120" s="2345"/>
      <c r="AH120" s="2345"/>
      <c r="AI120" s="2345"/>
      <c r="AJ120" s="2345"/>
      <c r="AK120" s="2345"/>
      <c r="AL120" s="2345"/>
      <c r="AM120" s="2345"/>
      <c r="AN120" s="2345"/>
      <c r="AO120" s="2345"/>
      <c r="AP120" s="2345"/>
      <c r="AQ120" s="2345"/>
      <c r="AR120" s="2345"/>
      <c r="AS120" s="2345"/>
      <c r="AT120" s="2345"/>
      <c r="AU120" s="2345"/>
      <c r="AV120" s="2345"/>
      <c r="AW120" s="2345"/>
      <c r="AX120" s="2345"/>
      <c r="AY120" s="2345"/>
      <c r="AZ120" s="2345"/>
      <c r="BA120" s="2345"/>
      <c r="BB120" s="2345"/>
      <c r="BC120" s="2345"/>
      <c r="BD120" s="197">
        <v>1</v>
      </c>
    </row>
    <row r="121" spans="1:56" ht="21" customHeight="1">
      <c r="A121" s="2345">
        <v>1</v>
      </c>
      <c r="B121" s="3761"/>
      <c r="C121" s="2600"/>
      <c r="D121" s="2757"/>
      <c r="E121" s="2758"/>
      <c r="F121" s="2761"/>
      <c r="G121" s="2760"/>
      <c r="H121" s="2727"/>
      <c r="I121" s="2714" t="str">
        <f>HYPERLINK("#"&amp;ADDRESS(ROW(G120),COLUMN(G120),4),_xlfn.UNICHAR(128269)&amp;"cellule "&amp;ADDRESS(ROW(G120),COLUMN(G120),4))</f>
        <v>🔍cellule G120</v>
      </c>
      <c r="J121" s="2760">
        <f>G120</f>
        <v>26.041666666666668</v>
      </c>
      <c r="K121" s="2667" t="str">
        <f ca="1">_xlfn.FORMULATEXT(G120)</f>
        <v>=SI(ESTVIDE(E116);0;E113/E116)</v>
      </c>
      <c r="L121" s="2600"/>
      <c r="M121" s="2600"/>
      <c r="N121" s="2600"/>
      <c r="O121" s="2600"/>
      <c r="P121" s="2600"/>
      <c r="Q121" s="2345"/>
      <c r="R121" s="2345"/>
      <c r="S121" s="2345"/>
      <c r="T121" s="2345"/>
      <c r="U121" s="2345"/>
      <c r="V121" s="2345"/>
      <c r="W121" s="2345"/>
      <c r="X121" s="2345"/>
      <c r="Y121" s="2345"/>
      <c r="Z121" s="2345"/>
      <c r="AA121" s="2345"/>
      <c r="AB121" s="2345"/>
      <c r="AC121" s="2345"/>
      <c r="AD121" s="2345"/>
      <c r="AE121" s="2345"/>
      <c r="AF121" s="2345"/>
      <c r="AG121" s="2345"/>
      <c r="AH121" s="2345"/>
      <c r="AI121" s="2345"/>
      <c r="AJ121" s="2345"/>
      <c r="AK121" s="2345"/>
      <c r="AL121" s="2345"/>
      <c r="AM121" s="2345"/>
      <c r="AN121" s="2345"/>
      <c r="AO121" s="2345"/>
      <c r="AP121" s="2345"/>
      <c r="AQ121" s="2345"/>
      <c r="AR121" s="2345"/>
      <c r="AS121" s="2345"/>
      <c r="AT121" s="2345"/>
      <c r="AU121" s="2345"/>
      <c r="AV121" s="2345"/>
      <c r="AW121" s="2345"/>
      <c r="AX121" s="2345"/>
      <c r="AY121" s="2345"/>
      <c r="AZ121" s="2345"/>
      <c r="BA121" s="2345"/>
      <c r="BB121" s="2345"/>
      <c r="BC121" s="2345"/>
      <c r="BD121" s="197">
        <v>1</v>
      </c>
    </row>
    <row r="122" spans="1:56" ht="21" customHeight="1">
      <c r="A122" s="2345">
        <v>1</v>
      </c>
      <c r="B122" s="3761"/>
      <c r="C122" s="3752" t="s">
        <v>4365</v>
      </c>
      <c r="D122" s="3752"/>
      <c r="E122" s="3752"/>
      <c r="F122" s="3752"/>
      <c r="G122" s="3752"/>
      <c r="H122" s="3753"/>
      <c r="I122" s="2345"/>
      <c r="J122" s="2345"/>
      <c r="K122" s="2345"/>
      <c r="L122" s="2345"/>
      <c r="M122" s="2345"/>
      <c r="N122" s="2345"/>
      <c r="O122" s="2345"/>
      <c r="P122" s="2345"/>
      <c r="Q122" s="2345"/>
      <c r="R122" s="2345"/>
      <c r="S122" s="2345"/>
      <c r="T122" s="2345"/>
      <c r="U122" s="2345"/>
      <c r="V122" s="2345"/>
      <c r="W122" s="2345"/>
      <c r="X122" s="2345"/>
      <c r="Y122" s="2345"/>
      <c r="Z122" s="2345"/>
      <c r="AA122" s="2345"/>
      <c r="AB122" s="2345"/>
      <c r="AC122" s="2345"/>
      <c r="AD122" s="2345"/>
      <c r="AE122" s="2345"/>
      <c r="AF122" s="2345"/>
      <c r="AG122" s="2345"/>
      <c r="AH122" s="2345"/>
      <c r="AI122" s="2345"/>
      <c r="AJ122" s="2345"/>
      <c r="AK122" s="2345"/>
      <c r="AL122" s="2345"/>
      <c r="AM122" s="2345"/>
      <c r="AN122" s="2345"/>
      <c r="AO122" s="2345"/>
      <c r="AP122" s="2345"/>
      <c r="AQ122" s="2345"/>
      <c r="AR122" s="2345"/>
      <c r="AS122" s="2345"/>
      <c r="AT122" s="2345"/>
      <c r="AU122" s="2345"/>
      <c r="AV122" s="2345"/>
      <c r="AW122" s="2345"/>
      <c r="AX122" s="2345"/>
      <c r="AY122" s="2345"/>
      <c r="AZ122" s="2345"/>
      <c r="BA122" s="2345"/>
      <c r="BB122" s="2345"/>
      <c r="BC122" s="2345"/>
      <c r="BD122" s="197">
        <v>1</v>
      </c>
    </row>
    <row r="123" spans="1:56" ht="21" customHeight="1">
      <c r="A123" s="2345">
        <v>1</v>
      </c>
      <c r="B123" s="3761"/>
      <c r="C123" s="3752"/>
      <c r="D123" s="3752"/>
      <c r="E123" s="3752"/>
      <c r="F123" s="3752"/>
      <c r="G123" s="3752"/>
      <c r="H123" s="3753"/>
      <c r="I123" s="2345"/>
      <c r="J123" s="2345"/>
      <c r="K123" s="2345"/>
      <c r="L123" s="2345"/>
      <c r="M123" s="2345"/>
      <c r="N123" s="2345"/>
      <c r="O123" s="2345"/>
      <c r="P123" s="2345"/>
      <c r="Q123" s="2345"/>
      <c r="R123" s="2345"/>
      <c r="S123" s="2345"/>
      <c r="T123" s="2345"/>
      <c r="U123" s="2345"/>
      <c r="V123" s="2345"/>
      <c r="W123" s="2345"/>
      <c r="X123" s="2345"/>
      <c r="Y123" s="2345"/>
      <c r="Z123" s="2345"/>
      <c r="AA123" s="2345"/>
      <c r="AB123" s="2345"/>
      <c r="AC123" s="2345"/>
      <c r="AD123" s="2345"/>
      <c r="AE123" s="2345"/>
      <c r="AF123" s="2345"/>
      <c r="AG123" s="2345"/>
      <c r="AH123" s="2345"/>
      <c r="AI123" s="2345"/>
      <c r="AJ123" s="2345"/>
      <c r="AK123" s="2345"/>
      <c r="AL123" s="2345"/>
      <c r="AM123" s="2345"/>
      <c r="AN123" s="2345"/>
      <c r="AO123" s="2345"/>
      <c r="AP123" s="2345"/>
      <c r="AQ123" s="2345"/>
      <c r="AR123" s="2345"/>
      <c r="AS123" s="2345"/>
      <c r="AT123" s="2345"/>
      <c r="AU123" s="2345"/>
      <c r="AV123" s="2345"/>
      <c r="AW123" s="2345"/>
      <c r="AX123" s="2345"/>
      <c r="AY123" s="2345"/>
      <c r="AZ123" s="2345"/>
      <c r="BA123" s="2345"/>
      <c r="BB123" s="2345"/>
      <c r="BC123" s="2345"/>
      <c r="BD123" s="197">
        <v>1</v>
      </c>
    </row>
    <row r="124" spans="1:56" ht="21" customHeight="1">
      <c r="A124" s="2345">
        <v>1</v>
      </c>
      <c r="B124" s="3761"/>
      <c r="C124" s="2762" t="s">
        <v>4366</v>
      </c>
      <c r="D124" s="2763"/>
      <c r="E124" s="2763"/>
      <c r="F124" s="2763"/>
      <c r="G124" s="2763"/>
      <c r="H124" s="2764"/>
      <c r="I124" s="2345"/>
      <c r="J124" s="2345"/>
      <c r="K124" s="2345"/>
      <c r="L124" s="2345"/>
      <c r="M124" s="2345"/>
      <c r="N124" s="2345"/>
      <c r="O124" s="2345"/>
      <c r="P124" s="2345"/>
      <c r="Q124" s="2345"/>
      <c r="R124" s="2345"/>
      <c r="S124" s="2345"/>
      <c r="T124" s="2345"/>
      <c r="U124" s="2345"/>
      <c r="V124" s="2345"/>
      <c r="W124" s="2345"/>
      <c r="X124" s="2345"/>
      <c r="Y124" s="2345"/>
      <c r="Z124" s="2345"/>
      <c r="AA124" s="2345"/>
      <c r="AB124" s="2345"/>
      <c r="AC124" s="2345"/>
      <c r="AD124" s="2345"/>
      <c r="AE124" s="2345"/>
      <c r="AF124" s="2345"/>
      <c r="AG124" s="2345"/>
      <c r="AH124" s="2345"/>
      <c r="AI124" s="2345"/>
      <c r="AJ124" s="2345"/>
      <c r="AK124" s="2345"/>
      <c r="AL124" s="2345"/>
      <c r="AM124" s="2345"/>
      <c r="AN124" s="2345"/>
      <c r="AO124" s="2345"/>
      <c r="AP124" s="2345"/>
      <c r="AQ124" s="2345"/>
      <c r="AR124" s="2345"/>
      <c r="AS124" s="2345"/>
      <c r="AT124" s="2345"/>
      <c r="AU124" s="2345"/>
      <c r="AV124" s="2345"/>
      <c r="AW124" s="2345"/>
      <c r="AX124" s="2345"/>
      <c r="AY124" s="2345"/>
      <c r="AZ124" s="2345"/>
      <c r="BA124" s="2345"/>
      <c r="BB124" s="2345"/>
      <c r="BC124" s="2345"/>
      <c r="BD124" s="197">
        <v>1</v>
      </c>
    </row>
    <row r="125" spans="1:56" ht="21" customHeight="1">
      <c r="A125" s="2345">
        <v>1</v>
      </c>
      <c r="B125" s="3761"/>
      <c r="C125" s="3765" t="s">
        <v>4367</v>
      </c>
      <c r="D125" s="3765"/>
      <c r="E125" s="3765"/>
      <c r="F125" s="3765"/>
      <c r="G125" s="3765"/>
      <c r="H125" s="3766"/>
      <c r="I125" s="2345"/>
      <c r="J125" s="2345"/>
      <c r="K125" s="2345"/>
      <c r="L125" s="2345"/>
      <c r="M125" s="2345"/>
      <c r="N125" s="2345"/>
      <c r="O125" s="2345"/>
      <c r="P125" s="2345"/>
      <c r="Q125" s="2345"/>
      <c r="R125" s="2345"/>
      <c r="S125" s="2345"/>
      <c r="T125" s="2345"/>
      <c r="U125" s="2345"/>
      <c r="V125" s="2345"/>
      <c r="W125" s="2345"/>
      <c r="X125" s="2345"/>
      <c r="Y125" s="2345"/>
      <c r="Z125" s="2345"/>
      <c r="AA125" s="2345"/>
      <c r="AB125" s="2345"/>
      <c r="AC125" s="2345"/>
      <c r="AD125" s="2345"/>
      <c r="AE125" s="2345"/>
      <c r="AF125" s="2345"/>
      <c r="AG125" s="2345"/>
      <c r="AH125" s="2345"/>
      <c r="AI125" s="2345"/>
      <c r="AJ125" s="2345"/>
      <c r="AK125" s="2345"/>
      <c r="AL125" s="2345"/>
      <c r="AM125" s="2345"/>
      <c r="AN125" s="2345"/>
      <c r="AO125" s="2345"/>
      <c r="AP125" s="2345"/>
      <c r="AQ125" s="2345"/>
      <c r="AR125" s="2345"/>
      <c r="AS125" s="2345"/>
      <c r="AT125" s="2345"/>
      <c r="AU125" s="2345"/>
      <c r="AV125" s="2345"/>
      <c r="AW125" s="2345"/>
      <c r="AX125" s="2345"/>
      <c r="AY125" s="2345"/>
      <c r="AZ125" s="2345"/>
      <c r="BA125" s="2345"/>
      <c r="BB125" s="2345"/>
      <c r="BC125" s="2345"/>
      <c r="BD125" s="197">
        <v>1</v>
      </c>
    </row>
    <row r="126" spans="1:56" ht="21" customHeight="1">
      <c r="A126" s="2345">
        <v>1</v>
      </c>
      <c r="B126" s="3761"/>
      <c r="C126" s="2765" t="s">
        <v>4368</v>
      </c>
      <c r="D126" s="2600"/>
      <c r="E126" s="2600"/>
      <c r="F126" s="2701" t="s">
        <v>4369</v>
      </c>
      <c r="G126" s="2600"/>
      <c r="H126" s="2727"/>
      <c r="I126" s="2345"/>
      <c r="J126" s="2345"/>
      <c r="K126" s="2345"/>
      <c r="L126" s="2345"/>
      <c r="M126" s="2345"/>
      <c r="N126" s="2345"/>
      <c r="O126" s="2345"/>
      <c r="P126" s="2345"/>
      <c r="Q126" s="2345"/>
      <c r="R126" s="2345"/>
      <c r="S126" s="2345"/>
      <c r="T126" s="2345"/>
      <c r="U126" s="2345"/>
      <c r="V126" s="2345"/>
      <c r="W126" s="2345"/>
      <c r="X126" s="2345"/>
      <c r="Y126" s="2345"/>
      <c r="Z126" s="2345"/>
      <c r="AA126" s="2345"/>
      <c r="AB126" s="2345"/>
      <c r="AC126" s="2345"/>
      <c r="AD126" s="2345"/>
      <c r="AE126" s="2345"/>
      <c r="AF126" s="2345"/>
      <c r="AG126" s="2345"/>
      <c r="AH126" s="2345"/>
      <c r="AI126" s="2345"/>
      <c r="AJ126" s="2345"/>
      <c r="AK126" s="2345"/>
      <c r="AL126" s="2345"/>
      <c r="AM126" s="2345"/>
      <c r="AN126" s="2345"/>
      <c r="AO126" s="2345"/>
      <c r="AP126" s="2345"/>
      <c r="AQ126" s="2345"/>
      <c r="AR126" s="2345"/>
      <c r="AS126" s="2345"/>
      <c r="AT126" s="2345"/>
      <c r="AU126" s="2345"/>
      <c r="AV126" s="2345"/>
      <c r="AW126" s="2345"/>
      <c r="AX126" s="2345"/>
      <c r="AY126" s="2345"/>
      <c r="AZ126" s="2345"/>
      <c r="BA126" s="2345"/>
      <c r="BB126" s="2345"/>
      <c r="BC126" s="2345"/>
      <c r="BD126" s="197">
        <v>1</v>
      </c>
    </row>
    <row r="127" spans="1:56" ht="21" customHeight="1">
      <c r="A127" s="2345">
        <v>1</v>
      </c>
      <c r="B127" s="3761"/>
      <c r="C127" s="2766" t="s">
        <v>4355</v>
      </c>
      <c r="D127" s="2600"/>
      <c r="E127" s="2600"/>
      <c r="F127" s="2767" t="s">
        <v>4370</v>
      </c>
      <c r="G127" s="2600"/>
      <c r="H127" s="2727"/>
      <c r="I127" s="2345"/>
      <c r="J127" s="2345"/>
      <c r="K127" s="2345"/>
      <c r="L127" s="2345"/>
      <c r="M127" s="2345"/>
      <c r="N127" s="2345"/>
      <c r="O127" s="2345"/>
      <c r="P127" s="2345"/>
      <c r="Q127" s="2345"/>
      <c r="R127" s="2345"/>
      <c r="S127" s="2345"/>
      <c r="T127" s="2345"/>
      <c r="U127" s="2345"/>
      <c r="V127" s="2345"/>
      <c r="W127" s="2345"/>
      <c r="X127" s="2345"/>
      <c r="Y127" s="2345"/>
      <c r="Z127" s="2345"/>
      <c r="AA127" s="2345"/>
      <c r="AB127" s="2345"/>
      <c r="AC127" s="2345"/>
      <c r="AD127" s="2345"/>
      <c r="AE127" s="2345"/>
      <c r="AF127" s="2345"/>
      <c r="AG127" s="2345"/>
      <c r="AH127" s="2345"/>
      <c r="AI127" s="2345"/>
      <c r="AJ127" s="2345"/>
      <c r="AK127" s="2345"/>
      <c r="AL127" s="2345"/>
      <c r="AM127" s="2345"/>
      <c r="AN127" s="2345"/>
      <c r="AO127" s="2345"/>
      <c r="AP127" s="2345"/>
      <c r="AQ127" s="2345"/>
      <c r="AR127" s="2345"/>
      <c r="AS127" s="2345"/>
      <c r="AT127" s="2345"/>
      <c r="AU127" s="2345"/>
      <c r="AV127" s="2345"/>
      <c r="AW127" s="2345"/>
      <c r="AX127" s="2345"/>
      <c r="AY127" s="2345"/>
      <c r="AZ127" s="2345"/>
      <c r="BA127" s="2345"/>
      <c r="BB127" s="2345"/>
      <c r="BC127" s="2345"/>
      <c r="BD127" s="197">
        <v>1</v>
      </c>
    </row>
    <row r="128" spans="1:56" ht="21" customHeight="1">
      <c r="A128" s="2345">
        <v>1</v>
      </c>
      <c r="B128" s="3761"/>
      <c r="C128" s="2768" t="s">
        <v>4371</v>
      </c>
      <c r="D128" s="2600"/>
      <c r="E128" s="2600"/>
      <c r="F128" s="2769" t="s">
        <v>4372</v>
      </c>
      <c r="G128" s="2600"/>
      <c r="H128" s="2727"/>
      <c r="I128" s="2345"/>
      <c r="J128" s="2345"/>
      <c r="K128" s="2345"/>
      <c r="L128" s="2345"/>
      <c r="M128" s="2345"/>
      <c r="N128" s="2345"/>
      <c r="O128" s="2345"/>
      <c r="P128" s="2345"/>
      <c r="Q128" s="2345"/>
      <c r="R128" s="2345"/>
      <c r="S128" s="2345"/>
      <c r="T128" s="2345"/>
      <c r="U128" s="2345"/>
      <c r="V128" s="2345"/>
      <c r="W128" s="2345"/>
      <c r="X128" s="2345"/>
      <c r="Y128" s="2345"/>
      <c r="Z128" s="2345"/>
      <c r="AA128" s="2345"/>
      <c r="AB128" s="2345"/>
      <c r="AC128" s="2345"/>
      <c r="AD128" s="2345"/>
      <c r="AE128" s="2345"/>
      <c r="AF128" s="2345"/>
      <c r="AG128" s="2345"/>
      <c r="AH128" s="2345"/>
      <c r="AI128" s="2345"/>
      <c r="AJ128" s="2345"/>
      <c r="AK128" s="2345"/>
      <c r="AL128" s="2345"/>
      <c r="AM128" s="2345"/>
      <c r="AN128" s="2345"/>
      <c r="AO128" s="2345"/>
      <c r="AP128" s="2345"/>
      <c r="AQ128" s="2345"/>
      <c r="AR128" s="2345"/>
      <c r="AS128" s="2345"/>
      <c r="AT128" s="2345"/>
      <c r="AU128" s="2345"/>
      <c r="AV128" s="2345"/>
      <c r="AW128" s="2345"/>
      <c r="AX128" s="2345"/>
      <c r="AY128" s="2345"/>
      <c r="AZ128" s="2345"/>
      <c r="BA128" s="2345"/>
      <c r="BB128" s="2345"/>
      <c r="BC128" s="2345"/>
      <c r="BD128" s="197">
        <v>1</v>
      </c>
    </row>
    <row r="129" spans="1:56" ht="21" customHeight="1">
      <c r="A129" s="2345">
        <v>1</v>
      </c>
      <c r="B129" s="3761"/>
      <c r="C129" s="2701"/>
      <c r="D129" s="2738" t="s">
        <v>4346</v>
      </c>
      <c r="E129" s="2600"/>
      <c r="F129" s="2770" t="s">
        <v>4373</v>
      </c>
      <c r="G129" s="2600"/>
      <c r="H129" s="2727"/>
      <c r="I129" s="2345"/>
      <c r="J129" s="2345"/>
      <c r="K129" s="2345"/>
      <c r="L129" s="2345"/>
      <c r="M129" s="2345"/>
      <c r="N129" s="2345"/>
      <c r="O129" s="2345"/>
      <c r="P129" s="2345"/>
      <c r="Q129" s="2345"/>
      <c r="R129" s="2345"/>
      <c r="S129" s="2345"/>
      <c r="T129" s="2771"/>
      <c r="U129" s="2345"/>
      <c r="V129" s="2345"/>
      <c r="W129" s="2345"/>
      <c r="X129" s="2345"/>
      <c r="Y129" s="2345"/>
      <c r="Z129" s="2345"/>
      <c r="AA129" s="2345"/>
      <c r="AB129" s="2345"/>
      <c r="AC129" s="2345"/>
      <c r="AD129" s="2345"/>
      <c r="AE129" s="2345"/>
      <c r="AF129" s="2345"/>
      <c r="AG129" s="2345"/>
      <c r="AH129" s="2345"/>
      <c r="AI129" s="2345"/>
      <c r="AJ129" s="2345"/>
      <c r="AK129" s="2345"/>
      <c r="AL129" s="2345"/>
      <c r="AM129" s="2345"/>
      <c r="AN129" s="2345"/>
      <c r="AO129" s="2345"/>
      <c r="AP129" s="2345"/>
      <c r="AQ129" s="2345"/>
      <c r="AR129" s="2345"/>
      <c r="AS129" s="2345"/>
      <c r="AT129" s="2345"/>
      <c r="AU129" s="2345"/>
      <c r="AV129" s="2345"/>
      <c r="AW129" s="2345"/>
      <c r="AX129" s="2345"/>
      <c r="AY129" s="2345"/>
      <c r="AZ129" s="2345"/>
      <c r="BA129" s="2345"/>
      <c r="BB129" s="2345"/>
      <c r="BC129" s="2345"/>
      <c r="BD129" s="197">
        <v>1</v>
      </c>
    </row>
    <row r="130" spans="1:56" ht="21" customHeight="1">
      <c r="A130" s="2345">
        <v>1</v>
      </c>
      <c r="B130" s="3761"/>
      <c r="C130" s="2703"/>
      <c r="D130" s="2772" t="s">
        <v>4348</v>
      </c>
      <c r="E130" s="2600"/>
      <c r="F130" s="2773" t="s">
        <v>4374</v>
      </c>
      <c r="G130" s="2600"/>
      <c r="H130" s="2727"/>
      <c r="I130" s="2345"/>
      <c r="J130" s="2345"/>
      <c r="K130" s="2345"/>
      <c r="L130" s="2345"/>
      <c r="M130" s="2345"/>
      <c r="N130" s="2345"/>
      <c r="O130" s="2345"/>
      <c r="P130" s="2345"/>
      <c r="Q130" s="2345"/>
      <c r="R130" s="2345"/>
      <c r="S130" s="2345"/>
      <c r="T130" s="2345"/>
      <c r="U130" s="2345"/>
      <c r="V130" s="2345"/>
      <c r="W130" s="2345"/>
      <c r="X130" s="2345"/>
      <c r="Y130" s="2345"/>
      <c r="Z130" s="2345"/>
      <c r="AA130" s="2345"/>
      <c r="AB130" s="2345"/>
      <c r="AC130" s="2345"/>
      <c r="AD130" s="2345"/>
      <c r="AE130" s="2345"/>
      <c r="AF130" s="2345"/>
      <c r="AG130" s="2345"/>
      <c r="AH130" s="2345"/>
      <c r="AI130" s="2345"/>
      <c r="AJ130" s="2345"/>
      <c r="AK130" s="2345"/>
      <c r="AL130" s="2345"/>
      <c r="AM130" s="2345"/>
      <c r="AN130" s="2345"/>
      <c r="AO130" s="2345"/>
      <c r="AP130" s="2345"/>
      <c r="AQ130" s="2345"/>
      <c r="AR130" s="2345"/>
      <c r="AS130" s="2345"/>
      <c r="AT130" s="2345"/>
      <c r="AU130" s="2345"/>
      <c r="AV130" s="2345"/>
      <c r="AW130" s="2345"/>
      <c r="AX130" s="2345"/>
      <c r="AY130" s="2345"/>
      <c r="AZ130" s="2345"/>
      <c r="BA130" s="2345"/>
      <c r="BB130" s="2345"/>
      <c r="BC130" s="2345"/>
      <c r="BD130" s="197">
        <v>1</v>
      </c>
    </row>
    <row r="131" spans="1:56" ht="21" customHeight="1">
      <c r="A131" s="2345">
        <v>1</v>
      </c>
      <c r="B131" s="3761"/>
      <c r="C131" s="2774"/>
      <c r="D131" s="2600"/>
      <c r="E131" s="2775" t="s">
        <v>4375</v>
      </c>
      <c r="F131" s="2773"/>
      <c r="G131" s="2774" t="s">
        <v>4376</v>
      </c>
      <c r="H131" s="2776" t="str">
        <f>ADDRESS(ROW(F113),COLUMN(F113),4)</f>
        <v>F113</v>
      </c>
      <c r="I131" s="2345"/>
      <c r="J131" s="2345"/>
      <c r="K131" s="2345"/>
      <c r="L131" s="2345"/>
      <c r="M131" s="2345"/>
      <c r="N131" s="2345"/>
      <c r="O131" s="2345"/>
      <c r="P131" s="2345"/>
      <c r="Q131" s="2345"/>
      <c r="R131" s="2345"/>
      <c r="S131" s="2345"/>
      <c r="T131" s="2345"/>
      <c r="U131" s="2345"/>
      <c r="V131" s="2345"/>
      <c r="W131" s="2345"/>
      <c r="X131" s="2345"/>
      <c r="Y131" s="2345"/>
      <c r="Z131" s="2345"/>
      <c r="AA131" s="2345"/>
      <c r="AB131" s="2345"/>
      <c r="AC131" s="2345"/>
      <c r="AD131" s="2345"/>
      <c r="AE131" s="2345"/>
      <c r="AF131" s="2345"/>
      <c r="AG131" s="2345"/>
      <c r="AH131" s="2345"/>
      <c r="AI131" s="2345"/>
      <c r="AJ131" s="2345"/>
      <c r="AK131" s="2345"/>
      <c r="AL131" s="2345"/>
      <c r="AM131" s="2345"/>
      <c r="AN131" s="2345"/>
      <c r="AO131" s="2345"/>
      <c r="AP131" s="2345"/>
      <c r="AQ131" s="2345"/>
      <c r="AR131" s="2345"/>
      <c r="AS131" s="2345"/>
      <c r="AT131" s="2345"/>
      <c r="AU131" s="2345"/>
      <c r="AV131" s="2345"/>
      <c r="AW131" s="2345"/>
      <c r="AX131" s="2345"/>
      <c r="AY131" s="2345"/>
      <c r="AZ131" s="2345"/>
      <c r="BA131" s="2345"/>
      <c r="BB131" s="2345"/>
      <c r="BC131" s="2345"/>
      <c r="BD131" s="197">
        <v>1</v>
      </c>
    </row>
    <row r="132" spans="1:56" ht="21" customHeight="1">
      <c r="A132" s="2345">
        <v>1</v>
      </c>
      <c r="B132" s="3761"/>
      <c r="C132" s="2633" t="s">
        <v>4377</v>
      </c>
      <c r="D132" s="2777"/>
      <c r="E132" s="2775"/>
      <c r="F132" s="2633" t="s">
        <v>4378</v>
      </c>
      <c r="G132" s="2600"/>
      <c r="H132" s="2727"/>
      <c r="I132" s="2345"/>
      <c r="J132" s="2345"/>
      <c r="K132" s="2345"/>
      <c r="L132" s="2345"/>
      <c r="M132" s="2345"/>
      <c r="N132" s="2345"/>
      <c r="O132" s="2345"/>
      <c r="U132" s="2345"/>
      <c r="V132" s="2345"/>
      <c r="W132" s="2345"/>
      <c r="X132" s="2345"/>
      <c r="Y132" s="2345"/>
      <c r="Z132" s="2345"/>
      <c r="AA132" s="2345"/>
      <c r="AB132" s="2345"/>
      <c r="AC132" s="2345"/>
      <c r="AD132" s="2345"/>
      <c r="AE132" s="2345"/>
      <c r="AF132" s="2345"/>
      <c r="AG132" s="2345"/>
      <c r="AH132" s="2345"/>
      <c r="AI132" s="2345"/>
      <c r="AJ132" s="2345"/>
      <c r="AK132" s="2345"/>
      <c r="AL132" s="2345"/>
      <c r="AM132" s="2345"/>
      <c r="AN132" s="2345"/>
      <c r="AO132" s="2345"/>
      <c r="AP132" s="2345"/>
      <c r="AQ132" s="2345"/>
      <c r="AR132" s="2345"/>
      <c r="AS132" s="2345"/>
      <c r="AT132" s="2345"/>
      <c r="AU132" s="2345"/>
      <c r="AV132" s="2345"/>
      <c r="AW132" s="2345"/>
      <c r="AX132" s="2345"/>
      <c r="AY132" s="2345"/>
      <c r="AZ132" s="2345"/>
      <c r="BA132" s="2345"/>
      <c r="BB132" s="2345"/>
      <c r="BC132" s="2345"/>
      <c r="BD132" s="197">
        <v>1</v>
      </c>
    </row>
    <row r="133" spans="1:56" ht="21" customHeight="1">
      <c r="A133" s="2345">
        <v>1</v>
      </c>
      <c r="B133" s="3761"/>
      <c r="C133" s="2636">
        <v>11</v>
      </c>
      <c r="D133" s="2636">
        <v>11</v>
      </c>
      <c r="E133" s="2636">
        <v>11</v>
      </c>
      <c r="F133" s="2636">
        <v>11</v>
      </c>
      <c r="G133" s="2636">
        <v>11</v>
      </c>
      <c r="H133" s="2637">
        <v>11</v>
      </c>
      <c r="I133" s="2638" t="s">
        <v>4280</v>
      </c>
      <c r="J133" s="2645"/>
      <c r="K133" s="2645"/>
      <c r="L133" s="2345"/>
      <c r="M133" s="2345"/>
      <c r="N133" s="2345"/>
      <c r="O133" s="2345"/>
      <c r="P133" s="2345"/>
      <c r="Q133" s="2345"/>
      <c r="R133" s="2345"/>
      <c r="S133" s="2345"/>
      <c r="T133" s="2345"/>
      <c r="U133" s="2345"/>
      <c r="V133" s="2345"/>
      <c r="W133" s="2345"/>
      <c r="X133" s="2345"/>
      <c r="Y133" s="2345"/>
      <c r="Z133" s="2345"/>
      <c r="AA133" s="2345"/>
      <c r="AB133" s="2345"/>
      <c r="AC133" s="2345"/>
      <c r="AD133" s="2345"/>
      <c r="AE133" s="2345"/>
      <c r="AF133" s="2345"/>
      <c r="AG133" s="2345"/>
      <c r="AH133" s="2345"/>
      <c r="AI133" s="2345"/>
      <c r="AJ133" s="2345"/>
      <c r="AK133" s="2345"/>
      <c r="AL133" s="2345"/>
      <c r="AM133" s="2345"/>
      <c r="AN133" s="2345"/>
      <c r="AO133" s="2345"/>
      <c r="AP133" s="2345"/>
      <c r="AQ133" s="2345"/>
      <c r="AR133" s="2345"/>
      <c r="AS133" s="2345"/>
      <c r="AT133" s="2345"/>
      <c r="AU133" s="2345"/>
      <c r="AV133" s="2345"/>
      <c r="AW133" s="2345"/>
      <c r="AX133" s="2345"/>
      <c r="AY133" s="2345"/>
      <c r="AZ133" s="2345"/>
      <c r="BA133" s="2345"/>
      <c r="BB133" s="2345"/>
      <c r="BC133" s="2345"/>
      <c r="BD133" s="197">
        <v>1</v>
      </c>
    </row>
    <row r="134" spans="1:56" ht="21" customHeight="1" thickBot="1">
      <c r="A134" s="2345">
        <v>1</v>
      </c>
      <c r="B134" s="3762"/>
      <c r="C134" s="2643">
        <f ca="1">CELL("largeur",C134)</f>
        <v>13</v>
      </c>
      <c r="D134" s="2643">
        <f t="shared" ref="D134:H134" ca="1" si="8">CELL("largeur",D134)</f>
        <v>21</v>
      </c>
      <c r="E134" s="2643">
        <f t="shared" ca="1" si="8"/>
        <v>13</v>
      </c>
      <c r="F134" s="2643">
        <f t="shared" ca="1" si="8"/>
        <v>13</v>
      </c>
      <c r="G134" s="2643">
        <f t="shared" ca="1" si="8"/>
        <v>13</v>
      </c>
      <c r="H134" s="2644">
        <f t="shared" ca="1" si="8"/>
        <v>13</v>
      </c>
      <c r="I134" s="2638" t="s">
        <v>4283</v>
      </c>
      <c r="J134" s="2645"/>
      <c r="K134" s="2345"/>
      <c r="L134" s="2345"/>
      <c r="M134" s="2345"/>
      <c r="N134" s="2345"/>
      <c r="O134" s="2345"/>
      <c r="P134" s="2345"/>
      <c r="Q134" s="2345"/>
      <c r="R134" s="2345"/>
      <c r="S134" s="2345"/>
      <c r="T134" s="2345"/>
      <c r="U134" s="2345"/>
      <c r="V134" s="2345"/>
      <c r="W134" s="2345"/>
      <c r="X134" s="2345"/>
      <c r="Y134" s="2345"/>
      <c r="Z134" s="2345"/>
      <c r="AA134" s="2345"/>
      <c r="AB134" s="2345"/>
      <c r="AC134" s="2345"/>
      <c r="AD134" s="2345"/>
      <c r="AE134" s="2345"/>
      <c r="AF134" s="2345"/>
      <c r="AG134" s="2345"/>
      <c r="AH134" s="2345"/>
      <c r="AI134" s="2345"/>
      <c r="AJ134" s="2345"/>
      <c r="AK134" s="2345"/>
      <c r="AL134" s="2345"/>
      <c r="AM134" s="2345"/>
      <c r="AN134" s="2345"/>
      <c r="AO134" s="2345"/>
      <c r="AP134" s="2345"/>
      <c r="AQ134" s="2345"/>
      <c r="AR134" s="2345"/>
      <c r="AS134" s="2345"/>
      <c r="AT134" s="2345"/>
      <c r="AU134" s="2345"/>
      <c r="AV134" s="2345"/>
      <c r="AW134" s="2345"/>
      <c r="AX134" s="2345"/>
      <c r="AY134" s="2345"/>
      <c r="AZ134" s="2345"/>
      <c r="BA134" s="2345"/>
      <c r="BB134" s="2345"/>
      <c r="BC134" s="2345"/>
      <c r="BD134" s="197">
        <v>1</v>
      </c>
    </row>
    <row r="135" spans="1:56" ht="21" customHeight="1">
      <c r="A135" s="2345"/>
      <c r="B135" s="2345"/>
      <c r="C135" s="2345"/>
      <c r="D135" s="2345"/>
      <c r="E135" s="2345"/>
      <c r="F135" s="2345"/>
      <c r="G135" s="2345"/>
      <c r="H135" s="2345"/>
      <c r="I135" s="2345"/>
      <c r="J135" s="2345">
        <v>1</v>
      </c>
      <c r="K135" s="2778" t="s">
        <v>4339</v>
      </c>
      <c r="L135" s="2345"/>
      <c r="M135" s="2345"/>
      <c r="N135" s="2345"/>
      <c r="O135" s="2345"/>
      <c r="P135" s="2345"/>
      <c r="Q135" s="2345"/>
      <c r="R135" s="2345"/>
      <c r="S135" s="2345"/>
      <c r="T135" s="2345"/>
      <c r="U135" s="2345"/>
      <c r="V135" s="2345"/>
      <c r="W135" s="2345"/>
      <c r="X135" s="2345"/>
      <c r="Y135" s="2345"/>
      <c r="Z135" s="2345"/>
      <c r="AA135" s="2345"/>
      <c r="AB135" s="2345"/>
      <c r="AC135" s="2345"/>
      <c r="AD135" s="2345"/>
      <c r="AE135" s="2345"/>
      <c r="AF135" s="2345"/>
      <c r="AG135" s="2345"/>
      <c r="AH135" s="2345"/>
      <c r="AI135" s="2345"/>
      <c r="AJ135" s="2345"/>
      <c r="AK135" s="2345"/>
      <c r="AL135" s="2345"/>
      <c r="AM135" s="2345"/>
      <c r="AN135" s="2345"/>
      <c r="AO135" s="2345"/>
      <c r="AP135" s="2345"/>
      <c r="AQ135" s="2345"/>
      <c r="AR135" s="2345"/>
      <c r="AS135" s="2345"/>
      <c r="AT135" s="2345"/>
      <c r="AU135" s="2345"/>
      <c r="AV135" s="2345"/>
      <c r="AW135" s="2345"/>
      <c r="AX135" s="2345"/>
      <c r="AY135" s="2345"/>
      <c r="AZ135" s="2345"/>
      <c r="BA135" s="2345"/>
      <c r="BB135" s="2345"/>
      <c r="BC135" s="2345"/>
      <c r="BD135" s="197">
        <v>1</v>
      </c>
    </row>
    <row r="136" spans="1:56" ht="21" customHeight="1" thickBot="1">
      <c r="A136" s="2345"/>
      <c r="B136" s="2593" t="s">
        <v>4379</v>
      </c>
      <c r="C136" s="2593"/>
      <c r="D136" s="2345"/>
      <c r="E136" s="2345"/>
      <c r="F136" s="2345"/>
      <c r="G136" s="2345"/>
      <c r="H136" s="2345"/>
      <c r="I136" s="2779" t="s">
        <v>4380</v>
      </c>
      <c r="J136" s="2345"/>
      <c r="K136" s="2778" t="s">
        <v>4342</v>
      </c>
      <c r="L136" s="2345"/>
      <c r="M136" s="2345"/>
      <c r="N136" s="2345"/>
      <c r="O136" s="2345"/>
      <c r="P136" s="2345"/>
      <c r="Q136" s="2345"/>
      <c r="R136" s="2345"/>
      <c r="S136" s="2345"/>
      <c r="T136" s="2345"/>
      <c r="U136" s="2345"/>
      <c r="V136" s="2345"/>
      <c r="W136" s="2345"/>
      <c r="X136" s="2345"/>
      <c r="Y136" s="2345"/>
      <c r="Z136" s="2345"/>
      <c r="AA136" s="2345"/>
      <c r="AB136" s="2345"/>
      <c r="AC136" s="2345"/>
      <c r="AD136" s="2345"/>
      <c r="AE136" s="2345"/>
      <c r="AF136" s="2345"/>
      <c r="AG136" s="2345"/>
      <c r="AH136" s="2345"/>
      <c r="AI136" s="2345"/>
      <c r="AJ136" s="2345"/>
      <c r="AK136" s="2345"/>
      <c r="AL136" s="2345"/>
      <c r="AM136" s="2345"/>
      <c r="AN136" s="2345"/>
      <c r="AO136" s="2345"/>
      <c r="AP136" s="2345"/>
      <c r="AQ136" s="2345"/>
      <c r="AR136" s="2345"/>
      <c r="AS136" s="2345"/>
      <c r="AT136" s="2345"/>
      <c r="AU136" s="2345"/>
      <c r="AV136" s="2345"/>
      <c r="AW136" s="2345"/>
      <c r="AX136" s="2345"/>
      <c r="AY136" s="2345"/>
      <c r="AZ136" s="2345"/>
      <c r="BA136" s="2345"/>
      <c r="BB136" s="2345"/>
      <c r="BC136" s="2345"/>
      <c r="BD136" s="197">
        <v>1</v>
      </c>
    </row>
    <row r="137" spans="1:56" ht="21" customHeight="1">
      <c r="A137" s="2345">
        <v>1</v>
      </c>
      <c r="B137" s="3758" t="s">
        <v>4243</v>
      </c>
      <c r="C137" s="3767" t="s">
        <v>4350</v>
      </c>
      <c r="D137" s="3767"/>
      <c r="E137" s="3767"/>
      <c r="F137" s="3767"/>
      <c r="G137" s="2780"/>
      <c r="H137" s="2781" t="str">
        <f>E145</f>
        <v>❻ Foisonnement</v>
      </c>
      <c r="I137" s="2782" t="s">
        <v>4381</v>
      </c>
      <c r="J137" s="2645"/>
      <c r="K137" s="2645"/>
      <c r="L137" s="2708" t="s">
        <v>4262</v>
      </c>
      <c r="M137" s="2345"/>
      <c r="N137" s="2345"/>
      <c r="O137" s="2345"/>
      <c r="P137" s="2345"/>
      <c r="Q137" s="2345"/>
      <c r="R137" s="2345"/>
      <c r="S137" s="2345"/>
      <c r="T137" s="2345"/>
      <c r="U137" s="2345"/>
      <c r="V137" s="2345"/>
      <c r="W137" s="2345"/>
      <c r="X137" s="2345"/>
      <c r="Y137" s="2345"/>
      <c r="Z137" s="2345"/>
      <c r="AA137" s="2345"/>
      <c r="AB137" s="2345"/>
      <c r="AC137" s="2345"/>
      <c r="AD137" s="2345"/>
      <c r="AE137" s="2345"/>
      <c r="AF137" s="2345"/>
      <c r="AG137" s="2345"/>
      <c r="AH137" s="2345"/>
      <c r="AI137" s="2345"/>
      <c r="AJ137" s="2345"/>
      <c r="AK137" s="2345"/>
      <c r="AL137" s="2345"/>
      <c r="AM137" s="2345"/>
      <c r="AN137" s="2345"/>
      <c r="AO137" s="2345"/>
      <c r="AP137" s="2345"/>
      <c r="AQ137" s="2345"/>
      <c r="AR137" s="2345"/>
      <c r="AS137" s="2345"/>
      <c r="AT137" s="2345"/>
      <c r="AU137" s="2345"/>
      <c r="AV137" s="2345"/>
      <c r="AW137" s="2345"/>
      <c r="AX137" s="2345"/>
      <c r="AY137" s="2345"/>
      <c r="AZ137" s="2345"/>
      <c r="BA137" s="2345"/>
      <c r="BB137" s="2345"/>
      <c r="BC137" s="2345"/>
      <c r="BD137" s="197">
        <v>1</v>
      </c>
    </row>
    <row r="138" spans="1:56" ht="21" customHeight="1">
      <c r="A138" s="2345"/>
      <c r="B138" s="3759"/>
      <c r="C138" s="2783"/>
      <c r="D138" s="2783"/>
      <c r="E138" s="2784"/>
      <c r="F138" s="2785" t="s">
        <v>4382</v>
      </c>
      <c r="G138" s="2786" t="str">
        <f>IF(F144=D160,"CRU- Brut ou à cuire","CUIT - Net à servir")</f>
        <v>CUIT - Net à servir</v>
      </c>
      <c r="H138" s="2787"/>
      <c r="I138" s="2788" t="str">
        <f>HYPERLINK("#"&amp;ADDRESS(ROW(G138),COLUMN(G138),4),"◀"&amp;ADDRESS(ROW(G138),COLUMN(G138),4))</f>
        <v>◀G138</v>
      </c>
      <c r="J138" s="2789" t="str">
        <f>G138</f>
        <v>CUIT - Net à servir</v>
      </c>
      <c r="K138" s="2667" t="str">
        <f ca="1">_xlfn.FORMULATEXT(G138)</f>
        <v>=SI(F144=D160;"CRU- Brut ou à cuire";"CUIT - Net à servir")</v>
      </c>
      <c r="L138" s="2345"/>
      <c r="M138" s="2345"/>
      <c r="N138" s="2345"/>
      <c r="O138" s="2345"/>
      <c r="P138" s="2345"/>
      <c r="Q138" s="2345"/>
      <c r="R138" s="2345"/>
      <c r="S138" s="2345"/>
      <c r="T138" s="2345"/>
      <c r="U138" s="2345"/>
      <c r="V138" s="2345"/>
      <c r="W138" s="2345"/>
      <c r="X138" s="2345"/>
      <c r="Y138" s="2345"/>
      <c r="Z138" s="2345"/>
      <c r="AA138" s="2345"/>
      <c r="AB138" s="2345"/>
      <c r="AC138" s="2345"/>
      <c r="AD138" s="2345"/>
      <c r="AE138" s="2345"/>
      <c r="AF138" s="2345"/>
      <c r="AG138" s="2345"/>
      <c r="AH138" s="2345"/>
      <c r="AI138" s="2345"/>
      <c r="AJ138" s="2345"/>
      <c r="AK138" s="2345"/>
      <c r="AL138" s="2345"/>
      <c r="AM138" s="2345"/>
      <c r="AN138" s="2345"/>
      <c r="AO138" s="2345"/>
      <c r="AP138" s="2345"/>
      <c r="AQ138" s="2345"/>
      <c r="AR138" s="2345"/>
      <c r="AS138" s="2345"/>
      <c r="AT138" s="2345"/>
      <c r="AU138" s="2345"/>
      <c r="AV138" s="2345"/>
      <c r="AW138" s="2345"/>
      <c r="AX138" s="2345"/>
      <c r="AY138" s="2345"/>
      <c r="AZ138" s="2345"/>
      <c r="BA138" s="2345"/>
      <c r="BB138" s="2345"/>
      <c r="BC138" s="2345"/>
      <c r="BD138" s="197">
        <v>1</v>
      </c>
    </row>
    <row r="139" spans="1:56" ht="21" customHeight="1">
      <c r="A139" s="2345"/>
      <c r="B139" s="3768">
        <v>3</v>
      </c>
      <c r="C139" s="3770" t="str">
        <f>D141</f>
        <v>Semoule (poids cru)</v>
      </c>
      <c r="D139" s="3770"/>
      <c r="E139" s="3770"/>
      <c r="F139" s="3770"/>
      <c r="G139" s="3770"/>
      <c r="H139" s="3771"/>
      <c r="I139" s="2788" t="str">
        <f>HYPERLINK("#"&amp;ADDRESS(ROW(E140),COLUMN(E140),4),"◀"&amp;ADDRESS(ROW(E140),COLUMN(E140),4))</f>
        <v>◀E140</v>
      </c>
      <c r="J139" s="2790">
        <f>E140</f>
        <v>5</v>
      </c>
      <c r="K139" s="2667" t="str">
        <f ca="1">_xlfn.FORMULATEXT(E140)</f>
        <v>=ENT(E150/E144)</v>
      </c>
      <c r="L139" s="2345"/>
      <c r="M139" s="2345"/>
      <c r="N139" s="2345"/>
      <c r="O139" s="2345"/>
      <c r="P139" s="2345"/>
      <c r="Q139" s="2345"/>
      <c r="R139" s="2345"/>
      <c r="S139" s="2345"/>
      <c r="T139" s="2345"/>
      <c r="U139" s="2345"/>
      <c r="V139" s="2345"/>
      <c r="W139" s="2345"/>
      <c r="X139" s="2345"/>
      <c r="Y139" s="2345"/>
      <c r="Z139" s="2345"/>
      <c r="AA139" s="2345"/>
      <c r="AB139" s="2345"/>
      <c r="AC139" s="2345"/>
      <c r="AD139" s="2345"/>
      <c r="AE139" s="2345"/>
      <c r="AF139" s="2345"/>
      <c r="AG139" s="2345"/>
      <c r="AH139" s="2345"/>
      <c r="AI139" s="2345"/>
      <c r="AJ139" s="2345"/>
      <c r="AK139" s="2345"/>
      <c r="AL139" s="2345"/>
      <c r="AM139" s="2345"/>
      <c r="AN139" s="2345"/>
      <c r="AO139" s="2345"/>
      <c r="AP139" s="2345"/>
      <c r="AQ139" s="2345"/>
      <c r="AR139" s="2345"/>
      <c r="AS139" s="2345"/>
      <c r="AT139" s="2345"/>
      <c r="AU139" s="2345"/>
      <c r="AV139" s="2345"/>
      <c r="AW139" s="2345"/>
      <c r="AX139" s="2345"/>
      <c r="AY139" s="2345"/>
      <c r="AZ139" s="2345"/>
      <c r="BA139" s="2345"/>
      <c r="BB139" s="2345"/>
      <c r="BC139" s="2345"/>
      <c r="BD139" s="197">
        <v>1</v>
      </c>
    </row>
    <row r="140" spans="1:56" ht="21" customHeight="1">
      <c r="A140" s="2345"/>
      <c r="B140" s="3768"/>
      <c r="C140" s="2791"/>
      <c r="D140" s="2792" t="s">
        <v>4352</v>
      </c>
      <c r="E140" s="2793">
        <f>INT(E150/E144)</f>
        <v>5</v>
      </c>
      <c r="F140" s="2794">
        <f>IF(E140=0,0,IF(E151=0,0,E144))</f>
        <v>1</v>
      </c>
      <c r="G140" s="2795" t="str">
        <f>IF(F140*E140=0,"1 de",IF(E150=0,0,IF(E144=0,0,IF(F140*E140=E150,"",IF(H140&gt;0,"Plus 1 de")))))</f>
        <v/>
      </c>
      <c r="H140" s="2796" t="str">
        <f>IF(E144=0,0,IF(F140*E140=E150,"",MOD(E150,E144)))</f>
        <v/>
      </c>
      <c r="I140" s="2788" t="str">
        <f>HYPERLINK("#"&amp;ADDRESS(ROW(F140),COLUMN(F140),4),"◀"&amp;ADDRESS(ROW(F140),COLUMN(F140),4))</f>
        <v>◀F140</v>
      </c>
      <c r="J140" s="2797">
        <f>F140</f>
        <v>1</v>
      </c>
      <c r="K140" s="2667" t="str">
        <f ca="1">_xlfn.FORMULATEXT(F140)</f>
        <v>=SI(E140=0;0;SI(E151=0;0;E144))</v>
      </c>
      <c r="L140" s="2345"/>
      <c r="M140" s="2345"/>
      <c r="N140" s="2345"/>
      <c r="O140" s="2345"/>
      <c r="P140" s="2345"/>
      <c r="Q140" s="2345"/>
      <c r="R140" s="2345"/>
      <c r="S140" s="2345"/>
      <c r="T140" s="2345"/>
      <c r="U140" s="2345"/>
      <c r="V140" s="2345"/>
      <c r="W140" s="2345"/>
      <c r="X140" s="2345"/>
      <c r="Y140" s="2345"/>
      <c r="Z140" s="2345"/>
      <c r="AA140" s="2345"/>
      <c r="AB140" s="2345"/>
      <c r="AC140" s="2345"/>
      <c r="AD140" s="2345"/>
      <c r="AE140" s="2345"/>
      <c r="AF140" s="2345"/>
      <c r="AG140" s="2345"/>
      <c r="AH140" s="2345"/>
      <c r="AI140" s="2345"/>
      <c r="AJ140" s="2345"/>
      <c r="AK140" s="2345"/>
      <c r="AL140" s="2345"/>
      <c r="AM140" s="2345"/>
      <c r="AN140" s="2345"/>
      <c r="AO140" s="2345"/>
      <c r="AP140" s="2345"/>
      <c r="AQ140" s="2345"/>
      <c r="AR140" s="2345"/>
      <c r="AS140" s="2345"/>
      <c r="AT140" s="2345"/>
      <c r="AU140" s="2345"/>
      <c r="AV140" s="2345"/>
      <c r="AW140" s="2345"/>
      <c r="AX140" s="2345"/>
      <c r="AY140" s="2345"/>
      <c r="AZ140" s="2345"/>
      <c r="BA140" s="2345"/>
      <c r="BB140" s="2345"/>
      <c r="BC140" s="2345"/>
      <c r="BD140" s="197">
        <v>1</v>
      </c>
    </row>
    <row r="141" spans="1:56" ht="21" customHeight="1">
      <c r="A141" s="2345"/>
      <c r="B141" s="3768"/>
      <c r="C141" s="2798" t="s">
        <v>4383</v>
      </c>
      <c r="D141" s="2799" t="s">
        <v>4384</v>
      </c>
      <c r="E141" s="2726"/>
      <c r="F141" s="2600"/>
      <c r="G141" s="2600"/>
      <c r="H141" s="2727"/>
      <c r="I141" s="2788" t="str">
        <f>HYPERLINK("#"&amp;ADDRESS(ROW(G140),COLUMN(G140),4),"◀"&amp;ADDRESS(ROW(G140),COLUMN(G140),4))</f>
        <v>◀G140</v>
      </c>
      <c r="J141" s="2800" t="str">
        <f>G140</f>
        <v/>
      </c>
      <c r="K141" s="2667" t="str">
        <f ca="1">_xlfn.FORMULATEXT(G140)</f>
        <v>=SI(F140*E140=0;"1 de";SI(E150=0;0;SI(E144=0;0;SI(F140*E140=E150;"";SI(H140&gt;0;"Plus 1 de")))))</v>
      </c>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5"/>
      <c r="AY141" s="2345"/>
      <c r="AZ141" s="2345"/>
      <c r="BA141" s="2345"/>
      <c r="BB141" s="2345"/>
      <c r="BC141" s="2345"/>
      <c r="BD141" s="197">
        <v>1</v>
      </c>
    </row>
    <row r="142" spans="1:56" ht="21" customHeight="1">
      <c r="A142" s="2345"/>
      <c r="B142" s="3768"/>
      <c r="C142" s="2600"/>
      <c r="D142" s="2600"/>
      <c r="E142" s="2729" t="s">
        <v>4355</v>
      </c>
      <c r="F142" s="3763" t="s">
        <v>4356</v>
      </c>
      <c r="G142" s="3763"/>
      <c r="H142" s="3764"/>
      <c r="I142" s="2788" t="str">
        <f>HYPERLINK("#"&amp;ADDRESS(ROW(H140),COLUMN(H140),4),"◀"&amp;ADDRESS(ROW(H140),COLUMN(H140),4))</f>
        <v>◀H140</v>
      </c>
      <c r="J142" s="2801" t="str">
        <f>H140</f>
        <v/>
      </c>
      <c r="K142" s="2667" t="str">
        <f ca="1">_xlfn.FORMULATEXT(H140)</f>
        <v>=SI(E144=0;0;SI(F140*E140=E150;"";MOD(E150;E144)))</v>
      </c>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5"/>
      <c r="AY142" s="2345"/>
      <c r="AZ142" s="2345"/>
      <c r="BA142" s="2345"/>
      <c r="BB142" s="2345"/>
      <c r="BC142" s="2345"/>
      <c r="BD142" s="197">
        <v>1</v>
      </c>
    </row>
    <row r="143" spans="1:56" ht="21" customHeight="1">
      <c r="A143" s="2345"/>
      <c r="B143" s="3768"/>
      <c r="C143" s="2600"/>
      <c r="D143" s="2731"/>
      <c r="E143" s="2732"/>
      <c r="F143" s="2733" t="s">
        <v>4357</v>
      </c>
      <c r="G143" s="2731"/>
      <c r="H143" s="2727"/>
      <c r="I143" s="2788"/>
      <c r="J143" s="2802"/>
      <c r="K143" s="2600"/>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5"/>
      <c r="AY143" s="2345"/>
      <c r="AZ143" s="2345"/>
      <c r="BA143" s="2345"/>
      <c r="BB143" s="2345"/>
      <c r="BC143" s="2345"/>
      <c r="BD143" s="197">
        <v>1</v>
      </c>
    </row>
    <row r="144" spans="1:56" ht="21" customHeight="1">
      <c r="A144" s="2345"/>
      <c r="B144" s="3768"/>
      <c r="C144" s="2735"/>
      <c r="D144" s="2736" t="s">
        <v>4358</v>
      </c>
      <c r="E144" s="2803">
        <v>1</v>
      </c>
      <c r="F144" s="2772" t="s">
        <v>4348</v>
      </c>
      <c r="G144" s="2739">
        <f>IF(F144=D160,E144*F145,IF(F144=D161,E144/F145))</f>
        <v>0.5</v>
      </c>
      <c r="H144" s="2740" t="str">
        <f>H147</f>
        <v>❹ Kg cru</v>
      </c>
      <c r="I144" s="2804" t="str">
        <f>HYPERLINK("#"&amp;ADDRESS(ROW(G146),COLUMN(G146),4),"◀"&amp;ADDRESS(ROW(G146),COLUMN(G146),4))</f>
        <v>◀G146</v>
      </c>
      <c r="J144" s="2702">
        <f>G144</f>
        <v>0.5</v>
      </c>
      <c r="K144" s="2667" t="str">
        <f ca="1">_xlfn.FORMULATEXT(G144)</f>
        <v>=SI(F144=D160;E144*F145;SI(F144=D161;E144/F145))</v>
      </c>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5"/>
      <c r="AY144" s="2345"/>
      <c r="AZ144" s="2345"/>
      <c r="BA144" s="2345"/>
      <c r="BB144" s="2345"/>
      <c r="BC144" s="2345"/>
      <c r="BD144" s="197">
        <v>1</v>
      </c>
    </row>
    <row r="145" spans="1:56" ht="21" customHeight="1">
      <c r="A145" s="2345"/>
      <c r="B145" s="3768"/>
      <c r="C145" s="2600"/>
      <c r="D145" s="2645"/>
      <c r="E145" s="2805" t="s">
        <v>4372</v>
      </c>
      <c r="F145" s="2806">
        <v>2</v>
      </c>
      <c r="G145" s="2807" t="str">
        <f>IF(F144=D160,"cru X par","cuit / par")</f>
        <v>cuit / par</v>
      </c>
      <c r="H145" s="2808">
        <f>F145</f>
        <v>2</v>
      </c>
      <c r="I145" s="2788" t="str">
        <f>HYPERLINK("#"&amp;ADDRESS(ROW(G145),COLUMN(G145),4),"◀"&amp;ADDRESS(ROW(G145),COLUMN(G145),4))</f>
        <v>◀G145</v>
      </c>
      <c r="J145" s="2809" t="str">
        <f>G145</f>
        <v>cuit / par</v>
      </c>
      <c r="K145" s="2667" t="str">
        <f ca="1">_xlfn.FORMULATEXT(G145)</f>
        <v>=SI(F144=D160;"cru X par";"cuit / par")</v>
      </c>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5"/>
      <c r="AY145" s="2345"/>
      <c r="AZ145" s="2345"/>
      <c r="BA145" s="2345"/>
      <c r="BB145" s="2345"/>
      <c r="BC145" s="2345"/>
      <c r="BD145" s="197">
        <v>1</v>
      </c>
    </row>
    <row r="146" spans="1:56" ht="21" customHeight="1">
      <c r="A146" s="2345"/>
      <c r="B146" s="3768"/>
      <c r="C146" s="2600"/>
      <c r="D146" s="2600"/>
      <c r="E146" s="2600"/>
      <c r="F146" s="2600"/>
      <c r="G146" s="2600"/>
      <c r="H146" s="2727"/>
      <c r="I146" s="2788"/>
      <c r="J146" s="2802"/>
      <c r="K146" s="2600"/>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5"/>
      <c r="AY146" s="2345"/>
      <c r="AZ146" s="2345"/>
      <c r="BA146" s="2345"/>
      <c r="BB146" s="2345"/>
      <c r="BC146" s="2345"/>
      <c r="BD146" s="197">
        <v>1</v>
      </c>
    </row>
    <row r="147" spans="1:56" ht="21" customHeight="1">
      <c r="A147" s="2345"/>
      <c r="B147" s="3768"/>
      <c r="C147" s="2600"/>
      <c r="D147" s="2744" t="s">
        <v>4359</v>
      </c>
      <c r="E147" s="2810">
        <v>0.05</v>
      </c>
      <c r="F147" s="2746" t="str">
        <f>F144</f>
        <v>❺ Kg cuit</v>
      </c>
      <c r="G147" s="2739">
        <f>IF(F144=D160,E147*F145,IF(F144=D161,E147/F145))</f>
        <v>2.5000000000000001E-2</v>
      </c>
      <c r="H147" s="2747" t="str">
        <f>IF(F147=D160,D161,D160)</f>
        <v>❹ Kg cru</v>
      </c>
      <c r="I147" s="2788" t="str">
        <f>HYPERLINK("#"&amp;ADDRESS(ROW(G147),COLUMN(G147),4),"◀"&amp;ADDRESS(ROW(G147),COLUMN(G147),4))</f>
        <v>◀G147</v>
      </c>
      <c r="J147" s="2702">
        <f>G147</f>
        <v>2.5000000000000001E-2</v>
      </c>
      <c r="K147" s="2811" t="str">
        <f ca="1">_xlfn.FORMULATEXT(G147)</f>
        <v>=SI(F144=D160;E147*F145;SI(F144=D161;E147/F145))</v>
      </c>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5"/>
      <c r="AY147" s="2345"/>
      <c r="AZ147" s="2345"/>
      <c r="BA147" s="2345"/>
      <c r="BB147" s="2345"/>
      <c r="BC147" s="2345"/>
      <c r="BD147" s="197">
        <v>1</v>
      </c>
    </row>
    <row r="148" spans="1:56" ht="21" customHeight="1">
      <c r="A148" s="2345"/>
      <c r="B148" s="3768"/>
      <c r="C148" s="2600"/>
      <c r="D148" s="2748" t="s">
        <v>4360</v>
      </c>
      <c r="E148" s="2812">
        <v>100</v>
      </c>
      <c r="F148" s="2813" t="s">
        <v>4361</v>
      </c>
      <c r="G148" s="2600"/>
      <c r="H148" s="2751"/>
      <c r="I148" s="2788" t="str">
        <f>HYPERLINK("#"&amp;ADDRESS(ROW(H147),COLUMN(H147),4),"◀"&amp;ADDRESS(ROW(H147),COLUMN(H147),4))</f>
        <v>◀H147</v>
      </c>
      <c r="J148" s="2814" t="str">
        <f>H147</f>
        <v>❹ Kg cru</v>
      </c>
      <c r="K148" s="2667" t="str">
        <f ca="1">_xlfn.FORMULATEXT(H147)</f>
        <v>=SI(F147=D160;D161;D160)</v>
      </c>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5"/>
      <c r="AY148" s="2345"/>
      <c r="AZ148" s="2345"/>
      <c r="BA148" s="2345"/>
      <c r="BB148" s="2345"/>
      <c r="BC148" s="2345"/>
      <c r="BD148" s="197">
        <v>1</v>
      </c>
    </row>
    <row r="149" spans="1:56" ht="21" customHeight="1">
      <c r="A149" s="2345"/>
      <c r="B149" s="3768"/>
      <c r="C149" s="2600"/>
      <c r="D149" s="2600"/>
      <c r="E149" s="2600"/>
      <c r="F149" s="2600"/>
      <c r="G149" s="2600"/>
      <c r="H149" s="2727"/>
      <c r="I149" s="2788"/>
      <c r="J149" s="2802"/>
      <c r="K149" s="2600"/>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5"/>
      <c r="AY149" s="2345"/>
      <c r="AZ149" s="2345"/>
      <c r="BA149" s="2345"/>
      <c r="BB149" s="2345"/>
      <c r="BC149" s="2345"/>
      <c r="BD149" s="197">
        <v>1</v>
      </c>
    </row>
    <row r="150" spans="1:56" ht="21" customHeight="1">
      <c r="A150" s="2345"/>
      <c r="B150" s="3768"/>
      <c r="C150" s="2600"/>
      <c r="D150" s="2752" t="s">
        <v>4362</v>
      </c>
      <c r="E150" s="2753">
        <f>IF(E144=0,0,E147*E148)</f>
        <v>5</v>
      </c>
      <c r="F150" s="2754" t="str">
        <f>F144</f>
        <v>❺ Kg cuit</v>
      </c>
      <c r="G150" s="2755">
        <f>IF(E144=0,0,G147*E148)</f>
        <v>2.5</v>
      </c>
      <c r="H150" s="2756" t="str">
        <f>H147</f>
        <v>❹ Kg cru</v>
      </c>
      <c r="I150" s="2788" t="str">
        <f>HYPERLINK("#"&amp;ADDRESS(ROW(E150),COLUMN(E150),4),"◀"&amp;ADDRESS(ROW(E150),COLUMN(E150),4))</f>
        <v>◀E150</v>
      </c>
      <c r="J150" s="2753">
        <f>E150</f>
        <v>5</v>
      </c>
      <c r="K150" s="2667" t="str">
        <f ca="1">_xlfn.FORMULATEXT(E150)</f>
        <v>=SI(E144=0;0;E147*E148)</v>
      </c>
      <c r="L150" s="2345"/>
      <c r="M150" s="2815" t="str">
        <f>ADDRESS(ROW(G150),COLUMN(G150),4)</f>
        <v>G150</v>
      </c>
      <c r="N150" s="2667" t="str">
        <f ca="1">_xlfn.FORMULATEXT(G150)</f>
        <v>=SI(E144=0;0;G147*E148)</v>
      </c>
      <c r="O150" s="2345"/>
      <c r="P150" s="2345"/>
      <c r="Q150" s="2345"/>
      <c r="R150" s="2345"/>
      <c r="S150" s="2345"/>
      <c r="T150" s="2345"/>
      <c r="U150" s="2345"/>
      <c r="V150" s="2345"/>
      <c r="W150" s="2345"/>
      <c r="X150" s="2345"/>
      <c r="Y150" s="2345"/>
      <c r="Z150" s="2345"/>
      <c r="AA150" s="2345"/>
      <c r="AB150" s="2345"/>
      <c r="AC150" s="2345"/>
      <c r="AD150" s="2345"/>
      <c r="AE150" s="2345"/>
      <c r="AF150" s="2345"/>
      <c r="AG150" s="2345"/>
      <c r="AH150" s="2345"/>
      <c r="AI150" s="2345"/>
      <c r="AJ150" s="2345"/>
      <c r="AK150" s="2345"/>
      <c r="AL150" s="2345"/>
      <c r="AM150" s="2345"/>
      <c r="AN150" s="2345"/>
      <c r="AO150" s="2345"/>
      <c r="AP150" s="2345"/>
      <c r="AQ150" s="2345"/>
      <c r="AR150" s="2345"/>
      <c r="AS150" s="2345"/>
      <c r="AT150" s="2345"/>
      <c r="AU150" s="2345"/>
      <c r="AV150" s="2345"/>
      <c r="AW150" s="2345"/>
      <c r="AX150" s="2345"/>
      <c r="AY150" s="2345"/>
      <c r="AZ150" s="2345"/>
      <c r="BA150" s="2345"/>
      <c r="BB150" s="2345"/>
      <c r="BC150" s="2345"/>
      <c r="BD150" s="197">
        <v>1</v>
      </c>
    </row>
    <row r="151" spans="1:56" ht="21" customHeight="1">
      <c r="A151" s="2345"/>
      <c r="B151" s="3768"/>
      <c r="C151" s="2600"/>
      <c r="D151" s="2757" t="s">
        <v>4363</v>
      </c>
      <c r="E151" s="2758">
        <f>IF(E144=0,0,IF(MOD(E150,E144)&gt;MOD(E150,E144)/2,INT(E150/E144)+1,INT(E150/E144)))</f>
        <v>5</v>
      </c>
      <c r="F151" s="2761" t="s">
        <v>4364</v>
      </c>
      <c r="G151" s="2760">
        <f>IF(ISBLANK(E147),0,E144/E147)</f>
        <v>20</v>
      </c>
      <c r="H151" s="2727"/>
      <c r="I151" s="2788" t="str">
        <f>HYPERLINK("#"&amp;ADDRESS(ROW(E151),COLUMN(E151),4),"◀"&amp;ADDRESS(ROW(E151),COLUMN(E151),4))</f>
        <v>◀E151</v>
      </c>
      <c r="J151" s="2758">
        <f>E151</f>
        <v>5</v>
      </c>
      <c r="K151" s="2667" t="str">
        <f ca="1">_xlfn.FORMULATEXT(E151)</f>
        <v>=SI(E144=0;0;SI(MOD(E150;E144)&gt;MOD(E150;E144)/2;ENT(E150/E144)+1;ENT(E150/E144)))</v>
      </c>
      <c r="L151" s="2345"/>
      <c r="M151" s="2345"/>
      <c r="N151" s="2345"/>
      <c r="O151" s="2345"/>
      <c r="P151" s="2345"/>
      <c r="Q151" s="2599"/>
      <c r="R151" s="2599"/>
      <c r="S151" s="2599"/>
      <c r="T151" s="2599"/>
      <c r="U151" s="2345"/>
      <c r="V151" s="2345"/>
      <c r="W151" s="2345"/>
      <c r="X151" s="2345"/>
      <c r="Y151" s="2345"/>
      <c r="Z151" s="2345"/>
      <c r="AA151" s="2345"/>
      <c r="AB151" s="2345"/>
      <c r="AC151" s="2345"/>
      <c r="AD151" s="2345"/>
      <c r="AE151" s="2345"/>
      <c r="AF151" s="2345"/>
      <c r="AG151" s="2345"/>
      <c r="AH151" s="2345"/>
      <c r="AI151" s="2345"/>
      <c r="AJ151" s="2345"/>
      <c r="AK151" s="2345"/>
      <c r="AL151" s="2345"/>
      <c r="AM151" s="2345"/>
      <c r="AN151" s="2345"/>
      <c r="AO151" s="2345"/>
      <c r="AP151" s="2345"/>
      <c r="AQ151" s="2345"/>
      <c r="AR151" s="2345"/>
      <c r="AS151" s="2345"/>
      <c r="AT151" s="2345"/>
      <c r="AU151" s="2345"/>
      <c r="AV151" s="2345"/>
      <c r="AW151" s="2345"/>
      <c r="AX151" s="2345"/>
      <c r="AY151" s="2345"/>
      <c r="AZ151" s="2345"/>
      <c r="BA151" s="2345"/>
      <c r="BB151" s="2345"/>
      <c r="BC151" s="2345"/>
      <c r="BD151" s="197">
        <v>1</v>
      </c>
    </row>
    <row r="152" spans="1:56" ht="21" customHeight="1">
      <c r="A152" s="2345"/>
      <c r="B152" s="3768"/>
      <c r="C152" s="2600"/>
      <c r="D152" s="2757"/>
      <c r="E152" s="2758"/>
      <c r="F152" s="2761"/>
      <c r="G152" s="2760"/>
      <c r="H152" s="2727"/>
      <c r="I152" s="2788" t="str">
        <f>HYPERLINK("#"&amp;ADDRESS(ROW(G151),COLUMN(G151),4),"◀"&amp;ADDRESS(ROW(G151),COLUMN(G151),4))</f>
        <v>◀G151</v>
      </c>
      <c r="J152" s="2760">
        <f>G151</f>
        <v>20</v>
      </c>
      <c r="K152" s="2667" t="str">
        <f ca="1">_xlfn.FORMULATEXT(G151)</f>
        <v>=SI(ESTVIDE(E147);0;E144/E147)</v>
      </c>
      <c r="L152" s="2345"/>
      <c r="M152" s="2345"/>
      <c r="N152" s="2345"/>
      <c r="O152" s="2345"/>
      <c r="P152" s="2345"/>
      <c r="Q152" s="2599"/>
      <c r="R152" s="2599"/>
      <c r="S152" s="2599"/>
      <c r="T152" s="2599"/>
      <c r="U152" s="2345"/>
      <c r="V152" s="2345"/>
      <c r="W152" s="2345"/>
      <c r="X152" s="2345"/>
      <c r="Y152" s="2345"/>
      <c r="Z152" s="2345"/>
      <c r="AA152" s="2345"/>
      <c r="AB152" s="2345"/>
      <c r="AC152" s="2345"/>
      <c r="AD152" s="2345"/>
      <c r="AE152" s="2345"/>
      <c r="AF152" s="2345"/>
      <c r="AG152" s="2345"/>
      <c r="AH152" s="2345"/>
      <c r="AI152" s="2345"/>
      <c r="AJ152" s="2345"/>
      <c r="AK152" s="2345"/>
      <c r="AL152" s="2345"/>
      <c r="AM152" s="2345"/>
      <c r="AN152" s="2345"/>
      <c r="AO152" s="2345"/>
      <c r="AP152" s="2345"/>
      <c r="AQ152" s="2345"/>
      <c r="AR152" s="2345"/>
      <c r="AS152" s="2345"/>
      <c r="AT152" s="2345"/>
      <c r="AU152" s="2345"/>
      <c r="AV152" s="2345"/>
      <c r="AW152" s="2345"/>
      <c r="AX152" s="2345"/>
      <c r="AY152" s="2345"/>
      <c r="AZ152" s="2345"/>
      <c r="BA152" s="2345"/>
      <c r="BB152" s="2345"/>
      <c r="BC152" s="2345"/>
      <c r="BD152" s="197">
        <v>1</v>
      </c>
    </row>
    <row r="153" spans="1:56" ht="21" customHeight="1">
      <c r="A153" s="2345"/>
      <c r="B153" s="3768"/>
      <c r="C153" s="3752" t="s">
        <v>4365</v>
      </c>
      <c r="D153" s="3752"/>
      <c r="E153" s="3752"/>
      <c r="F153" s="3752"/>
      <c r="G153" s="3752"/>
      <c r="H153" s="3753"/>
      <c r="I153" s="2345"/>
      <c r="J153" s="2345"/>
      <c r="K153" s="2345"/>
      <c r="L153" s="2345"/>
      <c r="M153" s="2345"/>
      <c r="N153" s="2345"/>
      <c r="O153" s="2345"/>
      <c r="P153" s="2345"/>
      <c r="Q153" s="2599"/>
      <c r="R153" s="2599"/>
      <c r="S153" s="2599"/>
      <c r="T153" s="2599"/>
      <c r="U153" s="2345"/>
      <c r="V153" s="2345"/>
      <c r="W153" s="2345"/>
      <c r="X153" s="2345"/>
      <c r="Y153" s="2345"/>
      <c r="Z153" s="2345"/>
      <c r="AA153" s="2345"/>
      <c r="AB153" s="2345"/>
      <c r="AC153" s="2345"/>
      <c r="AD153" s="2345"/>
      <c r="AE153" s="2345"/>
      <c r="AF153" s="2345"/>
      <c r="AG153" s="2345"/>
      <c r="AH153" s="2345"/>
      <c r="AI153" s="2345"/>
      <c r="AJ153" s="2345"/>
      <c r="AK153" s="2345"/>
      <c r="AL153" s="2345"/>
      <c r="AM153" s="2345"/>
      <c r="AN153" s="2345"/>
      <c r="AO153" s="2345"/>
      <c r="AP153" s="2345"/>
      <c r="AQ153" s="2345"/>
      <c r="AR153" s="2345"/>
      <c r="AS153" s="2345"/>
      <c r="AT153" s="2345"/>
      <c r="AU153" s="2345"/>
      <c r="AV153" s="2345"/>
      <c r="AW153" s="2345"/>
      <c r="AX153" s="2345"/>
      <c r="AY153" s="2345"/>
      <c r="AZ153" s="2345"/>
      <c r="BA153" s="2345"/>
      <c r="BB153" s="2345"/>
      <c r="BC153" s="2345"/>
      <c r="BD153" s="197">
        <v>1</v>
      </c>
    </row>
    <row r="154" spans="1:56" ht="21" customHeight="1">
      <c r="A154" s="2345"/>
      <c r="B154" s="3768"/>
      <c r="C154" s="3752"/>
      <c r="D154" s="3752"/>
      <c r="E154" s="3752"/>
      <c r="F154" s="3752"/>
      <c r="G154" s="3752"/>
      <c r="H154" s="3753"/>
      <c r="I154" s="2345"/>
      <c r="J154" s="2345"/>
      <c r="K154" s="2345"/>
      <c r="L154" s="2345"/>
      <c r="M154" s="2345"/>
      <c r="N154" s="2345"/>
      <c r="O154" s="2345"/>
      <c r="P154" s="2345"/>
      <c r="Q154" s="2599"/>
      <c r="R154" s="2599"/>
      <c r="S154" s="2599"/>
      <c r="T154" s="2599"/>
      <c r="U154" s="2345"/>
      <c r="V154" s="2345"/>
      <c r="W154" s="2345"/>
      <c r="X154" s="2345"/>
      <c r="Y154" s="2345"/>
      <c r="Z154" s="2345"/>
      <c r="AA154" s="2345"/>
      <c r="AB154" s="2345"/>
      <c r="AC154" s="2345"/>
      <c r="AD154" s="2345"/>
      <c r="AE154" s="2345"/>
      <c r="AF154" s="2345"/>
      <c r="AG154" s="2345"/>
      <c r="AH154" s="2345"/>
      <c r="AI154" s="2345"/>
      <c r="AJ154" s="2345"/>
      <c r="AK154" s="2345"/>
      <c r="AL154" s="2345"/>
      <c r="AM154" s="2345"/>
      <c r="AN154" s="2345"/>
      <c r="AO154" s="2345"/>
      <c r="AP154" s="2345"/>
      <c r="AQ154" s="2345"/>
      <c r="AR154" s="2345"/>
      <c r="AS154" s="2345"/>
      <c r="AT154" s="2345"/>
      <c r="AU154" s="2345"/>
      <c r="AV154" s="2345"/>
      <c r="AW154" s="2345"/>
      <c r="AX154" s="2345"/>
      <c r="AY154" s="2345"/>
      <c r="AZ154" s="2345"/>
      <c r="BA154" s="2345"/>
      <c r="BB154" s="2345"/>
      <c r="BC154" s="2345"/>
      <c r="BD154" s="197">
        <v>1</v>
      </c>
    </row>
    <row r="155" spans="1:56" ht="21" customHeight="1">
      <c r="A155" s="2345"/>
      <c r="B155" s="3768"/>
      <c r="C155" s="2762" t="s">
        <v>4366</v>
      </c>
      <c r="D155" s="2763"/>
      <c r="E155" s="2763"/>
      <c r="F155" s="2763"/>
      <c r="G155" s="2763"/>
      <c r="H155" s="2764"/>
      <c r="I155" s="2345"/>
      <c r="J155" s="2345"/>
      <c r="K155" s="2345"/>
      <c r="L155" s="2345"/>
      <c r="M155" s="2345"/>
      <c r="N155" s="2345"/>
      <c r="O155" s="2345"/>
      <c r="P155" s="2345"/>
      <c r="Q155" s="2599"/>
      <c r="R155" s="2599"/>
      <c r="S155" s="2599"/>
      <c r="T155" s="2599"/>
      <c r="U155" s="2345"/>
      <c r="V155" s="2345"/>
      <c r="W155" s="2345"/>
      <c r="X155" s="2345"/>
      <c r="Y155" s="2345"/>
      <c r="Z155" s="2345"/>
      <c r="AA155" s="2345"/>
      <c r="AB155" s="2345"/>
      <c r="AC155" s="2345"/>
      <c r="AD155" s="2345"/>
      <c r="AE155" s="2345"/>
      <c r="AF155" s="2345"/>
      <c r="AG155" s="2345"/>
      <c r="AH155" s="2345"/>
      <c r="AI155" s="2345"/>
      <c r="AJ155" s="2345"/>
      <c r="AK155" s="2345"/>
      <c r="AL155" s="2345"/>
      <c r="AM155" s="2345"/>
      <c r="AN155" s="2345"/>
      <c r="AO155" s="2345"/>
      <c r="AP155" s="2345"/>
      <c r="AQ155" s="2345"/>
      <c r="AR155" s="2345"/>
      <c r="AS155" s="2345"/>
      <c r="AT155" s="2345"/>
      <c r="AU155" s="2345"/>
      <c r="AV155" s="2345"/>
      <c r="AW155" s="2345"/>
      <c r="AX155" s="2345"/>
      <c r="AY155" s="2345"/>
      <c r="AZ155" s="2345"/>
      <c r="BA155" s="2345"/>
      <c r="BB155" s="2345"/>
      <c r="BC155" s="2345"/>
      <c r="BD155" s="197">
        <v>1</v>
      </c>
    </row>
    <row r="156" spans="1:56" ht="21" customHeight="1">
      <c r="A156" s="2345"/>
      <c r="B156" s="3768"/>
      <c r="C156" s="3772" t="s">
        <v>4367</v>
      </c>
      <c r="D156" s="3772"/>
      <c r="E156" s="3772"/>
      <c r="F156" s="3772"/>
      <c r="G156" s="3772"/>
      <c r="H156" s="3773"/>
      <c r="I156" s="2345"/>
      <c r="J156" s="2345"/>
      <c r="K156" s="2345"/>
      <c r="L156" s="2345"/>
      <c r="M156" s="2345"/>
      <c r="N156" s="2345"/>
      <c r="O156" s="2345"/>
      <c r="Q156" s="2345"/>
      <c r="R156" s="2345"/>
      <c r="S156" s="2345"/>
      <c r="T156" s="2345"/>
      <c r="U156" s="2345"/>
      <c r="V156" s="2345"/>
      <c r="W156" s="2345"/>
      <c r="X156" s="2345"/>
      <c r="Y156" s="2345"/>
      <c r="Z156" s="2345"/>
      <c r="AA156" s="2345"/>
      <c r="AB156" s="2345"/>
      <c r="AC156" s="2345"/>
      <c r="AD156" s="2345"/>
      <c r="AE156" s="2345"/>
      <c r="AF156" s="2345"/>
      <c r="AG156" s="2345"/>
      <c r="AH156" s="2345"/>
      <c r="AI156" s="2345"/>
      <c r="AJ156" s="2345"/>
      <c r="AK156" s="2345"/>
      <c r="AL156" s="2345"/>
      <c r="AM156" s="2345"/>
      <c r="AN156" s="2345"/>
      <c r="AO156" s="2345"/>
      <c r="AP156" s="2345"/>
      <c r="AQ156" s="2345"/>
      <c r="AR156" s="2345"/>
      <c r="AS156" s="2345"/>
      <c r="AT156" s="2345"/>
      <c r="AU156" s="2345"/>
      <c r="AV156" s="2345"/>
      <c r="AW156" s="2345"/>
      <c r="AX156" s="2345"/>
      <c r="AY156" s="2345"/>
      <c r="AZ156" s="2345"/>
      <c r="BA156" s="2345"/>
      <c r="BB156" s="2345"/>
      <c r="BC156" s="2345"/>
      <c r="BD156" s="197">
        <v>1</v>
      </c>
    </row>
    <row r="157" spans="1:56" ht="21" customHeight="1">
      <c r="A157" s="2345"/>
      <c r="B157" s="3768"/>
      <c r="C157" s="2765" t="s">
        <v>4368</v>
      </c>
      <c r="D157" s="2600"/>
      <c r="E157" s="2600"/>
      <c r="F157" s="2769" t="s">
        <v>4372</v>
      </c>
      <c r="G157" s="2600"/>
      <c r="H157" s="2727"/>
      <c r="I157" s="2345"/>
      <c r="J157" s="2345"/>
      <c r="K157" s="2345"/>
      <c r="L157" s="2345"/>
      <c r="M157" s="2345"/>
      <c r="N157" s="2345"/>
      <c r="O157" s="2345"/>
      <c r="P157" s="2345"/>
      <c r="Q157" s="2345"/>
      <c r="R157" s="2345"/>
      <c r="S157" s="2345"/>
      <c r="T157" s="2345"/>
      <c r="U157" s="2345"/>
      <c r="V157" s="2345"/>
      <c r="W157" s="2345"/>
      <c r="X157" s="2345"/>
      <c r="Y157" s="2345"/>
      <c r="Z157" s="2345"/>
      <c r="AA157" s="2345"/>
      <c r="AB157" s="2345"/>
      <c r="AC157" s="2345"/>
      <c r="AD157" s="2345"/>
      <c r="AE157" s="2345"/>
      <c r="AF157" s="2345"/>
      <c r="AG157" s="2345"/>
      <c r="AH157" s="2345"/>
      <c r="AI157" s="2345"/>
      <c r="AJ157" s="2345"/>
      <c r="AK157" s="2345"/>
      <c r="AL157" s="2345"/>
      <c r="AM157" s="2345"/>
      <c r="AN157" s="2345"/>
      <c r="AO157" s="2345"/>
      <c r="AP157" s="2345"/>
      <c r="AQ157" s="2345"/>
      <c r="AR157" s="2345"/>
      <c r="AS157" s="2345"/>
      <c r="AT157" s="2345"/>
      <c r="AU157" s="2345"/>
      <c r="AV157" s="2345"/>
      <c r="AW157" s="2345"/>
      <c r="AX157" s="2345"/>
      <c r="AY157" s="2345"/>
      <c r="AZ157" s="2345"/>
      <c r="BA157" s="2345"/>
      <c r="BB157" s="2345"/>
      <c r="BC157" s="2345"/>
      <c r="BD157" s="197">
        <v>1</v>
      </c>
    </row>
    <row r="158" spans="1:56" ht="21" customHeight="1">
      <c r="A158" s="2345"/>
      <c r="B158" s="3768"/>
      <c r="C158" s="2766" t="s">
        <v>4355</v>
      </c>
      <c r="D158" s="2600"/>
      <c r="E158" s="2600"/>
      <c r="F158" s="2770" t="s">
        <v>4373</v>
      </c>
      <c r="G158" s="2600"/>
      <c r="H158" s="2727"/>
      <c r="I158" s="2345"/>
      <c r="J158" s="2345"/>
      <c r="K158" s="2345"/>
      <c r="L158" s="2345"/>
      <c r="M158" s="2345"/>
      <c r="N158" s="2345"/>
      <c r="O158" s="2345"/>
      <c r="P158" s="2345"/>
      <c r="Q158" s="2345"/>
      <c r="R158" s="2345"/>
      <c r="S158" s="2345"/>
      <c r="T158" s="2345"/>
      <c r="U158" s="2345"/>
      <c r="V158" s="2345"/>
      <c r="W158" s="2345"/>
      <c r="X158" s="2345"/>
      <c r="Y158" s="2345"/>
      <c r="Z158" s="2345"/>
      <c r="AA158" s="2345"/>
      <c r="AB158" s="2345"/>
      <c r="AC158" s="2345"/>
      <c r="AD158" s="2345"/>
      <c r="AE158" s="2345"/>
      <c r="AF158" s="2345"/>
      <c r="AG158" s="2345"/>
      <c r="AH158" s="2345"/>
      <c r="AI158" s="2345"/>
      <c r="AJ158" s="2345"/>
      <c r="AK158" s="2345"/>
      <c r="AL158" s="2345"/>
      <c r="AM158" s="2345"/>
      <c r="AN158" s="2345"/>
      <c r="AO158" s="2345"/>
      <c r="AP158" s="2345"/>
      <c r="AQ158" s="2345"/>
      <c r="AR158" s="2345"/>
      <c r="AS158" s="2345"/>
      <c r="AT158" s="2345"/>
      <c r="AU158" s="2345"/>
      <c r="AV158" s="2345"/>
      <c r="AW158" s="2345"/>
      <c r="AX158" s="2345"/>
      <c r="AY158" s="2345"/>
      <c r="AZ158" s="2345"/>
      <c r="BA158" s="2345"/>
      <c r="BB158" s="2345"/>
      <c r="BC158" s="2345"/>
      <c r="BD158" s="197">
        <v>1</v>
      </c>
    </row>
    <row r="159" spans="1:56" ht="21" customHeight="1">
      <c r="A159" s="2345"/>
      <c r="B159" s="3768"/>
      <c r="C159" s="2768" t="s">
        <v>4371</v>
      </c>
      <c r="D159" s="2600"/>
      <c r="E159" s="2600"/>
      <c r="F159" s="2773" t="s">
        <v>4374</v>
      </c>
      <c r="G159" s="2600"/>
      <c r="H159" s="2727"/>
      <c r="I159" s="2345"/>
      <c r="J159" s="2345"/>
      <c r="K159" s="2345"/>
      <c r="L159" s="2345"/>
      <c r="M159" s="2345"/>
      <c r="N159" s="2345"/>
      <c r="O159" s="2345"/>
      <c r="P159" s="2345"/>
      <c r="Q159" s="2345"/>
      <c r="R159" s="2345"/>
      <c r="S159" s="2345"/>
      <c r="T159" s="2345"/>
      <c r="U159" s="2345"/>
      <c r="V159" s="2345"/>
      <c r="W159" s="2345"/>
      <c r="X159" s="2345"/>
      <c r="Y159" s="2345"/>
      <c r="Z159" s="2345"/>
      <c r="AA159" s="2345"/>
      <c r="AB159" s="2345"/>
      <c r="AC159" s="2345"/>
      <c r="AD159" s="2345"/>
      <c r="AE159" s="2345"/>
      <c r="AF159" s="2345"/>
      <c r="AG159" s="2345"/>
      <c r="AH159" s="2345"/>
      <c r="AI159" s="2345"/>
      <c r="AJ159" s="2345"/>
      <c r="AK159" s="2345"/>
      <c r="AL159" s="2345"/>
      <c r="AM159" s="2345"/>
      <c r="AN159" s="2345"/>
      <c r="AO159" s="2345"/>
      <c r="AP159" s="2345"/>
      <c r="AQ159" s="2345"/>
      <c r="AR159" s="2345"/>
      <c r="AS159" s="2345"/>
      <c r="AT159" s="2345"/>
      <c r="AU159" s="2345"/>
      <c r="AV159" s="2345"/>
      <c r="AW159" s="2345"/>
      <c r="AX159" s="2345"/>
      <c r="AY159" s="2345"/>
      <c r="AZ159" s="2345"/>
      <c r="BA159" s="2345"/>
      <c r="BB159" s="2345"/>
      <c r="BC159" s="2345"/>
      <c r="BD159" s="197">
        <v>1</v>
      </c>
    </row>
    <row r="160" spans="1:56" ht="21" customHeight="1">
      <c r="A160" s="2345"/>
      <c r="B160" s="3768"/>
      <c r="C160" s="2701"/>
      <c r="D160" s="2738" t="s">
        <v>4346</v>
      </c>
      <c r="E160" s="2600"/>
      <c r="F160" s="2770"/>
      <c r="G160" s="2600"/>
      <c r="H160" s="2727"/>
      <c r="I160" s="2345"/>
      <c r="J160" s="2345"/>
      <c r="K160" s="2345"/>
      <c r="L160" s="2345"/>
      <c r="M160" s="2345"/>
      <c r="N160" s="2345"/>
      <c r="O160" s="2345"/>
      <c r="P160" s="2345"/>
      <c r="Q160" s="2345"/>
      <c r="R160" s="2345"/>
      <c r="S160" s="2345"/>
      <c r="T160" s="2345"/>
      <c r="U160" s="2345"/>
      <c r="V160" s="2345"/>
      <c r="W160" s="2345"/>
      <c r="X160" s="2345"/>
      <c r="Y160" s="2345"/>
      <c r="Z160" s="2345"/>
      <c r="AA160" s="2345"/>
      <c r="AB160" s="2345"/>
      <c r="AC160" s="2345"/>
      <c r="AD160" s="2345"/>
      <c r="AE160" s="2345"/>
      <c r="AF160" s="2345"/>
      <c r="AG160" s="2345"/>
      <c r="AH160" s="2345"/>
      <c r="AI160" s="2345"/>
      <c r="AJ160" s="2345"/>
      <c r="AK160" s="2345"/>
      <c r="AL160" s="2345"/>
      <c r="AM160" s="2345"/>
      <c r="AN160" s="2345"/>
      <c r="AO160" s="2345"/>
      <c r="AP160" s="2345"/>
      <c r="AQ160" s="2345"/>
      <c r="AR160" s="2345"/>
      <c r="AS160" s="2345"/>
      <c r="AT160" s="2345"/>
      <c r="AU160" s="2345"/>
      <c r="AV160" s="2345"/>
      <c r="AW160" s="2345"/>
      <c r="AX160" s="2345"/>
      <c r="AY160" s="2345"/>
      <c r="AZ160" s="2345"/>
      <c r="BA160" s="2345"/>
      <c r="BB160" s="2345"/>
      <c r="BC160" s="2345"/>
      <c r="BD160" s="197">
        <v>1</v>
      </c>
    </row>
    <row r="161" spans="1:56" ht="21" customHeight="1">
      <c r="A161" s="2345"/>
      <c r="B161" s="3768"/>
      <c r="C161" s="2703"/>
      <c r="D161" s="2772" t="s">
        <v>4348</v>
      </c>
      <c r="E161" s="2600"/>
      <c r="F161" s="2773"/>
      <c r="G161" s="2600"/>
      <c r="H161" s="2727"/>
      <c r="I161" s="2345"/>
      <c r="J161" s="2345"/>
      <c r="K161" s="2345"/>
      <c r="L161" s="2345"/>
      <c r="M161" s="2345"/>
      <c r="N161" s="2345"/>
      <c r="O161" s="2345"/>
      <c r="P161" s="2345"/>
      <c r="Q161" s="2345"/>
      <c r="R161" s="2345"/>
      <c r="S161" s="2345"/>
      <c r="T161" s="2345"/>
      <c r="U161" s="2345"/>
      <c r="V161" s="2345"/>
      <c r="W161" s="2345"/>
      <c r="X161" s="2345"/>
      <c r="Y161" s="2345"/>
      <c r="Z161" s="2345"/>
      <c r="AA161" s="2345"/>
      <c r="AB161" s="2345"/>
      <c r="AC161" s="2345"/>
      <c r="AD161" s="2345"/>
      <c r="AE161" s="2345"/>
      <c r="AF161" s="2345"/>
      <c r="AG161" s="2345"/>
      <c r="AH161" s="2345"/>
      <c r="AI161" s="2345"/>
      <c r="AJ161" s="2345"/>
      <c r="AK161" s="2345"/>
      <c r="AL161" s="2345"/>
      <c r="AM161" s="2345"/>
      <c r="AN161" s="2345"/>
      <c r="AO161" s="2345"/>
      <c r="AP161" s="2345"/>
      <c r="AQ161" s="2345"/>
      <c r="AR161" s="2345"/>
      <c r="AS161" s="2345"/>
      <c r="AT161" s="2345"/>
      <c r="AU161" s="2345"/>
      <c r="AV161" s="2345"/>
      <c r="AW161" s="2345"/>
      <c r="AX161" s="2345"/>
      <c r="AY161" s="2345"/>
      <c r="AZ161" s="2345"/>
      <c r="BA161" s="2345"/>
      <c r="BB161" s="2345"/>
      <c r="BC161" s="2345"/>
      <c r="BD161" s="197">
        <v>1</v>
      </c>
    </row>
    <row r="162" spans="1:56" ht="21" customHeight="1">
      <c r="A162" s="2345"/>
      <c r="B162" s="3768"/>
      <c r="C162" s="2774"/>
      <c r="D162" s="2600"/>
      <c r="E162" s="2775" t="s">
        <v>4375</v>
      </c>
      <c r="F162" s="2773"/>
      <c r="G162" s="2774" t="s">
        <v>4376</v>
      </c>
      <c r="H162" s="2776" t="str">
        <f>ADDRESS(ROW(F144),COLUMN(F144),4)</f>
        <v>F144</v>
      </c>
      <c r="I162" s="2345"/>
      <c r="J162" s="2345"/>
      <c r="K162" s="2345"/>
      <c r="L162" s="2345"/>
      <c r="M162" s="2345"/>
      <c r="N162" s="2345"/>
      <c r="O162" s="2345"/>
      <c r="P162" s="2345"/>
      <c r="Q162" s="2345"/>
      <c r="R162" s="2345"/>
      <c r="S162" s="2345"/>
      <c r="T162" s="2345"/>
      <c r="U162" s="2345"/>
      <c r="V162" s="2345"/>
      <c r="W162" s="2345"/>
      <c r="X162" s="2345"/>
      <c r="Y162" s="2345"/>
      <c r="Z162" s="2345"/>
      <c r="AA162" s="2345"/>
      <c r="AB162" s="2345"/>
      <c r="AC162" s="2345"/>
      <c r="AD162" s="2345"/>
      <c r="AE162" s="2345"/>
      <c r="AF162" s="2345"/>
      <c r="AG162" s="2345"/>
      <c r="AH162" s="2345"/>
      <c r="AI162" s="2345"/>
      <c r="AJ162" s="2345"/>
      <c r="AK162" s="2345"/>
      <c r="AL162" s="2345"/>
      <c r="AM162" s="2345"/>
      <c r="AN162" s="2345"/>
      <c r="AO162" s="2345"/>
      <c r="AP162" s="2345"/>
      <c r="AQ162" s="2345"/>
      <c r="AR162" s="2345"/>
      <c r="AS162" s="2345"/>
      <c r="AT162" s="2345"/>
      <c r="AU162" s="2345"/>
      <c r="AV162" s="2345"/>
      <c r="AW162" s="2345"/>
      <c r="AX162" s="2345"/>
      <c r="AY162" s="2345"/>
      <c r="AZ162" s="2345"/>
      <c r="BA162" s="2345"/>
      <c r="BB162" s="2345"/>
      <c r="BC162" s="2345"/>
      <c r="BD162" s="197">
        <v>1</v>
      </c>
    </row>
    <row r="163" spans="1:56" ht="21" customHeight="1">
      <c r="A163" s="2345"/>
      <c r="B163" s="3768"/>
      <c r="C163" s="2633" t="s">
        <v>4385</v>
      </c>
      <c r="D163" s="2777"/>
      <c r="E163" s="2775"/>
      <c r="F163" s="2633" t="s">
        <v>4386</v>
      </c>
      <c r="G163" s="2600"/>
      <c r="H163" s="2727"/>
      <c r="I163" s="2345"/>
      <c r="J163" s="2345"/>
      <c r="K163" s="2345"/>
      <c r="L163" s="2345"/>
      <c r="M163" s="2345"/>
      <c r="N163" s="2345"/>
      <c r="O163" s="2345"/>
      <c r="P163" s="2345"/>
      <c r="Q163" s="2345"/>
      <c r="R163" s="2345"/>
      <c r="S163" s="2345"/>
      <c r="T163" s="2345"/>
      <c r="U163" s="2345"/>
      <c r="V163" s="2345"/>
      <c r="W163" s="2345"/>
      <c r="X163" s="2345"/>
      <c r="Y163" s="2345"/>
      <c r="Z163" s="2345"/>
      <c r="AA163" s="2345"/>
      <c r="AB163" s="2345"/>
      <c r="AC163" s="2345"/>
      <c r="AD163" s="2345"/>
      <c r="AE163" s="2345"/>
      <c r="AF163" s="2345"/>
      <c r="AG163" s="2345"/>
      <c r="AH163" s="2345"/>
      <c r="AI163" s="2345"/>
      <c r="AJ163" s="2345"/>
      <c r="AK163" s="2345"/>
      <c r="AL163" s="2345"/>
      <c r="AM163" s="2345"/>
      <c r="AN163" s="2345"/>
      <c r="AO163" s="2345"/>
      <c r="AP163" s="2345"/>
      <c r="AQ163" s="2345"/>
      <c r="AR163" s="2345"/>
      <c r="AS163" s="2345"/>
      <c r="AT163" s="2345"/>
      <c r="AU163" s="2345"/>
      <c r="AV163" s="2345"/>
      <c r="AW163" s="2345"/>
      <c r="AX163" s="2345"/>
      <c r="AY163" s="2345"/>
      <c r="AZ163" s="2345"/>
      <c r="BA163" s="2345"/>
      <c r="BB163" s="2345"/>
      <c r="BC163" s="2345"/>
      <c r="BD163" s="197">
        <v>1</v>
      </c>
    </row>
    <row r="164" spans="1:56" ht="21" customHeight="1">
      <c r="A164" s="2345"/>
      <c r="B164" s="3768"/>
      <c r="C164" s="2636">
        <v>12</v>
      </c>
      <c r="D164" s="2636">
        <v>11</v>
      </c>
      <c r="E164" s="2636">
        <v>11</v>
      </c>
      <c r="F164" s="2636">
        <v>11</v>
      </c>
      <c r="G164" s="2636">
        <v>11</v>
      </c>
      <c r="H164" s="2637">
        <v>11</v>
      </c>
      <c r="I164" s="2638" t="s">
        <v>4280</v>
      </c>
      <c r="J164" s="2345"/>
      <c r="K164" s="2345"/>
      <c r="L164" s="2345"/>
      <c r="M164" s="2345"/>
      <c r="N164" s="2345"/>
      <c r="O164" s="2345"/>
      <c r="P164" s="2345"/>
      <c r="Q164" s="2345"/>
      <c r="R164" s="2345"/>
      <c r="S164" s="2345"/>
      <c r="T164" s="2345"/>
      <c r="U164" s="2345"/>
      <c r="V164" s="2345"/>
      <c r="W164" s="2345"/>
      <c r="X164" s="2345"/>
      <c r="Y164" s="2345"/>
      <c r="Z164" s="2345"/>
      <c r="AA164" s="2345"/>
      <c r="AB164" s="2345"/>
      <c r="AC164" s="2345"/>
      <c r="AD164" s="2345"/>
      <c r="AE164" s="2345"/>
      <c r="AF164" s="2345"/>
      <c r="AG164" s="2345"/>
      <c r="AH164" s="2345"/>
      <c r="AI164" s="2345"/>
      <c r="AJ164" s="2345"/>
      <c r="AK164" s="2345"/>
      <c r="AL164" s="2345"/>
      <c r="AM164" s="2345"/>
      <c r="AN164" s="2345"/>
      <c r="AO164" s="2345"/>
      <c r="AP164" s="2345"/>
      <c r="AQ164" s="2345"/>
      <c r="AR164" s="2345"/>
      <c r="AS164" s="2345"/>
      <c r="AT164" s="2345"/>
      <c r="AU164" s="2345"/>
      <c r="AV164" s="2345"/>
      <c r="AW164" s="2345"/>
      <c r="AX164" s="2345"/>
      <c r="AY164" s="2345"/>
      <c r="AZ164" s="2345"/>
      <c r="BA164" s="2345"/>
      <c r="BB164" s="2345"/>
      <c r="BC164" s="2345"/>
      <c r="BD164" s="197">
        <v>1</v>
      </c>
    </row>
    <row r="165" spans="1:56" ht="21" customHeight="1" thickBot="1">
      <c r="A165" s="2345"/>
      <c r="B165" s="3769"/>
      <c r="C165" s="2643">
        <f ca="1">CELL("largeur",C165)</f>
        <v>13</v>
      </c>
      <c r="D165" s="2643">
        <f t="shared" ref="D165:H165" ca="1" si="9">CELL("largeur",D165)</f>
        <v>21</v>
      </c>
      <c r="E165" s="2643">
        <f t="shared" ca="1" si="9"/>
        <v>13</v>
      </c>
      <c r="F165" s="2643">
        <f t="shared" ca="1" si="9"/>
        <v>13</v>
      </c>
      <c r="G165" s="2643">
        <f t="shared" ca="1" si="9"/>
        <v>13</v>
      </c>
      <c r="H165" s="2644">
        <f t="shared" ca="1" si="9"/>
        <v>13</v>
      </c>
      <c r="I165" s="2638" t="s">
        <v>4283</v>
      </c>
      <c r="J165" s="2345"/>
      <c r="K165" s="2345"/>
      <c r="L165" s="2345"/>
      <c r="M165" s="2345"/>
      <c r="N165" s="2345"/>
      <c r="O165" s="2345"/>
      <c r="P165" s="2345"/>
      <c r="Q165" s="2345"/>
      <c r="R165" s="2345"/>
      <c r="S165" s="2345"/>
      <c r="T165" s="2345"/>
      <c r="U165" s="2345"/>
      <c r="V165" s="2345"/>
      <c r="W165" s="2345"/>
      <c r="X165" s="2345"/>
      <c r="Y165" s="2345"/>
      <c r="Z165" s="2345"/>
      <c r="AA165" s="2345"/>
      <c r="AB165" s="2345"/>
      <c r="AC165" s="2345"/>
      <c r="AD165" s="2345"/>
      <c r="AE165" s="2345"/>
      <c r="AF165" s="2345"/>
      <c r="AG165" s="2345"/>
      <c r="AH165" s="2345"/>
      <c r="AI165" s="2345"/>
      <c r="AJ165" s="2345"/>
      <c r="AK165" s="2345"/>
      <c r="AL165" s="2345"/>
      <c r="AM165" s="2345"/>
      <c r="AN165" s="2345"/>
      <c r="AO165" s="2345"/>
      <c r="AP165" s="2345"/>
      <c r="AQ165" s="2345"/>
      <c r="AR165" s="2345"/>
      <c r="AS165" s="2345"/>
      <c r="AT165" s="2345"/>
      <c r="AU165" s="2345"/>
      <c r="AV165" s="2345"/>
      <c r="AW165" s="2345"/>
      <c r="AX165" s="2345"/>
      <c r="AY165" s="2345"/>
      <c r="AZ165" s="2345"/>
      <c r="BA165" s="2345"/>
      <c r="BB165" s="2345"/>
      <c r="BC165" s="2345"/>
      <c r="BD165" s="197">
        <v>1</v>
      </c>
    </row>
    <row r="166" spans="1:56" ht="21" customHeight="1" thickBot="1">
      <c r="A166" s="2345"/>
      <c r="B166" s="2345"/>
      <c r="C166" s="2345"/>
      <c r="D166" s="2345"/>
      <c r="E166" s="2345"/>
      <c r="F166" s="2345"/>
      <c r="G166" s="2345"/>
      <c r="H166" s="2345"/>
      <c r="I166" s="2345"/>
      <c r="J166" s="2345"/>
      <c r="K166" s="2345"/>
      <c r="L166" s="2345"/>
      <c r="M166" s="2345"/>
      <c r="N166" s="2345"/>
      <c r="O166" s="2345"/>
      <c r="P166" s="2345"/>
      <c r="Q166" s="2345"/>
      <c r="R166" s="2345"/>
      <c r="S166" s="2345"/>
      <c r="T166" s="2345"/>
      <c r="U166" s="2345"/>
      <c r="V166" s="2345"/>
      <c r="W166" s="2345"/>
      <c r="X166" s="2345"/>
      <c r="Y166" s="2345"/>
      <c r="Z166" s="2345"/>
      <c r="AA166" s="2345"/>
      <c r="AB166" s="2345"/>
      <c r="AC166" s="2345"/>
      <c r="AD166" s="2345"/>
      <c r="AE166" s="2345"/>
      <c r="AF166" s="2345"/>
      <c r="AG166" s="2345"/>
      <c r="AH166" s="2345"/>
      <c r="AI166" s="2345"/>
      <c r="AJ166" s="2345"/>
      <c r="AK166" s="2345"/>
      <c r="AL166" s="2345"/>
      <c r="AM166" s="2345"/>
      <c r="AN166" s="2345"/>
      <c r="AO166" s="2345"/>
      <c r="AP166" s="2345"/>
      <c r="AQ166" s="2345"/>
      <c r="AR166" s="2345"/>
      <c r="AS166" s="2345"/>
      <c r="AT166" s="2345"/>
      <c r="AU166" s="2345"/>
      <c r="AV166" s="2345"/>
      <c r="AW166" s="2345"/>
      <c r="AX166" s="2345"/>
      <c r="AY166" s="2345"/>
      <c r="AZ166" s="2345"/>
      <c r="BA166" s="2345"/>
      <c r="BB166" s="2345"/>
      <c r="BC166" s="2345"/>
      <c r="BD166" s="197">
        <v>1</v>
      </c>
    </row>
    <row r="167" spans="1:56" ht="21" customHeight="1">
      <c r="A167" s="2345"/>
      <c r="B167" s="3758" t="s">
        <v>4243</v>
      </c>
      <c r="C167" s="3760" t="s">
        <v>4350</v>
      </c>
      <c r="D167" s="3760"/>
      <c r="E167" s="3760"/>
      <c r="F167" s="3760"/>
      <c r="G167" s="2816"/>
      <c r="H167" s="2817" t="str">
        <f>F175</f>
        <v>Morceaux</v>
      </c>
      <c r="I167" s="2345"/>
      <c r="J167" s="2345"/>
      <c r="K167" s="2345"/>
      <c r="L167" s="2345"/>
      <c r="M167" s="2345"/>
      <c r="N167" s="2345"/>
      <c r="O167" s="2345"/>
      <c r="P167" s="2345"/>
      <c r="Q167" s="2345"/>
      <c r="R167" s="2345"/>
      <c r="S167" s="2345"/>
      <c r="T167" s="2345"/>
      <c r="U167" s="2345"/>
      <c r="V167" s="2345"/>
      <c r="W167" s="2345"/>
      <c r="X167" s="2345"/>
      <c r="Y167" s="2345"/>
      <c r="Z167" s="2345"/>
      <c r="AA167" s="2345"/>
      <c r="AB167" s="2345"/>
      <c r="AC167" s="2345"/>
      <c r="AD167" s="2345"/>
      <c r="AE167" s="2345"/>
      <c r="AF167" s="2345"/>
      <c r="AG167" s="2345"/>
      <c r="AH167" s="2345"/>
      <c r="AI167" s="2345"/>
      <c r="AJ167" s="2345"/>
      <c r="AK167" s="2345"/>
      <c r="AL167" s="2345"/>
      <c r="AM167" s="2345"/>
      <c r="AN167" s="2345"/>
      <c r="AO167" s="2345"/>
      <c r="AP167" s="2345"/>
      <c r="AQ167" s="2345"/>
      <c r="AR167" s="2345"/>
      <c r="AS167" s="2345"/>
      <c r="AT167" s="2345"/>
      <c r="AU167" s="2345"/>
      <c r="AV167" s="2345"/>
      <c r="AW167" s="2345"/>
      <c r="AX167" s="2345"/>
      <c r="AY167" s="2345"/>
      <c r="AZ167" s="2345"/>
      <c r="BA167" s="2345"/>
      <c r="BB167" s="2345"/>
      <c r="BC167" s="2345"/>
      <c r="BD167" s="197">
        <v>1</v>
      </c>
    </row>
    <row r="168" spans="1:56" ht="21" customHeight="1">
      <c r="A168" s="2345"/>
      <c r="B168" s="3759"/>
      <c r="C168" s="2818"/>
      <c r="D168" s="2818"/>
      <c r="E168" s="2819"/>
      <c r="F168" s="2820" t="s">
        <v>4351</v>
      </c>
      <c r="G168" s="2821" t="str">
        <f>G177</f>
        <v>❹ Cru</v>
      </c>
      <c r="H168" s="2822"/>
      <c r="I168" s="2345"/>
      <c r="J168" s="2345"/>
      <c r="K168" s="2345"/>
      <c r="L168" s="2345"/>
      <c r="M168" s="2345"/>
      <c r="N168" s="2345"/>
      <c r="O168" s="2345"/>
      <c r="P168" s="2345"/>
      <c r="Q168" s="2345"/>
      <c r="R168" s="2345"/>
      <c r="S168" s="2345"/>
      <c r="T168" s="2345"/>
      <c r="U168" s="2345"/>
      <c r="V168" s="2345"/>
      <c r="W168" s="2345"/>
      <c r="X168" s="2345"/>
      <c r="Y168" s="2345"/>
      <c r="Z168" s="2345"/>
      <c r="AA168" s="2345"/>
      <c r="AB168" s="2345"/>
      <c r="AC168" s="2345"/>
      <c r="AD168" s="2345"/>
      <c r="AE168" s="2345"/>
      <c r="AF168" s="2345"/>
      <c r="AG168" s="2345"/>
      <c r="AH168" s="2345"/>
      <c r="AI168" s="2345"/>
      <c r="AJ168" s="2345"/>
      <c r="AK168" s="2345"/>
      <c r="AL168" s="2345"/>
      <c r="AM168" s="2345"/>
      <c r="AN168" s="2345"/>
      <c r="AO168" s="2345"/>
      <c r="AP168" s="2345"/>
      <c r="AQ168" s="2345"/>
      <c r="AR168" s="2345"/>
      <c r="AS168" s="2345"/>
      <c r="AT168" s="2345"/>
      <c r="AU168" s="2345"/>
      <c r="AV168" s="2345"/>
      <c r="AW168" s="2345"/>
      <c r="AX168" s="2345"/>
      <c r="AY168" s="2345"/>
      <c r="AZ168" s="2345"/>
      <c r="BA168" s="2345"/>
      <c r="BB168" s="2345"/>
      <c r="BC168" s="2345"/>
      <c r="BD168" s="197">
        <v>1</v>
      </c>
    </row>
    <row r="169" spans="1:56" ht="21" customHeight="1">
      <c r="A169" s="2345"/>
      <c r="B169" s="3748">
        <v>3</v>
      </c>
      <c r="C169" s="3750" t="str">
        <f>D173</f>
        <v>Sautés en morceaux service au poids</v>
      </c>
      <c r="D169" s="3750"/>
      <c r="E169" s="3750"/>
      <c r="F169" s="3750"/>
      <c r="G169" s="3750"/>
      <c r="H169" s="3751"/>
      <c r="I169" s="2345"/>
      <c r="J169" s="2345"/>
      <c r="K169" s="2345"/>
      <c r="L169" s="2345"/>
      <c r="M169" s="2345"/>
      <c r="N169" s="2345"/>
      <c r="O169" s="2345"/>
      <c r="P169" s="2345"/>
      <c r="Q169" s="2345"/>
      <c r="R169" s="2345"/>
      <c r="S169" s="2345"/>
      <c r="T169" s="2345"/>
      <c r="U169" s="2345"/>
      <c r="V169" s="2345"/>
      <c r="W169" s="2345"/>
      <c r="X169" s="2345"/>
      <c r="Y169" s="2345"/>
      <c r="Z169" s="2345"/>
      <c r="AA169" s="2345"/>
      <c r="AB169" s="2345"/>
      <c r="AC169" s="2345"/>
      <c r="AD169" s="2345"/>
      <c r="AE169" s="2345"/>
      <c r="AF169" s="2345"/>
      <c r="AG169" s="2345"/>
      <c r="AH169" s="2345"/>
      <c r="AI169" s="2345"/>
      <c r="AJ169" s="2345"/>
      <c r="AK169" s="2345"/>
      <c r="AL169" s="2345"/>
      <c r="AM169" s="2345"/>
      <c r="AN169" s="2345"/>
      <c r="AO169" s="2345"/>
      <c r="AP169" s="2345"/>
      <c r="AQ169" s="2345"/>
      <c r="AR169" s="2345"/>
      <c r="AS169" s="2345"/>
      <c r="AT169" s="2345"/>
      <c r="AU169" s="2345"/>
      <c r="AV169" s="2345"/>
      <c r="AW169" s="2345"/>
      <c r="AX169" s="2345"/>
      <c r="AY169" s="2345"/>
      <c r="AZ169" s="2345"/>
      <c r="BA169" s="2345"/>
      <c r="BB169" s="2345"/>
      <c r="BC169" s="2345"/>
      <c r="BD169" s="197">
        <v>1</v>
      </c>
    </row>
    <row r="170" spans="1:56" ht="21" customHeight="1">
      <c r="A170" s="2345"/>
      <c r="B170" s="3748"/>
      <c r="C170" s="2823"/>
      <c r="D170" s="2824" t="s">
        <v>4352</v>
      </c>
      <c r="E170" s="2825">
        <f>IF(E177=0,0,IF(MOD(E184,E177)&gt;MOD(E184,E177)/2,INT(E184/E177)+1,INT(E184/E177)))</f>
        <v>86</v>
      </c>
      <c r="F170" s="2826" t="str">
        <f>F174</f>
        <v xml:space="preserve"> GN 1/ 1 = 35 morceaux</v>
      </c>
      <c r="G170" s="2827"/>
      <c r="H170" s="2828"/>
      <c r="I170" s="2345"/>
      <c r="J170" s="2345"/>
      <c r="K170" s="2345"/>
      <c r="L170" s="2345"/>
      <c r="M170" s="2345"/>
      <c r="N170" s="2345"/>
      <c r="O170" s="2345"/>
      <c r="P170" s="2345"/>
      <c r="Q170" s="2345"/>
      <c r="R170" s="2345"/>
      <c r="S170" s="2345"/>
      <c r="T170" s="2345"/>
      <c r="U170" s="2345"/>
      <c r="V170" s="2345"/>
      <c r="W170" s="2345"/>
      <c r="X170" s="2345"/>
      <c r="Y170" s="2345"/>
      <c r="Z170" s="2345"/>
      <c r="AA170" s="2345"/>
      <c r="AB170" s="2345"/>
      <c r="AC170" s="2345"/>
      <c r="AD170" s="2345"/>
      <c r="AE170" s="2345"/>
      <c r="AF170" s="2345"/>
      <c r="AG170" s="2345"/>
      <c r="AH170" s="2345"/>
      <c r="AI170" s="2345"/>
      <c r="AJ170" s="2345"/>
      <c r="AK170" s="2345"/>
      <c r="AL170" s="2345"/>
      <c r="AM170" s="2345"/>
      <c r="AN170" s="2345"/>
      <c r="AO170" s="2345"/>
      <c r="AP170" s="2345"/>
      <c r="AQ170" s="2345"/>
      <c r="AR170" s="2345"/>
      <c r="AS170" s="2345"/>
      <c r="AT170" s="2345"/>
      <c r="AU170" s="2345"/>
      <c r="AV170" s="2345"/>
      <c r="AW170" s="2345"/>
      <c r="AX170" s="2345"/>
      <c r="AY170" s="2345"/>
      <c r="AZ170" s="2345"/>
      <c r="BA170" s="2345"/>
      <c r="BB170" s="2345"/>
      <c r="BC170" s="2345"/>
      <c r="BD170" s="197">
        <v>1</v>
      </c>
    </row>
    <row r="171" spans="1:56" ht="21" customHeight="1">
      <c r="A171" s="2345"/>
      <c r="B171" s="3748"/>
      <c r="C171" s="2829">
        <f>INT(E184/E177)</f>
        <v>85</v>
      </c>
      <c r="D171" s="2830">
        <f>IF(C171=0,0,IF(E170=0,0,E177))</f>
        <v>21</v>
      </c>
      <c r="E171" s="2831" t="str">
        <f>F177</f>
        <v>Morceaux</v>
      </c>
      <c r="F171" s="2829" t="str">
        <f>IF(D171*C171=0,"1 de",IF(E184=0,0,IF(E177=0,0,IF(D171*C171=E184,"",IF(G171&gt;0,"Plus 1 de")))))</f>
        <v>Plus 1 de</v>
      </c>
      <c r="G171" s="2825">
        <f>IF(E177=0,0,IF(D171*C171=E184,"",MOD(E184,E177)))</f>
        <v>15</v>
      </c>
      <c r="H171" s="2832" t="str">
        <f>E171</f>
        <v>Morceaux</v>
      </c>
      <c r="I171" s="2345"/>
      <c r="J171" s="2345"/>
      <c r="K171" s="2345"/>
      <c r="L171" s="2345"/>
      <c r="M171" s="2345"/>
      <c r="N171" s="2345"/>
      <c r="O171" s="2345"/>
      <c r="P171" s="2345"/>
      <c r="Q171" s="2345"/>
      <c r="R171" s="2345"/>
      <c r="S171" s="2345"/>
      <c r="T171" s="2345"/>
      <c r="U171" s="2345"/>
      <c r="V171" s="2345"/>
      <c r="W171" s="2345"/>
      <c r="X171" s="2345"/>
      <c r="Y171" s="2345"/>
      <c r="Z171" s="2345"/>
      <c r="AA171" s="2345"/>
      <c r="AB171" s="2345"/>
      <c r="AC171" s="2345"/>
      <c r="AD171" s="2345"/>
      <c r="AE171" s="2345"/>
      <c r="AF171" s="2345"/>
      <c r="AG171" s="2345"/>
      <c r="AH171" s="2345"/>
      <c r="AI171" s="2345"/>
      <c r="AJ171" s="2345"/>
      <c r="AK171" s="2345"/>
      <c r="AL171" s="2345"/>
      <c r="AM171" s="2345"/>
      <c r="AN171" s="2345"/>
      <c r="AO171" s="2345"/>
      <c r="AP171" s="2345"/>
      <c r="AQ171" s="2345"/>
      <c r="AR171" s="2345"/>
      <c r="AS171" s="2345"/>
      <c r="AT171" s="2345"/>
      <c r="AU171" s="2345"/>
      <c r="AV171" s="2345"/>
      <c r="AW171" s="2345"/>
      <c r="AX171" s="2345"/>
      <c r="AY171" s="2345"/>
      <c r="AZ171" s="2345"/>
      <c r="BA171" s="2345"/>
      <c r="BB171" s="2345"/>
      <c r="BC171" s="2345"/>
      <c r="BD171" s="197">
        <v>1</v>
      </c>
    </row>
    <row r="172" spans="1:56" ht="21" customHeight="1">
      <c r="A172" s="2345"/>
      <c r="B172" s="3748"/>
      <c r="C172" s="2833" t="str">
        <f>F184</f>
        <v>Morceaux</v>
      </c>
      <c r="D172" s="2834">
        <f>E184</f>
        <v>1800</v>
      </c>
      <c r="E172" s="2835" t="str">
        <f>H182</f>
        <v>❹ Cru</v>
      </c>
      <c r="F172" s="2836">
        <f>E185</f>
        <v>86.4</v>
      </c>
      <c r="G172" s="2835" t="str">
        <f>H183</f>
        <v>❺ Cuit</v>
      </c>
      <c r="H172" s="2837">
        <f>E186</f>
        <v>43.2</v>
      </c>
      <c r="I172" s="2345"/>
      <c r="J172" s="2345"/>
      <c r="K172" s="2345"/>
      <c r="L172" s="2345"/>
      <c r="M172" s="2345"/>
      <c r="N172" s="2345"/>
      <c r="O172" s="2345"/>
      <c r="P172" s="2345"/>
      <c r="Q172" s="2345"/>
      <c r="R172" s="2345"/>
      <c r="S172" s="2345"/>
      <c r="T172" s="2345"/>
      <c r="U172" s="2345"/>
      <c r="V172" s="2345"/>
      <c r="W172" s="2345"/>
      <c r="X172" s="2345"/>
      <c r="Y172" s="2345"/>
      <c r="Z172" s="2345"/>
      <c r="AA172" s="2345"/>
      <c r="AB172" s="2345"/>
      <c r="AC172" s="2345"/>
      <c r="AD172" s="2345"/>
      <c r="AE172" s="2345"/>
      <c r="AF172" s="2345"/>
      <c r="AG172" s="2345"/>
      <c r="AH172" s="2345"/>
      <c r="AI172" s="2345"/>
      <c r="AJ172" s="2345"/>
      <c r="AK172" s="2345"/>
      <c r="AL172" s="2345"/>
      <c r="AM172" s="2345"/>
      <c r="AN172" s="2345"/>
      <c r="AO172" s="2345"/>
      <c r="AP172" s="2345"/>
      <c r="AQ172" s="2345"/>
      <c r="AR172" s="2345"/>
      <c r="AS172" s="2345"/>
      <c r="AT172" s="2345"/>
      <c r="AU172" s="2345"/>
      <c r="AV172" s="2345"/>
      <c r="AW172" s="2345"/>
      <c r="AX172" s="2345"/>
      <c r="AY172" s="2345"/>
      <c r="AZ172" s="2345"/>
      <c r="BA172" s="2345"/>
      <c r="BB172" s="2345"/>
      <c r="BC172" s="2345"/>
      <c r="BD172" s="197">
        <v>1</v>
      </c>
    </row>
    <row r="173" spans="1:56" ht="21" customHeight="1">
      <c r="A173" s="2345"/>
      <c r="B173" s="3748"/>
      <c r="C173" s="2724" t="s">
        <v>4353</v>
      </c>
      <c r="D173" s="2725" t="s">
        <v>4354</v>
      </c>
      <c r="E173" s="2726"/>
      <c r="F173" s="2600"/>
      <c r="G173" s="2600"/>
      <c r="H173" s="2727"/>
      <c r="I173" s="2345"/>
      <c r="J173" s="2345"/>
      <c r="K173" s="2345"/>
      <c r="L173" s="2345"/>
      <c r="M173" s="2345"/>
      <c r="N173" s="2345"/>
      <c r="O173" s="2345"/>
      <c r="P173" s="2345"/>
      <c r="Q173" s="2345"/>
      <c r="R173" s="2345"/>
      <c r="S173" s="2345"/>
      <c r="T173" s="2345"/>
      <c r="U173" s="2345"/>
      <c r="V173" s="2345"/>
      <c r="W173" s="2345"/>
      <c r="X173" s="2345"/>
      <c r="Y173" s="2345"/>
      <c r="Z173" s="2345"/>
      <c r="AA173" s="2345"/>
      <c r="AB173" s="2345"/>
      <c r="AC173" s="2345"/>
      <c r="AD173" s="2345"/>
      <c r="AE173" s="2345"/>
      <c r="AF173" s="2345"/>
      <c r="AG173" s="2345"/>
      <c r="AH173" s="2345"/>
      <c r="AI173" s="2345"/>
      <c r="AJ173" s="2345"/>
      <c r="AK173" s="2345"/>
      <c r="AL173" s="2345"/>
      <c r="AM173" s="2345"/>
      <c r="AN173" s="2345"/>
      <c r="AO173" s="2345"/>
      <c r="AP173" s="2345"/>
      <c r="AQ173" s="2345"/>
      <c r="AR173" s="2345"/>
      <c r="AS173" s="2345"/>
      <c r="AT173" s="2345"/>
      <c r="AU173" s="2345"/>
      <c r="AV173" s="2345"/>
      <c r="AW173" s="2345"/>
      <c r="AX173" s="2345"/>
      <c r="AY173" s="2345"/>
      <c r="AZ173" s="2345"/>
      <c r="BA173" s="2345"/>
      <c r="BB173" s="2345"/>
      <c r="BC173" s="2345"/>
      <c r="BD173" s="197">
        <v>1</v>
      </c>
    </row>
    <row r="174" spans="1:56" ht="21" customHeight="1">
      <c r="A174" s="2345"/>
      <c r="B174" s="3748"/>
      <c r="C174" s="2600"/>
      <c r="D174" s="2600"/>
      <c r="E174" s="2729" t="s">
        <v>4355</v>
      </c>
      <c r="F174" s="2838" t="s">
        <v>4387</v>
      </c>
      <c r="G174" s="2838"/>
      <c r="H174" s="2839"/>
      <c r="I174" s="2345"/>
      <c r="J174" s="2345"/>
      <c r="K174" s="2345"/>
      <c r="L174" s="2345"/>
      <c r="M174" s="2345"/>
      <c r="N174" s="2345"/>
      <c r="O174" s="2345"/>
      <c r="P174" s="2345"/>
      <c r="Q174" s="2345"/>
      <c r="R174" s="2345"/>
      <c r="S174" s="2345"/>
      <c r="T174" s="2345"/>
      <c r="U174" s="2345"/>
      <c r="V174" s="2345"/>
      <c r="W174" s="2345"/>
      <c r="X174" s="2345"/>
      <c r="Y174" s="2345"/>
      <c r="Z174" s="2345"/>
      <c r="AA174" s="2345"/>
      <c r="AB174" s="2345"/>
      <c r="AC174" s="2345"/>
      <c r="AD174" s="2345"/>
      <c r="AE174" s="2345"/>
      <c r="AF174" s="2345"/>
      <c r="AG174" s="2345"/>
      <c r="AH174" s="2345"/>
      <c r="AI174" s="2345"/>
      <c r="AJ174" s="2345"/>
      <c r="AK174" s="2345"/>
      <c r="AL174" s="2345"/>
      <c r="AM174" s="2345"/>
      <c r="AN174" s="2345"/>
      <c r="AO174" s="2345"/>
      <c r="AP174" s="2345"/>
      <c r="AQ174" s="2345"/>
      <c r="AR174" s="2345"/>
      <c r="AS174" s="2345"/>
      <c r="AT174" s="2345"/>
      <c r="AU174" s="2345"/>
      <c r="AV174" s="2345"/>
      <c r="AW174" s="2345"/>
      <c r="AX174" s="2345"/>
      <c r="AY174" s="2345"/>
      <c r="AZ174" s="2345"/>
      <c r="BA174" s="2345"/>
      <c r="BB174" s="2345"/>
      <c r="BC174" s="2345"/>
      <c r="BD174" s="197">
        <v>1</v>
      </c>
    </row>
    <row r="175" spans="1:56" ht="21" customHeight="1">
      <c r="A175" s="2345"/>
      <c r="B175" s="3748"/>
      <c r="C175" s="2600"/>
      <c r="D175" s="2600"/>
      <c r="E175" s="2840" t="s">
        <v>4388</v>
      </c>
      <c r="F175" s="2841" t="s">
        <v>4389</v>
      </c>
      <c r="G175" s="2842" t="s">
        <v>4390</v>
      </c>
      <c r="H175" s="2843"/>
      <c r="I175" s="2345"/>
      <c r="J175" s="2345"/>
      <c r="K175" s="2345"/>
      <c r="L175" s="2345"/>
      <c r="M175" s="2345"/>
      <c r="N175" s="2345"/>
      <c r="O175" s="2345"/>
      <c r="P175" s="2345"/>
      <c r="Q175" s="2345"/>
      <c r="R175" s="2345"/>
      <c r="S175" s="2345"/>
      <c r="T175" s="2345"/>
      <c r="U175" s="2345"/>
      <c r="V175" s="2345"/>
      <c r="W175" s="2345"/>
      <c r="X175" s="2345"/>
      <c r="Y175" s="2345"/>
      <c r="Z175" s="2345"/>
      <c r="AA175" s="2345"/>
      <c r="AB175" s="2345"/>
      <c r="AC175" s="2345"/>
      <c r="AD175" s="2345"/>
      <c r="AE175" s="2345"/>
      <c r="AF175" s="2345"/>
      <c r="AG175" s="2345"/>
      <c r="AH175" s="2345"/>
      <c r="AI175" s="2345"/>
      <c r="AJ175" s="2345"/>
      <c r="AK175" s="2345"/>
      <c r="AL175" s="2345"/>
      <c r="AM175" s="2345"/>
      <c r="AN175" s="2345"/>
      <c r="AO175" s="2345"/>
      <c r="AP175" s="2345"/>
      <c r="AQ175" s="2345"/>
      <c r="AR175" s="2345"/>
      <c r="AS175" s="2345"/>
      <c r="AT175" s="2345"/>
      <c r="AU175" s="2345"/>
      <c r="AV175" s="2345"/>
      <c r="AW175" s="2345"/>
      <c r="AX175" s="2345"/>
      <c r="AY175" s="2345"/>
      <c r="AZ175" s="2345"/>
      <c r="BA175" s="2345"/>
      <c r="BB175" s="2345"/>
      <c r="BC175" s="2345"/>
      <c r="BD175" s="197">
        <v>1</v>
      </c>
    </row>
    <row r="176" spans="1:56" ht="21" customHeight="1">
      <c r="A176" s="2345"/>
      <c r="B176" s="3748"/>
      <c r="C176" s="2600"/>
      <c r="D176" s="2731"/>
      <c r="E176" s="2732"/>
      <c r="F176" s="2733"/>
      <c r="G176" s="2733" t="s">
        <v>4357</v>
      </c>
      <c r="H176" s="2727"/>
      <c r="I176" s="2345"/>
      <c r="J176" s="2345"/>
      <c r="K176" s="2345"/>
      <c r="L176" s="2345"/>
      <c r="M176" s="2345"/>
      <c r="N176" s="2345"/>
      <c r="O176" s="2345"/>
      <c r="P176" s="2345"/>
      <c r="Q176" s="2345"/>
      <c r="R176" s="2345"/>
      <c r="S176" s="2345"/>
      <c r="T176" s="2345"/>
      <c r="U176" s="2345"/>
      <c r="V176" s="2345"/>
      <c r="W176" s="2345"/>
      <c r="X176" s="2345"/>
      <c r="Y176" s="2345"/>
      <c r="Z176" s="2345"/>
      <c r="AA176" s="2345"/>
      <c r="AB176" s="2345"/>
      <c r="AC176" s="2345"/>
      <c r="AD176" s="2345"/>
      <c r="AE176" s="2345"/>
      <c r="AF176" s="2345"/>
      <c r="AG176" s="2345"/>
      <c r="AH176" s="2345"/>
      <c r="AI176" s="2345"/>
      <c r="AJ176" s="2345"/>
      <c r="AK176" s="2345"/>
      <c r="AL176" s="2345"/>
      <c r="AM176" s="2345"/>
      <c r="AN176" s="2345"/>
      <c r="AO176" s="2345"/>
      <c r="AP176" s="2345"/>
      <c r="AQ176" s="2345"/>
      <c r="AR176" s="2345"/>
      <c r="AS176" s="2345"/>
      <c r="AT176" s="2345"/>
      <c r="AU176" s="2345"/>
      <c r="AV176" s="2345"/>
      <c r="AW176" s="2345"/>
      <c r="AX176" s="2345"/>
      <c r="AY176" s="2345"/>
      <c r="AZ176" s="2345"/>
      <c r="BA176" s="2345"/>
      <c r="BB176" s="2345"/>
      <c r="BC176" s="2345"/>
      <c r="BD176" s="197">
        <v>1</v>
      </c>
    </row>
    <row r="177" spans="1:56" ht="21" customHeight="1">
      <c r="A177" s="2345"/>
      <c r="B177" s="3748"/>
      <c r="C177" s="2735"/>
      <c r="D177" s="2736" t="s">
        <v>4358</v>
      </c>
      <c r="E177" s="2844">
        <v>21</v>
      </c>
      <c r="F177" s="2" t="str">
        <f>F175</f>
        <v>Morceaux</v>
      </c>
      <c r="G177" s="2738" t="s">
        <v>4391</v>
      </c>
      <c r="H177" s="194"/>
      <c r="I177" s="2345"/>
      <c r="J177" s="2345"/>
      <c r="K177" s="2345"/>
      <c r="L177" s="2345"/>
      <c r="M177" s="2345"/>
      <c r="N177" s="2345"/>
      <c r="O177" s="2345"/>
      <c r="P177" s="2345"/>
      <c r="Q177" s="2345"/>
      <c r="R177" s="2345"/>
      <c r="S177" s="2345"/>
      <c r="T177" s="2345"/>
      <c r="U177" s="2345"/>
      <c r="V177" s="2345"/>
      <c r="W177" s="2345"/>
      <c r="X177" s="2345"/>
      <c r="Y177" s="2345"/>
      <c r="Z177" s="2345"/>
      <c r="AA177" s="2345"/>
      <c r="AB177" s="2345"/>
      <c r="AC177" s="2345"/>
      <c r="AD177" s="2345"/>
      <c r="AE177" s="2345"/>
      <c r="AF177" s="2345"/>
      <c r="AG177" s="2345"/>
      <c r="AH177" s="2345"/>
      <c r="AI177" s="2345"/>
      <c r="AJ177" s="2345"/>
      <c r="AK177" s="2345"/>
      <c r="AL177" s="2345"/>
      <c r="AM177" s="2345"/>
      <c r="AN177" s="2345"/>
      <c r="AO177" s="2345"/>
      <c r="AP177" s="2345"/>
      <c r="AQ177" s="2345"/>
      <c r="AR177" s="2345"/>
      <c r="AS177" s="2345"/>
      <c r="AT177" s="2345"/>
      <c r="AU177" s="2345"/>
      <c r="AV177" s="2345"/>
      <c r="AW177" s="2345"/>
      <c r="AX177" s="2345"/>
      <c r="AY177" s="2345"/>
      <c r="AZ177" s="2345"/>
      <c r="BA177" s="2345"/>
      <c r="BB177" s="2345"/>
      <c r="BC177" s="2345"/>
      <c r="BD177" s="197">
        <v>1</v>
      </c>
    </row>
    <row r="178" spans="1:56" ht="21" customHeight="1">
      <c r="A178" s="2345"/>
      <c r="B178" s="3748"/>
      <c r="C178" s="2735"/>
      <c r="D178" s="2845" t="s">
        <v>4392</v>
      </c>
      <c r="E178" s="2745">
        <v>4.8000000000000001E-2</v>
      </c>
      <c r="F178" s="2846" t="str">
        <f>G177</f>
        <v>❹ Cru</v>
      </c>
      <c r="G178" s="2702">
        <f>IF(F178=E196,E178-(E178*E179%),IF(F178=E197,E178/(100-E179)*100))</f>
        <v>2.4E-2</v>
      </c>
      <c r="H178" s="2747" t="str">
        <f>IF(F178=E196,E197,E196)</f>
        <v>❺ Cuit</v>
      </c>
      <c r="I178" s="2345"/>
      <c r="J178" s="2345"/>
      <c r="K178" s="2345"/>
      <c r="L178" s="2345"/>
      <c r="M178" s="2345"/>
      <c r="N178" s="2345"/>
      <c r="O178" s="2345"/>
      <c r="P178" s="2345"/>
      <c r="Q178" s="2345"/>
      <c r="R178" s="2345"/>
      <c r="S178" s="2345"/>
      <c r="T178" s="2345"/>
      <c r="U178" s="2345"/>
      <c r="V178" s="2345"/>
      <c r="W178" s="2345"/>
      <c r="X178" s="2345"/>
      <c r="Y178" s="2345"/>
      <c r="Z178" s="2345"/>
      <c r="AA178" s="2345"/>
      <c r="AB178" s="2345"/>
      <c r="AC178" s="2345"/>
      <c r="AD178" s="2345"/>
      <c r="AE178" s="2345"/>
      <c r="AF178" s="2345"/>
      <c r="AG178" s="2345"/>
      <c r="AH178" s="2345"/>
      <c r="AI178" s="2345"/>
      <c r="AJ178" s="2345"/>
      <c r="AK178" s="2345"/>
      <c r="AL178" s="2345"/>
      <c r="AM178" s="2345"/>
      <c r="AN178" s="2345"/>
      <c r="AO178" s="2345"/>
      <c r="AP178" s="2345"/>
      <c r="AQ178" s="2345"/>
      <c r="AR178" s="2345"/>
      <c r="AS178" s="2345"/>
      <c r="AT178" s="2345"/>
      <c r="AU178" s="2345"/>
      <c r="AV178" s="2345"/>
      <c r="AW178" s="2345"/>
      <c r="AX178" s="2345"/>
      <c r="AY178" s="2345"/>
      <c r="AZ178" s="2345"/>
      <c r="BA178" s="2345"/>
      <c r="BB178" s="2345"/>
      <c r="BC178" s="2345"/>
      <c r="BD178" s="197">
        <v>1</v>
      </c>
    </row>
    <row r="179" spans="1:56" ht="21" customHeight="1">
      <c r="A179" s="2345"/>
      <c r="B179" s="3748"/>
      <c r="C179" s="2600"/>
      <c r="D179" s="2847" t="str">
        <f>IF(G177=E197,"❻ % de BONI &gt;",IF(G177=E196,"❻ %  de PERTE &gt;",IF(ISBLANK(E179),0)))</f>
        <v>❻ %  de PERTE &gt;</v>
      </c>
      <c r="E179" s="2742">
        <v>50</v>
      </c>
      <c r="F179"/>
      <c r="G179" s="2739"/>
      <c r="H179" s="2740"/>
      <c r="I179" s="2345"/>
      <c r="J179" s="2345"/>
      <c r="K179" s="2345"/>
      <c r="L179" s="2345"/>
      <c r="M179" s="2345"/>
      <c r="N179" s="2345"/>
      <c r="O179" s="2345"/>
      <c r="P179" s="2345"/>
      <c r="Q179" s="2345"/>
      <c r="R179" s="2345"/>
      <c r="S179" s="2345"/>
      <c r="T179" s="2345"/>
      <c r="U179" s="2345"/>
      <c r="V179" s="2345"/>
      <c r="W179" s="2345"/>
      <c r="X179" s="2345"/>
      <c r="Y179" s="2345"/>
      <c r="Z179" s="2345"/>
      <c r="AA179" s="2345"/>
      <c r="AB179" s="2345"/>
      <c r="AC179" s="2345"/>
      <c r="AD179" s="2345"/>
      <c r="AE179" s="2345"/>
      <c r="AF179" s="2345"/>
      <c r="AG179" s="2345"/>
      <c r="AH179" s="2345"/>
      <c r="AI179" s="2345"/>
      <c r="AJ179" s="2345"/>
      <c r="AK179" s="2345"/>
      <c r="AL179" s="2345"/>
      <c r="AM179" s="2345"/>
      <c r="AN179" s="2345"/>
      <c r="AO179" s="2345"/>
      <c r="AP179" s="2345"/>
      <c r="AQ179" s="2345"/>
      <c r="AR179" s="2345"/>
      <c r="AS179" s="2345"/>
      <c r="AT179" s="2345"/>
      <c r="AU179" s="2345"/>
      <c r="AV179" s="2345"/>
      <c r="AW179" s="2345"/>
      <c r="AX179" s="2345"/>
      <c r="AY179" s="2345"/>
      <c r="AZ179" s="2345"/>
      <c r="BA179" s="2345"/>
      <c r="BB179" s="2345"/>
      <c r="BC179" s="2345"/>
      <c r="BD179" s="197">
        <v>1</v>
      </c>
    </row>
    <row r="180" spans="1:56" ht="21" customHeight="1">
      <c r="A180" s="2345"/>
      <c r="B180" s="3748"/>
      <c r="C180" s="2600"/>
      <c r="D180" s="201"/>
      <c r="E180" s="201"/>
      <c r="F180" s="201"/>
      <c r="G180" s="201"/>
      <c r="H180" s="2665"/>
      <c r="I180" s="2345"/>
      <c r="J180" s="2345"/>
      <c r="K180" s="2345"/>
      <c r="L180" s="2345"/>
      <c r="M180" s="2345"/>
      <c r="N180" s="2345"/>
      <c r="O180" s="2345"/>
      <c r="P180" s="2345"/>
      <c r="Q180" s="2345"/>
      <c r="R180" s="2345"/>
      <c r="S180" s="2345"/>
      <c r="T180" s="2345"/>
      <c r="U180" s="2345"/>
      <c r="V180" s="2345"/>
      <c r="W180" s="2345"/>
      <c r="X180" s="2345"/>
      <c r="Y180" s="2345"/>
      <c r="Z180" s="2345"/>
      <c r="AA180" s="2345"/>
      <c r="AB180" s="2345"/>
      <c r="AC180" s="2345"/>
      <c r="AD180" s="2345"/>
      <c r="AE180" s="2345"/>
      <c r="AF180" s="2345"/>
      <c r="AG180" s="2345"/>
      <c r="AH180" s="2345"/>
      <c r="AI180" s="2345"/>
      <c r="AJ180" s="2345"/>
      <c r="AK180" s="2345"/>
      <c r="AL180" s="2345"/>
      <c r="AM180" s="2345"/>
      <c r="AN180" s="2345"/>
      <c r="AO180" s="2345"/>
      <c r="AP180" s="2345"/>
      <c r="AQ180" s="2345"/>
      <c r="AR180" s="2345"/>
      <c r="AS180" s="2345"/>
      <c r="AT180" s="2345"/>
      <c r="AU180" s="2345"/>
      <c r="AV180" s="2345"/>
      <c r="AW180" s="2345"/>
      <c r="AX180" s="2345"/>
      <c r="AY180" s="2345"/>
      <c r="AZ180" s="2345"/>
      <c r="BA180" s="2345"/>
      <c r="BB180" s="2345"/>
      <c r="BC180" s="2345"/>
      <c r="BD180" s="197">
        <v>1</v>
      </c>
    </row>
    <row r="181" spans="1:56" ht="21" customHeight="1">
      <c r="A181" s="2345"/>
      <c r="B181" s="3748"/>
      <c r="C181" s="2600"/>
      <c r="D181" s="2848" t="s">
        <v>4360</v>
      </c>
      <c r="E181" s="2849">
        <v>1200</v>
      </c>
      <c r="F181" s="2850" t="s">
        <v>4361</v>
      </c>
      <c r="G181" s="2600"/>
      <c r="H181" s="2751"/>
      <c r="I181" s="2345"/>
      <c r="J181" s="2345"/>
      <c r="K181" s="2345"/>
      <c r="L181" s="2345"/>
      <c r="M181" s="2345"/>
      <c r="N181" s="2345"/>
      <c r="O181" s="2345"/>
      <c r="P181" s="2345"/>
      <c r="Q181" s="2345"/>
      <c r="R181" s="2345"/>
      <c r="S181" s="2345"/>
      <c r="T181" s="2345"/>
      <c r="U181" s="2345"/>
      <c r="V181" s="2345"/>
      <c r="W181" s="2345"/>
      <c r="X181" s="2345"/>
      <c r="Y181" s="2345"/>
      <c r="Z181" s="2345"/>
      <c r="AA181" s="2345"/>
      <c r="AB181" s="2345"/>
      <c r="AC181" s="2345"/>
      <c r="AD181" s="2345"/>
      <c r="AE181" s="2345"/>
      <c r="AF181" s="2345"/>
      <c r="AG181" s="2345"/>
      <c r="AH181" s="2345"/>
      <c r="AI181" s="2345"/>
      <c r="AJ181" s="2345"/>
      <c r="AK181" s="2345"/>
      <c r="AL181" s="2345"/>
      <c r="AM181" s="2345"/>
      <c r="AN181" s="2345"/>
      <c r="AO181" s="2345"/>
      <c r="AP181" s="2345"/>
      <c r="AQ181" s="2345"/>
      <c r="AR181" s="2345"/>
      <c r="AS181" s="2345"/>
      <c r="AT181" s="2345"/>
      <c r="AU181" s="2345"/>
      <c r="AV181" s="2345"/>
      <c r="AW181" s="2345"/>
      <c r="AX181" s="2345"/>
      <c r="AY181" s="2345"/>
      <c r="AZ181" s="2345"/>
      <c r="BA181" s="2345"/>
      <c r="BB181" s="2345"/>
      <c r="BC181" s="2345"/>
      <c r="BD181" s="197">
        <v>1</v>
      </c>
    </row>
    <row r="182" spans="1:56" ht="21" customHeight="1">
      <c r="A182" s="2345"/>
      <c r="B182" s="3748"/>
      <c r="C182" s="2600"/>
      <c r="D182" s="2744" t="s">
        <v>4393</v>
      </c>
      <c r="E182" s="2851">
        <v>1.5</v>
      </c>
      <c r="F182" t="str">
        <f>F175</f>
        <v>Morceaux</v>
      </c>
      <c r="G182" s="2852">
        <f>E178*E182</f>
        <v>7.2000000000000008E-2</v>
      </c>
      <c r="H182" s="2747" t="str">
        <f>F178</f>
        <v>❹ Cru</v>
      </c>
      <c r="I182" s="2345"/>
      <c r="J182" s="2345"/>
      <c r="K182" s="2345"/>
      <c r="L182" s="2345"/>
      <c r="M182" s="2345"/>
      <c r="N182" s="2345"/>
      <c r="O182" s="2345"/>
      <c r="P182" s="2345"/>
      <c r="Q182" s="2345"/>
      <c r="R182" s="2345"/>
      <c r="S182" s="2345"/>
      <c r="T182" s="2345"/>
      <c r="U182" s="2345"/>
      <c r="V182" s="2345"/>
      <c r="W182" s="2345"/>
      <c r="X182" s="2345"/>
      <c r="Y182" s="2345"/>
      <c r="Z182" s="2345"/>
      <c r="AA182" s="2345"/>
      <c r="AB182" s="2345"/>
      <c r="AC182" s="2345"/>
      <c r="AD182" s="2345"/>
      <c r="AE182" s="2345"/>
      <c r="AF182" s="2345"/>
      <c r="AG182" s="2345"/>
      <c r="AH182" s="2345"/>
      <c r="AI182" s="2345"/>
      <c r="AJ182" s="2345"/>
      <c r="AK182" s="2345"/>
      <c r="AL182" s="2345"/>
      <c r="AM182" s="2345"/>
      <c r="AN182" s="2345"/>
      <c r="AO182" s="2345"/>
      <c r="AP182" s="2345"/>
      <c r="AQ182" s="2345"/>
      <c r="AR182" s="2345"/>
      <c r="AS182" s="2345"/>
      <c r="AT182" s="2345"/>
      <c r="AU182" s="2345"/>
      <c r="AV182" s="2345"/>
      <c r="AW182" s="2345"/>
      <c r="AX182" s="2345"/>
      <c r="AY182" s="2345"/>
      <c r="AZ182" s="2345"/>
      <c r="BA182" s="2345"/>
      <c r="BB182" s="2345"/>
      <c r="BC182" s="2345"/>
      <c r="BD182" s="197">
        <v>1</v>
      </c>
    </row>
    <row r="183" spans="1:56" ht="21" customHeight="1">
      <c r="A183" s="2345"/>
      <c r="B183" s="3748"/>
      <c r="C183" s="2600"/>
      <c r="D183" s="2744"/>
      <c r="E183" s="2853"/>
      <c r="F183" s="201"/>
      <c r="G183" s="2852">
        <f>G178*E182</f>
        <v>3.6000000000000004E-2</v>
      </c>
      <c r="H183" s="2747" t="str">
        <f>H178</f>
        <v>❺ Cuit</v>
      </c>
      <c r="I183" s="2345"/>
      <c r="J183" s="2345"/>
      <c r="K183" s="2345"/>
      <c r="L183" s="2345"/>
      <c r="M183" s="2345"/>
      <c r="N183" s="2345"/>
      <c r="O183" s="2345"/>
      <c r="P183" s="2345"/>
      <c r="Q183" s="2345"/>
      <c r="R183" s="2345"/>
      <c r="S183" s="2345"/>
      <c r="T183" s="2345"/>
      <c r="U183" s="2345"/>
      <c r="V183" s="2345"/>
      <c r="W183" s="2345"/>
      <c r="X183" s="2345"/>
      <c r="Y183" s="2345"/>
      <c r="Z183" s="2345"/>
      <c r="AA183" s="2345"/>
      <c r="AB183" s="2345"/>
      <c r="AC183" s="2345"/>
      <c r="AD183" s="2345"/>
      <c r="AE183" s="2345"/>
      <c r="AF183" s="2345"/>
      <c r="AG183" s="2345"/>
      <c r="AH183" s="2345"/>
      <c r="AI183" s="2345"/>
      <c r="AJ183" s="2345"/>
      <c r="AK183" s="2345"/>
      <c r="AL183" s="2345"/>
      <c r="AM183" s="2345"/>
      <c r="AN183" s="2345"/>
      <c r="AO183" s="2345"/>
      <c r="AP183" s="2345"/>
      <c r="AQ183" s="2345"/>
      <c r="AR183" s="2345"/>
      <c r="AS183" s="2345"/>
      <c r="AT183" s="2345"/>
      <c r="AU183" s="2345"/>
      <c r="AV183" s="2345"/>
      <c r="AW183" s="2345"/>
      <c r="AX183" s="2345"/>
      <c r="AY183" s="2345"/>
      <c r="AZ183" s="2345"/>
      <c r="BA183" s="2345"/>
      <c r="BB183" s="2345"/>
      <c r="BC183" s="2345"/>
      <c r="BD183" s="197">
        <v>1</v>
      </c>
    </row>
    <row r="184" spans="1:56" ht="21" customHeight="1">
      <c r="A184" s="2345"/>
      <c r="B184" s="3748"/>
      <c r="C184" s="2600"/>
      <c r="D184" s="2752" t="s">
        <v>4362</v>
      </c>
      <c r="E184" s="2378">
        <f>E182*E181</f>
        <v>1800</v>
      </c>
      <c r="F184" s="2854" t="str">
        <f>F175</f>
        <v>Morceaux</v>
      </c>
      <c r="G184" s="2755"/>
      <c r="H184" s="2756"/>
      <c r="I184" s="2345"/>
      <c r="J184" s="2345"/>
      <c r="K184" s="2345"/>
      <c r="L184" s="2345"/>
      <c r="M184" s="2345"/>
      <c r="N184" s="2345"/>
      <c r="O184" s="2345"/>
      <c r="P184" s="2345"/>
      <c r="Q184" s="2345"/>
      <c r="R184" s="2345"/>
      <c r="S184" s="2345"/>
      <c r="T184" s="2345"/>
      <c r="U184" s="2345"/>
      <c r="V184" s="2345"/>
      <c r="W184" s="2345"/>
      <c r="X184" s="2345"/>
      <c r="Y184" s="2345"/>
      <c r="Z184" s="2345"/>
      <c r="AA184" s="2345"/>
      <c r="AB184" s="2345"/>
      <c r="AC184" s="2345"/>
      <c r="AD184" s="2345"/>
      <c r="AE184" s="2345"/>
      <c r="AF184" s="2345"/>
      <c r="AG184" s="2345"/>
      <c r="AH184" s="2345"/>
      <c r="AI184" s="2345"/>
      <c r="AJ184" s="2345"/>
      <c r="AK184" s="2345"/>
      <c r="AL184" s="2345"/>
      <c r="AM184" s="2345"/>
      <c r="AN184" s="2345"/>
      <c r="AO184" s="2345"/>
      <c r="AP184" s="2345"/>
      <c r="AQ184" s="2345"/>
      <c r="AR184" s="2345"/>
      <c r="AS184" s="2345"/>
      <c r="AT184" s="2345"/>
      <c r="AU184" s="2345"/>
      <c r="AV184" s="2345"/>
      <c r="AW184" s="2345"/>
      <c r="AX184" s="2345"/>
      <c r="AY184" s="2345"/>
      <c r="AZ184" s="2345"/>
      <c r="BA184" s="2345"/>
      <c r="BB184" s="2345"/>
      <c r="BC184" s="2345"/>
      <c r="BD184" s="197">
        <v>1</v>
      </c>
    </row>
    <row r="185" spans="1:56" ht="21" customHeight="1">
      <c r="A185" s="2345"/>
      <c r="B185" s="3748"/>
      <c r="C185" s="2600"/>
      <c r="D185" s="2752"/>
      <c r="E185" s="2855">
        <f>G182*E181</f>
        <v>86.4</v>
      </c>
      <c r="F185" s="2856" t="str">
        <f>F178</f>
        <v>❹ Cru</v>
      </c>
      <c r="G185" s="2755"/>
      <c r="H185" s="2756"/>
      <c r="I185" s="2345"/>
      <c r="J185" s="2345"/>
      <c r="K185" s="2345"/>
      <c r="L185" s="2345"/>
      <c r="M185" s="2345"/>
      <c r="N185" s="2345"/>
      <c r="O185" s="2345"/>
      <c r="P185" s="2345"/>
      <c r="Q185" s="2345"/>
      <c r="R185" s="2345"/>
      <c r="S185" s="2345"/>
      <c r="T185" s="2345"/>
      <c r="U185" s="2345"/>
      <c r="V185" s="2345"/>
      <c r="W185" s="2345"/>
      <c r="X185" s="2345"/>
      <c r="Y185" s="2345"/>
      <c r="Z185" s="2345"/>
      <c r="AA185" s="2345"/>
      <c r="AB185" s="2345"/>
      <c r="AC185" s="2345"/>
      <c r="AD185" s="2345"/>
      <c r="AE185" s="2345"/>
      <c r="AF185" s="2345"/>
      <c r="AG185" s="2345"/>
      <c r="AH185" s="2345"/>
      <c r="AI185" s="2345"/>
      <c r="AJ185" s="2345"/>
      <c r="AK185" s="2345"/>
      <c r="AL185" s="2345"/>
      <c r="AM185" s="2345"/>
      <c r="AN185" s="2345"/>
      <c r="AO185" s="2345"/>
      <c r="AP185" s="2345"/>
      <c r="AQ185" s="2345"/>
      <c r="AR185" s="2345"/>
      <c r="AS185" s="2345"/>
      <c r="AT185" s="2345"/>
      <c r="AU185" s="2345"/>
      <c r="AV185" s="2345"/>
      <c r="AW185" s="2345"/>
      <c r="AX185" s="2345"/>
      <c r="AY185" s="2345"/>
      <c r="AZ185" s="2345"/>
      <c r="BA185" s="2345"/>
      <c r="BB185" s="2345"/>
      <c r="BC185" s="2345"/>
      <c r="BD185" s="197">
        <v>1</v>
      </c>
    </row>
    <row r="186" spans="1:56" ht="21" customHeight="1">
      <c r="A186" s="2345"/>
      <c r="B186" s="3748"/>
      <c r="C186" s="2600"/>
      <c r="D186" s="2752"/>
      <c r="E186" s="2855">
        <f>G183*E181</f>
        <v>43.2</v>
      </c>
      <c r="F186" s="2846" t="str">
        <f>H178</f>
        <v>❺ Cuit</v>
      </c>
      <c r="G186" s="2755"/>
      <c r="H186" s="2756"/>
      <c r="I186" s="2345"/>
      <c r="J186" s="2345"/>
      <c r="K186" s="2345"/>
      <c r="L186" s="2345"/>
      <c r="M186" s="2345"/>
      <c r="N186" s="2345"/>
      <c r="O186" s="2345"/>
      <c r="P186" s="2345"/>
      <c r="Q186" s="2345"/>
      <c r="R186" s="2345"/>
      <c r="S186" s="2345"/>
      <c r="T186" s="2345"/>
      <c r="U186" s="2345"/>
      <c r="V186" s="2345"/>
      <c r="W186" s="2345"/>
      <c r="X186" s="2345"/>
      <c r="Y186" s="2345"/>
      <c r="Z186" s="2345"/>
      <c r="AA186" s="2345"/>
      <c r="AB186" s="2345"/>
      <c r="AC186" s="2345"/>
      <c r="AD186" s="2345"/>
      <c r="AE186" s="2345"/>
      <c r="AF186" s="2345"/>
      <c r="AG186" s="2345"/>
      <c r="AH186" s="2345"/>
      <c r="AI186" s="2345"/>
      <c r="AJ186" s="2345"/>
      <c r="AK186" s="2345"/>
      <c r="AL186" s="2345"/>
      <c r="AM186" s="2345"/>
      <c r="AN186" s="2345"/>
      <c r="AO186" s="2345"/>
      <c r="AP186" s="2345"/>
      <c r="AQ186" s="2345"/>
      <c r="AR186" s="2345"/>
      <c r="AS186" s="2345"/>
      <c r="AT186" s="2345"/>
      <c r="AU186" s="2345"/>
      <c r="AV186" s="2345"/>
      <c r="AW186" s="2345"/>
      <c r="AX186" s="2345"/>
      <c r="AY186" s="2345"/>
      <c r="AZ186" s="2345"/>
      <c r="BA186" s="2345"/>
      <c r="BB186" s="2345"/>
      <c r="BC186" s="2345"/>
      <c r="BD186" s="197">
        <v>1</v>
      </c>
    </row>
    <row r="187" spans="1:56" ht="21" customHeight="1">
      <c r="A187" s="2345"/>
      <c r="B187" s="3748"/>
      <c r="C187" s="2645"/>
      <c r="D187" s="2757" t="s">
        <v>4363</v>
      </c>
      <c r="E187" s="2758">
        <f>E170</f>
        <v>86</v>
      </c>
      <c r="F187" s="2759" t="s">
        <v>4364</v>
      </c>
      <c r="G187" s="2760">
        <f>IF(ISBLANK(E182),0,E177/E182)</f>
        <v>14</v>
      </c>
      <c r="H187" s="2727"/>
      <c r="I187" s="2345"/>
      <c r="J187" s="2345"/>
      <c r="K187" s="2345"/>
      <c r="L187" s="2345"/>
      <c r="M187" s="2345"/>
      <c r="N187" s="2345"/>
      <c r="O187" s="2345"/>
      <c r="P187" s="2345"/>
      <c r="Q187" s="2345"/>
      <c r="R187" s="2345"/>
      <c r="S187" s="2345"/>
      <c r="T187" s="2345"/>
      <c r="U187" s="2345"/>
      <c r="V187" s="2345"/>
      <c r="W187" s="2345"/>
      <c r="X187" s="2345"/>
      <c r="Y187" s="2345"/>
      <c r="Z187" s="2345"/>
      <c r="AA187" s="2345"/>
      <c r="AB187" s="2345"/>
      <c r="AC187" s="2345"/>
      <c r="AD187" s="2345"/>
      <c r="AE187" s="2345"/>
      <c r="AF187" s="2345"/>
      <c r="AG187" s="2345"/>
      <c r="AH187" s="2345"/>
      <c r="AI187" s="2345"/>
      <c r="AJ187" s="2345"/>
      <c r="AK187" s="2345"/>
      <c r="AL187" s="2345"/>
      <c r="AM187" s="2345"/>
      <c r="AN187" s="2345"/>
      <c r="AO187" s="2345"/>
      <c r="AP187" s="2345"/>
      <c r="AQ187" s="2345"/>
      <c r="AR187" s="2345"/>
      <c r="AS187" s="2345"/>
      <c r="AT187" s="2345"/>
      <c r="AU187" s="2345"/>
      <c r="AV187" s="2345"/>
      <c r="AW187" s="2345"/>
      <c r="AX187" s="2345"/>
      <c r="AY187" s="2345"/>
      <c r="AZ187" s="2345"/>
      <c r="BA187" s="2345"/>
      <c r="BB187" s="2345"/>
      <c r="BC187" s="2345"/>
      <c r="BD187" s="197">
        <v>1</v>
      </c>
    </row>
    <row r="188" spans="1:56" ht="21" customHeight="1">
      <c r="A188" s="2345"/>
      <c r="B188" s="3748"/>
      <c r="C188" s="2600"/>
      <c r="D188" s="2757"/>
      <c r="E188" s="2758"/>
      <c r="F188" s="2761"/>
      <c r="G188" s="2760"/>
      <c r="H188" s="2727"/>
      <c r="I188" s="2345"/>
      <c r="J188" s="2345"/>
      <c r="K188" s="2345"/>
      <c r="L188" s="2345"/>
      <c r="M188" s="2345"/>
      <c r="N188" s="2345"/>
      <c r="O188" s="2345"/>
      <c r="P188" s="2345"/>
      <c r="Q188" s="2345"/>
      <c r="R188" s="2345"/>
      <c r="S188" s="2345"/>
      <c r="T188" s="2345"/>
      <c r="U188" s="2345"/>
      <c r="V188" s="2345"/>
      <c r="W188" s="2345"/>
      <c r="X188" s="2345"/>
      <c r="Y188" s="2345"/>
      <c r="Z188" s="2345"/>
      <c r="AA188" s="2345"/>
      <c r="AB188" s="2345"/>
      <c r="AC188" s="2345"/>
      <c r="AD188" s="2345"/>
      <c r="AE188" s="2345"/>
      <c r="AF188" s="2345"/>
      <c r="AG188" s="2345"/>
      <c r="AH188" s="2345"/>
      <c r="AI188" s="2345"/>
      <c r="AJ188" s="2345"/>
      <c r="AK188" s="2345"/>
      <c r="AL188" s="2345"/>
      <c r="AM188" s="2345"/>
      <c r="AN188" s="2345"/>
      <c r="AO188" s="2345"/>
      <c r="AP188" s="2345"/>
      <c r="AQ188" s="2345"/>
      <c r="AR188" s="2345"/>
      <c r="AS188" s="2345"/>
      <c r="AT188" s="2345"/>
      <c r="AU188" s="2345"/>
      <c r="AV188" s="2345"/>
      <c r="AW188" s="2345"/>
      <c r="AX188" s="2345"/>
      <c r="AY188" s="2345"/>
      <c r="AZ188" s="2345"/>
      <c r="BA188" s="2345"/>
      <c r="BB188" s="2345"/>
      <c r="BC188" s="2345"/>
      <c r="BD188" s="197">
        <v>1</v>
      </c>
    </row>
    <row r="189" spans="1:56" ht="21" customHeight="1">
      <c r="A189" s="2345"/>
      <c r="B189" s="3748"/>
      <c r="C189" s="3752" t="s">
        <v>4365</v>
      </c>
      <c r="D189" s="3752"/>
      <c r="E189" s="3752"/>
      <c r="F189" s="3752"/>
      <c r="G189" s="3752"/>
      <c r="H189" s="3753"/>
      <c r="I189" s="2345"/>
      <c r="J189" s="2345"/>
      <c r="K189" s="2345"/>
      <c r="L189" s="2345"/>
      <c r="M189" s="2345"/>
      <c r="N189" s="2345"/>
      <c r="O189" s="2345"/>
      <c r="P189" s="2345"/>
      <c r="Q189" s="2345"/>
      <c r="R189" s="2345"/>
      <c r="S189" s="2345"/>
      <c r="T189" s="2345"/>
      <c r="U189" s="2345"/>
      <c r="V189" s="2345"/>
      <c r="W189" s="2345"/>
      <c r="X189" s="2345"/>
      <c r="Y189" s="2345"/>
      <c r="Z189" s="2345"/>
      <c r="AA189" s="2345"/>
      <c r="AB189" s="2345"/>
      <c r="AC189" s="2345"/>
      <c r="AD189" s="2345"/>
      <c r="AE189" s="2345"/>
      <c r="AF189" s="2345"/>
      <c r="AG189" s="2345"/>
      <c r="AH189" s="2345"/>
      <c r="AI189" s="2345"/>
      <c r="AJ189" s="2345"/>
      <c r="AK189" s="2345"/>
      <c r="AL189" s="2345"/>
      <c r="AM189" s="2345"/>
      <c r="AN189" s="2345"/>
      <c r="AO189" s="2345"/>
      <c r="AP189" s="2345"/>
      <c r="AQ189" s="2345"/>
      <c r="AR189" s="2345"/>
      <c r="AS189" s="2345"/>
      <c r="AT189" s="2345"/>
      <c r="AU189" s="2345"/>
      <c r="AV189" s="2345"/>
      <c r="AW189" s="2345"/>
      <c r="AX189" s="2345"/>
      <c r="AY189" s="2345"/>
      <c r="AZ189" s="2345"/>
      <c r="BA189" s="2345"/>
      <c r="BB189" s="2345"/>
      <c r="BC189" s="2345"/>
      <c r="BD189" s="197">
        <v>1</v>
      </c>
    </row>
    <row r="190" spans="1:56" ht="21" customHeight="1">
      <c r="A190" s="2345"/>
      <c r="B190" s="3748"/>
      <c r="C190" s="3752"/>
      <c r="D190" s="3752"/>
      <c r="E190" s="3752"/>
      <c r="F190" s="3752"/>
      <c r="G190" s="3752"/>
      <c r="H190" s="3753"/>
      <c r="I190" s="2345"/>
      <c r="J190" s="2345"/>
      <c r="K190" s="2345"/>
      <c r="L190" s="2345"/>
      <c r="M190" s="2345"/>
      <c r="N190" s="2345"/>
      <c r="O190" s="2345"/>
      <c r="P190" s="2345"/>
      <c r="Q190" s="2345"/>
      <c r="R190" s="2345"/>
      <c r="S190" s="2345"/>
      <c r="T190" s="2345"/>
      <c r="U190" s="2345"/>
      <c r="V190" s="2345"/>
      <c r="W190" s="2345"/>
      <c r="X190" s="2345"/>
      <c r="Y190" s="2345"/>
      <c r="Z190" s="2345"/>
      <c r="AA190" s="2345"/>
      <c r="AB190" s="2345"/>
      <c r="AC190" s="2345"/>
      <c r="AD190" s="2345"/>
      <c r="AE190" s="2345"/>
      <c r="AF190" s="2345"/>
      <c r="AG190" s="2345"/>
      <c r="AH190" s="2345"/>
      <c r="AI190" s="2345"/>
      <c r="AJ190" s="2345"/>
      <c r="AK190" s="2345"/>
      <c r="AL190" s="2345"/>
      <c r="AM190" s="2345"/>
      <c r="AN190" s="2345"/>
      <c r="AO190" s="2345"/>
      <c r="AP190" s="2345"/>
      <c r="AQ190" s="2345"/>
      <c r="AR190" s="2345"/>
      <c r="AS190" s="2345"/>
      <c r="AT190" s="2345"/>
      <c r="AU190" s="2345"/>
      <c r="AV190" s="2345"/>
      <c r="AW190" s="2345"/>
      <c r="AX190" s="2345"/>
      <c r="AY190" s="2345"/>
      <c r="AZ190" s="2345"/>
      <c r="BA190" s="2345"/>
      <c r="BB190" s="2345"/>
      <c r="BC190" s="2345"/>
      <c r="BD190" s="197">
        <v>1</v>
      </c>
    </row>
    <row r="191" spans="1:56" ht="21" customHeight="1">
      <c r="A191" s="2345"/>
      <c r="B191" s="3748"/>
      <c r="C191" s="2762" t="s">
        <v>4394</v>
      </c>
      <c r="D191" s="2763"/>
      <c r="E191" s="2763"/>
      <c r="F191" s="2763"/>
      <c r="G191" s="2763"/>
      <c r="H191" s="2764"/>
      <c r="I191" s="2345"/>
      <c r="J191" s="2345"/>
      <c r="K191" s="2345"/>
      <c r="L191" s="2345"/>
      <c r="M191" s="2345"/>
      <c r="N191" s="2345"/>
      <c r="O191" s="2345"/>
      <c r="P191" s="2345"/>
      <c r="Q191" s="2345"/>
      <c r="R191" s="2345"/>
      <c r="S191" s="2345"/>
      <c r="T191" s="2345"/>
      <c r="U191" s="2345"/>
      <c r="V191" s="2345"/>
      <c r="W191" s="2345"/>
      <c r="X191" s="2345"/>
      <c r="Y191" s="2345"/>
      <c r="Z191" s="2345"/>
      <c r="AA191" s="2345"/>
      <c r="AB191" s="2345"/>
      <c r="AC191" s="2345"/>
      <c r="AD191" s="2345"/>
      <c r="AE191" s="2345"/>
      <c r="AF191" s="2345"/>
      <c r="AG191" s="2345"/>
      <c r="AH191" s="2345"/>
      <c r="AI191" s="2345"/>
      <c r="AJ191" s="2345"/>
      <c r="AK191" s="2345"/>
      <c r="AL191" s="2345"/>
      <c r="AM191" s="2345"/>
      <c r="AN191" s="2345"/>
      <c r="AO191" s="2345"/>
      <c r="AP191" s="2345"/>
      <c r="AQ191" s="2345"/>
      <c r="AR191" s="2345"/>
      <c r="AS191" s="2345"/>
      <c r="AT191" s="2345"/>
      <c r="AU191" s="2345"/>
      <c r="AV191" s="2345"/>
      <c r="AW191" s="2345"/>
      <c r="AX191" s="2345"/>
      <c r="AY191" s="2345"/>
      <c r="AZ191" s="2345"/>
      <c r="BA191" s="2345"/>
      <c r="BB191" s="2345"/>
      <c r="BC191" s="2345"/>
      <c r="BD191" s="197">
        <v>1</v>
      </c>
    </row>
    <row r="192" spans="1:56" ht="21" customHeight="1">
      <c r="A192" s="2345"/>
      <c r="B192" s="3748"/>
      <c r="C192" s="3754" t="s">
        <v>4367</v>
      </c>
      <c r="D192" s="3754"/>
      <c r="E192" s="3754"/>
      <c r="F192" s="3754"/>
      <c r="G192" s="3754"/>
      <c r="H192" s="3755"/>
      <c r="I192" s="2345"/>
      <c r="J192" s="2345"/>
      <c r="K192" s="2345"/>
      <c r="L192" s="2345"/>
      <c r="M192" s="2345"/>
      <c r="N192" s="2345"/>
      <c r="O192" s="2345"/>
      <c r="P192" s="2345"/>
      <c r="Q192" s="2345"/>
      <c r="R192" s="2345"/>
      <c r="S192" s="2345"/>
      <c r="T192" s="2345"/>
      <c r="U192" s="2345"/>
      <c r="V192" s="2345"/>
      <c r="W192" s="2345"/>
      <c r="X192" s="2345"/>
      <c r="Y192" s="2345"/>
      <c r="Z192" s="2345"/>
      <c r="AA192" s="2345"/>
      <c r="AB192" s="2345"/>
      <c r="AC192" s="2345"/>
      <c r="AD192" s="2345"/>
      <c r="AE192" s="2345"/>
      <c r="AF192" s="2345"/>
      <c r="AG192" s="2345"/>
      <c r="AH192" s="2345"/>
      <c r="AI192" s="2345"/>
      <c r="AJ192" s="2345"/>
      <c r="AK192" s="2345"/>
      <c r="AL192" s="2345"/>
      <c r="AM192" s="2345"/>
      <c r="AN192" s="2345"/>
      <c r="AO192" s="2345"/>
      <c r="AP192" s="2345"/>
      <c r="AQ192" s="2345"/>
      <c r="AR192" s="2345"/>
      <c r="AS192" s="2345"/>
      <c r="AT192" s="2345"/>
      <c r="AU192" s="2345"/>
      <c r="AV192" s="2345"/>
      <c r="AW192" s="2345"/>
      <c r="AX192" s="2345"/>
      <c r="AY192" s="2345"/>
      <c r="AZ192" s="2345"/>
      <c r="BA192" s="2345"/>
      <c r="BB192" s="2345"/>
      <c r="BC192" s="2345"/>
      <c r="BD192" s="197">
        <v>1</v>
      </c>
    </row>
    <row r="193" spans="1:58" ht="21" customHeight="1">
      <c r="A193" s="2345"/>
      <c r="B193" s="3748"/>
      <c r="C193" s="2765" t="s">
        <v>4368</v>
      </c>
      <c r="D193" s="2600"/>
      <c r="E193" s="2600"/>
      <c r="F193" s="2701" t="s">
        <v>4369</v>
      </c>
      <c r="G193" s="2600"/>
      <c r="H193" s="2727"/>
      <c r="I193" s="2345"/>
      <c r="J193" s="2345"/>
      <c r="K193" s="2345"/>
      <c r="L193" s="2345"/>
      <c r="M193" s="2345"/>
      <c r="N193" s="2345"/>
      <c r="O193" s="2345"/>
      <c r="P193" s="2345"/>
      <c r="Q193" s="2345"/>
      <c r="R193" s="2345"/>
      <c r="S193" s="2345"/>
      <c r="T193" s="2345"/>
      <c r="U193" s="2345"/>
      <c r="V193" s="2345"/>
      <c r="W193" s="2345"/>
      <c r="X193" s="2345"/>
      <c r="Y193" s="2345"/>
      <c r="Z193" s="2345"/>
      <c r="AA193" s="2345"/>
      <c r="AB193" s="2345"/>
      <c r="AC193" s="2345"/>
      <c r="AD193" s="2345"/>
      <c r="AE193" s="2345"/>
      <c r="AF193" s="2345"/>
      <c r="AG193" s="2345"/>
      <c r="AH193" s="2345"/>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197">
        <v>1</v>
      </c>
    </row>
    <row r="194" spans="1:58" ht="21" customHeight="1">
      <c r="A194" s="2345"/>
      <c r="B194" s="3748"/>
      <c r="C194" s="2766" t="s">
        <v>4355</v>
      </c>
      <c r="D194" s="2600"/>
      <c r="E194" s="2600"/>
      <c r="F194" s="2767" t="s">
        <v>4370</v>
      </c>
      <c r="G194" s="2600"/>
      <c r="H194" s="2727"/>
      <c r="I194" s="2345"/>
      <c r="J194" s="2345"/>
      <c r="K194" s="2345"/>
      <c r="L194" s="2345"/>
      <c r="M194" s="2345"/>
      <c r="N194" s="2345"/>
      <c r="O194" s="2345"/>
      <c r="P194" s="2345"/>
      <c r="Q194" s="2345"/>
      <c r="R194" s="2345"/>
      <c r="S194" s="2345"/>
      <c r="T194" s="2345"/>
      <c r="U194" s="2345"/>
      <c r="V194" s="2345"/>
      <c r="W194" s="2345"/>
      <c r="X194" s="2345"/>
      <c r="Y194" s="2345"/>
      <c r="Z194" s="2345"/>
      <c r="AA194" s="2345"/>
      <c r="AB194" s="2345"/>
      <c r="AC194" s="2345"/>
      <c r="AD194" s="2345"/>
      <c r="AE194" s="2345"/>
      <c r="AF194" s="2345"/>
      <c r="AG194" s="2345"/>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197">
        <v>1</v>
      </c>
    </row>
    <row r="195" spans="1:58" ht="21" customHeight="1">
      <c r="A195" s="2345"/>
      <c r="B195" s="3748"/>
      <c r="C195" s="2768" t="s">
        <v>4371</v>
      </c>
      <c r="D195" s="2600"/>
      <c r="E195" s="2600"/>
      <c r="F195" s="2769" t="s">
        <v>4372</v>
      </c>
      <c r="G195" s="2600"/>
      <c r="H195" s="2727"/>
      <c r="I195" s="2345"/>
      <c r="J195" s="2345"/>
      <c r="K195" s="2345"/>
      <c r="L195" s="2345"/>
      <c r="M195" s="2345"/>
      <c r="N195" s="2345"/>
      <c r="O195" s="2345"/>
      <c r="P195" s="2345"/>
      <c r="Q195" s="2345"/>
      <c r="R195" s="2345"/>
      <c r="S195" s="2345"/>
      <c r="T195" s="2345"/>
      <c r="U195" s="2345"/>
      <c r="V195" s="2345"/>
      <c r="W195" s="2345"/>
      <c r="X195" s="2345"/>
      <c r="Y195" s="2345"/>
      <c r="Z195" s="2345"/>
      <c r="AA195" s="2345"/>
      <c r="AB195" s="2345"/>
      <c r="AC195" s="2345"/>
      <c r="AD195" s="2345"/>
      <c r="AE195" s="2345"/>
      <c r="AF195" s="2345"/>
      <c r="AG195" s="2345"/>
      <c r="AH195" s="2345"/>
      <c r="AI195" s="2345"/>
      <c r="AJ195" s="2345"/>
      <c r="AK195" s="2345"/>
      <c r="AL195" s="2345"/>
      <c r="AM195" s="2345"/>
      <c r="AN195" s="2345"/>
      <c r="AO195" s="2345"/>
      <c r="AP195" s="2345"/>
      <c r="AQ195" s="2345"/>
      <c r="AR195" s="2345"/>
      <c r="AS195" s="2345"/>
      <c r="AT195" s="2345"/>
      <c r="AU195" s="2345"/>
      <c r="AV195" s="2345"/>
      <c r="AW195" s="2345"/>
      <c r="AX195" s="2345"/>
      <c r="AY195" s="2345"/>
      <c r="AZ195" s="2345"/>
      <c r="BA195" s="2345"/>
      <c r="BB195" s="2345"/>
      <c r="BC195" s="2345"/>
      <c r="BD195" s="197">
        <v>1</v>
      </c>
    </row>
    <row r="196" spans="1:58" ht="21" customHeight="1">
      <c r="A196" s="2345"/>
      <c r="B196" s="3748"/>
      <c r="C196" s="2701"/>
      <c r="D196" s="2344"/>
      <c r="E196" s="2738" t="s">
        <v>4391</v>
      </c>
      <c r="F196" s="2770" t="s">
        <v>4395</v>
      </c>
      <c r="G196" s="2600"/>
      <c r="H196" s="2727"/>
      <c r="I196" s="2345"/>
      <c r="J196" s="2345"/>
      <c r="K196" s="2345"/>
      <c r="L196" s="2345"/>
      <c r="M196" s="2345"/>
      <c r="N196" s="2345"/>
      <c r="O196" s="2345"/>
      <c r="P196" s="2345"/>
      <c r="Q196" s="2345"/>
      <c r="R196" s="2345"/>
      <c r="S196" s="2345"/>
      <c r="T196" s="2345"/>
      <c r="U196" s="2345"/>
      <c r="V196" s="2345"/>
      <c r="W196" s="2345"/>
      <c r="X196" s="2345"/>
      <c r="Y196" s="2345"/>
      <c r="Z196" s="2345"/>
      <c r="AA196" s="2345"/>
      <c r="AB196" s="2345"/>
      <c r="AC196" s="2345"/>
      <c r="AD196" s="2345"/>
      <c r="AE196" s="2345"/>
      <c r="AF196" s="2345"/>
      <c r="AG196" s="2345"/>
      <c r="AH196" s="2345"/>
      <c r="AI196" s="2345"/>
      <c r="AJ196" s="2345"/>
      <c r="AK196" s="2345"/>
      <c r="AL196" s="2345"/>
      <c r="AM196" s="2345"/>
      <c r="AN196" s="2345"/>
      <c r="AO196" s="2345"/>
      <c r="AP196" s="2345"/>
      <c r="AQ196" s="2345"/>
      <c r="AR196" s="2345"/>
      <c r="AS196" s="2345"/>
      <c r="AT196" s="2345"/>
      <c r="AU196" s="2345"/>
      <c r="AV196" s="2345"/>
      <c r="AW196" s="2345"/>
      <c r="AX196" s="2345"/>
      <c r="AY196" s="2345"/>
      <c r="AZ196" s="2345"/>
      <c r="BA196" s="2345"/>
      <c r="BB196" s="2345"/>
      <c r="BC196" s="2345"/>
      <c r="BD196" s="197">
        <v>1</v>
      </c>
    </row>
    <row r="197" spans="1:58" ht="21" customHeight="1">
      <c r="A197" s="2345"/>
      <c r="B197" s="3748"/>
      <c r="C197" s="2703"/>
      <c r="D197" s="2344"/>
      <c r="E197" s="2772" t="s">
        <v>4396</v>
      </c>
      <c r="F197" s="2857" t="s">
        <v>4374</v>
      </c>
      <c r="G197" s="2600"/>
      <c r="H197" s="2727"/>
      <c r="I197" s="2345"/>
      <c r="J197" s="2345"/>
      <c r="K197" s="2345"/>
      <c r="L197" s="2345"/>
      <c r="M197" s="2345"/>
      <c r="N197" s="2345"/>
      <c r="O197" s="2345"/>
      <c r="P197" s="2345"/>
      <c r="Q197" s="2345"/>
      <c r="R197" s="2345"/>
      <c r="S197" s="2345"/>
      <c r="T197" s="2345"/>
      <c r="U197" s="2345"/>
      <c r="V197" s="2345"/>
      <c r="W197" s="2345"/>
      <c r="X197" s="2345"/>
      <c r="Y197" s="2345"/>
      <c r="Z197" s="2345"/>
      <c r="AA197" s="2345"/>
      <c r="AB197" s="2345"/>
      <c r="AC197" s="2345"/>
      <c r="AD197" s="2345"/>
      <c r="AE197" s="2345"/>
      <c r="AF197" s="2345"/>
      <c r="AG197" s="2345"/>
      <c r="AH197" s="2345"/>
      <c r="AI197" s="2345"/>
      <c r="AJ197" s="2345"/>
      <c r="AK197" s="2345"/>
      <c r="AL197" s="2345"/>
      <c r="AM197" s="2345"/>
      <c r="AN197" s="2345"/>
      <c r="AO197" s="2345"/>
      <c r="AP197" s="2345"/>
      <c r="AQ197" s="2345"/>
      <c r="AR197" s="2345"/>
      <c r="AS197" s="2345"/>
      <c r="AT197" s="2345"/>
      <c r="AU197" s="2345"/>
      <c r="AV197" s="2345"/>
      <c r="AW197" s="2345"/>
      <c r="AX197" s="2345"/>
      <c r="AY197" s="2345"/>
      <c r="AZ197" s="2345"/>
      <c r="BA197" s="2345"/>
      <c r="BB197" s="2345"/>
      <c r="BC197" s="2345"/>
      <c r="BD197" s="197">
        <v>1</v>
      </c>
    </row>
    <row r="198" spans="1:58" ht="21" customHeight="1">
      <c r="A198" s="2345"/>
      <c r="B198" s="3748"/>
      <c r="C198" s="2703"/>
      <c r="D198" s="2858" t="s">
        <v>4397</v>
      </c>
      <c r="E198" s="2859" t="str">
        <f>ADDRESS(ROW(G177),COLUMN(G177),4)</f>
        <v>G177</v>
      </c>
      <c r="G198" s="2600"/>
      <c r="H198" s="2727"/>
      <c r="I198" s="2345"/>
      <c r="J198" s="2345"/>
      <c r="K198" s="2345"/>
      <c r="L198" s="2345"/>
      <c r="M198" s="2345"/>
      <c r="N198" s="2345"/>
      <c r="O198" s="2345"/>
      <c r="P198" s="2345"/>
      <c r="Q198" s="2345"/>
      <c r="R198" s="2345"/>
      <c r="S198" s="2345"/>
      <c r="T198" s="2345"/>
      <c r="U198" s="2345"/>
      <c r="V198" s="2345"/>
      <c r="W198" s="2345"/>
      <c r="X198" s="2345"/>
      <c r="Y198" s="2345"/>
      <c r="Z198" s="2345"/>
      <c r="AA198" s="2345"/>
      <c r="AB198" s="2345"/>
      <c r="AC198" s="2345"/>
      <c r="AD198" s="2345"/>
      <c r="AE198" s="2345"/>
      <c r="AF198" s="2345"/>
      <c r="AG198" s="2345"/>
      <c r="AH198" s="2345"/>
      <c r="AI198" s="2345"/>
      <c r="AJ198" s="2345"/>
      <c r="AK198" s="2345"/>
      <c r="AL198" s="2345"/>
      <c r="AM198" s="2345"/>
      <c r="AN198" s="2345"/>
      <c r="AO198" s="2345"/>
      <c r="AP198" s="2345"/>
      <c r="AQ198" s="2345"/>
      <c r="AR198" s="2345"/>
      <c r="AS198" s="2345"/>
      <c r="AT198" s="2345"/>
      <c r="AU198" s="2345"/>
      <c r="AV198" s="2345"/>
      <c r="AW198" s="2345"/>
      <c r="AX198" s="2345"/>
      <c r="AY198" s="2345"/>
      <c r="AZ198" s="2345"/>
      <c r="BA198" s="2345"/>
      <c r="BB198" s="2345"/>
      <c r="BC198" s="2345"/>
      <c r="BD198" s="197">
        <v>1</v>
      </c>
    </row>
    <row r="199" spans="1:58" ht="21" customHeight="1">
      <c r="A199" s="2345"/>
      <c r="B199" s="3748"/>
      <c r="C199" s="2633" t="s">
        <v>4377</v>
      </c>
      <c r="D199" s="2777"/>
      <c r="E199" s="2775"/>
      <c r="F199" s="2633" t="s">
        <v>4378</v>
      </c>
      <c r="G199" s="2600"/>
      <c r="H199" s="2727"/>
      <c r="I199" s="2345"/>
      <c r="J199" s="2345"/>
      <c r="K199" s="2345"/>
      <c r="L199" s="2345"/>
      <c r="M199" s="2345"/>
      <c r="N199" s="2345"/>
      <c r="O199" s="2345"/>
      <c r="P199" s="2345"/>
      <c r="Q199" s="2345"/>
      <c r="R199" s="2345"/>
      <c r="S199" s="2345"/>
      <c r="T199" s="2345"/>
      <c r="U199" s="2345"/>
      <c r="V199" s="2345"/>
      <c r="W199" s="2345"/>
      <c r="X199" s="2345"/>
      <c r="Y199" s="2345"/>
      <c r="Z199" s="2345"/>
      <c r="AA199" s="2345"/>
      <c r="AB199" s="2345"/>
      <c r="AC199" s="2345"/>
      <c r="AD199" s="2345"/>
      <c r="AE199" s="2345"/>
      <c r="AF199" s="2345"/>
      <c r="AG199" s="2345"/>
      <c r="AH199" s="2345"/>
      <c r="AI199" s="2345"/>
      <c r="AJ199" s="2345"/>
      <c r="AK199" s="2345"/>
      <c r="AL199" s="2345"/>
      <c r="AM199" s="2345"/>
      <c r="AN199" s="2345"/>
      <c r="AO199" s="2345"/>
      <c r="AP199" s="2345"/>
      <c r="AQ199" s="2345"/>
      <c r="AR199" s="2345"/>
      <c r="AS199" s="2345"/>
      <c r="AT199" s="2345"/>
      <c r="AU199" s="2345"/>
      <c r="AV199" s="2345"/>
      <c r="AW199" s="2345"/>
      <c r="AX199" s="2345"/>
      <c r="AY199" s="2345"/>
      <c r="AZ199" s="2345"/>
      <c r="BA199" s="2345"/>
      <c r="BB199" s="2345"/>
      <c r="BC199" s="2345"/>
      <c r="BD199" s="197">
        <v>1</v>
      </c>
    </row>
    <row r="200" spans="1:58" ht="21" customHeight="1">
      <c r="A200" s="2345"/>
      <c r="B200" s="3748"/>
      <c r="C200" s="2636">
        <v>12</v>
      </c>
      <c r="D200" s="2636">
        <v>11</v>
      </c>
      <c r="E200" s="2636">
        <v>11</v>
      </c>
      <c r="F200" s="2636">
        <v>11</v>
      </c>
      <c r="G200" s="2636">
        <v>11</v>
      </c>
      <c r="H200" s="2637">
        <v>11</v>
      </c>
      <c r="I200" s="2638" t="s">
        <v>4280</v>
      </c>
      <c r="J200" s="2345"/>
      <c r="K200" s="2345"/>
      <c r="L200" s="2345"/>
      <c r="M200" s="2345"/>
      <c r="N200" s="2345"/>
      <c r="O200" s="2345"/>
      <c r="P200" s="2345"/>
      <c r="Q200" s="2345"/>
      <c r="R200" s="2345"/>
      <c r="S200" s="2345"/>
      <c r="T200" s="2345"/>
      <c r="U200" s="2345"/>
      <c r="V200" s="2345"/>
      <c r="W200" s="2345"/>
      <c r="X200" s="2345"/>
      <c r="Y200" s="2345"/>
      <c r="Z200" s="2345"/>
      <c r="AA200" s="2345"/>
      <c r="AB200" s="2345"/>
      <c r="AC200" s="2345"/>
      <c r="AD200" s="2345"/>
      <c r="AE200" s="2345"/>
      <c r="AF200" s="2345"/>
      <c r="AG200" s="2345"/>
      <c r="AH200" s="2345"/>
      <c r="AI200" s="2345"/>
      <c r="AJ200" s="2345"/>
      <c r="AK200" s="2345"/>
      <c r="AL200" s="2345"/>
      <c r="AM200" s="2345"/>
      <c r="AN200" s="2345"/>
      <c r="AO200" s="2345"/>
      <c r="AP200" s="2345"/>
      <c r="AQ200" s="2345"/>
      <c r="AR200" s="2345"/>
      <c r="AS200" s="2345"/>
      <c r="AT200" s="2345"/>
      <c r="AU200" s="2345"/>
      <c r="AV200" s="2345"/>
      <c r="AW200" s="2345"/>
      <c r="AX200" s="2345"/>
      <c r="AY200" s="2345"/>
      <c r="AZ200" s="2345"/>
      <c r="BA200" s="2345"/>
      <c r="BB200" s="2345"/>
      <c r="BC200" s="2345"/>
      <c r="BD200" s="197">
        <v>1</v>
      </c>
    </row>
    <row r="201" spans="1:58" ht="21" customHeight="1" thickBot="1">
      <c r="A201" s="2345"/>
      <c r="B201" s="3749"/>
      <c r="C201" s="2643">
        <f ca="1">CELL("largeur",C201)</f>
        <v>13</v>
      </c>
      <c r="D201" s="2643">
        <f t="shared" ref="D201:H201" ca="1" si="10">CELL("largeur",D201)</f>
        <v>21</v>
      </c>
      <c r="E201" s="2643">
        <f t="shared" ca="1" si="10"/>
        <v>13</v>
      </c>
      <c r="F201" s="2643">
        <f t="shared" ca="1" si="10"/>
        <v>13</v>
      </c>
      <c r="G201" s="2643">
        <f t="shared" ca="1" si="10"/>
        <v>13</v>
      </c>
      <c r="H201" s="2644">
        <f t="shared" ca="1" si="10"/>
        <v>13</v>
      </c>
      <c r="I201" s="2638" t="s">
        <v>4283</v>
      </c>
      <c r="J201" s="2345"/>
      <c r="K201" s="2345"/>
      <c r="L201" s="2345"/>
      <c r="M201" s="2345"/>
      <c r="N201" s="2345"/>
      <c r="O201" s="2345"/>
      <c r="P201" s="2345"/>
      <c r="Q201" s="2345"/>
      <c r="R201" s="2345"/>
      <c r="S201" s="2345"/>
      <c r="T201" s="2345"/>
      <c r="U201" s="2345"/>
      <c r="V201" s="2345"/>
      <c r="W201" s="2345"/>
      <c r="X201" s="2345"/>
      <c r="Y201" s="2345"/>
      <c r="Z201" s="2345"/>
      <c r="AA201" s="2345"/>
      <c r="AB201" s="2345"/>
      <c r="AC201" s="2345"/>
      <c r="AD201" s="2345"/>
      <c r="AE201" s="2345"/>
      <c r="AF201" s="2345"/>
      <c r="AG201" s="2345"/>
      <c r="AH201" s="2345"/>
      <c r="AI201" s="2345"/>
      <c r="AJ201" s="2345"/>
      <c r="AK201" s="2345"/>
      <c r="AL201" s="2345"/>
      <c r="AM201" s="2345"/>
      <c r="AN201" s="2345"/>
      <c r="AO201" s="2345"/>
      <c r="AP201" s="2345"/>
      <c r="AQ201" s="2345"/>
      <c r="AR201" s="2345"/>
      <c r="AS201" s="2345"/>
      <c r="AT201" s="2345"/>
      <c r="AU201" s="2345"/>
      <c r="AV201" s="2345"/>
      <c r="AW201" s="2345"/>
      <c r="AX201" s="2345"/>
      <c r="AY201" s="2345"/>
      <c r="AZ201" s="2345"/>
      <c r="BA201" s="2345"/>
      <c r="BB201" s="2345"/>
      <c r="BC201" s="2345"/>
      <c r="BD201" s="197">
        <v>1</v>
      </c>
    </row>
    <row r="202" spans="1:58" ht="21" customHeight="1" thickBot="1">
      <c r="A202" s="2345"/>
      <c r="B202" s="2345"/>
      <c r="C202" s="2345"/>
      <c r="D202" s="2345"/>
      <c r="E202" s="2345"/>
      <c r="F202" s="2345"/>
      <c r="G202" s="2345"/>
      <c r="H202" s="2345"/>
      <c r="I202" s="2345"/>
      <c r="J202" s="2345"/>
      <c r="K202" s="2345"/>
      <c r="L202" s="2345"/>
      <c r="M202" s="2345"/>
      <c r="N202" s="2345"/>
      <c r="O202" s="2345"/>
      <c r="P202" s="2345"/>
      <c r="Q202" s="2345"/>
      <c r="R202" s="2345"/>
      <c r="S202" s="2345"/>
      <c r="T202" s="2345"/>
      <c r="U202" s="2345"/>
      <c r="V202" s="2345"/>
      <c r="W202" s="2345"/>
      <c r="X202" s="2345"/>
      <c r="Y202" s="2345"/>
      <c r="Z202" s="2345"/>
      <c r="AA202" s="2345"/>
      <c r="AB202" s="2345"/>
      <c r="AC202" s="2345"/>
      <c r="AD202" s="2345"/>
      <c r="AE202" s="2345"/>
      <c r="AF202" s="2345"/>
      <c r="AG202" s="2345"/>
      <c r="AH202" s="2345"/>
      <c r="AI202" s="2345"/>
      <c r="AJ202" s="2345"/>
      <c r="AK202" s="2345"/>
      <c r="AL202" s="2345"/>
      <c r="AM202" s="2345"/>
      <c r="AN202" s="2345"/>
      <c r="AO202" s="2345"/>
      <c r="AP202" s="2345"/>
      <c r="AQ202" s="2345"/>
      <c r="AR202" s="2345"/>
      <c r="AS202" s="2345"/>
      <c r="AT202" s="2345"/>
      <c r="AU202" s="2345"/>
      <c r="AV202" s="2345"/>
      <c r="AW202" s="2345"/>
      <c r="AX202" s="2345"/>
      <c r="AY202" s="2345"/>
      <c r="AZ202" s="2345"/>
      <c r="BA202" s="2345"/>
      <c r="BB202" s="2345"/>
      <c r="BC202" s="2345"/>
      <c r="BD202" s="197">
        <v>1</v>
      </c>
    </row>
    <row r="203" spans="1:58" s="2254" customFormat="1" ht="21" customHeight="1">
      <c r="A203" s="2345">
        <v>1</v>
      </c>
      <c r="B203" s="2594" t="s">
        <v>4243</v>
      </c>
      <c r="C203" s="2860"/>
      <c r="D203" s="2861"/>
      <c r="E203" s="2861"/>
      <c r="F203" s="2861"/>
      <c r="G203" s="2861"/>
      <c r="H203" s="2862"/>
      <c r="I203" s="2861"/>
      <c r="J203" s="2861"/>
      <c r="K203" s="2863" t="s">
        <v>4398</v>
      </c>
      <c r="L203" s="2864" t="s">
        <v>4399</v>
      </c>
      <c r="M203" s="2345"/>
      <c r="N203" s="2345"/>
      <c r="O203" s="2345"/>
      <c r="P203" s="2345"/>
      <c r="Q203" s="2345"/>
      <c r="R203" s="2345"/>
      <c r="S203" s="2345"/>
      <c r="T203" s="2345"/>
      <c r="U203" s="2345"/>
      <c r="V203" s="2345"/>
      <c r="W203" s="2345"/>
      <c r="X203" s="2345"/>
      <c r="Y203" s="2345"/>
      <c r="Z203" s="2345"/>
      <c r="AA203" s="2345"/>
      <c r="AB203" s="2345"/>
      <c r="AC203" s="2345"/>
      <c r="AD203" s="2345"/>
      <c r="AE203" s="2345"/>
      <c r="AF203" s="2345"/>
      <c r="AG203" s="2345"/>
      <c r="AH203" s="2345"/>
      <c r="AI203" s="2345"/>
      <c r="AJ203" s="2345"/>
      <c r="AK203" s="2345"/>
      <c r="AL203" s="2345"/>
      <c r="AM203" s="2345"/>
      <c r="AN203" s="2345"/>
      <c r="AO203" s="2345"/>
      <c r="AP203" s="2345"/>
      <c r="AQ203" s="2345"/>
      <c r="AR203" s="2345"/>
      <c r="AS203" s="2345"/>
      <c r="AT203" s="2345"/>
      <c r="AU203" s="2345"/>
      <c r="AV203" s="2345"/>
      <c r="AW203" s="2345"/>
      <c r="AX203" s="2345"/>
      <c r="AY203" s="2345"/>
      <c r="AZ203" s="2345"/>
      <c r="BA203" s="2345"/>
      <c r="BB203" s="2345"/>
      <c r="BC203" s="2345"/>
      <c r="BD203" s="197">
        <v>1</v>
      </c>
      <c r="BE203" s="2248"/>
      <c r="BF203" s="2248"/>
    </row>
    <row r="204" spans="1:58" s="2254" customFormat="1" ht="21" customHeight="1">
      <c r="A204" s="2345">
        <v>1</v>
      </c>
      <c r="B204" s="3719">
        <v>3</v>
      </c>
      <c r="C204" s="2865" t="str">
        <f>ADDRESS(ROW(),COLUMN(),4)</f>
        <v>C204</v>
      </c>
      <c r="D204" s="2866" t="s">
        <v>4400</v>
      </c>
      <c r="E204" s="2867"/>
      <c r="F204" s="2867"/>
      <c r="G204" s="2867"/>
      <c r="H204" s="2867"/>
      <c r="I204" s="2867"/>
      <c r="J204" s="2867"/>
      <c r="K204" s="2868"/>
      <c r="L204" s="2345">
        <v>1</v>
      </c>
      <c r="M204" s="2345">
        <v>1</v>
      </c>
      <c r="N204" s="2345"/>
      <c r="O204" s="2345"/>
      <c r="P204" s="2345"/>
      <c r="Q204" s="2345"/>
      <c r="R204" s="2345"/>
      <c r="S204" s="2345"/>
      <c r="T204" s="2345"/>
      <c r="U204" s="2345"/>
      <c r="V204" s="2345"/>
      <c r="W204" s="2345"/>
      <c r="X204" s="2345"/>
      <c r="Y204" s="2345"/>
      <c r="Z204" s="2345"/>
      <c r="AA204" s="2345"/>
      <c r="AB204" s="2345"/>
      <c r="AC204" s="2345"/>
      <c r="AD204" s="2345"/>
      <c r="AE204" s="2345"/>
      <c r="AF204" s="2345"/>
      <c r="AG204" s="2345"/>
      <c r="AH204" s="2345"/>
      <c r="AI204" s="2345"/>
      <c r="AJ204" s="2345"/>
      <c r="AK204" s="2345"/>
      <c r="AL204" s="2345"/>
      <c r="AM204" s="2345"/>
      <c r="AN204" s="2345"/>
      <c r="AO204" s="2345"/>
      <c r="AP204" s="2345"/>
      <c r="AQ204" s="2345"/>
      <c r="AR204" s="2345"/>
      <c r="AS204" s="2345"/>
      <c r="AT204" s="2345"/>
      <c r="AU204" s="2345"/>
      <c r="AV204" s="2345"/>
      <c r="AW204" s="2345"/>
      <c r="AX204" s="2345"/>
      <c r="AY204" s="2345"/>
      <c r="AZ204" s="2345"/>
      <c r="BA204" s="2345"/>
      <c r="BB204" s="2345"/>
      <c r="BC204" s="2345"/>
      <c r="BD204" s="197">
        <v>1</v>
      </c>
      <c r="BE204" s="2248"/>
      <c r="BF204" s="2248"/>
    </row>
    <row r="205" spans="1:58" s="2254" customFormat="1" ht="21" customHeight="1">
      <c r="A205" s="2345">
        <v>1</v>
      </c>
      <c r="B205" s="3719"/>
      <c r="C205" s="2869"/>
      <c r="D205" s="2870" t="s">
        <v>4401</v>
      </c>
      <c r="E205" s="2871">
        <v>0.44</v>
      </c>
      <c r="F205" s="2872"/>
      <c r="G205" s="2873" t="s">
        <v>4401</v>
      </c>
      <c r="H205" s="2871">
        <v>100</v>
      </c>
      <c r="I205" s="2872"/>
      <c r="J205" s="2874" t="s">
        <v>4402</v>
      </c>
      <c r="K205" s="2875">
        <v>115</v>
      </c>
      <c r="L205" s="2596" t="s">
        <v>4339</v>
      </c>
      <c r="M205" s="2345"/>
      <c r="N205" s="2345"/>
      <c r="O205" s="2345"/>
      <c r="P205" s="2345"/>
      <c r="Q205" s="2345"/>
      <c r="R205" s="2345"/>
      <c r="S205" s="2345"/>
      <c r="T205" s="2345"/>
      <c r="U205" s="2345"/>
      <c r="V205" s="2345"/>
      <c r="W205" s="2345"/>
      <c r="X205" s="2345"/>
      <c r="Y205" s="2345"/>
      <c r="Z205" s="2345"/>
      <c r="AA205" s="2345"/>
      <c r="AB205" s="2345"/>
      <c r="AC205" s="2345"/>
      <c r="AD205" s="2345"/>
      <c r="AE205" s="2345"/>
      <c r="AF205" s="2345"/>
      <c r="AG205" s="2345"/>
      <c r="AH205" s="2345"/>
      <c r="AI205" s="2345"/>
      <c r="AJ205" s="2345"/>
      <c r="AK205" s="2345"/>
      <c r="AL205" s="2345"/>
      <c r="AM205" s="2345"/>
      <c r="AN205" s="2345"/>
      <c r="AO205" s="2345"/>
      <c r="AP205" s="2345"/>
      <c r="AQ205" s="2345"/>
      <c r="AR205" s="2345"/>
      <c r="AS205" s="2345"/>
      <c r="AT205" s="2345"/>
      <c r="AU205" s="2345"/>
      <c r="AV205" s="2345"/>
      <c r="AW205" s="2345"/>
      <c r="AX205" s="2345"/>
      <c r="AY205" s="2345"/>
      <c r="AZ205" s="2345"/>
      <c r="BA205" s="2345"/>
      <c r="BB205" s="2345"/>
      <c r="BC205" s="2345"/>
      <c r="BD205" s="197">
        <v>1</v>
      </c>
      <c r="BE205" s="2248"/>
      <c r="BF205" s="2248"/>
    </row>
    <row r="206" spans="1:58" s="2254" customFormat="1" ht="21" customHeight="1">
      <c r="A206" s="2345">
        <v>1</v>
      </c>
      <c r="B206" s="3719"/>
      <c r="C206" s="2876"/>
      <c r="D206" s="2877" t="s">
        <v>4403</v>
      </c>
      <c r="E206" s="2878">
        <v>60</v>
      </c>
      <c r="F206" s="2872"/>
      <c r="G206" s="2877" t="s">
        <v>4404</v>
      </c>
      <c r="H206" s="2879">
        <v>10</v>
      </c>
      <c r="I206" s="2872"/>
      <c r="J206" s="2873" t="s">
        <v>4401</v>
      </c>
      <c r="K206" s="2880">
        <v>133</v>
      </c>
      <c r="L206" s="2596" t="s">
        <v>4342</v>
      </c>
      <c r="M206" s="2345"/>
      <c r="N206" s="2345"/>
      <c r="O206" s="2345"/>
      <c r="P206" s="2345"/>
      <c r="Q206" s="2345"/>
      <c r="R206" s="2345"/>
      <c r="S206" s="2345"/>
      <c r="T206" s="2345"/>
      <c r="U206" s="2345"/>
      <c r="V206" s="2345"/>
      <c r="W206" s="2345"/>
      <c r="X206" s="2345"/>
      <c r="Y206" s="2345"/>
      <c r="Z206" s="2345"/>
      <c r="AA206" s="2345"/>
      <c r="AB206" s="2345"/>
      <c r="AC206" s="2345"/>
      <c r="AD206" s="2345"/>
      <c r="AE206" s="2345"/>
      <c r="AF206" s="2345"/>
      <c r="AG206" s="2345"/>
      <c r="AH206" s="2345"/>
      <c r="AI206" s="2345"/>
      <c r="AJ206" s="2345"/>
      <c r="AK206" s="2345"/>
      <c r="AL206" s="2345"/>
      <c r="AM206" s="2345"/>
      <c r="AN206" s="2345"/>
      <c r="AO206" s="2345"/>
      <c r="AP206" s="2345"/>
      <c r="AQ206" s="2345"/>
      <c r="AR206" s="2345"/>
      <c r="AS206" s="2345"/>
      <c r="AT206" s="2345"/>
      <c r="AU206" s="2345"/>
      <c r="AV206" s="2345"/>
      <c r="AW206" s="2345"/>
      <c r="AX206" s="2345"/>
      <c r="AY206" s="2345"/>
      <c r="AZ206" s="2345"/>
      <c r="BA206" s="2345"/>
      <c r="BB206" s="2345"/>
      <c r="BC206" s="2345"/>
      <c r="BD206" s="197">
        <v>1</v>
      </c>
      <c r="BE206" s="2248"/>
      <c r="BF206" s="2248"/>
    </row>
    <row r="207" spans="1:58" s="2254" customFormat="1" ht="21" customHeight="1">
      <c r="A207" s="2345">
        <v>1</v>
      </c>
      <c r="B207" s="3719"/>
      <c r="C207" s="2881"/>
      <c r="D207" s="2882" t="s">
        <v>4404</v>
      </c>
      <c r="E207" s="2883">
        <f>E205*E206%</f>
        <v>0.26400000000000001</v>
      </c>
      <c r="F207" s="2872"/>
      <c r="G207" s="2884" t="s">
        <v>4402</v>
      </c>
      <c r="H207" s="2883">
        <f>IF(H205=0,0,H205+H206)</f>
        <v>110</v>
      </c>
      <c r="I207" s="2872"/>
      <c r="J207" s="2882" t="s">
        <v>4404</v>
      </c>
      <c r="K207" s="2885">
        <f>IF(K205=0,0,IF(K206=0,0,K205-K206))</f>
        <v>-18</v>
      </c>
      <c r="L207" s="2804" t="str">
        <f>HYPERLINK("#"&amp;ADDRESS(ROW(K207),COLUMN(K207),4),"◀"&amp;ADDRESS(ROW(K207),COLUMN(K207),4))</f>
        <v>◀K207</v>
      </c>
      <c r="M207" s="2886" t="str">
        <f ca="1">_xlfn.FORMULATEXT(K207)</f>
        <v>=SI(K205=0;0;SI(K206=0;0;K205-K206))</v>
      </c>
      <c r="N207" s="2345"/>
      <c r="O207" s="2345"/>
      <c r="P207" s="2345"/>
      <c r="Q207" s="2345"/>
      <c r="R207" s="2345"/>
      <c r="S207" s="2345"/>
      <c r="T207" s="2345"/>
      <c r="U207" s="2345"/>
      <c r="V207" s="2345"/>
      <c r="W207" s="2345"/>
      <c r="X207" s="2345"/>
      <c r="Y207" s="2345"/>
      <c r="Z207" s="2345"/>
      <c r="AA207" s="2345"/>
      <c r="AB207" s="2345"/>
      <c r="AC207" s="2345"/>
      <c r="AD207" s="2345"/>
      <c r="AE207" s="2345"/>
      <c r="AF207" s="2345"/>
      <c r="AG207" s="2345"/>
      <c r="AH207" s="2345"/>
      <c r="AI207" s="2345"/>
      <c r="AJ207" s="2345"/>
      <c r="AK207" s="2345"/>
      <c r="AL207" s="2345"/>
      <c r="AM207" s="2345"/>
      <c r="AN207" s="2345"/>
      <c r="AO207" s="2345"/>
      <c r="AP207" s="2345"/>
      <c r="AQ207" s="2345"/>
      <c r="AR207" s="2345"/>
      <c r="AS207" s="2345"/>
      <c r="AT207" s="2345"/>
      <c r="AU207" s="2345"/>
      <c r="AV207" s="2345"/>
      <c r="AW207" s="2345"/>
      <c r="AX207" s="2345"/>
      <c r="AY207" s="2345"/>
      <c r="AZ207" s="2345"/>
      <c r="BA207" s="2345"/>
      <c r="BB207" s="2345"/>
      <c r="BC207" s="2345"/>
      <c r="BD207" s="197">
        <v>1</v>
      </c>
      <c r="BE207" s="2248"/>
      <c r="BF207" s="2248"/>
    </row>
    <row r="208" spans="1:58" s="2254" customFormat="1" ht="21" customHeight="1">
      <c r="A208" s="2345">
        <v>1</v>
      </c>
      <c r="B208" s="3719"/>
      <c r="C208" s="2887"/>
      <c r="D208" s="2884" t="s">
        <v>4402</v>
      </c>
      <c r="E208" s="2883">
        <f>((E205*E206)/100)+E205</f>
        <v>0.70399999999999996</v>
      </c>
      <c r="F208" s="2872"/>
      <c r="G208" s="2888" t="s">
        <v>4403</v>
      </c>
      <c r="H208" s="2889">
        <f>IF(H205=0,0,IF(ISBLANK(H205),0,(H206/H205)*100))</f>
        <v>10</v>
      </c>
      <c r="I208" s="2872"/>
      <c r="J208" s="2888" t="s">
        <v>4403</v>
      </c>
      <c r="K208" s="2890">
        <f>IF(K206=0,0,IF(ISBLANK(K206),0,(K207/K206)*100))</f>
        <v>-13.533834586466165</v>
      </c>
      <c r="L208" s="2804" t="str">
        <f>HYPERLINK("#"&amp;ADDRESS(ROW(K208),COLUMN(K208),4),"◀"&amp;ADDRESS(ROW(K208),COLUMN(K208),4))</f>
        <v>◀K208</v>
      </c>
      <c r="M208" s="2886" t="str">
        <f ca="1">_xlfn.FORMULATEXT(K208)</f>
        <v>=SI(K206=0;0;SI(ESTVIDE(K206);0;(K207/K206)*100))</v>
      </c>
      <c r="N208" s="2345"/>
      <c r="O208" s="2345"/>
      <c r="P208" s="2345"/>
      <c r="Q208" s="2345"/>
      <c r="R208" s="2345"/>
      <c r="S208" s="2345"/>
      <c r="T208" s="2345"/>
      <c r="U208" s="2345"/>
      <c r="V208" s="2345"/>
      <c r="W208" s="2345"/>
      <c r="X208" s="2345"/>
      <c r="Y208" s="2345"/>
      <c r="Z208" s="2345"/>
      <c r="AA208" s="2345"/>
      <c r="AB208" s="2345"/>
      <c r="AC208" s="2345"/>
      <c r="AD208" s="2345"/>
      <c r="AE208" s="2345"/>
      <c r="AF208" s="2345"/>
      <c r="AG208" s="2345"/>
      <c r="AH208" s="2345"/>
      <c r="AI208" s="2345"/>
      <c r="AJ208" s="2345"/>
      <c r="AK208" s="2345"/>
      <c r="AL208" s="2345"/>
      <c r="AM208" s="2345"/>
      <c r="AN208" s="2345"/>
      <c r="AO208" s="2345"/>
      <c r="AP208" s="2345"/>
      <c r="AQ208" s="2345"/>
      <c r="AR208" s="2345"/>
      <c r="AS208" s="2345"/>
      <c r="AT208" s="2345"/>
      <c r="AU208" s="2345"/>
      <c r="AV208" s="2345"/>
      <c r="AW208" s="2345"/>
      <c r="AX208" s="2345"/>
      <c r="AY208" s="2345"/>
      <c r="AZ208" s="2345"/>
      <c r="BA208" s="2345"/>
      <c r="BB208" s="2345"/>
      <c r="BC208" s="2345"/>
      <c r="BD208" s="197">
        <v>1</v>
      </c>
      <c r="BE208" s="2248"/>
      <c r="BF208" s="2248"/>
    </row>
    <row r="209" spans="1:58" s="2254" customFormat="1" ht="21" customHeight="1">
      <c r="A209" s="2345">
        <v>1</v>
      </c>
      <c r="B209" s="3719"/>
      <c r="C209" s="2891"/>
      <c r="D209" s="2892"/>
      <c r="E209" s="2893"/>
      <c r="F209" s="2894"/>
      <c r="G209" s="2895"/>
      <c r="H209" s="2896"/>
      <c r="I209" s="2894"/>
      <c r="J209" s="2895"/>
      <c r="K209" s="2897"/>
      <c r="L209" s="2345">
        <v>1</v>
      </c>
      <c r="M209" s="2345">
        <v>1</v>
      </c>
      <c r="N209" s="2345"/>
      <c r="O209" s="2345"/>
      <c r="P209" s="2345"/>
      <c r="Q209" s="2345"/>
      <c r="R209" s="2345"/>
      <c r="S209" s="2345"/>
      <c r="T209" s="2345"/>
      <c r="U209" s="2345"/>
      <c r="V209" s="2345"/>
      <c r="W209" s="2345"/>
      <c r="X209" s="2345"/>
      <c r="Y209" s="2345"/>
      <c r="Z209" s="2345"/>
      <c r="AA209" s="2345"/>
      <c r="AB209" s="2345"/>
      <c r="AC209" s="2345"/>
      <c r="AD209" s="2345"/>
      <c r="AE209" s="2345"/>
      <c r="AF209" s="2345"/>
      <c r="AG209" s="2345"/>
      <c r="AH209" s="2345"/>
      <c r="AI209" s="2345"/>
      <c r="AJ209" s="2345"/>
      <c r="AK209" s="2345"/>
      <c r="AL209" s="2345"/>
      <c r="AM209" s="2345"/>
      <c r="AN209" s="2345"/>
      <c r="AO209" s="2345"/>
      <c r="AP209" s="2345"/>
      <c r="AQ209" s="2345"/>
      <c r="AR209" s="2345"/>
      <c r="AS209" s="2345"/>
      <c r="AT209" s="2345"/>
      <c r="AU209" s="2345"/>
      <c r="AV209" s="2345"/>
      <c r="AW209" s="2345"/>
      <c r="AX209" s="2345"/>
      <c r="AY209" s="2345"/>
      <c r="AZ209" s="2345"/>
      <c r="BA209" s="2345"/>
      <c r="BB209" s="2345"/>
      <c r="BC209" s="2345"/>
      <c r="BD209" s="197">
        <v>1</v>
      </c>
      <c r="BE209" s="2248"/>
      <c r="BF209" s="2248"/>
    </row>
    <row r="210" spans="1:58" s="2254" customFormat="1" ht="21" customHeight="1">
      <c r="A210" s="2345">
        <v>1</v>
      </c>
      <c r="B210" s="3719"/>
      <c r="C210" s="2869"/>
      <c r="D210" s="2873" t="s">
        <v>4401</v>
      </c>
      <c r="E210" s="2871">
        <v>5.8970000000000002</v>
      </c>
      <c r="F210" s="2872"/>
      <c r="G210" s="2874" t="s">
        <v>4402</v>
      </c>
      <c r="H210" s="2879">
        <v>9.64</v>
      </c>
      <c r="I210" s="2872"/>
      <c r="J210" s="2874" t="s">
        <v>4402</v>
      </c>
      <c r="K210" s="2875">
        <v>100</v>
      </c>
      <c r="L210" s="2345">
        <v>1</v>
      </c>
      <c r="M210" s="2345">
        <v>1</v>
      </c>
      <c r="N210" s="2345"/>
      <c r="O210" s="2345"/>
      <c r="P210" s="2345"/>
      <c r="Q210" s="2345"/>
      <c r="R210" s="2345"/>
      <c r="S210" s="2345"/>
      <c r="T210" s="2345"/>
      <c r="U210" s="2345"/>
      <c r="V210" s="2345"/>
      <c r="W210" s="2345"/>
      <c r="X210" s="2345"/>
      <c r="Y210" s="2345"/>
      <c r="Z210" s="2345"/>
      <c r="AA210" s="2345"/>
      <c r="AB210" s="2345"/>
      <c r="AC210" s="2345"/>
      <c r="AD210" s="2345"/>
      <c r="AE210" s="2345"/>
      <c r="AF210" s="2345"/>
      <c r="AG210" s="2345"/>
      <c r="AH210" s="2345"/>
      <c r="AI210" s="2345"/>
      <c r="AJ210" s="2345"/>
      <c r="AK210" s="2345"/>
      <c r="AL210" s="2345"/>
      <c r="AM210" s="2345"/>
      <c r="AN210" s="2345"/>
      <c r="AO210" s="2345"/>
      <c r="AP210" s="2345"/>
      <c r="AQ210" s="2345"/>
      <c r="AR210" s="2345"/>
      <c r="AS210" s="2345"/>
      <c r="AT210" s="2345"/>
      <c r="AU210" s="2345"/>
      <c r="AV210" s="2345"/>
      <c r="AW210" s="2345"/>
      <c r="AX210" s="2345"/>
      <c r="AY210" s="2345"/>
      <c r="AZ210" s="2345"/>
      <c r="BA210" s="2345"/>
      <c r="BB210" s="2345"/>
      <c r="BC210" s="2345"/>
      <c r="BD210" s="197">
        <v>1</v>
      </c>
      <c r="BE210" s="2248"/>
      <c r="BF210" s="2248"/>
    </row>
    <row r="211" spans="1:58" s="2254" customFormat="1" ht="21" customHeight="1">
      <c r="A211" s="2345">
        <v>1</v>
      </c>
      <c r="B211" s="3719"/>
      <c r="C211" s="2898"/>
      <c r="D211" s="2874" t="s">
        <v>4402</v>
      </c>
      <c r="E211" s="2879">
        <v>9.64</v>
      </c>
      <c r="F211" s="2872"/>
      <c r="G211" s="2877" t="s">
        <v>4403</v>
      </c>
      <c r="H211" s="2899">
        <v>63.5</v>
      </c>
      <c r="I211" s="2872"/>
      <c r="J211" s="2877" t="s">
        <v>4404</v>
      </c>
      <c r="K211" s="2875">
        <v>50</v>
      </c>
      <c r="L211" s="2345">
        <v>1</v>
      </c>
      <c r="M211" s="2345">
        <v>1</v>
      </c>
      <c r="N211" s="2345"/>
      <c r="O211" s="2345"/>
      <c r="P211" s="2345"/>
      <c r="Q211" s="2345"/>
      <c r="R211" s="2345"/>
      <c r="S211" s="2345"/>
      <c r="T211" s="2345"/>
      <c r="U211" s="2345"/>
      <c r="V211" s="2345"/>
      <c r="W211" s="2345"/>
      <c r="X211" s="2345"/>
      <c r="Y211" s="2345"/>
      <c r="Z211" s="2345"/>
      <c r="AA211" s="2345"/>
      <c r="AB211" s="2345"/>
      <c r="AC211" s="2345"/>
      <c r="AD211" s="2345"/>
      <c r="AE211" s="2345"/>
      <c r="AF211" s="2345"/>
      <c r="AG211" s="2345"/>
      <c r="AH211" s="2345"/>
      <c r="AI211" s="2345"/>
      <c r="AJ211" s="2345"/>
      <c r="AK211" s="2345"/>
      <c r="AL211" s="2345"/>
      <c r="AM211" s="2345"/>
      <c r="AN211" s="2345"/>
      <c r="AO211" s="2345"/>
      <c r="AP211" s="2345"/>
      <c r="AQ211" s="2345"/>
      <c r="AR211" s="2345"/>
      <c r="AS211" s="2345"/>
      <c r="AT211" s="2345"/>
      <c r="AU211" s="2345"/>
      <c r="AV211" s="2345"/>
      <c r="AW211" s="2345"/>
      <c r="AX211" s="2345"/>
      <c r="AY211" s="2345"/>
      <c r="AZ211" s="2345"/>
      <c r="BA211" s="2345"/>
      <c r="BB211" s="2345"/>
      <c r="BC211" s="2345"/>
      <c r="BD211" s="197">
        <v>1</v>
      </c>
      <c r="BE211" s="2248"/>
      <c r="BF211" s="2248"/>
    </row>
    <row r="212" spans="1:58" s="2254" customFormat="1" ht="21" customHeight="1">
      <c r="A212" s="2345">
        <v>1</v>
      </c>
      <c r="B212" s="3719"/>
      <c r="C212" s="2881"/>
      <c r="D212" s="2882" t="s">
        <v>4404</v>
      </c>
      <c r="E212" s="2883">
        <f>IF(E210=0,0,IF(E211=0,0,E211-E210))</f>
        <v>3.7430000000000003</v>
      </c>
      <c r="F212" s="2872"/>
      <c r="G212" s="2882" t="s">
        <v>4404</v>
      </c>
      <c r="H212" s="2883">
        <f>H210-H213</f>
        <v>3.7439755351681958</v>
      </c>
      <c r="I212" s="2872"/>
      <c r="J212" s="2884" t="s">
        <v>4401</v>
      </c>
      <c r="K212" s="2885">
        <f>IF(K210=0,0,IF(ISBLANK(K210),0,K210-K211))</f>
        <v>50</v>
      </c>
      <c r="L212" s="2804" t="str">
        <f>HYPERLINK("#"&amp;ADDRESS(ROW(E212),COLUMN(E212),4),"◀"&amp;ADDRESS(ROW(E212),COLUMN(E212),4))</f>
        <v>◀E212</v>
      </c>
      <c r="M212" s="2886" t="str">
        <f ca="1">_xlfn.FORMULATEXT(E212)</f>
        <v>=SI(E210=0;0;SI(E211=0;0;E211-E210))</v>
      </c>
      <c r="N212" s="2345"/>
      <c r="O212" s="2345"/>
      <c r="P212" s="2345"/>
      <c r="Q212" s="2345"/>
      <c r="R212" s="2345"/>
      <c r="S212" s="2345"/>
      <c r="T212" s="2345"/>
      <c r="U212" s="2345"/>
      <c r="V212" s="2345"/>
      <c r="W212" s="2345"/>
      <c r="X212" s="2345"/>
      <c r="Y212" s="2345"/>
      <c r="Z212" s="2345"/>
      <c r="AA212" s="2345"/>
      <c r="AB212" s="2345"/>
      <c r="AC212" s="2345"/>
      <c r="AD212" s="2345"/>
      <c r="AE212" s="2345"/>
      <c r="AF212" s="2345"/>
      <c r="AG212" s="2345"/>
      <c r="AH212" s="2345"/>
      <c r="AI212" s="2345"/>
      <c r="AJ212" s="2345"/>
      <c r="AK212" s="2345"/>
      <c r="AL212" s="2345"/>
      <c r="AM212" s="2345"/>
      <c r="AN212" s="2345"/>
      <c r="AO212" s="2345"/>
      <c r="AP212" s="2345"/>
      <c r="AQ212" s="2345"/>
      <c r="AR212" s="2345"/>
      <c r="AS212" s="2345"/>
      <c r="AT212" s="2345"/>
      <c r="AU212" s="2345"/>
      <c r="AV212" s="2345"/>
      <c r="AW212" s="2345"/>
      <c r="AX212" s="2345"/>
      <c r="AY212" s="2345"/>
      <c r="AZ212" s="2345"/>
      <c r="BA212" s="2345"/>
      <c r="BB212" s="2345"/>
      <c r="BC212" s="2345"/>
      <c r="BD212" s="197">
        <v>1</v>
      </c>
      <c r="BE212" s="2248"/>
      <c r="BF212" s="2248"/>
    </row>
    <row r="213" spans="1:58" s="2254" customFormat="1" ht="21" customHeight="1">
      <c r="A213" s="2345">
        <v>1</v>
      </c>
      <c r="B213" s="3719"/>
      <c r="C213" s="2900"/>
      <c r="D213" s="2901" t="s">
        <v>4403</v>
      </c>
      <c r="E213" s="2902">
        <f>IF(E210=0,0,IF(ISBLANK(E210),0,(E212/E210)*100))</f>
        <v>63.472952348651859</v>
      </c>
      <c r="F213" s="2872"/>
      <c r="G213" s="2903" t="s">
        <v>4401</v>
      </c>
      <c r="H213" s="2904">
        <f>(H210/(100+H211)*100)</f>
        <v>5.8960244648318048</v>
      </c>
      <c r="I213" s="2872"/>
      <c r="J213" s="2901" t="s">
        <v>4403</v>
      </c>
      <c r="K213" s="2905">
        <f>IF(K212=0,0,IF(ISBLANK(K211),0,(K211/K212)*100))</f>
        <v>100</v>
      </c>
      <c r="L213" s="2804" t="str">
        <f>HYPERLINK("#"&amp;ADDRESS(ROW(E213),COLUMN(E213),4),"◀"&amp;ADDRESS(ROW(E213),COLUMN(E213),4))</f>
        <v>◀E213</v>
      </c>
      <c r="M213" s="2886" t="str">
        <f ca="1">_xlfn.FORMULATEXT(E213)</f>
        <v>=SI(E210=0;0;SI(ESTVIDE(E210);0;(E212/E210)*100))</v>
      </c>
      <c r="N213" s="2345"/>
      <c r="O213" s="2345"/>
      <c r="P213" s="2345"/>
      <c r="Q213" s="2345"/>
      <c r="R213" s="2345"/>
      <c r="S213" s="2345"/>
      <c r="T213" s="2345"/>
      <c r="U213" s="2345"/>
      <c r="V213" s="2345"/>
      <c r="W213" s="2345"/>
      <c r="X213" s="2345"/>
      <c r="Y213" s="2345"/>
      <c r="Z213" s="2345"/>
      <c r="AA213" s="2345"/>
      <c r="AB213" s="2345"/>
      <c r="AC213" s="2345"/>
      <c r="AD213" s="2345"/>
      <c r="AE213" s="2345"/>
      <c r="AF213" s="2345"/>
      <c r="AG213" s="2345"/>
      <c r="AH213" s="2345"/>
      <c r="AI213" s="2345"/>
      <c r="AJ213" s="2345"/>
      <c r="AK213" s="2345"/>
      <c r="AL213" s="2345"/>
      <c r="AM213" s="2345"/>
      <c r="AN213" s="2345"/>
      <c r="AO213" s="2345"/>
      <c r="AP213" s="2345"/>
      <c r="AQ213" s="2345"/>
      <c r="AR213" s="2345"/>
      <c r="AS213" s="2345"/>
      <c r="AT213" s="2345"/>
      <c r="AU213" s="2345"/>
      <c r="AV213" s="2345"/>
      <c r="AW213" s="2345"/>
      <c r="AX213" s="2345"/>
      <c r="AY213" s="2345"/>
      <c r="AZ213" s="2345"/>
      <c r="BA213" s="2345"/>
      <c r="BB213" s="2345"/>
      <c r="BC213" s="2345"/>
      <c r="BD213" s="197">
        <v>1</v>
      </c>
    </row>
    <row r="214" spans="1:58" s="2254" customFormat="1" ht="21" customHeight="1">
      <c r="A214" s="2345">
        <v>1</v>
      </c>
      <c r="B214" s="3719"/>
      <c r="C214" s="3756" t="s">
        <v>4405</v>
      </c>
      <c r="D214" s="3756"/>
      <c r="E214" s="3756"/>
      <c r="F214" s="3756"/>
      <c r="G214" s="3756"/>
      <c r="H214" s="3756"/>
      <c r="I214" s="3756"/>
      <c r="J214" s="3756"/>
      <c r="K214" s="3757"/>
      <c r="L214" s="2345">
        <v>1</v>
      </c>
      <c r="M214" s="2345">
        <v>1</v>
      </c>
      <c r="N214" s="2345"/>
      <c r="O214" s="2345"/>
      <c r="P214" s="2345"/>
      <c r="Q214" s="2345"/>
      <c r="R214" s="2345"/>
      <c r="S214" s="2345"/>
      <c r="T214" s="2345"/>
      <c r="U214" s="2345"/>
      <c r="V214" s="2345"/>
      <c r="W214" s="2345"/>
      <c r="X214" s="2345"/>
      <c r="Y214" s="2345"/>
      <c r="Z214" s="2345"/>
      <c r="AA214" s="2345"/>
      <c r="AB214" s="2345"/>
      <c r="AC214" s="2345"/>
      <c r="AD214" s="2345"/>
      <c r="AE214" s="2345"/>
      <c r="AF214" s="2345"/>
      <c r="AG214" s="2345"/>
      <c r="AH214" s="2345"/>
      <c r="AI214" s="2345"/>
      <c r="AJ214" s="2345"/>
      <c r="AK214" s="2345"/>
      <c r="AL214" s="2345"/>
      <c r="AM214" s="2345"/>
      <c r="AN214" s="2345"/>
      <c r="AO214" s="2345"/>
      <c r="AP214" s="2345"/>
      <c r="AQ214" s="2345"/>
      <c r="AR214" s="2345"/>
      <c r="AS214" s="2345"/>
      <c r="AT214" s="2345"/>
      <c r="AU214" s="2345"/>
      <c r="AV214" s="2345"/>
      <c r="AW214" s="2345"/>
      <c r="AX214" s="2345"/>
      <c r="AY214" s="2345"/>
      <c r="AZ214" s="2345"/>
      <c r="BA214" s="2345"/>
      <c r="BB214" s="2345"/>
      <c r="BC214" s="2345"/>
      <c r="BD214" s="197">
        <v>1</v>
      </c>
    </row>
    <row r="215" spans="1:58" s="2254" customFormat="1" ht="21" customHeight="1">
      <c r="A215" s="2345"/>
      <c r="B215" s="3719"/>
      <c r="C215" s="2636">
        <v>12</v>
      </c>
      <c r="D215" s="2636">
        <v>11</v>
      </c>
      <c r="E215" s="2636">
        <v>11</v>
      </c>
      <c r="F215" s="2636">
        <v>11</v>
      </c>
      <c r="G215" s="2636">
        <v>11</v>
      </c>
      <c r="H215" s="2636">
        <v>11</v>
      </c>
      <c r="I215" s="2636">
        <v>11</v>
      </c>
      <c r="J215" s="2636">
        <v>11</v>
      </c>
      <c r="K215" s="2637">
        <v>11</v>
      </c>
      <c r="L215" s="2638" t="s">
        <v>4280</v>
      </c>
      <c r="M215" s="2345"/>
      <c r="N215" s="2345"/>
      <c r="O215" s="2345"/>
      <c r="P215" s="2345"/>
      <c r="Q215" s="2345"/>
      <c r="R215" s="2345"/>
      <c r="S215" s="2345"/>
      <c r="T215" s="2345"/>
      <c r="U215" s="2345"/>
      <c r="V215" s="2345"/>
      <c r="W215" s="2345"/>
      <c r="X215" s="2345"/>
      <c r="Y215" s="2345"/>
      <c r="Z215" s="2345"/>
      <c r="AA215" s="2345"/>
      <c r="AB215" s="2345"/>
      <c r="AC215" s="2345"/>
      <c r="AD215" s="2345"/>
      <c r="AE215" s="2345"/>
      <c r="AF215" s="2345"/>
      <c r="AG215" s="2345"/>
      <c r="AH215" s="2345"/>
      <c r="AI215" s="2345"/>
      <c r="AJ215" s="2345"/>
      <c r="AK215" s="2345"/>
      <c r="AL215" s="2345"/>
      <c r="AM215" s="2345"/>
      <c r="AN215" s="2345"/>
      <c r="AO215" s="2345"/>
      <c r="AP215" s="2345"/>
      <c r="AQ215" s="2345"/>
      <c r="AR215" s="2345"/>
      <c r="AS215" s="2345"/>
      <c r="AT215" s="2345"/>
      <c r="AU215" s="2345"/>
      <c r="AV215" s="2345"/>
      <c r="AW215" s="2345"/>
      <c r="AX215" s="2345"/>
      <c r="AY215" s="2345"/>
      <c r="AZ215" s="2345"/>
      <c r="BA215" s="2345"/>
      <c r="BB215" s="2345"/>
      <c r="BC215" s="2345"/>
      <c r="BD215" s="197">
        <v>1</v>
      </c>
    </row>
    <row r="216" spans="1:58" s="2254" customFormat="1" ht="21" customHeight="1" thickBot="1">
      <c r="A216" s="2345"/>
      <c r="B216" s="3720"/>
      <c r="C216" s="2643">
        <f ca="1">CELL("largeur",C216)</f>
        <v>13</v>
      </c>
      <c r="D216" s="2643">
        <f t="shared" ref="D216:K216" ca="1" si="11">CELL("largeur",D216)</f>
        <v>21</v>
      </c>
      <c r="E216" s="2643">
        <f t="shared" ca="1" si="11"/>
        <v>13</v>
      </c>
      <c r="F216" s="2643">
        <f ca="1">CELL("largeur",F216)</f>
        <v>13</v>
      </c>
      <c r="G216" s="2643">
        <f t="shared" ca="1" si="11"/>
        <v>13</v>
      </c>
      <c r="H216" s="2643">
        <f t="shared" ca="1" si="11"/>
        <v>13</v>
      </c>
      <c r="I216" s="2643">
        <f t="shared" ca="1" si="11"/>
        <v>16</v>
      </c>
      <c r="J216" s="2643">
        <f t="shared" ca="1" si="11"/>
        <v>18</v>
      </c>
      <c r="K216" s="2644">
        <f t="shared" ca="1" si="11"/>
        <v>16</v>
      </c>
      <c r="L216" s="2638" t="s">
        <v>4283</v>
      </c>
      <c r="M216" s="2345"/>
      <c r="N216" s="2345"/>
      <c r="O216" s="2345"/>
      <c r="P216" s="2345"/>
      <c r="Q216" s="2345"/>
      <c r="R216" s="2345"/>
      <c r="S216" s="2345"/>
      <c r="T216" s="2345"/>
      <c r="U216" s="2345"/>
      <c r="V216" s="2345"/>
      <c r="W216" s="2345"/>
      <c r="X216" s="2345"/>
      <c r="Y216" s="2345"/>
      <c r="Z216" s="2345"/>
      <c r="AA216" s="2345"/>
      <c r="AB216" s="2345"/>
      <c r="AC216" s="2345"/>
      <c r="AD216" s="2345"/>
      <c r="AE216" s="2345"/>
      <c r="AF216" s="2345"/>
      <c r="AG216" s="2345"/>
      <c r="AH216" s="2345"/>
      <c r="AI216" s="2345"/>
      <c r="AJ216" s="2345"/>
      <c r="AK216" s="2345"/>
      <c r="AL216" s="2345"/>
      <c r="AM216" s="2345"/>
      <c r="AN216" s="2345"/>
      <c r="AO216" s="2345"/>
      <c r="AP216" s="2345"/>
      <c r="AQ216" s="2345"/>
      <c r="AR216" s="2345"/>
      <c r="AS216" s="2345"/>
      <c r="AT216" s="2345"/>
      <c r="AU216" s="2345"/>
      <c r="AV216" s="2345"/>
      <c r="AW216" s="2345"/>
      <c r="AX216" s="2345"/>
      <c r="AY216" s="2345"/>
      <c r="AZ216" s="2345"/>
      <c r="BA216" s="2345"/>
      <c r="BB216" s="2345"/>
      <c r="BC216" s="2345"/>
      <c r="BD216" s="197">
        <v>1</v>
      </c>
    </row>
    <row r="217" spans="1:58" s="2254" customFormat="1" ht="21" customHeight="1" thickBot="1">
      <c r="A217" s="2638"/>
      <c r="B217" s="2638"/>
      <c r="C217" s="2638"/>
      <c r="D217" s="2638"/>
      <c r="E217" s="2638"/>
      <c r="F217" s="2638"/>
      <c r="G217" s="2638"/>
      <c r="H217" s="2638"/>
      <c r="I217" s="2638"/>
      <c r="J217" s="2638"/>
      <c r="K217" s="2638"/>
      <c r="L217" s="2345"/>
      <c r="M217" s="2345">
        <v>1</v>
      </c>
      <c r="N217" s="2345"/>
      <c r="O217" s="2345"/>
      <c r="P217" s="2345"/>
      <c r="Q217" s="2345"/>
      <c r="R217" s="2345"/>
      <c r="S217" s="2345"/>
      <c r="T217" s="2345"/>
      <c r="U217" s="2345"/>
      <c r="V217" s="2345"/>
      <c r="W217" s="2345"/>
      <c r="X217" s="2345"/>
      <c r="Y217" s="2345"/>
      <c r="Z217" s="2345"/>
      <c r="AA217" s="2345"/>
      <c r="AB217" s="2345"/>
      <c r="AC217" s="2345"/>
      <c r="AD217" s="2345"/>
      <c r="AE217" s="2345"/>
      <c r="AF217" s="2345"/>
      <c r="AG217" s="2345"/>
      <c r="AH217" s="2345"/>
      <c r="AI217" s="2345"/>
      <c r="AJ217" s="2345"/>
      <c r="AK217" s="2345"/>
      <c r="AL217" s="2345"/>
      <c r="AM217" s="2345"/>
      <c r="AN217" s="2345"/>
      <c r="AO217" s="2345"/>
      <c r="AP217" s="2345"/>
      <c r="AQ217" s="2345"/>
      <c r="AR217" s="2345"/>
      <c r="AS217" s="2345"/>
      <c r="AT217" s="2345"/>
      <c r="AU217" s="2345"/>
      <c r="AV217" s="2345"/>
      <c r="AW217" s="2345"/>
      <c r="AX217" s="2345"/>
      <c r="AY217" s="2345"/>
      <c r="AZ217" s="2345"/>
      <c r="BA217" s="2345"/>
      <c r="BB217" s="2345"/>
      <c r="BC217" s="2345"/>
      <c r="BD217" s="197">
        <v>1</v>
      </c>
    </row>
    <row r="218" spans="1:58" s="2254" customFormat="1" ht="21" customHeight="1">
      <c r="A218" s="2345"/>
      <c r="B218" s="2594" t="s">
        <v>4243</v>
      </c>
      <c r="C218" s="2906" t="s">
        <v>4406</v>
      </c>
      <c r="D218" s="2907"/>
      <c r="E218" s="2907"/>
      <c r="F218" s="2907"/>
      <c r="G218" s="2907"/>
      <c r="H218" s="2907"/>
      <c r="I218" s="2907"/>
      <c r="J218" s="2907"/>
      <c r="K218" s="2908" t="s">
        <v>4407</v>
      </c>
      <c r="L218" s="2345"/>
      <c r="M218" s="2594" t="s">
        <v>4243</v>
      </c>
      <c r="N218" s="3717" t="s">
        <v>4408</v>
      </c>
      <c r="O218" s="3717"/>
      <c r="P218" s="3717"/>
      <c r="Q218" s="3717"/>
      <c r="R218" s="3717"/>
      <c r="S218" s="3717"/>
      <c r="T218" s="3718"/>
      <c r="U218" s="2345"/>
      <c r="V218" s="2345"/>
      <c r="W218" s="2345"/>
      <c r="X218" s="2345"/>
      <c r="Y218" s="2345"/>
      <c r="Z218" s="2345"/>
      <c r="AA218" s="2345"/>
      <c r="AB218" s="2345"/>
      <c r="AC218" s="2345"/>
      <c r="AD218" s="2345"/>
      <c r="AE218" s="2345"/>
      <c r="AF218" s="2345"/>
      <c r="AG218" s="2345"/>
      <c r="AH218" s="2345"/>
      <c r="AI218" s="2345"/>
      <c r="AJ218" s="2345"/>
      <c r="AK218" s="2345"/>
      <c r="AL218" s="2345"/>
      <c r="AM218" s="2345"/>
      <c r="AN218" s="2345"/>
      <c r="AO218" s="2345"/>
      <c r="AP218" s="2345"/>
      <c r="AQ218" s="2345"/>
      <c r="AR218" s="2345"/>
      <c r="AS218" s="2345"/>
      <c r="AT218" s="2345"/>
      <c r="AU218" s="2345"/>
      <c r="AV218" s="2345"/>
      <c r="AW218" s="2345"/>
      <c r="AX218" s="2345"/>
      <c r="AY218" s="2345"/>
      <c r="AZ218" s="2345"/>
      <c r="BA218" s="2345"/>
      <c r="BB218" s="2345"/>
      <c r="BC218" s="2345"/>
      <c r="BD218" s="197">
        <v>1</v>
      </c>
    </row>
    <row r="219" spans="1:58" s="2254" customFormat="1" ht="21" customHeight="1">
      <c r="A219" s="2345"/>
      <c r="B219" s="3719">
        <v>3</v>
      </c>
      <c r="C219" s="2909" t="str">
        <f>ADDRESS(ROW(),COLUMN(),4)</f>
        <v>C219</v>
      </c>
      <c r="D219" s="2910"/>
      <c r="E219" s="2910"/>
      <c r="F219" s="2911"/>
      <c r="G219" s="2910"/>
      <c r="H219" s="2910"/>
      <c r="I219" s="2912"/>
      <c r="J219" s="2912"/>
      <c r="K219" s="2913"/>
      <c r="L219" s="2345"/>
      <c r="M219" s="3719">
        <v>3</v>
      </c>
      <c r="N219" s="2914" t="str">
        <f>ADDRESS(ROW(),COLUMN(),4)</f>
        <v>N219</v>
      </c>
      <c r="O219" s="2866" t="s">
        <v>4400</v>
      </c>
      <c r="P219" s="2867"/>
      <c r="Q219" s="2867"/>
      <c r="R219" s="2867"/>
      <c r="S219" s="2867"/>
      <c r="T219" s="2868"/>
      <c r="U219" s="2345"/>
      <c r="V219" s="2345"/>
      <c r="W219" s="2345"/>
      <c r="X219" s="2345"/>
      <c r="Y219" s="2345"/>
      <c r="Z219" s="2345"/>
      <c r="AA219" s="2345"/>
      <c r="AB219" s="2345"/>
      <c r="AC219" s="2345"/>
      <c r="AD219" s="2345"/>
      <c r="AE219" s="2345"/>
      <c r="AF219" s="2345"/>
      <c r="AG219" s="2345"/>
      <c r="AH219" s="2345"/>
      <c r="AI219" s="2345"/>
      <c r="AJ219" s="2345"/>
      <c r="AK219" s="2345"/>
      <c r="AL219" s="2345"/>
      <c r="AM219" s="2345"/>
      <c r="AN219" s="2345"/>
      <c r="AO219" s="2345"/>
      <c r="AP219" s="2345"/>
      <c r="AQ219" s="2345"/>
      <c r="AR219" s="2345"/>
      <c r="AS219" s="2345"/>
      <c r="AT219" s="2345"/>
      <c r="AU219" s="2345"/>
      <c r="AV219" s="2345"/>
      <c r="AW219" s="2345"/>
      <c r="AX219" s="2345"/>
      <c r="AY219" s="2345"/>
      <c r="AZ219" s="2345"/>
      <c r="BA219" s="2345"/>
      <c r="BB219" s="2345"/>
      <c r="BC219" s="2345"/>
      <c r="BD219" s="197">
        <v>1</v>
      </c>
    </row>
    <row r="220" spans="1:58" s="2254" customFormat="1" ht="21" customHeight="1">
      <c r="A220" s="2345"/>
      <c r="B220" s="3719"/>
      <c r="C220" s="2911"/>
      <c r="D220" s="2915" t="s">
        <v>4409</v>
      </c>
      <c r="E220" s="2916">
        <v>1</v>
      </c>
      <c r="F220" s="2917"/>
      <c r="G220" s="2918" t="s">
        <v>4409</v>
      </c>
      <c r="H220" s="2916">
        <v>1</v>
      </c>
      <c r="I220" s="2919"/>
      <c r="J220" s="2915" t="s">
        <v>4409</v>
      </c>
      <c r="K220" s="2920">
        <v>1</v>
      </c>
      <c r="L220" s="2345"/>
      <c r="M220" s="3719"/>
      <c r="N220" s="3721" t="s">
        <v>4410</v>
      </c>
      <c r="O220" s="3721"/>
      <c r="P220" s="3723" t="s">
        <v>4411</v>
      </c>
      <c r="Q220" s="3723"/>
      <c r="R220" s="3723"/>
      <c r="S220" s="3723"/>
      <c r="T220" s="3724"/>
      <c r="U220" s="2345"/>
      <c r="V220" s="2345"/>
      <c r="W220" s="2345"/>
      <c r="X220" s="2345"/>
      <c r="Y220" s="2345"/>
      <c r="Z220" s="2345"/>
      <c r="AA220" s="2345"/>
      <c r="AB220" s="2345"/>
      <c r="AC220" s="2345"/>
      <c r="AD220" s="2345"/>
      <c r="AE220" s="2345"/>
      <c r="AF220" s="2345"/>
      <c r="AG220" s="2345"/>
      <c r="AH220" s="2345"/>
      <c r="AI220" s="2345"/>
      <c r="AJ220" s="2345"/>
      <c r="AK220" s="2345"/>
      <c r="AL220" s="2345"/>
      <c r="AM220" s="2345"/>
      <c r="AN220" s="2345"/>
      <c r="AO220" s="2345"/>
      <c r="AP220" s="2345"/>
      <c r="AQ220" s="2345"/>
      <c r="AR220" s="2345"/>
      <c r="AS220" s="2345"/>
      <c r="AT220" s="2345"/>
      <c r="AU220" s="2345"/>
      <c r="AV220" s="2345"/>
      <c r="AW220" s="2345"/>
      <c r="AX220" s="2345"/>
      <c r="AY220" s="2345"/>
      <c r="AZ220" s="2345"/>
      <c r="BA220" s="2345"/>
      <c r="BB220" s="2345"/>
      <c r="BC220" s="2345"/>
      <c r="BD220" s="197">
        <v>1</v>
      </c>
    </row>
    <row r="221" spans="1:58" s="2254" customFormat="1" ht="21" customHeight="1">
      <c r="A221" s="2345"/>
      <c r="B221" s="3719"/>
      <c r="C221" s="2243"/>
      <c r="D221" s="2921" t="s">
        <v>4412</v>
      </c>
      <c r="E221" s="2922">
        <v>2</v>
      </c>
      <c r="F221" s="2923"/>
      <c r="G221" s="2924" t="s">
        <v>4413</v>
      </c>
      <c r="H221" s="2922">
        <v>2</v>
      </c>
      <c r="I221" s="2925"/>
      <c r="J221" s="2921" t="s">
        <v>4414</v>
      </c>
      <c r="K221" s="2926">
        <v>50</v>
      </c>
      <c r="L221" s="2345"/>
      <c r="M221" s="3719"/>
      <c r="N221" s="3722"/>
      <c r="O221" s="3722"/>
      <c r="P221" s="3725"/>
      <c r="Q221" s="3725"/>
      <c r="R221" s="3725"/>
      <c r="S221" s="3725"/>
      <c r="T221" s="3726"/>
      <c r="U221" s="2345"/>
      <c r="V221" s="2345"/>
      <c r="W221" s="2345"/>
      <c r="X221" s="2345"/>
      <c r="Y221" s="2345"/>
      <c r="Z221" s="2345"/>
      <c r="AA221" s="2345"/>
      <c r="AB221" s="2345"/>
      <c r="AC221" s="2345"/>
      <c r="AD221" s="2345"/>
      <c r="AE221" s="2345"/>
      <c r="AF221" s="2345"/>
      <c r="AG221" s="2345"/>
      <c r="AH221" s="2345"/>
      <c r="AI221" s="2345"/>
      <c r="AJ221" s="2345"/>
      <c r="AK221" s="2345"/>
      <c r="AL221" s="2345"/>
      <c r="AM221" s="2345"/>
      <c r="AN221" s="2345"/>
      <c r="AO221" s="2345"/>
      <c r="AP221" s="2345"/>
      <c r="AQ221" s="2345"/>
      <c r="AR221" s="2345"/>
      <c r="AS221" s="2345"/>
      <c r="AT221" s="2345"/>
      <c r="AU221" s="2345"/>
      <c r="AV221" s="2345"/>
      <c r="AW221" s="2345"/>
      <c r="AX221" s="2345"/>
      <c r="AY221" s="2345"/>
      <c r="AZ221" s="2345"/>
      <c r="BA221" s="2345"/>
      <c r="BB221" s="2345"/>
      <c r="BC221" s="2345"/>
      <c r="BD221" s="197">
        <v>1</v>
      </c>
    </row>
    <row r="222" spans="1:58" s="2254" customFormat="1" ht="21" customHeight="1">
      <c r="A222" s="2345"/>
      <c r="B222" s="3719"/>
      <c r="C222" s="2243"/>
      <c r="D222" s="2927" t="s">
        <v>4415</v>
      </c>
      <c r="E222" s="2928">
        <f>IF(E220=0,0,IF(E221=0,0,E221-E220))</f>
        <v>1</v>
      </c>
      <c r="F222" s="2923"/>
      <c r="G222" s="2927" t="s">
        <v>4416</v>
      </c>
      <c r="H222" s="2928">
        <f>IF(H220=0,0,H220+H221)</f>
        <v>3</v>
      </c>
      <c r="I222" s="2925"/>
      <c r="J222" s="2927" t="s">
        <v>4415</v>
      </c>
      <c r="K222" s="2929">
        <f>K223*K221%</f>
        <v>1</v>
      </c>
      <c r="L222" s="2345"/>
      <c r="M222" s="3719"/>
      <c r="N222" s="3727" t="s">
        <v>4417</v>
      </c>
      <c r="O222" s="3729">
        <f>SUM(N226:N235)</f>
        <v>0.97000000000000008</v>
      </c>
      <c r="P222" s="3731" t="str">
        <f>IF(N225&lt;S225,"Recette incomplète, il manque",IF(N225&gt;S225,"Trop de produits dans la recette",IF(N225=S225,"OK")))</f>
        <v>Recette incomplète, il manque</v>
      </c>
      <c r="Q222" s="3731"/>
      <c r="R222" s="3731"/>
      <c r="S222" s="3731"/>
      <c r="T222" s="3733">
        <f>IF(N225=S225,"",IF(N225&lt;S225,S225-N225,IF(N225&gt;S225,N225-S225)))</f>
        <v>2.9999999999999916E-2</v>
      </c>
      <c r="U222" s="2345"/>
      <c r="V222" s="2345"/>
      <c r="W222" s="2345"/>
      <c r="X222" s="2345"/>
      <c r="Y222" s="2345"/>
      <c r="Z222" s="2345"/>
      <c r="AA222" s="2345"/>
      <c r="AB222" s="2345"/>
      <c r="AC222" s="2345"/>
      <c r="AD222" s="2345"/>
      <c r="AE222" s="2345"/>
      <c r="AF222" s="2345"/>
      <c r="AG222" s="2345"/>
      <c r="AH222" s="2345"/>
      <c r="AI222" s="2345"/>
      <c r="AJ222" s="2345"/>
      <c r="AK222" s="2345"/>
      <c r="AL222" s="2345"/>
      <c r="AM222" s="2345"/>
      <c r="AN222" s="2345"/>
      <c r="AO222" s="2345"/>
      <c r="AP222" s="2345"/>
      <c r="AQ222" s="2345"/>
      <c r="AR222" s="2345"/>
      <c r="AS222" s="2345"/>
      <c r="AT222" s="2345"/>
      <c r="AU222" s="2345"/>
      <c r="AV222" s="2345"/>
      <c r="AW222" s="2345"/>
      <c r="AX222" s="2345"/>
      <c r="AY222" s="2345"/>
      <c r="AZ222" s="2345"/>
      <c r="BA222" s="2345"/>
      <c r="BB222" s="2345"/>
      <c r="BC222" s="2345"/>
      <c r="BD222" s="197">
        <v>1</v>
      </c>
    </row>
    <row r="223" spans="1:58" s="2254" customFormat="1" ht="21" customHeight="1">
      <c r="A223" s="2345"/>
      <c r="B223" s="3719"/>
      <c r="C223" s="2930"/>
      <c r="D223" s="2931" t="s">
        <v>4418</v>
      </c>
      <c r="E223" s="2932">
        <f>IF(E220=0,0,IF(E221=0,0,E222/E221))</f>
        <v>0.5</v>
      </c>
      <c r="F223" s="2933"/>
      <c r="G223" s="2931" t="s">
        <v>4418</v>
      </c>
      <c r="H223" s="2932">
        <f>IF(H220=0,0,H221/H222)</f>
        <v>0.66666666666666663</v>
      </c>
      <c r="I223" s="2934"/>
      <c r="J223" s="2931" t="s">
        <v>4416</v>
      </c>
      <c r="K223" s="2935">
        <f>K220/(100-K221)*100</f>
        <v>2</v>
      </c>
      <c r="L223" s="2345"/>
      <c r="M223" s="3719"/>
      <c r="N223" s="3728"/>
      <c r="O223" s="3730"/>
      <c r="P223" s="3732"/>
      <c r="Q223" s="3732"/>
      <c r="R223" s="3732"/>
      <c r="S223" s="3732"/>
      <c r="T223" s="3734"/>
      <c r="U223" s="2345"/>
      <c r="V223" s="2345"/>
      <c r="W223" s="2345"/>
      <c r="X223" s="2345"/>
      <c r="Y223" s="2345"/>
      <c r="Z223" s="2345"/>
      <c r="AA223" s="2345"/>
      <c r="AB223" s="2345"/>
      <c r="AC223" s="2345"/>
      <c r="AD223" s="2345"/>
      <c r="AE223" s="2345"/>
      <c r="AF223" s="2345"/>
      <c r="AG223" s="2345"/>
      <c r="AH223" s="2345"/>
      <c r="AI223" s="2345"/>
      <c r="AJ223" s="2345"/>
      <c r="AK223" s="2345"/>
      <c r="AL223" s="2345"/>
      <c r="AM223" s="2345"/>
      <c r="AN223" s="2345"/>
      <c r="AO223" s="2345"/>
      <c r="AP223" s="2345"/>
      <c r="AQ223" s="2345"/>
      <c r="AR223" s="2345"/>
      <c r="AS223" s="2345"/>
      <c r="AT223" s="2345"/>
      <c r="AU223" s="2345"/>
      <c r="AV223" s="2345"/>
      <c r="AW223" s="2345"/>
      <c r="AX223" s="2345"/>
      <c r="AY223" s="2345"/>
      <c r="AZ223" s="2345"/>
      <c r="BA223" s="2345"/>
      <c r="BB223" s="2345"/>
      <c r="BC223" s="2345"/>
      <c r="BD223" s="197">
        <v>1</v>
      </c>
    </row>
    <row r="224" spans="1:58" s="2254" customFormat="1" ht="21" customHeight="1">
      <c r="A224" s="2345"/>
      <c r="B224" s="3719"/>
      <c r="C224" s="2911"/>
      <c r="D224" s="2936" t="s">
        <v>4412</v>
      </c>
      <c r="E224" s="2937">
        <v>2</v>
      </c>
      <c r="F224" s="2917"/>
      <c r="G224" s="2936" t="s">
        <v>4412</v>
      </c>
      <c r="H224" s="2937">
        <v>2</v>
      </c>
      <c r="I224" s="2919"/>
      <c r="J224" s="2936" t="s">
        <v>4412</v>
      </c>
      <c r="K224" s="2938">
        <v>1</v>
      </c>
      <c r="L224" s="2345"/>
      <c r="M224" s="3719"/>
      <c r="N224" s="2939" t="s">
        <v>4419</v>
      </c>
      <c r="O224" s="2940"/>
      <c r="P224" s="2940"/>
      <c r="Q224" s="2940"/>
      <c r="R224" s="2941" t="s">
        <v>4420</v>
      </c>
      <c r="S224" s="2942" t="s">
        <v>4421</v>
      </c>
      <c r="T224" s="2943" t="s">
        <v>4422</v>
      </c>
      <c r="U224" s="2345"/>
      <c r="V224" s="2345"/>
      <c r="W224" s="2345"/>
      <c r="X224" s="2345"/>
      <c r="Y224" s="2345"/>
      <c r="Z224" s="2345"/>
      <c r="AA224" s="2345"/>
      <c r="AB224" s="2345"/>
      <c r="AC224" s="2345"/>
      <c r="AD224" s="2345"/>
      <c r="AE224" s="2345"/>
      <c r="AF224" s="2345"/>
      <c r="AG224" s="2345"/>
      <c r="AH224" s="2345"/>
      <c r="AI224" s="2345"/>
      <c r="AJ224" s="2345"/>
      <c r="AK224" s="2345"/>
      <c r="AL224" s="2345"/>
      <c r="AM224" s="2345"/>
      <c r="AN224" s="2345"/>
      <c r="AO224" s="2345"/>
      <c r="AP224" s="2345"/>
      <c r="AQ224" s="2345"/>
      <c r="AR224" s="2345"/>
      <c r="AS224" s="2345"/>
      <c r="AT224" s="2345"/>
      <c r="AU224" s="2345"/>
      <c r="AV224" s="2345"/>
      <c r="AW224" s="2345"/>
      <c r="AX224" s="2345"/>
      <c r="AY224" s="2345"/>
      <c r="AZ224" s="2345"/>
      <c r="BA224" s="2345"/>
      <c r="BB224" s="2345"/>
      <c r="BC224" s="2345"/>
      <c r="BD224" s="197">
        <v>1</v>
      </c>
    </row>
    <row r="225" spans="1:58" s="2254" customFormat="1" ht="21" customHeight="1">
      <c r="A225" s="2345"/>
      <c r="B225" s="3719"/>
      <c r="C225" s="2243"/>
      <c r="D225" s="2944" t="s">
        <v>4409</v>
      </c>
      <c r="E225" s="2945">
        <v>1</v>
      </c>
      <c r="F225" s="2923"/>
      <c r="G225" s="2944" t="s">
        <v>4413</v>
      </c>
      <c r="H225" s="2945">
        <v>1</v>
      </c>
      <c r="I225" s="2925"/>
      <c r="J225" s="2944" t="s">
        <v>4414</v>
      </c>
      <c r="K225" s="2946">
        <v>50</v>
      </c>
      <c r="L225" s="2345"/>
      <c r="M225" s="3719"/>
      <c r="N225" s="2947">
        <f>SUM(N226:N235)</f>
        <v>0.97000000000000008</v>
      </c>
      <c r="O225" s="2948"/>
      <c r="P225" s="2949"/>
      <c r="Q225" s="2950" t="s">
        <v>4423</v>
      </c>
      <c r="R225" s="2951">
        <v>7</v>
      </c>
      <c r="S225" s="2952">
        <v>1</v>
      </c>
      <c r="T225" s="2953">
        <f>SUM(T226:T235)</f>
        <v>6.9300000000000006</v>
      </c>
      <c r="U225" s="2345"/>
      <c r="V225" s="2345"/>
      <c r="W225" s="2345"/>
      <c r="X225" s="2345"/>
      <c r="Y225" s="2345"/>
      <c r="Z225" s="2345"/>
      <c r="AA225" s="2345"/>
      <c r="AB225" s="2345"/>
      <c r="AC225" s="2345"/>
      <c r="AD225" s="2345"/>
      <c r="AE225" s="2345"/>
      <c r="AF225" s="2345"/>
      <c r="AG225" s="2345"/>
      <c r="AH225" s="2345"/>
      <c r="AI225" s="2345"/>
      <c r="AJ225" s="2345"/>
      <c r="AK225" s="2345"/>
      <c r="AL225" s="2345"/>
      <c r="AM225" s="2345"/>
      <c r="AN225" s="2345"/>
      <c r="AO225" s="2345"/>
      <c r="AP225" s="2345"/>
      <c r="AQ225" s="2345"/>
      <c r="AR225" s="2345"/>
      <c r="AS225" s="2345"/>
      <c r="AT225" s="2345"/>
      <c r="AU225" s="2345"/>
      <c r="AV225" s="2345"/>
      <c r="AW225" s="2345"/>
      <c r="AX225" s="2345"/>
      <c r="AY225" s="2345"/>
      <c r="AZ225" s="2345"/>
      <c r="BA225" s="2345"/>
      <c r="BB225" s="2345"/>
      <c r="BC225" s="2345"/>
      <c r="BD225" s="197">
        <v>1</v>
      </c>
    </row>
    <row r="226" spans="1:58" s="2254" customFormat="1" ht="21" customHeight="1">
      <c r="A226" s="2345"/>
      <c r="B226" s="3719"/>
      <c r="C226" s="2243"/>
      <c r="D226" s="2927" t="s">
        <v>4415</v>
      </c>
      <c r="E226" s="2928">
        <f>IF(E224=0,0,IF(E225=0,0,E224-E225))</f>
        <v>1</v>
      </c>
      <c r="F226" s="2923"/>
      <c r="G226" s="2927" t="s">
        <v>4424</v>
      </c>
      <c r="H226" s="2928">
        <f>IF(H224=0,0,IF(H225=0,0,H224-H225))</f>
        <v>1</v>
      </c>
      <c r="I226" s="2925"/>
      <c r="J226" s="2927" t="s">
        <v>4415</v>
      </c>
      <c r="K226" s="2929">
        <f>K224*K225%</f>
        <v>0.5</v>
      </c>
      <c r="L226" s="2345"/>
      <c r="M226" s="3719"/>
      <c r="N226" s="2954">
        <v>0.12</v>
      </c>
      <c r="O226" s="2955" t="s">
        <v>4425</v>
      </c>
      <c r="P226" s="2955"/>
      <c r="Q226" s="2955"/>
      <c r="R226" s="2956">
        <f>R225*N226</f>
        <v>0.84</v>
      </c>
      <c r="S226" s="2957">
        <v>0</v>
      </c>
      <c r="T226" s="2958">
        <f t="shared" ref="T226:T235" si="12">IF(S226=0,R226,IF(R226="","",R226/(100-S226)*100))</f>
        <v>0.84</v>
      </c>
      <c r="U226" s="2345"/>
      <c r="V226" s="2345"/>
      <c r="W226" s="2345"/>
      <c r="X226" s="2345"/>
      <c r="Y226" s="2345"/>
      <c r="Z226" s="2345"/>
      <c r="AA226" s="2345"/>
      <c r="AB226" s="2345"/>
      <c r="AC226" s="2345"/>
      <c r="AD226" s="2345"/>
      <c r="AE226" s="2345"/>
      <c r="AF226" s="2345"/>
      <c r="AG226" s="2345"/>
      <c r="AH226" s="2345"/>
      <c r="AI226" s="2345"/>
      <c r="AJ226" s="2345"/>
      <c r="AK226" s="2345"/>
      <c r="AL226" s="2345"/>
      <c r="AM226" s="2345"/>
      <c r="AN226" s="2345"/>
      <c r="AO226" s="2345"/>
      <c r="AP226" s="2345"/>
      <c r="AQ226" s="2345"/>
      <c r="AR226" s="2345"/>
      <c r="AS226" s="2345"/>
      <c r="AT226" s="2345"/>
      <c r="AU226" s="2345"/>
      <c r="AV226" s="2345"/>
      <c r="AW226" s="2345"/>
      <c r="AX226" s="2345"/>
      <c r="AY226" s="2345"/>
      <c r="AZ226" s="2345"/>
      <c r="BA226" s="2345"/>
      <c r="BB226" s="2345"/>
      <c r="BC226" s="2345"/>
      <c r="BD226" s="197">
        <v>1</v>
      </c>
    </row>
    <row r="227" spans="1:58" s="2254" customFormat="1" ht="21" customHeight="1">
      <c r="A227" s="2345"/>
      <c r="B227" s="3719"/>
      <c r="C227" s="2930"/>
      <c r="D227" s="2931" t="s">
        <v>4418</v>
      </c>
      <c r="E227" s="2932">
        <f>IF(E224=0,0,E226/E224)</f>
        <v>0.5</v>
      </c>
      <c r="F227" s="2933"/>
      <c r="G227" s="2931" t="s">
        <v>4418</v>
      </c>
      <c r="H227" s="2932">
        <f>IF(H224=0,0,IF(H225=0,0,H225/H224))</f>
        <v>0.5</v>
      </c>
      <c r="I227" s="2934"/>
      <c r="J227" s="2931" t="s">
        <v>4424</v>
      </c>
      <c r="K227" s="2959">
        <f>K224-K226</f>
        <v>0.5</v>
      </c>
      <c r="L227" s="2345"/>
      <c r="M227" s="3719"/>
      <c r="N227" s="2954">
        <v>0.08</v>
      </c>
      <c r="O227" s="2955" t="s">
        <v>4426</v>
      </c>
      <c r="P227" s="2955"/>
      <c r="Q227" s="2955"/>
      <c r="R227" s="2960">
        <f>R225*N227</f>
        <v>0.56000000000000005</v>
      </c>
      <c r="S227" s="2961">
        <v>0</v>
      </c>
      <c r="T227" s="2958">
        <f t="shared" si="12"/>
        <v>0.56000000000000005</v>
      </c>
      <c r="U227" s="2345"/>
      <c r="V227" s="2345"/>
      <c r="W227" s="2345"/>
      <c r="X227" s="2345"/>
      <c r="Y227" s="2345"/>
      <c r="Z227" s="2345"/>
      <c r="AA227" s="2345"/>
      <c r="AB227" s="2345"/>
      <c r="AC227" s="2345"/>
      <c r="AD227" s="2345"/>
      <c r="AE227" s="2345"/>
      <c r="AF227" s="2345"/>
      <c r="AG227" s="2345"/>
      <c r="AH227" s="2345"/>
      <c r="AI227" s="2345"/>
      <c r="AJ227" s="2345"/>
      <c r="AK227" s="2345"/>
      <c r="AL227" s="2345"/>
      <c r="AM227" s="2345"/>
      <c r="AN227" s="2345"/>
      <c r="AO227" s="2345"/>
      <c r="AP227" s="2345"/>
      <c r="AQ227" s="2345"/>
      <c r="AR227" s="2345"/>
      <c r="AS227" s="2345"/>
      <c r="AT227" s="2345"/>
      <c r="AU227" s="2345"/>
      <c r="AV227" s="2345"/>
      <c r="AW227" s="2345"/>
      <c r="AX227" s="2345"/>
      <c r="AY227" s="2345"/>
      <c r="AZ227" s="2345"/>
      <c r="BA227" s="2345"/>
      <c r="BB227" s="2345"/>
      <c r="BC227" s="2345"/>
      <c r="BD227" s="197">
        <v>1</v>
      </c>
    </row>
    <row r="228" spans="1:58" s="2254" customFormat="1" ht="21" customHeight="1">
      <c r="A228" s="2345"/>
      <c r="B228" s="3719"/>
      <c r="C228" s="3735" t="s">
        <v>4405</v>
      </c>
      <c r="D228" s="3735"/>
      <c r="E228" s="3735"/>
      <c r="F228" s="3735"/>
      <c r="G228" s="3735"/>
      <c r="H228" s="3735"/>
      <c r="I228" s="3735"/>
      <c r="J228" s="3735"/>
      <c r="K228" s="3736"/>
      <c r="L228" s="2345"/>
      <c r="M228" s="3719"/>
      <c r="N228" s="2954">
        <v>0.2</v>
      </c>
      <c r="O228" s="2955" t="s">
        <v>4427</v>
      </c>
      <c r="P228" s="2955"/>
      <c r="Q228" s="2955"/>
      <c r="R228" s="2960">
        <f>R225*N228</f>
        <v>1.4000000000000001</v>
      </c>
      <c r="S228" s="2961">
        <v>0</v>
      </c>
      <c r="T228" s="2958">
        <f t="shared" si="12"/>
        <v>1.4000000000000001</v>
      </c>
      <c r="U228" s="2345"/>
      <c r="V228" s="2345"/>
      <c r="W228" s="2345"/>
      <c r="X228" s="2345"/>
      <c r="Y228" s="2345"/>
      <c r="Z228" s="2345"/>
      <c r="AA228" s="2345"/>
      <c r="AB228" s="2345"/>
      <c r="AC228" s="2345"/>
      <c r="AD228" s="2345"/>
      <c r="AE228" s="2345"/>
      <c r="AF228" s="2345"/>
      <c r="AG228" s="2345"/>
      <c r="AH228" s="2345"/>
      <c r="AI228" s="2345"/>
      <c r="AJ228" s="2345"/>
      <c r="AK228" s="2345"/>
      <c r="AL228" s="2345"/>
      <c r="AM228" s="2345"/>
      <c r="AN228" s="2345"/>
      <c r="AO228" s="2345"/>
      <c r="AP228" s="2345"/>
      <c r="AQ228" s="2345"/>
      <c r="AR228" s="2345"/>
      <c r="AS228" s="2345"/>
      <c r="AT228" s="2345"/>
      <c r="AU228" s="2345"/>
      <c r="AV228" s="2345"/>
      <c r="AW228" s="2345"/>
      <c r="AX228" s="2345"/>
      <c r="AY228" s="2345"/>
      <c r="AZ228" s="2345"/>
      <c r="BA228" s="2345"/>
      <c r="BB228" s="2345"/>
      <c r="BC228" s="2345"/>
      <c r="BD228" s="197">
        <v>1</v>
      </c>
    </row>
    <row r="229" spans="1:58" s="2254" customFormat="1" ht="21" customHeight="1">
      <c r="A229" s="2345"/>
      <c r="B229" s="3719"/>
      <c r="C229" s="2636">
        <v>8</v>
      </c>
      <c r="D229" s="2636">
        <v>8</v>
      </c>
      <c r="E229" s="2636">
        <v>11</v>
      </c>
      <c r="F229" s="2636">
        <v>8</v>
      </c>
      <c r="G229" s="2636">
        <v>8</v>
      </c>
      <c r="H229" s="2636">
        <v>11</v>
      </c>
      <c r="I229" s="2636">
        <v>8</v>
      </c>
      <c r="J229" s="2636">
        <v>8</v>
      </c>
      <c r="K229" s="2637">
        <v>11</v>
      </c>
      <c r="L229" s="2345"/>
      <c r="M229" s="3719"/>
      <c r="N229" s="2954">
        <v>0.55000000000000004</v>
      </c>
      <c r="O229" s="2955" t="s">
        <v>4428</v>
      </c>
      <c r="P229" s="2955"/>
      <c r="Q229" s="2955"/>
      <c r="R229" s="2960">
        <f>R225*N229</f>
        <v>3.8500000000000005</v>
      </c>
      <c r="S229" s="2961">
        <v>0</v>
      </c>
      <c r="T229" s="2958">
        <f t="shared" si="12"/>
        <v>3.8500000000000005</v>
      </c>
      <c r="U229" s="2345"/>
      <c r="V229" s="2345"/>
      <c r="W229" s="2345"/>
      <c r="X229" s="2345"/>
      <c r="Y229" s="2345"/>
      <c r="Z229" s="2345"/>
      <c r="AA229" s="2345"/>
      <c r="AB229" s="2345"/>
      <c r="AC229" s="2345"/>
      <c r="AD229" s="2345"/>
      <c r="AE229" s="2345"/>
      <c r="AF229" s="2345"/>
      <c r="AG229" s="2345"/>
      <c r="AH229" s="2345"/>
      <c r="AI229" s="2345"/>
      <c r="AJ229" s="2345"/>
      <c r="AK229" s="2345"/>
      <c r="AL229" s="2345"/>
      <c r="AM229" s="2345"/>
      <c r="AN229" s="2345"/>
      <c r="AO229" s="2345"/>
      <c r="AP229" s="2345"/>
      <c r="AQ229" s="2345"/>
      <c r="AR229" s="2345"/>
      <c r="AS229" s="2345"/>
      <c r="AT229" s="2345"/>
      <c r="AU229" s="2345"/>
      <c r="AV229" s="2345"/>
      <c r="AW229" s="2345"/>
      <c r="AX229" s="2345"/>
      <c r="AY229" s="2345"/>
      <c r="AZ229" s="2345"/>
      <c r="BA229" s="2345"/>
      <c r="BB229" s="2345"/>
      <c r="BC229" s="2345"/>
      <c r="BD229" s="197">
        <v>1</v>
      </c>
    </row>
    <row r="230" spans="1:58" s="2254" customFormat="1" ht="21" customHeight="1" thickBot="1">
      <c r="A230" s="2345"/>
      <c r="B230" s="3720"/>
      <c r="C230" s="2643">
        <f t="shared" ref="C230:K230" ca="1" si="13">CELL("largeur",C230)</f>
        <v>13</v>
      </c>
      <c r="D230" s="2643">
        <f t="shared" ca="1" si="13"/>
        <v>21</v>
      </c>
      <c r="E230" s="2643">
        <f t="shared" ca="1" si="13"/>
        <v>13</v>
      </c>
      <c r="F230" s="2643">
        <f t="shared" ca="1" si="13"/>
        <v>13</v>
      </c>
      <c r="G230" s="2643">
        <f t="shared" ca="1" si="13"/>
        <v>13</v>
      </c>
      <c r="H230" s="2643">
        <f t="shared" ca="1" si="13"/>
        <v>13</v>
      </c>
      <c r="I230" s="2643">
        <f t="shared" ca="1" si="13"/>
        <v>16</v>
      </c>
      <c r="J230" s="2643">
        <f t="shared" ca="1" si="13"/>
        <v>18</v>
      </c>
      <c r="K230" s="2644">
        <f t="shared" ca="1" si="13"/>
        <v>16</v>
      </c>
      <c r="L230" s="2345"/>
      <c r="M230" s="3719"/>
      <c r="N230" s="2954">
        <v>0.02</v>
      </c>
      <c r="O230" s="2955" t="s">
        <v>4429</v>
      </c>
      <c r="P230" s="2955"/>
      <c r="Q230" s="2955"/>
      <c r="R230" s="2960">
        <f>R225*N230</f>
        <v>0.14000000000000001</v>
      </c>
      <c r="S230" s="2961">
        <v>50</v>
      </c>
      <c r="T230" s="2958">
        <f t="shared" si="12"/>
        <v>0.28000000000000003</v>
      </c>
      <c r="U230" s="2345"/>
      <c r="V230" s="2345"/>
      <c r="W230" s="2345"/>
      <c r="X230" s="2345"/>
      <c r="Y230" s="2345"/>
      <c r="Z230" s="2345"/>
      <c r="AA230" s="2345"/>
      <c r="AB230" s="2345"/>
      <c r="AC230" s="2345"/>
      <c r="AD230" s="2345"/>
      <c r="AE230" s="2345"/>
      <c r="AF230" s="2345"/>
      <c r="AG230" s="2345"/>
      <c r="AH230" s="2345"/>
      <c r="AI230" s="2345"/>
      <c r="AJ230" s="2345"/>
      <c r="AK230" s="2345"/>
      <c r="AL230" s="2345"/>
      <c r="AM230" s="2345"/>
      <c r="AN230" s="2345"/>
      <c r="AO230" s="2345"/>
      <c r="AP230" s="2345"/>
      <c r="AQ230" s="2345"/>
      <c r="AR230" s="2345"/>
      <c r="AS230" s="2345"/>
      <c r="AT230" s="2345"/>
      <c r="AU230" s="2345"/>
      <c r="AV230" s="2345"/>
      <c r="AW230" s="2345"/>
      <c r="AX230" s="2345"/>
      <c r="AY230" s="2345"/>
      <c r="AZ230" s="2345"/>
      <c r="BA230" s="2345"/>
      <c r="BB230" s="2345"/>
      <c r="BC230" s="2345"/>
      <c r="BD230" s="197">
        <v>1</v>
      </c>
    </row>
    <row r="231" spans="1:58" s="2254" customFormat="1" ht="21" customHeight="1" thickBot="1">
      <c r="A231" s="2345">
        <v>1</v>
      </c>
      <c r="B231" s="2345">
        <v>1</v>
      </c>
      <c r="C231" s="2345">
        <v>1</v>
      </c>
      <c r="D231" s="2345">
        <v>1</v>
      </c>
      <c r="E231" s="2345">
        <v>1</v>
      </c>
      <c r="F231" s="2345">
        <v>1</v>
      </c>
      <c r="G231" s="2345">
        <v>1</v>
      </c>
      <c r="H231" s="2345">
        <v>1</v>
      </c>
      <c r="I231" s="2345"/>
      <c r="J231" s="2345"/>
      <c r="K231" s="2345"/>
      <c r="L231" s="2345"/>
      <c r="M231" s="3719"/>
      <c r="N231" s="2954"/>
      <c r="O231" s="2955"/>
      <c r="P231" s="2955"/>
      <c r="Q231" s="2955"/>
      <c r="R231" s="2960">
        <f>R225*N231</f>
        <v>0</v>
      </c>
      <c r="S231" s="2961"/>
      <c r="T231" s="2958">
        <f t="shared" si="12"/>
        <v>0</v>
      </c>
      <c r="U231" s="2345"/>
      <c r="V231" s="2345"/>
      <c r="W231" s="2345"/>
      <c r="X231" s="2345"/>
      <c r="Y231" s="2345"/>
      <c r="Z231" s="2345"/>
      <c r="AA231" s="2345"/>
      <c r="AB231" s="2345"/>
      <c r="AC231" s="2345"/>
      <c r="AD231" s="2345"/>
      <c r="AE231" s="2345"/>
      <c r="AF231" s="2345"/>
      <c r="AG231" s="2345"/>
      <c r="AH231" s="2345"/>
      <c r="AI231" s="2345"/>
      <c r="AJ231" s="2345"/>
      <c r="AK231" s="2345"/>
      <c r="AL231" s="2345"/>
      <c r="AM231" s="2345"/>
      <c r="AN231" s="2345"/>
      <c r="AO231" s="2345"/>
      <c r="AP231" s="2345"/>
      <c r="AQ231" s="2345"/>
      <c r="AR231" s="2345"/>
      <c r="AS231" s="2345"/>
      <c r="AT231" s="2345"/>
      <c r="AU231" s="2345"/>
      <c r="AV231" s="2345"/>
      <c r="AW231" s="2345"/>
      <c r="AX231" s="2345"/>
      <c r="AY231" s="2345"/>
      <c r="AZ231" s="2345"/>
      <c r="BA231" s="2345"/>
      <c r="BB231" s="2345"/>
      <c r="BC231" s="2345"/>
      <c r="BD231" s="197">
        <v>1</v>
      </c>
    </row>
    <row r="232" spans="1:58" s="2254" customFormat="1" ht="21" customHeight="1">
      <c r="A232" s="2345">
        <v>1</v>
      </c>
      <c r="B232" s="2594" t="s">
        <v>4243</v>
      </c>
      <c r="C232" s="3741" t="s">
        <v>4430</v>
      </c>
      <c r="D232" s="3741"/>
      <c r="E232" s="3741"/>
      <c r="F232" s="3741"/>
      <c r="G232" s="3741"/>
      <c r="H232" s="3742"/>
      <c r="I232" s="2345"/>
      <c r="J232" s="2345"/>
      <c r="K232" s="2345"/>
      <c r="L232" s="2345"/>
      <c r="M232" s="3719"/>
      <c r="N232" s="2954"/>
      <c r="O232" s="2955"/>
      <c r="P232" s="2955"/>
      <c r="Q232" s="2955"/>
      <c r="R232" s="2960">
        <f>R225*N232</f>
        <v>0</v>
      </c>
      <c r="S232" s="2961"/>
      <c r="T232" s="2958">
        <f t="shared" si="12"/>
        <v>0</v>
      </c>
      <c r="U232" s="2345"/>
      <c r="V232" s="2345"/>
      <c r="W232" s="2345"/>
      <c r="X232" s="2345"/>
      <c r="Y232" s="2345"/>
      <c r="Z232" s="2345"/>
      <c r="AA232" s="2345"/>
      <c r="AB232" s="2345"/>
      <c r="AC232" s="2345"/>
      <c r="AD232" s="2345"/>
      <c r="AE232" s="2345"/>
      <c r="AF232" s="2345"/>
      <c r="AG232" s="2345"/>
      <c r="AH232" s="2345"/>
      <c r="AI232" s="2345"/>
      <c r="AJ232" s="2345"/>
      <c r="AK232" s="2345"/>
      <c r="AL232" s="2345"/>
      <c r="AM232" s="2345"/>
      <c r="AN232" s="2345"/>
      <c r="AO232" s="2345"/>
      <c r="AP232" s="2345"/>
      <c r="AQ232" s="2345"/>
      <c r="AR232" s="2345"/>
      <c r="AS232" s="2345"/>
      <c r="AT232" s="2345"/>
      <c r="AU232" s="2345"/>
      <c r="AV232" s="2345"/>
      <c r="AW232" s="2345"/>
      <c r="AX232" s="2345"/>
      <c r="AY232" s="2345"/>
      <c r="AZ232" s="2345"/>
      <c r="BA232" s="2345"/>
      <c r="BB232" s="2345"/>
      <c r="BC232" s="2345"/>
      <c r="BD232" s="197">
        <v>1</v>
      </c>
    </row>
    <row r="233" spans="1:58" s="2254" customFormat="1" ht="21" customHeight="1">
      <c r="A233" s="2345">
        <v>1</v>
      </c>
      <c r="B233" s="3743">
        <v>3</v>
      </c>
      <c r="C233" s="2914" t="str">
        <f>ADDRESS(ROW(),COLUMN(),4)</f>
        <v>C233</v>
      </c>
      <c r="D233" s="2866" t="s">
        <v>4400</v>
      </c>
      <c r="E233" s="2962"/>
      <c r="F233" s="2963"/>
      <c r="G233" s="2964"/>
      <c r="H233" s="2965"/>
      <c r="I233" s="2345"/>
      <c r="J233" s="2345"/>
      <c r="K233" s="2345"/>
      <c r="L233" s="2345"/>
      <c r="M233" s="3719"/>
      <c r="N233" s="2954"/>
      <c r="O233" s="2955"/>
      <c r="P233" s="2955"/>
      <c r="Q233" s="2955"/>
      <c r="R233" s="2960">
        <f>R225*N233</f>
        <v>0</v>
      </c>
      <c r="S233" s="2961"/>
      <c r="T233" s="2958">
        <f t="shared" si="12"/>
        <v>0</v>
      </c>
      <c r="U233" s="2345"/>
      <c r="V233" s="2345"/>
      <c r="W233" s="2345"/>
      <c r="X233" s="2345"/>
      <c r="Y233" s="2345"/>
      <c r="Z233" s="2345"/>
      <c r="AA233" s="2345"/>
      <c r="AB233" s="2345"/>
      <c r="AC233" s="2345"/>
      <c r="AD233" s="2345"/>
      <c r="AE233" s="2345"/>
      <c r="AF233" s="2345"/>
      <c r="AG233" s="2345"/>
      <c r="AH233" s="2345"/>
      <c r="AI233" s="2345"/>
      <c r="AJ233" s="2345"/>
      <c r="AK233" s="2345"/>
      <c r="AL233" s="2345"/>
      <c r="AM233" s="2345"/>
      <c r="AN233" s="2345"/>
      <c r="AO233" s="2345"/>
      <c r="AP233" s="2345"/>
      <c r="AQ233" s="2345"/>
      <c r="AR233" s="2345"/>
      <c r="AS233" s="2345"/>
      <c r="AT233" s="2345"/>
      <c r="AU233" s="2345"/>
      <c r="AV233" s="2345"/>
      <c r="AW233" s="2345"/>
      <c r="AX233" s="2345"/>
      <c r="AY233" s="2345"/>
      <c r="AZ233" s="2345"/>
      <c r="BA233" s="2345"/>
      <c r="BB233" s="2345"/>
      <c r="BC233" s="2345"/>
      <c r="BD233" s="197">
        <v>1</v>
      </c>
    </row>
    <row r="234" spans="1:58" s="2254" customFormat="1" ht="21" customHeight="1">
      <c r="A234" s="2345">
        <v>1</v>
      </c>
      <c r="B234" s="3743"/>
      <c r="C234" s="3745" t="s">
        <v>4431</v>
      </c>
      <c r="D234" s="3745"/>
      <c r="E234" s="2967" t="s">
        <v>4432</v>
      </c>
      <c r="F234" s="2966" t="s">
        <v>4433</v>
      </c>
      <c r="G234" s="3746" t="s">
        <v>11</v>
      </c>
      <c r="H234" s="3747"/>
      <c r="I234" s="2345"/>
      <c r="J234" s="2345"/>
      <c r="K234" s="2345"/>
      <c r="L234" s="2345"/>
      <c r="M234" s="3719"/>
      <c r="N234" s="2954"/>
      <c r="O234" s="2955"/>
      <c r="P234" s="2955"/>
      <c r="Q234" s="2955"/>
      <c r="R234" s="2960">
        <f>R225*N234</f>
        <v>0</v>
      </c>
      <c r="S234" s="2961"/>
      <c r="T234" s="2958">
        <f t="shared" si="12"/>
        <v>0</v>
      </c>
      <c r="U234" s="2345"/>
      <c r="V234" s="2345"/>
      <c r="W234" s="2345"/>
      <c r="X234" s="2345"/>
      <c r="Y234" s="2345"/>
      <c r="Z234" s="2345"/>
      <c r="AA234" s="2345"/>
      <c r="AB234" s="2345"/>
      <c r="AC234" s="2345"/>
      <c r="AD234" s="2345"/>
      <c r="AE234" s="2345"/>
      <c r="AF234" s="2345"/>
      <c r="AG234" s="2345"/>
      <c r="AH234" s="2345"/>
      <c r="AI234" s="2345"/>
      <c r="AJ234" s="2345"/>
      <c r="AK234" s="2345"/>
      <c r="AL234" s="2345"/>
      <c r="AM234" s="2345"/>
      <c r="AN234" s="2345"/>
      <c r="AO234" s="2345"/>
      <c r="AP234" s="2345"/>
      <c r="AQ234" s="2345"/>
      <c r="AR234" s="2345"/>
      <c r="AS234" s="2345"/>
      <c r="AT234" s="2345"/>
      <c r="AU234" s="2345"/>
      <c r="AV234" s="2345"/>
      <c r="AW234" s="2345"/>
      <c r="AX234" s="2345"/>
      <c r="AY234" s="2345"/>
      <c r="AZ234" s="2345"/>
      <c r="BA234" s="2345"/>
      <c r="BB234" s="2345"/>
      <c r="BC234" s="2345"/>
      <c r="BD234" s="197">
        <v>1</v>
      </c>
    </row>
    <row r="235" spans="1:58" s="2254" customFormat="1" ht="21" customHeight="1">
      <c r="A235" s="2345">
        <v>1</v>
      </c>
      <c r="B235" s="3743"/>
      <c r="C235" s="3715">
        <v>20</v>
      </c>
      <c r="D235" s="3716">
        <f>C235/100</f>
        <v>0.2</v>
      </c>
      <c r="E235" s="2968" t="s">
        <v>4434</v>
      </c>
      <c r="F235" s="2969">
        <v>1</v>
      </c>
      <c r="G235" s="2970">
        <f>(C235*F235)*10</f>
        <v>200</v>
      </c>
      <c r="H235" s="2971">
        <f>G235/1000</f>
        <v>0.2</v>
      </c>
      <c r="I235" s="2345"/>
      <c r="J235" s="2345"/>
      <c r="K235" s="2345"/>
      <c r="L235" s="2345"/>
      <c r="M235" s="3719"/>
      <c r="N235" s="2972"/>
      <c r="O235" s="2973"/>
      <c r="P235" s="2973"/>
      <c r="Q235" s="2973"/>
      <c r="R235" s="2974">
        <f>R225*N235</f>
        <v>0</v>
      </c>
      <c r="S235" s="2975"/>
      <c r="T235" s="2976">
        <f t="shared" si="12"/>
        <v>0</v>
      </c>
      <c r="U235" s="2345"/>
      <c r="V235" s="2345"/>
      <c r="W235" s="2345"/>
      <c r="X235" s="2345"/>
      <c r="Y235" s="2345"/>
      <c r="Z235" s="2345"/>
      <c r="AA235" s="2345"/>
      <c r="AB235" s="2345"/>
      <c r="AC235" s="2345"/>
      <c r="AD235" s="2345"/>
      <c r="AE235" s="2345"/>
      <c r="AF235" s="2345"/>
      <c r="AG235" s="2345"/>
      <c r="AH235" s="2345"/>
      <c r="AI235" s="2345"/>
      <c r="AJ235" s="2345"/>
      <c r="AK235" s="2345"/>
      <c r="AL235" s="2345"/>
      <c r="AM235" s="2345"/>
      <c r="AN235" s="2345"/>
      <c r="AO235" s="2345"/>
      <c r="AP235" s="2345"/>
      <c r="AQ235" s="2345"/>
      <c r="AR235" s="2345"/>
      <c r="AS235" s="2345"/>
      <c r="AT235" s="2345"/>
      <c r="AU235" s="2345"/>
      <c r="AV235" s="2345"/>
      <c r="AW235" s="2345"/>
      <c r="AX235" s="2345"/>
      <c r="AY235" s="2345"/>
      <c r="AZ235" s="2345"/>
      <c r="BA235" s="2345"/>
      <c r="BB235" s="2345"/>
      <c r="BC235" s="2345"/>
      <c r="BD235" s="197">
        <v>1</v>
      </c>
    </row>
    <row r="236" spans="1:58" s="2254" customFormat="1" ht="21" customHeight="1">
      <c r="A236" s="2345">
        <v>1</v>
      </c>
      <c r="B236" s="3743"/>
      <c r="C236" s="3715"/>
      <c r="D236" s="3716"/>
      <c r="E236" s="2968" t="s">
        <v>4435</v>
      </c>
      <c r="F236" s="2969">
        <v>1.03</v>
      </c>
      <c r="G236" s="2970">
        <f>(C235*F236)*10</f>
        <v>206</v>
      </c>
      <c r="H236" s="2971">
        <f>G236/1000</f>
        <v>0.20599999999999999</v>
      </c>
      <c r="I236" s="2345"/>
      <c r="J236" s="2345"/>
      <c r="K236" s="2345"/>
      <c r="L236" s="2345"/>
      <c r="M236" s="3719"/>
      <c r="N236" s="3737" t="s">
        <v>4436</v>
      </c>
      <c r="O236" s="3737"/>
      <c r="P236" s="3737"/>
      <c r="Q236" s="3737"/>
      <c r="R236" s="3737"/>
      <c r="S236" s="3737"/>
      <c r="T236" s="3738"/>
      <c r="U236" s="2345"/>
      <c r="V236" s="2345"/>
      <c r="W236" s="2345"/>
      <c r="X236" s="2345"/>
      <c r="Y236" s="2345"/>
      <c r="Z236" s="2345"/>
      <c r="AA236" s="2345"/>
      <c r="AB236" s="2345"/>
      <c r="AC236" s="2345"/>
      <c r="AD236" s="2345"/>
      <c r="AE236" s="2345"/>
      <c r="AF236" s="2345"/>
      <c r="AG236" s="2345"/>
      <c r="AH236" s="2345"/>
      <c r="AI236" s="2345"/>
      <c r="AJ236" s="2345"/>
      <c r="AK236" s="2345"/>
      <c r="AL236" s="2345"/>
      <c r="AM236" s="2345"/>
      <c r="AN236" s="2345"/>
      <c r="AO236" s="2345"/>
      <c r="AP236" s="2345"/>
      <c r="AQ236" s="2345"/>
      <c r="AR236" s="2345"/>
      <c r="AS236" s="2345"/>
      <c r="AT236" s="2345"/>
      <c r="AU236" s="2345"/>
      <c r="AV236" s="2345"/>
      <c r="AW236" s="2345"/>
      <c r="AX236" s="2345"/>
      <c r="AY236" s="2345"/>
      <c r="AZ236" s="2345"/>
      <c r="BA236" s="2345"/>
      <c r="BB236" s="2345"/>
      <c r="BC236" s="2345"/>
      <c r="BD236" s="197">
        <v>1</v>
      </c>
    </row>
    <row r="237" spans="1:58" s="2254" customFormat="1" ht="21" customHeight="1">
      <c r="A237" s="2345">
        <v>1</v>
      </c>
      <c r="B237" s="3743"/>
      <c r="C237" s="3715"/>
      <c r="D237" s="3716"/>
      <c r="E237" s="2968" t="s">
        <v>4437</v>
      </c>
      <c r="F237" s="2969">
        <v>1.0149999999999999</v>
      </c>
      <c r="G237" s="2970">
        <f>(F237*C235)*10</f>
        <v>202.99999999999997</v>
      </c>
      <c r="H237" s="2971">
        <f>G237/1000</f>
        <v>0.20299999999999996</v>
      </c>
      <c r="I237" s="2345"/>
      <c r="J237" s="2345"/>
      <c r="K237" s="2345"/>
      <c r="L237" s="2345"/>
      <c r="M237" s="3719"/>
      <c r="N237" s="2977"/>
      <c r="O237" s="2977" t="s">
        <v>4438</v>
      </c>
      <c r="P237" s="2978"/>
      <c r="Q237" s="2979" t="s">
        <v>4439</v>
      </c>
      <c r="R237" s="2980"/>
      <c r="S237" s="2980"/>
      <c r="T237" s="2981"/>
      <c r="U237" s="2345"/>
      <c r="V237" s="2345"/>
      <c r="W237" s="2345"/>
      <c r="X237" s="2345"/>
      <c r="Y237" s="2345"/>
      <c r="Z237" s="2345"/>
      <c r="AA237" s="2345"/>
      <c r="AB237" s="2345"/>
      <c r="AC237" s="2345"/>
      <c r="AD237" s="2345"/>
      <c r="AE237" s="2345"/>
      <c r="AF237" s="2345"/>
      <c r="AG237" s="2345"/>
      <c r="AH237" s="2345"/>
      <c r="AI237" s="2345"/>
      <c r="AJ237" s="2345"/>
      <c r="AK237" s="2345"/>
      <c r="AL237" s="2345"/>
      <c r="AM237" s="2345"/>
      <c r="AN237" s="2345"/>
      <c r="AO237" s="2345"/>
      <c r="AP237" s="2345"/>
      <c r="AQ237" s="2345"/>
      <c r="AR237" s="2345"/>
      <c r="AS237" s="2345"/>
      <c r="AT237" s="2345"/>
      <c r="AU237" s="2345"/>
      <c r="AV237" s="2345"/>
      <c r="AW237" s="2345"/>
      <c r="AX237" s="2345"/>
      <c r="AY237" s="2345"/>
      <c r="AZ237" s="2345"/>
      <c r="BA237" s="2345"/>
      <c r="BB237" s="2345"/>
      <c r="BC237" s="2345"/>
      <c r="BD237" s="197">
        <v>1</v>
      </c>
    </row>
    <row r="238" spans="1:58" s="2254" customFormat="1" ht="21" customHeight="1">
      <c r="A238" s="2345">
        <v>1</v>
      </c>
      <c r="B238" s="3743"/>
      <c r="C238" s="3715"/>
      <c r="D238" s="3716"/>
      <c r="E238" s="2968" t="s">
        <v>4440</v>
      </c>
      <c r="F238" s="2969">
        <v>0.92</v>
      </c>
      <c r="G238" s="2970">
        <f>(F238*C235)*10</f>
        <v>184.00000000000003</v>
      </c>
      <c r="H238" s="2971">
        <f>G238/1000</f>
        <v>0.18400000000000002</v>
      </c>
      <c r="I238" s="2345"/>
      <c r="J238" s="2345"/>
      <c r="K238" s="2345"/>
      <c r="L238" s="2345"/>
      <c r="M238" s="3719"/>
      <c r="N238" s="2978"/>
      <c r="O238" s="2978" t="s">
        <v>4441</v>
      </c>
      <c r="P238" s="2978"/>
      <c r="Q238" s="2978" t="s">
        <v>4442</v>
      </c>
      <c r="R238" s="2980"/>
      <c r="S238" s="2978" t="s">
        <v>4421</v>
      </c>
      <c r="T238" s="2981"/>
      <c r="U238" s="2345"/>
      <c r="V238" s="2345"/>
      <c r="W238" s="2345"/>
      <c r="X238" s="2345"/>
      <c r="Y238" s="2345"/>
      <c r="Z238" s="2345"/>
      <c r="AA238" s="2345"/>
      <c r="AB238" s="2345"/>
      <c r="AC238" s="2345"/>
      <c r="AD238" s="2345"/>
      <c r="AE238" s="2345"/>
      <c r="AF238" s="2345"/>
      <c r="AG238" s="2345"/>
      <c r="AH238" s="2345"/>
      <c r="AI238" s="2345"/>
      <c r="AJ238" s="2345"/>
      <c r="AK238" s="2345"/>
      <c r="AL238" s="2345"/>
      <c r="AM238" s="2345"/>
      <c r="AN238" s="2345"/>
      <c r="AO238" s="2345"/>
      <c r="AP238" s="2345"/>
      <c r="AQ238" s="2345"/>
      <c r="AR238" s="2345"/>
      <c r="AS238" s="2345"/>
      <c r="AT238" s="2345"/>
      <c r="AU238" s="2345"/>
      <c r="AV238" s="2345"/>
      <c r="AW238" s="2345"/>
      <c r="AX238" s="2345"/>
      <c r="AY238" s="2345"/>
      <c r="AZ238" s="2345"/>
      <c r="BA238" s="2345"/>
      <c r="BB238" s="2345"/>
      <c r="BC238" s="2345"/>
      <c r="BD238" s="197">
        <v>1</v>
      </c>
    </row>
    <row r="239" spans="1:58" ht="21" customHeight="1">
      <c r="A239" s="2345">
        <v>1</v>
      </c>
      <c r="B239" s="3743"/>
      <c r="C239" s="3715"/>
      <c r="D239" s="3716"/>
      <c r="E239" s="2968" t="s">
        <v>4443</v>
      </c>
      <c r="F239" s="2969">
        <v>0.8</v>
      </c>
      <c r="G239" s="2970">
        <f>(F239*C235)*10</f>
        <v>160</v>
      </c>
      <c r="H239" s="2971">
        <f>G239/1000</f>
        <v>0.16</v>
      </c>
      <c r="I239" s="2345"/>
      <c r="J239" s="2345"/>
      <c r="K239" s="2345"/>
      <c r="L239" s="2345"/>
      <c r="M239" s="3719"/>
      <c r="N239" s="2636">
        <v>10</v>
      </c>
      <c r="O239" s="2636">
        <v>10</v>
      </c>
      <c r="P239" s="2636">
        <v>10</v>
      </c>
      <c r="Q239" s="2636">
        <v>10</v>
      </c>
      <c r="R239" s="2636">
        <v>13</v>
      </c>
      <c r="S239" s="2636">
        <v>8</v>
      </c>
      <c r="T239" s="2637">
        <v>13</v>
      </c>
      <c r="U239" s="2345"/>
      <c r="V239" s="2345"/>
      <c r="W239" s="2345"/>
      <c r="X239" s="2345"/>
      <c r="Y239" s="2345"/>
      <c r="Z239" s="2345"/>
      <c r="AA239" s="2345"/>
      <c r="AB239" s="2345"/>
      <c r="AC239" s="2345"/>
      <c r="AD239" s="2345"/>
      <c r="AE239" s="2345"/>
      <c r="AF239" s="2345"/>
      <c r="AG239" s="2345"/>
      <c r="AH239" s="2345"/>
      <c r="AI239" s="2345"/>
      <c r="AJ239" s="2345"/>
      <c r="AK239" s="2345"/>
      <c r="AL239" s="2345"/>
      <c r="AM239" s="2345"/>
      <c r="AN239" s="2345"/>
      <c r="AO239" s="2345"/>
      <c r="AP239" s="2345"/>
      <c r="AQ239" s="2345"/>
      <c r="AR239" s="2345"/>
      <c r="AS239" s="2345"/>
      <c r="AT239" s="2345"/>
      <c r="AU239" s="2345"/>
      <c r="AV239" s="2345"/>
      <c r="AW239" s="2345"/>
      <c r="AX239" s="2345"/>
      <c r="AY239" s="2345"/>
      <c r="AZ239" s="2345"/>
      <c r="BA239" s="2345"/>
      <c r="BB239" s="2345"/>
      <c r="BC239" s="2345"/>
      <c r="BD239" s="197">
        <v>1</v>
      </c>
      <c r="BE239" s="2254"/>
      <c r="BF239" s="2254"/>
    </row>
    <row r="240" spans="1:58" ht="21" customHeight="1" thickBot="1">
      <c r="A240" s="2345">
        <v>1</v>
      </c>
      <c r="B240" s="3743"/>
      <c r="C240" s="3739" t="s">
        <v>4444</v>
      </c>
      <c r="D240" s="3739"/>
      <c r="E240" s="3739"/>
      <c r="F240" s="3739"/>
      <c r="G240" s="3739"/>
      <c r="H240" s="3740"/>
      <c r="I240" s="2345"/>
      <c r="J240" s="2345"/>
      <c r="K240" s="2345"/>
      <c r="L240" s="2345"/>
      <c r="M240" s="3720"/>
      <c r="N240" s="2643">
        <f ca="1">CELL("largeur",N240)</f>
        <v>16</v>
      </c>
      <c r="O240" s="2643">
        <f t="shared" ref="O240:T240" ca="1" si="14">CELL("largeur",O240)</f>
        <v>16</v>
      </c>
      <c r="P240" s="2643">
        <f t="shared" ca="1" si="14"/>
        <v>16</v>
      </c>
      <c r="Q240" s="2643">
        <f t="shared" ca="1" si="14"/>
        <v>11</v>
      </c>
      <c r="R240" s="2643">
        <f t="shared" ca="1" si="14"/>
        <v>11</v>
      </c>
      <c r="S240" s="2643">
        <f ca="1">CELL("largeur",S240)</f>
        <v>11</v>
      </c>
      <c r="T240" s="2644">
        <f t="shared" ca="1" si="14"/>
        <v>11</v>
      </c>
      <c r="U240" s="2345"/>
      <c r="V240" s="2345"/>
      <c r="W240" s="2345"/>
      <c r="X240" s="2345"/>
      <c r="Y240" s="2345"/>
      <c r="Z240" s="2345"/>
      <c r="AA240" s="2345"/>
      <c r="AB240" s="2345"/>
      <c r="AC240" s="2345"/>
      <c r="AD240" s="2345"/>
      <c r="AE240" s="2345"/>
      <c r="AF240" s="2345"/>
      <c r="AG240" s="2345"/>
      <c r="AH240" s="2345"/>
      <c r="AI240" s="2345"/>
      <c r="AJ240" s="2345"/>
      <c r="AK240" s="2345"/>
      <c r="AL240" s="2345"/>
      <c r="AM240" s="2345"/>
      <c r="AN240" s="2345"/>
      <c r="AO240" s="2345"/>
      <c r="AP240" s="2345"/>
      <c r="AQ240" s="2345"/>
      <c r="AR240" s="2345"/>
      <c r="AS240" s="2345"/>
      <c r="AT240" s="2345"/>
      <c r="AU240" s="2345"/>
      <c r="AV240" s="2345"/>
      <c r="AW240" s="2345"/>
      <c r="AX240" s="2345"/>
      <c r="AY240" s="2345"/>
      <c r="AZ240" s="2345"/>
      <c r="BA240" s="2345"/>
      <c r="BB240" s="2345"/>
      <c r="BC240" s="2345"/>
      <c r="BD240" s="197">
        <v>1</v>
      </c>
      <c r="BE240" s="2254"/>
      <c r="BF240" s="2254"/>
    </row>
    <row r="241" spans="1:58" ht="21" customHeight="1">
      <c r="A241" s="2345">
        <v>1</v>
      </c>
      <c r="B241" s="3743"/>
      <c r="C241" s="2636">
        <v>8</v>
      </c>
      <c r="D241" s="2636">
        <v>9</v>
      </c>
      <c r="E241" s="2636">
        <v>11</v>
      </c>
      <c r="F241" s="2636">
        <v>11</v>
      </c>
      <c r="G241" s="2636">
        <v>11</v>
      </c>
      <c r="H241" s="2982">
        <v>11</v>
      </c>
      <c r="I241" s="2345"/>
      <c r="J241" s="2345"/>
      <c r="K241" s="2345"/>
      <c r="L241" s="2345"/>
      <c r="M241" s="2345"/>
      <c r="N241" s="2345"/>
      <c r="O241" s="2345"/>
      <c r="P241" s="2345"/>
      <c r="Q241" s="2345"/>
      <c r="R241" s="2345"/>
      <c r="S241" s="2345"/>
      <c r="T241" s="2345"/>
      <c r="U241" s="2345"/>
      <c r="V241" s="2345"/>
      <c r="W241" s="2345"/>
      <c r="X241" s="2345"/>
      <c r="Y241" s="2345"/>
      <c r="Z241" s="2345"/>
      <c r="AA241" s="2345"/>
      <c r="AB241" s="2345"/>
      <c r="AC241" s="2345"/>
      <c r="AD241" s="2345"/>
      <c r="AE241" s="2345"/>
      <c r="AF241" s="2345"/>
      <c r="AG241" s="2345"/>
      <c r="AH241" s="2345"/>
      <c r="AI241" s="2345"/>
      <c r="AJ241" s="2345"/>
      <c r="AK241" s="2345"/>
      <c r="AL241" s="2345"/>
      <c r="AM241" s="2345"/>
      <c r="AN241" s="2345"/>
      <c r="AO241" s="2345"/>
      <c r="AP241" s="2345"/>
      <c r="AQ241" s="2345"/>
      <c r="AR241" s="2345"/>
      <c r="AS241" s="2345"/>
      <c r="AT241" s="2345"/>
      <c r="AU241" s="2345"/>
      <c r="AV241" s="2345"/>
      <c r="AW241" s="2345"/>
      <c r="AX241" s="2345"/>
      <c r="AY241" s="2345"/>
      <c r="AZ241" s="2345"/>
      <c r="BA241" s="2345"/>
      <c r="BB241" s="2345"/>
      <c r="BC241" s="2345"/>
      <c r="BD241" s="197">
        <v>1</v>
      </c>
      <c r="BE241" s="2254"/>
      <c r="BF241" s="2254"/>
    </row>
    <row r="242" spans="1:58" ht="21" customHeight="1" thickBot="1">
      <c r="A242" s="2345">
        <v>1</v>
      </c>
      <c r="B242" s="3744"/>
      <c r="C242" s="2643">
        <f t="shared" ref="C242:H242" ca="1" si="15">CELL("largeur",C242)</f>
        <v>13</v>
      </c>
      <c r="D242" s="2643">
        <f t="shared" ca="1" si="15"/>
        <v>21</v>
      </c>
      <c r="E242" s="2643">
        <f t="shared" ca="1" si="15"/>
        <v>13</v>
      </c>
      <c r="F242" s="2643">
        <f t="shared" ca="1" si="15"/>
        <v>13</v>
      </c>
      <c r="G242" s="2643">
        <f t="shared" ca="1" si="15"/>
        <v>13</v>
      </c>
      <c r="H242" s="2983">
        <f t="shared" ca="1" si="15"/>
        <v>13</v>
      </c>
      <c r="I242" s="2345"/>
      <c r="J242" s="2345"/>
      <c r="K242" s="2345"/>
      <c r="L242" s="2345"/>
      <c r="M242" s="2345"/>
      <c r="N242" s="2345"/>
      <c r="O242" s="2345"/>
      <c r="P242" s="2345"/>
      <c r="Q242" s="2345"/>
      <c r="R242" s="2345"/>
      <c r="S242" s="2345"/>
      <c r="T242" s="2345"/>
      <c r="U242" s="2345"/>
      <c r="BC242" s="2345"/>
      <c r="BD242" s="197">
        <v>1</v>
      </c>
      <c r="BE242" s="2254"/>
      <c r="BF242" s="2254"/>
    </row>
    <row r="243" spans="1:58" ht="21" customHeight="1">
      <c r="A243" s="2345">
        <v>1</v>
      </c>
      <c r="B243" s="2345">
        <v>1</v>
      </c>
      <c r="C243" s="2345">
        <v>1</v>
      </c>
      <c r="D243" s="2345">
        <v>1</v>
      </c>
      <c r="E243" s="2345">
        <v>1</v>
      </c>
      <c r="F243" s="2345">
        <v>1</v>
      </c>
      <c r="G243" s="2345">
        <v>1</v>
      </c>
      <c r="H243" s="2345">
        <v>1</v>
      </c>
      <c r="I243" s="2345"/>
      <c r="J243" s="2345"/>
      <c r="K243" s="2345"/>
      <c r="L243" s="2345"/>
      <c r="M243" s="2345"/>
      <c r="N243" s="2345"/>
      <c r="O243" s="2345"/>
      <c r="P243" s="2345"/>
      <c r="Q243" s="2345"/>
      <c r="R243" s="2345"/>
      <c r="S243" s="2345"/>
      <c r="T243" s="2345"/>
      <c r="U243" s="2345"/>
      <c r="BC243" s="2345"/>
      <c r="BD243" s="2579" t="s">
        <v>19</v>
      </c>
      <c r="BE243" s="2254"/>
      <c r="BF243" s="2254"/>
    </row>
    <row r="244" spans="1:58">
      <c r="A244" s="197">
        <v>1</v>
      </c>
      <c r="B244" s="197">
        <v>1</v>
      </c>
      <c r="C244" s="197">
        <v>1</v>
      </c>
      <c r="D244" s="197">
        <v>1</v>
      </c>
      <c r="E244" s="197">
        <v>1</v>
      </c>
      <c r="F244" s="197">
        <v>1</v>
      </c>
      <c r="G244" s="197">
        <v>1</v>
      </c>
      <c r="H244" s="197">
        <v>1</v>
      </c>
      <c r="I244" s="197">
        <v>1</v>
      </c>
      <c r="J244" s="197">
        <v>1</v>
      </c>
      <c r="K244" s="197">
        <v>1</v>
      </c>
      <c r="L244" s="197">
        <v>1</v>
      </c>
      <c r="M244" s="197">
        <v>1</v>
      </c>
      <c r="N244" s="197">
        <v>1</v>
      </c>
      <c r="O244" s="197">
        <v>1</v>
      </c>
      <c r="P244" s="197">
        <v>1</v>
      </c>
      <c r="Q244" s="197">
        <v>1</v>
      </c>
      <c r="R244" s="197">
        <v>1</v>
      </c>
      <c r="S244" s="197">
        <v>1</v>
      </c>
      <c r="T244" s="197">
        <v>1</v>
      </c>
      <c r="U244" s="197">
        <v>1</v>
      </c>
      <c r="V244" s="197">
        <v>1</v>
      </c>
      <c r="W244" s="197">
        <v>1</v>
      </c>
      <c r="X244" s="197">
        <v>1</v>
      </c>
      <c r="Y244" s="197">
        <v>1</v>
      </c>
      <c r="Z244" s="197">
        <v>1</v>
      </c>
      <c r="AA244" s="197">
        <v>1</v>
      </c>
      <c r="AB244" s="197">
        <v>1</v>
      </c>
      <c r="AC244" s="197">
        <v>1</v>
      </c>
      <c r="AD244" s="197">
        <v>1</v>
      </c>
      <c r="AE244" s="197">
        <v>1</v>
      </c>
      <c r="AF244" s="197">
        <v>1</v>
      </c>
      <c r="AG244" s="197">
        <v>1</v>
      </c>
      <c r="AH244" s="197">
        <v>1</v>
      </c>
      <c r="AI244" s="197">
        <v>1</v>
      </c>
      <c r="AJ244" s="197">
        <v>1</v>
      </c>
      <c r="AK244" s="197">
        <v>1</v>
      </c>
      <c r="AL244" s="197">
        <v>1</v>
      </c>
      <c r="AM244" s="197">
        <v>1</v>
      </c>
      <c r="AN244" s="197">
        <v>1</v>
      </c>
      <c r="AO244" s="197">
        <v>1</v>
      </c>
      <c r="AP244" s="197">
        <v>1</v>
      </c>
      <c r="AQ244" s="197">
        <v>1</v>
      </c>
      <c r="AR244" s="197">
        <v>1</v>
      </c>
      <c r="AS244" s="197">
        <v>1</v>
      </c>
      <c r="AT244" s="197">
        <v>1</v>
      </c>
      <c r="AU244" s="197">
        <v>1</v>
      </c>
      <c r="AV244" s="197">
        <v>1</v>
      </c>
      <c r="AW244" s="197">
        <v>1</v>
      </c>
      <c r="AX244" s="197">
        <v>1</v>
      </c>
      <c r="AY244" s="197">
        <v>1</v>
      </c>
      <c r="AZ244" s="197">
        <v>1</v>
      </c>
      <c r="BA244" s="197">
        <v>1</v>
      </c>
      <c r="BB244" s="197">
        <v>1</v>
      </c>
      <c r="BC244" s="197">
        <v>1</v>
      </c>
      <c r="BD244" s="2242" t="str">
        <f>ADDRESS(ROW(),COLUMN(),4)</f>
        <v>BD244</v>
      </c>
      <c r="BE244" s="2254"/>
      <c r="BF244" s="2254"/>
    </row>
  </sheetData>
  <mergeCells count="61">
    <mergeCell ref="V35:Y35"/>
    <mergeCell ref="AL35:AO35"/>
    <mergeCell ref="B41:B42"/>
    <mergeCell ref="C41:H41"/>
    <mergeCell ref="B43:B100"/>
    <mergeCell ref="C48:H49"/>
    <mergeCell ref="D54:H55"/>
    <mergeCell ref="D57:H58"/>
    <mergeCell ref="D60:H61"/>
    <mergeCell ref="D63:H64"/>
    <mergeCell ref="B106:B107"/>
    <mergeCell ref="C106:F106"/>
    <mergeCell ref="D66:H67"/>
    <mergeCell ref="C70:H71"/>
    <mergeCell ref="O74:S74"/>
    <mergeCell ref="C75:H76"/>
    <mergeCell ref="N75:N84"/>
    <mergeCell ref="O81:S82"/>
    <mergeCell ref="O87:U87"/>
    <mergeCell ref="O88:U88"/>
    <mergeCell ref="O102:O103"/>
    <mergeCell ref="P102:P103"/>
    <mergeCell ref="O105:O106"/>
    <mergeCell ref="B167:B168"/>
    <mergeCell ref="C167:F167"/>
    <mergeCell ref="B108:B134"/>
    <mergeCell ref="C108:H108"/>
    <mergeCell ref="F111:H111"/>
    <mergeCell ref="C122:H123"/>
    <mergeCell ref="C125:H125"/>
    <mergeCell ref="B137:B138"/>
    <mergeCell ref="C137:F137"/>
    <mergeCell ref="B139:B165"/>
    <mergeCell ref="C139:H139"/>
    <mergeCell ref="F142:H142"/>
    <mergeCell ref="C153:H154"/>
    <mergeCell ref="C156:H156"/>
    <mergeCell ref="C234:D234"/>
    <mergeCell ref="G234:H234"/>
    <mergeCell ref="B169:B201"/>
    <mergeCell ref="C169:H169"/>
    <mergeCell ref="C189:H190"/>
    <mergeCell ref="C192:H192"/>
    <mergeCell ref="B204:B216"/>
    <mergeCell ref="C214:K214"/>
    <mergeCell ref="C235:C239"/>
    <mergeCell ref="D235:D239"/>
    <mergeCell ref="N218:T218"/>
    <mergeCell ref="B219:B230"/>
    <mergeCell ref="M219:M240"/>
    <mergeCell ref="N220:O221"/>
    <mergeCell ref="P220:T221"/>
    <mergeCell ref="N222:N223"/>
    <mergeCell ref="O222:O223"/>
    <mergeCell ref="P222:S223"/>
    <mergeCell ref="T222:T223"/>
    <mergeCell ref="C228:K228"/>
    <mergeCell ref="N236:T236"/>
    <mergeCell ref="C240:H240"/>
    <mergeCell ref="C232:H232"/>
    <mergeCell ref="B233:B242"/>
  </mergeCells>
  <conditionalFormatting sqref="B232">
    <cfRule type="expression" dxfId="20" priority="1" stopIfTrue="1">
      <formula>OR(ROW()=CELL("ligne"),COLUMN()=CELL("colonne"))</formula>
    </cfRule>
  </conditionalFormatting>
  <conditionalFormatting sqref="E113 E119">
    <cfRule type="cellIs" dxfId="19" priority="20" operator="equal">
      <formula>#REF!</formula>
    </cfRule>
    <cfRule type="cellIs" dxfId="18" priority="21" operator="equal">
      <formula>#REF!</formula>
    </cfRule>
  </conditionalFormatting>
  <conditionalFormatting sqref="E113">
    <cfRule type="cellIs" dxfId="17" priority="18" operator="equal">
      <formula>#REF!</formula>
    </cfRule>
    <cfRule type="cellIs" dxfId="16" priority="19" operator="equal">
      <formula>#REF!</formula>
    </cfRule>
  </conditionalFormatting>
  <conditionalFormatting sqref="E144 E150">
    <cfRule type="cellIs" dxfId="15" priority="12" operator="equal">
      <formula>#REF!</formula>
    </cfRule>
    <cfRule type="cellIs" dxfId="14" priority="13" operator="equal">
      <formula>#REF!</formula>
    </cfRule>
  </conditionalFormatting>
  <conditionalFormatting sqref="E144">
    <cfRule type="cellIs" dxfId="13" priority="10" operator="equal">
      <formula>#REF!</formula>
    </cfRule>
    <cfRule type="cellIs" dxfId="12" priority="11" operator="equal">
      <formula>#REF!</formula>
    </cfRule>
  </conditionalFormatting>
  <conditionalFormatting sqref="G113">
    <cfRule type="cellIs" dxfId="11" priority="16" operator="equal">
      <formula>#REF!</formula>
    </cfRule>
    <cfRule type="cellIs" dxfId="10" priority="17" operator="equal">
      <formula>#REF!</formula>
    </cfRule>
  </conditionalFormatting>
  <conditionalFormatting sqref="G179">
    <cfRule type="cellIs" dxfId="9" priority="2" operator="equal">
      <formula>#REF!</formula>
    </cfRule>
    <cfRule type="cellIs" dxfId="8" priority="3" operator="equal">
      <formula>#REF!</formula>
    </cfRule>
  </conditionalFormatting>
  <conditionalFormatting sqref="I103:I104">
    <cfRule type="cellIs" dxfId="7" priority="14" operator="equal">
      <formula>#REF!</formula>
    </cfRule>
    <cfRule type="cellIs" dxfId="6" priority="15" operator="equal">
      <formula>#REF!</formula>
    </cfRule>
  </conditionalFormatting>
  <conditionalFormatting sqref="J113">
    <cfRule type="cellIs" dxfId="5" priority="8" operator="equal">
      <formula>#REF!</formula>
    </cfRule>
    <cfRule type="cellIs" dxfId="4" priority="9" operator="equal">
      <formula>#REF!</formula>
    </cfRule>
  </conditionalFormatting>
  <conditionalFormatting sqref="J119">
    <cfRule type="cellIs" dxfId="3" priority="6" operator="equal">
      <formula>#REF!</formula>
    </cfRule>
    <cfRule type="cellIs" dxfId="2" priority="7" operator="equal">
      <formula>#REF!</formula>
    </cfRule>
  </conditionalFormatting>
  <conditionalFormatting sqref="J150">
    <cfRule type="cellIs" dxfId="1" priority="4" operator="equal">
      <formula>#REF!</formula>
    </cfRule>
    <cfRule type="cellIs" dxfId="0" priority="5" operator="equal">
      <formula>#REF!</formula>
    </cfRule>
  </conditionalFormatting>
  <hyperlinks>
    <hyperlink ref="D92" r:id="rId1" xr:uid="{3F8DD2C2-B60E-4520-B9C6-2094F42329C9}"/>
    <hyperlink ref="D94" r:id="rId2" xr:uid="{3CA76C80-D5D2-4A85-A9DC-5AD289CCDE0B}"/>
    <hyperlink ref="F94" r:id="rId3" xr:uid="{86E57021-0D1C-4DE4-A4CB-00CA066BB1ED}"/>
    <hyperlink ref="F92" r:id="rId4" xr:uid="{79645571-E0A5-4F81-9971-8A7F81060257}"/>
    <hyperlink ref="D99" r:id="rId5" xr:uid="{FA2D33C1-F41A-4808-BA88-5E98ECC8B696}"/>
    <hyperlink ref="Q72" r:id="rId6" xr:uid="{E7ECC781-1C41-4E15-8169-F3880B334415}"/>
    <hyperlink ref="J31" r:id="rId7" xr:uid="{D4A14F84-9DCA-4374-BEFB-DD6761C45542}"/>
    <hyperlink ref="O87" r:id="rId8" xr:uid="{EDBE7240-6ADB-427D-B3A9-2BC13B3CB1B4}"/>
    <hyperlink ref="O88" r:id="rId9" xr:uid="{99EBFF7B-2EC8-4D7C-B8F6-F092A5A0214B}"/>
    <hyperlink ref="R60" r:id="rId10" xr:uid="{1D8FD54B-7FBA-4B98-B591-2C0366BD97E1}"/>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Couleurs.pour.vos.documents</vt:lpstr>
      <vt:lpstr>Couleurs.Excel </vt:lpstr>
      <vt:lpstr>couleurs.Templates</vt:lpstr>
      <vt:lpstr>couleurs.Excel.Quand</vt:lpstr>
      <vt:lpstr>5.chartes graphiques</vt:lpstr>
      <vt:lpstr>10.modèles</vt:lpstr>
      <vt:lpstr>Style.universel</vt:lpstr>
      <vt:lpstr>Transmission des savoirs.2025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2026-01-24T06:17:52Z</dcterms:created>
  <dcterms:modified xsi:type="dcterms:W3CDTF">2026-08-23T13:00:09Z</dcterms:modified>
</cp:coreProperties>
</file>